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ad.sigov.si\usr\K-L\KustecM44\Documents\splet nov plačni sistem\Delovna uspešnost\"/>
    </mc:Choice>
  </mc:AlternateContent>
  <xr:revisionPtr revIDLastSave="0" documentId="8_{BF2E08EB-5143-45D7-84EC-FB7C84B25B54}" xr6:coauthVersionLast="47" xr6:coauthVersionMax="47" xr10:uidLastSave="{00000000-0000-0000-0000-000000000000}"/>
  <bookViews>
    <workbookView xWindow="2304" yWindow="2304" windowWidth="17280" windowHeight="8964" xr2:uid="{00000000-000D-0000-FFFF-FFFF00000000}"/>
  </bookViews>
  <sheets>
    <sheet name="OSNOVNA PLAČA" sheetId="23" r:id="rId1"/>
    <sheet name="OBRAČUNANA OSNOVNA PLAČA" sheetId="24" r:id="rId2"/>
    <sheet name="1-3" sheetId="164" r:id="rId3"/>
    <sheet name="4-6" sheetId="165" r:id="rId4"/>
    <sheet name="7-9" sheetId="166" r:id="rId5"/>
    <sheet name="10-12" sheetId="167" r:id="rId6"/>
    <sheet name="LETNO OBVESTILO" sheetId="168" r:id="rId7"/>
    <sheet name="SEZNAM 1-3" sheetId="152" r:id="rId8"/>
    <sheet name="SEZNAM 4-6" sheetId="154" r:id="rId9"/>
    <sheet name="SEZNAM 7-9" sheetId="155" r:id="rId10"/>
    <sheet name="SEZNAM 10-12" sheetId="156" r:id="rId11"/>
  </sheets>
  <definedNames>
    <definedName name="_xlnm.Print_Area" localSheetId="1">'OBRAČUNANA OSNOVNA PLAČA'!$A$1:$K$60</definedName>
    <definedName name="_xlnm.Print_Area" localSheetId="0">'OSNOVNA PLAČA'!$A$1:$L$60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8" i="156" l="1"/>
  <c r="G8" i="155"/>
  <c r="G8" i="154"/>
  <c r="G8" i="152"/>
  <c r="B17" i="168"/>
  <c r="I3" i="168"/>
  <c r="H3" i="168"/>
  <c r="B1" i="168"/>
  <c r="E66" i="164"/>
  <c r="B16" i="164" l="1"/>
  <c r="A16" i="164"/>
  <c r="F60" i="23"/>
  <c r="C16" i="164" l="1"/>
  <c r="D16" i="164"/>
  <c r="E16" i="164"/>
  <c r="A17" i="167"/>
  <c r="A18" i="167"/>
  <c r="A19" i="167"/>
  <c r="A20" i="167"/>
  <c r="A21" i="167"/>
  <c r="A22" i="167"/>
  <c r="A23" i="167"/>
  <c r="A24" i="167"/>
  <c r="A25" i="167"/>
  <c r="A26" i="167"/>
  <c r="A27" i="167"/>
  <c r="A28" i="167"/>
  <c r="A29" i="167"/>
  <c r="A30" i="167"/>
  <c r="A31" i="167"/>
  <c r="A32" i="167"/>
  <c r="A33" i="167"/>
  <c r="A34" i="167"/>
  <c r="A35" i="167"/>
  <c r="A36" i="167"/>
  <c r="A37" i="167"/>
  <c r="A38" i="167"/>
  <c r="A39" i="167"/>
  <c r="A40" i="167"/>
  <c r="A41" i="167"/>
  <c r="A42" i="167"/>
  <c r="A43" i="167"/>
  <c r="A44" i="167"/>
  <c r="A45" i="167"/>
  <c r="A46" i="167"/>
  <c r="A47" i="167"/>
  <c r="A48" i="167"/>
  <c r="A49" i="167"/>
  <c r="A50" i="167"/>
  <c r="A51" i="167"/>
  <c r="A52" i="167"/>
  <c r="A53" i="167"/>
  <c r="A54" i="167"/>
  <c r="A55" i="167"/>
  <c r="A56" i="167"/>
  <c r="A57" i="167"/>
  <c r="A58" i="167"/>
  <c r="A59" i="167"/>
  <c r="A60" i="167"/>
  <c r="A61" i="167"/>
  <c r="A62" i="167"/>
  <c r="A63" i="167"/>
  <c r="A64" i="167"/>
  <c r="A65" i="167"/>
  <c r="A16" i="167"/>
  <c r="A17" i="166"/>
  <c r="A18" i="166"/>
  <c r="A19" i="166"/>
  <c r="A20" i="166"/>
  <c r="A21" i="166"/>
  <c r="A22" i="166"/>
  <c r="A23" i="166"/>
  <c r="A24" i="166"/>
  <c r="A25" i="166"/>
  <c r="A26" i="166"/>
  <c r="A27" i="166"/>
  <c r="A28" i="166"/>
  <c r="A29" i="166"/>
  <c r="A30" i="166"/>
  <c r="A31" i="166"/>
  <c r="A32" i="166"/>
  <c r="A33" i="166"/>
  <c r="A34" i="166"/>
  <c r="A35" i="166"/>
  <c r="A36" i="166"/>
  <c r="A37" i="166"/>
  <c r="A38" i="166"/>
  <c r="A39" i="166"/>
  <c r="A40" i="166"/>
  <c r="A41" i="166"/>
  <c r="A42" i="166"/>
  <c r="A43" i="166"/>
  <c r="A44" i="166"/>
  <c r="A45" i="166"/>
  <c r="A46" i="166"/>
  <c r="A47" i="166"/>
  <c r="A48" i="166"/>
  <c r="A49" i="166"/>
  <c r="A50" i="166"/>
  <c r="A51" i="166"/>
  <c r="A52" i="166"/>
  <c r="A53" i="166"/>
  <c r="A54" i="166"/>
  <c r="A55" i="166"/>
  <c r="A56" i="166"/>
  <c r="A57" i="166"/>
  <c r="A58" i="166"/>
  <c r="A59" i="166"/>
  <c r="A60" i="166"/>
  <c r="A61" i="166"/>
  <c r="A62" i="166"/>
  <c r="A63" i="166"/>
  <c r="A64" i="166"/>
  <c r="A65" i="166"/>
  <c r="A16" i="166"/>
  <c r="A17" i="165"/>
  <c r="A18" i="165"/>
  <c r="A19" i="165"/>
  <c r="A20" i="165"/>
  <c r="A21" i="165"/>
  <c r="A22" i="165"/>
  <c r="A23" i="165"/>
  <c r="A24" i="165"/>
  <c r="A25" i="165"/>
  <c r="A26" i="165"/>
  <c r="A27" i="165"/>
  <c r="A28" i="165"/>
  <c r="A29" i="165"/>
  <c r="A30" i="165"/>
  <c r="A31" i="165"/>
  <c r="A32" i="165"/>
  <c r="A33" i="165"/>
  <c r="A34" i="165"/>
  <c r="A35" i="165"/>
  <c r="A36" i="165"/>
  <c r="A37" i="165"/>
  <c r="A38" i="165"/>
  <c r="A39" i="165"/>
  <c r="A40" i="165"/>
  <c r="A41" i="165"/>
  <c r="A42" i="165"/>
  <c r="A43" i="165"/>
  <c r="A44" i="165"/>
  <c r="A45" i="165"/>
  <c r="A46" i="165"/>
  <c r="A47" i="165"/>
  <c r="A48" i="165"/>
  <c r="A49" i="165"/>
  <c r="A50" i="165"/>
  <c r="A51" i="165"/>
  <c r="A52" i="165"/>
  <c r="A53" i="165"/>
  <c r="A54" i="165"/>
  <c r="A55" i="165"/>
  <c r="A56" i="165"/>
  <c r="A57" i="165"/>
  <c r="A58" i="165"/>
  <c r="A59" i="165"/>
  <c r="A60" i="165"/>
  <c r="A61" i="165"/>
  <c r="A62" i="165"/>
  <c r="A63" i="165"/>
  <c r="A64" i="165"/>
  <c r="A65" i="165"/>
  <c r="A16" i="165"/>
  <c r="A17" i="164"/>
  <c r="A18" i="164"/>
  <c r="A19" i="164"/>
  <c r="A20" i="164"/>
  <c r="A21" i="164"/>
  <c r="A22" i="164"/>
  <c r="A23" i="164"/>
  <c r="A24" i="164"/>
  <c r="A25" i="164"/>
  <c r="A26" i="164"/>
  <c r="A27" i="164"/>
  <c r="A28" i="164"/>
  <c r="A29" i="164"/>
  <c r="A30" i="164"/>
  <c r="A31" i="164"/>
  <c r="A32" i="164"/>
  <c r="A33" i="164"/>
  <c r="A34" i="164"/>
  <c r="A35" i="164"/>
  <c r="A36" i="164"/>
  <c r="A37" i="164"/>
  <c r="A38" i="164"/>
  <c r="A39" i="164"/>
  <c r="A40" i="164"/>
  <c r="A41" i="164"/>
  <c r="A42" i="164"/>
  <c r="A43" i="164"/>
  <c r="A44" i="164"/>
  <c r="A45" i="164"/>
  <c r="A46" i="164"/>
  <c r="A47" i="164"/>
  <c r="A48" i="164"/>
  <c r="A49" i="164"/>
  <c r="A50" i="164"/>
  <c r="A51" i="164"/>
  <c r="A52" i="164"/>
  <c r="A53" i="164"/>
  <c r="A54" i="164"/>
  <c r="A55" i="164"/>
  <c r="A56" i="164"/>
  <c r="A57" i="164"/>
  <c r="A58" i="164"/>
  <c r="A59" i="164"/>
  <c r="A60" i="164"/>
  <c r="A61" i="164"/>
  <c r="A62" i="164"/>
  <c r="A63" i="164"/>
  <c r="A64" i="164"/>
  <c r="A65" i="164"/>
  <c r="A11" i="24"/>
  <c r="A12" i="24"/>
  <c r="A13" i="24"/>
  <c r="A14" i="24"/>
  <c r="A15" i="24"/>
  <c r="A16" i="24"/>
  <c r="A17" i="24"/>
  <c r="A18" i="24"/>
  <c r="A19" i="24"/>
  <c r="A20" i="24"/>
  <c r="A21" i="24"/>
  <c r="A22" i="24"/>
  <c r="A23" i="24"/>
  <c r="A24" i="24"/>
  <c r="A25" i="24"/>
  <c r="A26" i="24"/>
  <c r="A27" i="24"/>
  <c r="A28" i="24"/>
  <c r="A29" i="24"/>
  <c r="A30" i="24"/>
  <c r="A31" i="24"/>
  <c r="A32" i="24"/>
  <c r="A33" i="24"/>
  <c r="A34" i="24"/>
  <c r="A35" i="24"/>
  <c r="A36" i="24"/>
  <c r="A37" i="24"/>
  <c r="A38" i="24"/>
  <c r="A39" i="24"/>
  <c r="A40" i="24"/>
  <c r="A41" i="24"/>
  <c r="A42" i="24"/>
  <c r="A43" i="24"/>
  <c r="A44" i="24"/>
  <c r="A45" i="24"/>
  <c r="A46" i="24"/>
  <c r="A47" i="24"/>
  <c r="A48" i="24"/>
  <c r="A49" i="24"/>
  <c r="A50" i="24"/>
  <c r="A51" i="24"/>
  <c r="A52" i="24"/>
  <c r="A53" i="24"/>
  <c r="A54" i="24"/>
  <c r="A55" i="24"/>
  <c r="A56" i="24"/>
  <c r="A57" i="24"/>
  <c r="A58" i="24"/>
  <c r="A59" i="24"/>
  <c r="A10" i="24"/>
  <c r="B17" i="164"/>
  <c r="B18" i="164"/>
  <c r="B19" i="164"/>
  <c r="B20" i="164"/>
  <c r="B21" i="164"/>
  <c r="B22" i="164"/>
  <c r="B23" i="164"/>
  <c r="B24" i="164"/>
  <c r="B25" i="164"/>
  <c r="B26" i="164"/>
  <c r="B27" i="164"/>
  <c r="B28" i="164"/>
  <c r="B29" i="164"/>
  <c r="B30" i="164"/>
  <c r="B31" i="164"/>
  <c r="B32" i="164"/>
  <c r="B33" i="164"/>
  <c r="B34" i="164"/>
  <c r="B35" i="164"/>
  <c r="B36" i="164"/>
  <c r="B37" i="164"/>
  <c r="B38" i="164"/>
  <c r="B39" i="164"/>
  <c r="B40" i="164"/>
  <c r="B41" i="164"/>
  <c r="B42" i="164"/>
  <c r="B43" i="164"/>
  <c r="B44" i="164"/>
  <c r="B45" i="164"/>
  <c r="B46" i="164"/>
  <c r="B47" i="164"/>
  <c r="B48" i="164"/>
  <c r="B49" i="164"/>
  <c r="B50" i="164"/>
  <c r="B51" i="164"/>
  <c r="B52" i="164"/>
  <c r="B53" i="164"/>
  <c r="B54" i="164"/>
  <c r="B55" i="164"/>
  <c r="B56" i="164"/>
  <c r="B57" i="164"/>
  <c r="B58" i="164"/>
  <c r="B59" i="164"/>
  <c r="B60" i="164"/>
  <c r="B61" i="164"/>
  <c r="B62" i="164"/>
  <c r="B63" i="164"/>
  <c r="B64" i="164"/>
  <c r="B65" i="164"/>
  <c r="D51" i="164" l="1"/>
  <c r="C51" i="164"/>
  <c r="D19" i="164"/>
  <c r="C19" i="164"/>
  <c r="D43" i="164"/>
  <c r="C43" i="164"/>
  <c r="D62" i="164"/>
  <c r="C62" i="164"/>
  <c r="D58" i="164"/>
  <c r="C58" i="164"/>
  <c r="D54" i="164"/>
  <c r="C54" i="164"/>
  <c r="D50" i="164"/>
  <c r="C50" i="164"/>
  <c r="D46" i="164"/>
  <c r="C46" i="164"/>
  <c r="D42" i="164"/>
  <c r="C42" i="164"/>
  <c r="D38" i="164"/>
  <c r="C38" i="164"/>
  <c r="D34" i="164"/>
  <c r="C34" i="164"/>
  <c r="D30" i="164"/>
  <c r="C30" i="164"/>
  <c r="D26" i="164"/>
  <c r="C26" i="164"/>
  <c r="D22" i="164"/>
  <c r="C22" i="164"/>
  <c r="D18" i="164"/>
  <c r="C18" i="164"/>
  <c r="D59" i="164"/>
  <c r="C59" i="164"/>
  <c r="D47" i="164"/>
  <c r="C47" i="164"/>
  <c r="D35" i="164"/>
  <c r="C35" i="164"/>
  <c r="D23" i="164"/>
  <c r="C23" i="164"/>
  <c r="D65" i="164"/>
  <c r="C65" i="164"/>
  <c r="D61" i="164"/>
  <c r="C61" i="164"/>
  <c r="D57" i="164"/>
  <c r="C57" i="164"/>
  <c r="D53" i="164"/>
  <c r="C53" i="164"/>
  <c r="D49" i="164"/>
  <c r="C49" i="164"/>
  <c r="D45" i="164"/>
  <c r="C45" i="164"/>
  <c r="D41" i="164"/>
  <c r="C41" i="164"/>
  <c r="D37" i="164"/>
  <c r="C37" i="164"/>
  <c r="D33" i="164"/>
  <c r="C33" i="164"/>
  <c r="D29" i="164"/>
  <c r="C29" i="164"/>
  <c r="D25" i="164"/>
  <c r="C25" i="164"/>
  <c r="D21" i="164"/>
  <c r="C21" i="164"/>
  <c r="D17" i="164"/>
  <c r="C17" i="164"/>
  <c r="D63" i="164"/>
  <c r="C63" i="164"/>
  <c r="D55" i="164"/>
  <c r="C55" i="164"/>
  <c r="D39" i="164"/>
  <c r="C39" i="164"/>
  <c r="D31" i="164"/>
  <c r="C31" i="164"/>
  <c r="D27" i="164"/>
  <c r="C27" i="164"/>
  <c r="D64" i="164"/>
  <c r="C64" i="164"/>
  <c r="D60" i="164"/>
  <c r="C60" i="164"/>
  <c r="D56" i="164"/>
  <c r="C56" i="164"/>
  <c r="D52" i="164"/>
  <c r="C52" i="164"/>
  <c r="D48" i="164"/>
  <c r="C48" i="164"/>
  <c r="D44" i="164"/>
  <c r="C44" i="164"/>
  <c r="D40" i="164"/>
  <c r="C40" i="164"/>
  <c r="D36" i="164"/>
  <c r="C36" i="164"/>
  <c r="D32" i="164"/>
  <c r="C32" i="164"/>
  <c r="D28" i="164"/>
  <c r="C28" i="164"/>
  <c r="D24" i="164"/>
  <c r="C24" i="164"/>
  <c r="D20" i="164"/>
  <c r="C20" i="164"/>
  <c r="D5" i="167"/>
  <c r="D5" i="166"/>
  <c r="D5" i="165"/>
  <c r="D5" i="164"/>
  <c r="D4" i="167"/>
  <c r="D4" i="166"/>
  <c r="D4" i="165"/>
  <c r="D4" i="164"/>
  <c r="D3" i="167"/>
  <c r="D3" i="166"/>
  <c r="D3" i="165"/>
  <c r="D3" i="164"/>
  <c r="C5" i="24"/>
  <c r="C4" i="24"/>
  <c r="C3" i="24"/>
  <c r="B10" i="24"/>
  <c r="B1" i="164"/>
  <c r="H6" i="168" l="1"/>
  <c r="G6" i="168"/>
  <c r="F6" i="168"/>
  <c r="Y16" i="168"/>
  <c r="V16" i="168" s="1"/>
  <c r="Y17" i="168"/>
  <c r="V17" i="168" s="1"/>
  <c r="Y18" i="168"/>
  <c r="V18" i="168" s="1"/>
  <c r="Y19" i="168"/>
  <c r="V19" i="168" s="1"/>
  <c r="Y20" i="168"/>
  <c r="V20" i="168" s="1"/>
  <c r="Y21" i="168"/>
  <c r="V21" i="168" s="1"/>
  <c r="Y22" i="168"/>
  <c r="V22" i="168" s="1"/>
  <c r="Y23" i="168"/>
  <c r="V23" i="168" s="1"/>
  <c r="Y24" i="168"/>
  <c r="V24" i="168" s="1"/>
  <c r="Y25" i="168"/>
  <c r="V25" i="168" s="1"/>
  <c r="Y26" i="168"/>
  <c r="V26" i="168" s="1"/>
  <c r="Y27" i="168"/>
  <c r="V27" i="168" s="1"/>
  <c r="Y28" i="168"/>
  <c r="V28" i="168" s="1"/>
  <c r="Y29" i="168"/>
  <c r="V29" i="168" s="1"/>
  <c r="Y30" i="168"/>
  <c r="V30" i="168" s="1"/>
  <c r="Y31" i="168"/>
  <c r="V31" i="168" s="1"/>
  <c r="Y32" i="168"/>
  <c r="V32" i="168" s="1"/>
  <c r="Y33" i="168"/>
  <c r="V33" i="168" s="1"/>
  <c r="Y34" i="168"/>
  <c r="V34" i="168" s="1"/>
  <c r="Y35" i="168"/>
  <c r="V35" i="168" s="1"/>
  <c r="Y36" i="168"/>
  <c r="V36" i="168" s="1"/>
  <c r="Y37" i="168"/>
  <c r="V37" i="168" s="1"/>
  <c r="Y38" i="168"/>
  <c r="V38" i="168" s="1"/>
  <c r="Y39" i="168"/>
  <c r="V39" i="168" s="1"/>
  <c r="Y40" i="168"/>
  <c r="V40" i="168" s="1"/>
  <c r="Y41" i="168"/>
  <c r="V41" i="168" s="1"/>
  <c r="Y42" i="168"/>
  <c r="V42" i="168" s="1"/>
  <c r="Y43" i="168"/>
  <c r="V43" i="168" s="1"/>
  <c r="Y44" i="168"/>
  <c r="V44" i="168" s="1"/>
  <c r="Y45" i="168"/>
  <c r="V45" i="168" s="1"/>
  <c r="Y46" i="168"/>
  <c r="V46" i="168" s="1"/>
  <c r="Y47" i="168"/>
  <c r="V47" i="168" s="1"/>
  <c r="Y48" i="168"/>
  <c r="V48" i="168" s="1"/>
  <c r="Y49" i="168"/>
  <c r="V49" i="168" s="1"/>
  <c r="Y50" i="168"/>
  <c r="V50" i="168" s="1"/>
  <c r="Y51" i="168"/>
  <c r="V51" i="168" s="1"/>
  <c r="Y52" i="168"/>
  <c r="V52" i="168" s="1"/>
  <c r="Y53" i="168"/>
  <c r="V53" i="168" s="1"/>
  <c r="Y54" i="168"/>
  <c r="V54" i="168" s="1"/>
  <c r="Y55" i="168"/>
  <c r="V55" i="168" s="1"/>
  <c r="Y56" i="168"/>
  <c r="V56" i="168" s="1"/>
  <c r="Y57" i="168"/>
  <c r="V57" i="168" s="1"/>
  <c r="Y58" i="168"/>
  <c r="V58" i="168" s="1"/>
  <c r="Y59" i="168"/>
  <c r="V59" i="168" s="1"/>
  <c r="Y60" i="168"/>
  <c r="V60" i="168" s="1"/>
  <c r="Y61" i="168"/>
  <c r="V61" i="168" s="1"/>
  <c r="Y62" i="168"/>
  <c r="V62" i="168" s="1"/>
  <c r="Y63" i="168"/>
  <c r="V63" i="168" s="1"/>
  <c r="Y64" i="168"/>
  <c r="V64" i="168" s="1"/>
  <c r="Y65" i="168"/>
  <c r="V65" i="168" s="1"/>
  <c r="Y66" i="168"/>
  <c r="V66" i="168" s="1"/>
  <c r="Y67" i="168"/>
  <c r="V67" i="168" s="1"/>
  <c r="Y68" i="168"/>
  <c r="V68" i="168" s="1"/>
  <c r="Y69" i="168"/>
  <c r="V69" i="168" s="1"/>
  <c r="Y70" i="168"/>
  <c r="V70" i="168" s="1"/>
  <c r="Y71" i="168"/>
  <c r="V71" i="168" s="1"/>
  <c r="Y72" i="168"/>
  <c r="V72" i="168" s="1"/>
  <c r="Y73" i="168"/>
  <c r="V73" i="168" s="1"/>
  <c r="Y74" i="168"/>
  <c r="V74" i="168" s="1"/>
  <c r="Y75" i="168"/>
  <c r="V75" i="168" s="1"/>
  <c r="Y76" i="168"/>
  <c r="V76" i="168" s="1"/>
  <c r="Y77" i="168"/>
  <c r="V77" i="168" s="1"/>
  <c r="Y78" i="168"/>
  <c r="V78" i="168" s="1"/>
  <c r="Y79" i="168"/>
  <c r="V79" i="168" s="1"/>
  <c r="Y80" i="168"/>
  <c r="V80" i="168" s="1"/>
  <c r="Y81" i="168"/>
  <c r="V81" i="168" s="1"/>
  <c r="Y82" i="168"/>
  <c r="V82" i="168" s="1"/>
  <c r="Y83" i="168"/>
  <c r="V83" i="168" s="1"/>
  <c r="Y84" i="168"/>
  <c r="V84" i="168" s="1"/>
  <c r="Y85" i="168"/>
  <c r="V85" i="168" s="1"/>
  <c r="Y86" i="168"/>
  <c r="V86" i="168" s="1"/>
  <c r="Y87" i="168"/>
  <c r="V87" i="168" s="1"/>
  <c r="Y88" i="168"/>
  <c r="V88" i="168" s="1"/>
  <c r="Y89" i="168"/>
  <c r="V89" i="168" s="1"/>
  <c r="Y90" i="168"/>
  <c r="V90" i="168" s="1"/>
  <c r="Y91" i="168"/>
  <c r="V91" i="168" s="1"/>
  <c r="Y92" i="168"/>
  <c r="V92" i="168" s="1"/>
  <c r="Y93" i="168"/>
  <c r="V93" i="168" s="1"/>
  <c r="Y94" i="168"/>
  <c r="V94" i="168" s="1"/>
  <c r="Y95" i="168"/>
  <c r="V95" i="168" s="1"/>
  <c r="Y96" i="168"/>
  <c r="V96" i="168" s="1"/>
  <c r="Y97" i="168"/>
  <c r="V97" i="168" s="1"/>
  <c r="Y98" i="168"/>
  <c r="V98" i="168" s="1"/>
  <c r="Y99" i="168"/>
  <c r="V99" i="168" s="1"/>
  <c r="Y100" i="168"/>
  <c r="V100" i="168" s="1"/>
  <c r="Y101" i="168"/>
  <c r="V101" i="168" s="1"/>
  <c r="Y102" i="168"/>
  <c r="V102" i="168" s="1"/>
  <c r="Y103" i="168"/>
  <c r="V103" i="168" s="1"/>
  <c r="Y104" i="168"/>
  <c r="V104" i="168" s="1"/>
  <c r="Y105" i="168"/>
  <c r="V105" i="168" s="1"/>
  <c r="Y106" i="168"/>
  <c r="V106" i="168" s="1"/>
  <c r="Y107" i="168"/>
  <c r="V107" i="168" s="1"/>
  <c r="Y108" i="168"/>
  <c r="V108" i="168" s="1"/>
  <c r="Y109" i="168"/>
  <c r="V109" i="168" s="1"/>
  <c r="Y110" i="168"/>
  <c r="V110" i="168" s="1"/>
  <c r="Y111" i="168"/>
  <c r="V111" i="168" s="1"/>
  <c r="Y112" i="168"/>
  <c r="V112" i="168" s="1"/>
  <c r="Y113" i="168"/>
  <c r="V113" i="168" s="1"/>
  <c r="Y114" i="168"/>
  <c r="V114" i="168" s="1"/>
  <c r="Y115" i="168"/>
  <c r="V115" i="168" s="1"/>
  <c r="Y116" i="168"/>
  <c r="V116" i="168" s="1"/>
  <c r="Y117" i="168"/>
  <c r="V117" i="168" s="1"/>
  <c r="Y118" i="168"/>
  <c r="V118" i="168" s="1"/>
  <c r="Y119" i="168"/>
  <c r="V119" i="168" s="1"/>
  <c r="Y120" i="168"/>
  <c r="V120" i="168" s="1"/>
  <c r="Y121" i="168"/>
  <c r="V121" i="168" s="1"/>
  <c r="Y122" i="168"/>
  <c r="V122" i="168" s="1"/>
  <c r="Y123" i="168"/>
  <c r="V123" i="168" s="1"/>
  <c r="Y124" i="168"/>
  <c r="V124" i="168" s="1"/>
  <c r="Y125" i="168"/>
  <c r="V125" i="168" s="1"/>
  <c r="Y126" i="168"/>
  <c r="V126" i="168" s="1"/>
  <c r="Y127" i="168"/>
  <c r="V127" i="168" s="1"/>
  <c r="Y128" i="168"/>
  <c r="V128" i="168" s="1"/>
  <c r="Y129" i="168"/>
  <c r="V129" i="168" s="1"/>
  <c r="Y130" i="168"/>
  <c r="V130" i="168" s="1"/>
  <c r="Y131" i="168"/>
  <c r="V131" i="168" s="1"/>
  <c r="Y132" i="168"/>
  <c r="V132" i="168" s="1"/>
  <c r="Y133" i="168"/>
  <c r="V133" i="168" s="1"/>
  <c r="Y134" i="168"/>
  <c r="V134" i="168" s="1"/>
  <c r="Y135" i="168"/>
  <c r="V135" i="168" s="1"/>
  <c r="Y136" i="168"/>
  <c r="V136" i="168" s="1"/>
  <c r="Y137" i="168"/>
  <c r="V137" i="168" s="1"/>
  <c r="Y138" i="168"/>
  <c r="V138" i="168" s="1"/>
  <c r="Y139" i="168"/>
  <c r="V139" i="168" s="1"/>
  <c r="Y140" i="168"/>
  <c r="V140" i="168" s="1"/>
  <c r="Y141" i="168"/>
  <c r="V141" i="168" s="1"/>
  <c r="Y142" i="168"/>
  <c r="V142" i="168" s="1"/>
  <c r="Y143" i="168"/>
  <c r="V143" i="168" s="1"/>
  <c r="Y144" i="168"/>
  <c r="V144" i="168" s="1"/>
  <c r="Y145" i="168"/>
  <c r="V145" i="168" s="1"/>
  <c r="Y146" i="168"/>
  <c r="V146" i="168" s="1"/>
  <c r="Y147" i="168"/>
  <c r="V147" i="168" s="1"/>
  <c r="Y148" i="168"/>
  <c r="V148" i="168" s="1"/>
  <c r="Y149" i="168"/>
  <c r="V149" i="168" s="1"/>
  <c r="Y150" i="168"/>
  <c r="V150" i="168" s="1"/>
  <c r="Y151" i="168"/>
  <c r="V151" i="168" s="1"/>
  <c r="Y152" i="168"/>
  <c r="V152" i="168" s="1"/>
  <c r="Y153" i="168"/>
  <c r="V153" i="168" s="1"/>
  <c r="Y154" i="168"/>
  <c r="V154" i="168" s="1"/>
  <c r="Y155" i="168"/>
  <c r="V155" i="168" s="1"/>
  <c r="Y156" i="168"/>
  <c r="V156" i="168" s="1"/>
  <c r="Y157" i="168"/>
  <c r="V157" i="168" s="1"/>
  <c r="Y158" i="168"/>
  <c r="V158" i="168" s="1"/>
  <c r="Y159" i="168"/>
  <c r="V159" i="168" s="1"/>
  <c r="Y160" i="168"/>
  <c r="V160" i="168" s="1"/>
  <c r="Y161" i="168"/>
  <c r="V161" i="168" s="1"/>
  <c r="Y162" i="168"/>
  <c r="V162" i="168" s="1"/>
  <c r="Y163" i="168"/>
  <c r="V163" i="168" s="1"/>
  <c r="Y164" i="168"/>
  <c r="V164" i="168" s="1"/>
  <c r="Y165" i="168"/>
  <c r="V165" i="168" s="1"/>
  <c r="Y166" i="168"/>
  <c r="V166" i="168" s="1"/>
  <c r="Y167" i="168"/>
  <c r="V167" i="168" s="1"/>
  <c r="Y168" i="168"/>
  <c r="V168" i="168" s="1"/>
  <c r="Y169" i="168"/>
  <c r="V169" i="168" s="1"/>
  <c r="Y170" i="168"/>
  <c r="V170" i="168" s="1"/>
  <c r="Y171" i="168"/>
  <c r="V171" i="168" s="1"/>
  <c r="Y172" i="168"/>
  <c r="V172" i="168" s="1"/>
  <c r="Y173" i="168"/>
  <c r="V173" i="168" s="1"/>
  <c r="Y174" i="168"/>
  <c r="V174" i="168" s="1"/>
  <c r="Y175" i="168"/>
  <c r="V175" i="168" s="1"/>
  <c r="Y176" i="168"/>
  <c r="V176" i="168" s="1"/>
  <c r="Y177" i="168"/>
  <c r="V177" i="168" s="1"/>
  <c r="Y178" i="168"/>
  <c r="V178" i="168" s="1"/>
  <c r="Y179" i="168"/>
  <c r="V179" i="168" s="1"/>
  <c r="Y180" i="168"/>
  <c r="V180" i="168" s="1"/>
  <c r="Y181" i="168"/>
  <c r="V181" i="168" s="1"/>
  <c r="Y182" i="168"/>
  <c r="V182" i="168" s="1"/>
  <c r="Y183" i="168"/>
  <c r="V183" i="168" s="1"/>
  <c r="Y184" i="168"/>
  <c r="V184" i="168" s="1"/>
  <c r="Y185" i="168"/>
  <c r="V185" i="168" s="1"/>
  <c r="Y186" i="168"/>
  <c r="V186" i="168" s="1"/>
  <c r="Y187" i="168"/>
  <c r="V187" i="168" s="1"/>
  <c r="Y188" i="168"/>
  <c r="V188" i="168" s="1"/>
  <c r="Y189" i="168"/>
  <c r="V189" i="168" s="1"/>
  <c r="Y190" i="168"/>
  <c r="V190" i="168" s="1"/>
  <c r="Y191" i="168"/>
  <c r="V191" i="168" s="1"/>
  <c r="Y192" i="168"/>
  <c r="V192" i="168" s="1"/>
  <c r="Y193" i="168"/>
  <c r="V193" i="168" s="1"/>
  <c r="Y194" i="168"/>
  <c r="V194" i="168" s="1"/>
  <c r="Y195" i="168"/>
  <c r="V195" i="168" s="1"/>
  <c r="Y196" i="168"/>
  <c r="V196" i="168" s="1"/>
  <c r="Y197" i="168"/>
  <c r="V197" i="168" s="1"/>
  <c r="Y198" i="168"/>
  <c r="V198" i="168" s="1"/>
  <c r="Y199" i="168"/>
  <c r="V199" i="168" s="1"/>
  <c r="Y200" i="168"/>
  <c r="V200" i="168" s="1"/>
  <c r="Y201" i="168"/>
  <c r="V201" i="168" s="1"/>
  <c r="Y202" i="168"/>
  <c r="V202" i="168" s="1"/>
  <c r="Y203" i="168"/>
  <c r="V203" i="168" s="1"/>
  <c r="Y204" i="168"/>
  <c r="V204" i="168" s="1"/>
  <c r="Y205" i="168"/>
  <c r="V205" i="168" s="1"/>
  <c r="Y206" i="168"/>
  <c r="V206" i="168" s="1"/>
  <c r="Y207" i="168"/>
  <c r="V207" i="168" s="1"/>
  <c r="Y208" i="168"/>
  <c r="V208" i="168" s="1"/>
  <c r="Y209" i="168"/>
  <c r="V209" i="168" s="1"/>
  <c r="Y210" i="168"/>
  <c r="V210" i="168" s="1"/>
  <c r="Y211" i="168"/>
  <c r="V211" i="168" s="1"/>
  <c r="Y212" i="168"/>
  <c r="V212" i="168" s="1"/>
  <c r="Y213" i="168"/>
  <c r="V213" i="168" s="1"/>
  <c r="Y214" i="168"/>
  <c r="V214" i="168" s="1"/>
  <c r="Y215" i="168"/>
  <c r="V215" i="168" s="1"/>
  <c r="Y216" i="168"/>
  <c r="V216" i="168" s="1"/>
  <c r="Y217" i="168"/>
  <c r="V217" i="168" s="1"/>
  <c r="Y218" i="168"/>
  <c r="V218" i="168" s="1"/>
  <c r="Y219" i="168"/>
  <c r="V219" i="168" s="1"/>
  <c r="Y220" i="168"/>
  <c r="V220" i="168" s="1"/>
  <c r="Y221" i="168"/>
  <c r="V221" i="168" s="1"/>
  <c r="Y222" i="168"/>
  <c r="V222" i="168" s="1"/>
  <c r="Y223" i="168"/>
  <c r="V223" i="168" s="1"/>
  <c r="Y224" i="168"/>
  <c r="V224" i="168" s="1"/>
  <c r="Y225" i="168"/>
  <c r="V225" i="168" s="1"/>
  <c r="Y226" i="168"/>
  <c r="V226" i="168" s="1"/>
  <c r="Y227" i="168"/>
  <c r="V227" i="168" s="1"/>
  <c r="Y228" i="168"/>
  <c r="V228" i="168" s="1"/>
  <c r="Y229" i="168"/>
  <c r="V229" i="168" s="1"/>
  <c r="Y230" i="168"/>
  <c r="V230" i="168" s="1"/>
  <c r="Y231" i="168"/>
  <c r="V231" i="168" s="1"/>
  <c r="Y232" i="168"/>
  <c r="V232" i="168" s="1"/>
  <c r="Y233" i="168"/>
  <c r="V233" i="168" s="1"/>
  <c r="Y234" i="168"/>
  <c r="V234" i="168" s="1"/>
  <c r="Y235" i="168"/>
  <c r="V235" i="168" s="1"/>
  <c r="Y236" i="168"/>
  <c r="V236" i="168" s="1"/>
  <c r="Y237" i="168"/>
  <c r="V237" i="168" s="1"/>
  <c r="Y238" i="168"/>
  <c r="V238" i="168" s="1"/>
  <c r="Y239" i="168"/>
  <c r="V239" i="168" s="1"/>
  <c r="Y240" i="168"/>
  <c r="V240" i="168" s="1"/>
  <c r="Y241" i="168"/>
  <c r="V241" i="168" s="1"/>
  <c r="Y242" i="168"/>
  <c r="V242" i="168" s="1"/>
  <c r="Y243" i="168"/>
  <c r="V243" i="168" s="1"/>
  <c r="Y244" i="168"/>
  <c r="V244" i="168" s="1"/>
  <c r="Y245" i="168"/>
  <c r="V245" i="168" s="1"/>
  <c r="Y246" i="168"/>
  <c r="V246" i="168" s="1"/>
  <c r="Y247" i="168"/>
  <c r="V247" i="168" s="1"/>
  <c r="Y248" i="168"/>
  <c r="V248" i="168" s="1"/>
  <c r="Y249" i="168"/>
  <c r="V249" i="168" s="1"/>
  <c r="Y250" i="168"/>
  <c r="V250" i="168" s="1"/>
  <c r="Y251" i="168"/>
  <c r="V251" i="168" s="1"/>
  <c r="Y252" i="168"/>
  <c r="V252" i="168" s="1"/>
  <c r="Y253" i="168"/>
  <c r="V253" i="168" s="1"/>
  <c r="Y254" i="168"/>
  <c r="V254" i="168" s="1"/>
  <c r="Y255" i="168"/>
  <c r="V255" i="168" s="1"/>
  <c r="Y256" i="168"/>
  <c r="V256" i="168" s="1"/>
  <c r="Y257" i="168"/>
  <c r="V257" i="168" s="1"/>
  <c r="Y258" i="168"/>
  <c r="V258" i="168" s="1"/>
  <c r="Y259" i="168"/>
  <c r="V259" i="168" s="1"/>
  <c r="Y260" i="168"/>
  <c r="V260" i="168" s="1"/>
  <c r="Y261" i="168"/>
  <c r="V261" i="168" s="1"/>
  <c r="Y262" i="168"/>
  <c r="V262" i="168" s="1"/>
  <c r="Y263" i="168"/>
  <c r="V263" i="168" s="1"/>
  <c r="Y264" i="168"/>
  <c r="V264" i="168" s="1"/>
  <c r="Y265" i="168"/>
  <c r="V265" i="168" s="1"/>
  <c r="Y266" i="168"/>
  <c r="V266" i="168" s="1"/>
  <c r="Y267" i="168"/>
  <c r="V267" i="168" s="1"/>
  <c r="Y268" i="168"/>
  <c r="V268" i="168" s="1"/>
  <c r="Y269" i="168"/>
  <c r="V269" i="168" s="1"/>
  <c r="Y270" i="168"/>
  <c r="V270" i="168" s="1"/>
  <c r="Y271" i="168"/>
  <c r="V271" i="168" s="1"/>
  <c r="Y272" i="168"/>
  <c r="V272" i="168" s="1"/>
  <c r="Y273" i="168"/>
  <c r="V273" i="168" s="1"/>
  <c r="Y274" i="168"/>
  <c r="V274" i="168" s="1"/>
  <c r="Y275" i="168"/>
  <c r="V275" i="168" s="1"/>
  <c r="Y276" i="168"/>
  <c r="V276" i="168" s="1"/>
  <c r="Y277" i="168"/>
  <c r="V277" i="168" s="1"/>
  <c r="Y278" i="168"/>
  <c r="V278" i="168" s="1"/>
  <c r="Y279" i="168"/>
  <c r="V279" i="168" s="1"/>
  <c r="Y280" i="168"/>
  <c r="V280" i="168" s="1"/>
  <c r="Y281" i="168"/>
  <c r="V281" i="168" s="1"/>
  <c r="Y282" i="168"/>
  <c r="V282" i="168" s="1"/>
  <c r="Y283" i="168"/>
  <c r="V283" i="168" s="1"/>
  <c r="Y284" i="168"/>
  <c r="V284" i="168" s="1"/>
  <c r="Y285" i="168"/>
  <c r="V285" i="168" s="1"/>
  <c r="Y286" i="168"/>
  <c r="V286" i="168" s="1"/>
  <c r="Y287" i="168"/>
  <c r="V287" i="168" s="1"/>
  <c r="Y288" i="168"/>
  <c r="V288" i="168" s="1"/>
  <c r="Y289" i="168"/>
  <c r="V289" i="168" s="1"/>
  <c r="Y290" i="168"/>
  <c r="V290" i="168" s="1"/>
  <c r="Y291" i="168"/>
  <c r="V291" i="168" s="1"/>
  <c r="Y292" i="168"/>
  <c r="V292" i="168" s="1"/>
  <c r="Y293" i="168"/>
  <c r="V293" i="168" s="1"/>
  <c r="Y294" i="168"/>
  <c r="V294" i="168" s="1"/>
  <c r="Y295" i="168"/>
  <c r="V295" i="168" s="1"/>
  <c r="Y296" i="168"/>
  <c r="V296" i="168" s="1"/>
  <c r="Y297" i="168"/>
  <c r="V297" i="168" s="1"/>
  <c r="Y298" i="168"/>
  <c r="V298" i="168" s="1"/>
  <c r="Y299" i="168"/>
  <c r="V299" i="168" s="1"/>
  <c r="Y300" i="168"/>
  <c r="V300" i="168" s="1"/>
  <c r="Y301" i="168"/>
  <c r="V301" i="168" s="1"/>
  <c r="Y302" i="168"/>
  <c r="V302" i="168" s="1"/>
  <c r="Y303" i="168"/>
  <c r="V303" i="168" s="1"/>
  <c r="Y304" i="168"/>
  <c r="V304" i="168" s="1"/>
  <c r="Y305" i="168"/>
  <c r="V305" i="168" s="1"/>
  <c r="Y306" i="168"/>
  <c r="V306" i="168" s="1"/>
  <c r="Y307" i="168"/>
  <c r="V307" i="168" s="1"/>
  <c r="Y308" i="168"/>
  <c r="V308" i="168" s="1"/>
  <c r="Y309" i="168"/>
  <c r="V309" i="168" s="1"/>
  <c r="Y310" i="168"/>
  <c r="V310" i="168" s="1"/>
  <c r="Y311" i="168"/>
  <c r="V311" i="168" s="1"/>
  <c r="Y312" i="168"/>
  <c r="V312" i="168" s="1"/>
  <c r="Y313" i="168"/>
  <c r="V313" i="168" s="1"/>
  <c r="Y314" i="168"/>
  <c r="V314" i="168" s="1"/>
  <c r="Y315" i="168"/>
  <c r="V315" i="168" s="1"/>
  <c r="Y316" i="168"/>
  <c r="V316" i="168" s="1"/>
  <c r="Y317" i="168"/>
  <c r="V317" i="168" s="1"/>
  <c r="Y318" i="168"/>
  <c r="V318" i="168" s="1"/>
  <c r="Y319" i="168"/>
  <c r="V319" i="168" s="1"/>
  <c r="Y320" i="168"/>
  <c r="V320" i="168" s="1"/>
  <c r="Y321" i="168"/>
  <c r="V321" i="168" s="1"/>
  <c r="Y322" i="168"/>
  <c r="V322" i="168" s="1"/>
  <c r="Y323" i="168"/>
  <c r="V323" i="168" s="1"/>
  <c r="Y324" i="168"/>
  <c r="V324" i="168" s="1"/>
  <c r="Y325" i="168"/>
  <c r="V325" i="168" s="1"/>
  <c r="Y326" i="168"/>
  <c r="V326" i="168" s="1"/>
  <c r="Y327" i="168"/>
  <c r="V327" i="168" s="1"/>
  <c r="Y328" i="168"/>
  <c r="V328" i="168" s="1"/>
  <c r="Y329" i="168"/>
  <c r="V329" i="168" s="1"/>
  <c r="Y330" i="168"/>
  <c r="V330" i="168" s="1"/>
  <c r="Y331" i="168"/>
  <c r="V331" i="168" s="1"/>
  <c r="Y332" i="168"/>
  <c r="V332" i="168" s="1"/>
  <c r="Y333" i="168"/>
  <c r="V333" i="168" s="1"/>
  <c r="Y334" i="168"/>
  <c r="V334" i="168" s="1"/>
  <c r="Y335" i="168"/>
  <c r="V335" i="168" s="1"/>
  <c r="Y336" i="168"/>
  <c r="V336" i="168" s="1"/>
  <c r="Y337" i="168"/>
  <c r="V337" i="168" s="1"/>
  <c r="Y338" i="168"/>
  <c r="V338" i="168" s="1"/>
  <c r="Y339" i="168"/>
  <c r="V339" i="168" s="1"/>
  <c r="Y340" i="168"/>
  <c r="V340" i="168" s="1"/>
  <c r="Y341" i="168"/>
  <c r="V341" i="168" s="1"/>
  <c r="Y342" i="168"/>
  <c r="V342" i="168" s="1"/>
  <c r="Y343" i="168"/>
  <c r="V343" i="168" s="1"/>
  <c r="Y344" i="168"/>
  <c r="V344" i="168" s="1"/>
  <c r="Y345" i="168"/>
  <c r="V345" i="168" s="1"/>
  <c r="Y346" i="168"/>
  <c r="V346" i="168" s="1"/>
  <c r="Y347" i="168"/>
  <c r="V347" i="168" s="1"/>
  <c r="Y348" i="168"/>
  <c r="V348" i="168" s="1"/>
  <c r="Y349" i="168"/>
  <c r="V349" i="168" s="1"/>
  <c r="Y350" i="168"/>
  <c r="V350" i="168" s="1"/>
  <c r="Y351" i="168"/>
  <c r="V351" i="168" s="1"/>
  <c r="Y352" i="168"/>
  <c r="V352" i="168" s="1"/>
  <c r="Y353" i="168"/>
  <c r="V353" i="168" s="1"/>
  <c r="Y354" i="168"/>
  <c r="V354" i="168" s="1"/>
  <c r="Y355" i="168"/>
  <c r="V355" i="168" s="1"/>
  <c r="Y356" i="168"/>
  <c r="V356" i="168" s="1"/>
  <c r="Y357" i="168"/>
  <c r="V357" i="168" s="1"/>
  <c r="Y358" i="168"/>
  <c r="V358" i="168" s="1"/>
  <c r="Y359" i="168"/>
  <c r="V359" i="168" s="1"/>
  <c r="Y360" i="168"/>
  <c r="V360" i="168" s="1"/>
  <c r="Y361" i="168"/>
  <c r="V361" i="168" s="1"/>
  <c r="Y362" i="168"/>
  <c r="V362" i="168" s="1"/>
  <c r="Y363" i="168"/>
  <c r="V363" i="168" s="1"/>
  <c r="Y364" i="168"/>
  <c r="V364" i="168" s="1"/>
  <c r="Y365" i="168"/>
  <c r="V365" i="168" s="1"/>
  <c r="Y366" i="168"/>
  <c r="V366" i="168" s="1"/>
  <c r="Y367" i="168"/>
  <c r="V367" i="168" s="1"/>
  <c r="Y368" i="168"/>
  <c r="V368" i="168" s="1"/>
  <c r="Y369" i="168"/>
  <c r="V369" i="168" s="1"/>
  <c r="Y370" i="168"/>
  <c r="V370" i="168" s="1"/>
  <c r="Y371" i="168"/>
  <c r="V371" i="168" s="1"/>
  <c r="Y372" i="168"/>
  <c r="V372" i="168" s="1"/>
  <c r="Y373" i="168"/>
  <c r="V373" i="168" s="1"/>
  <c r="Y374" i="168"/>
  <c r="V374" i="168" s="1"/>
  <c r="Y375" i="168"/>
  <c r="V375" i="168" s="1"/>
  <c r="Y376" i="168"/>
  <c r="V376" i="168" s="1"/>
  <c r="Y377" i="168"/>
  <c r="V377" i="168" s="1"/>
  <c r="Y378" i="168"/>
  <c r="V378" i="168" s="1"/>
  <c r="Y379" i="168"/>
  <c r="V379" i="168" s="1"/>
  <c r="Y380" i="168"/>
  <c r="V380" i="168" s="1"/>
  <c r="Y381" i="168"/>
  <c r="V381" i="168" s="1"/>
  <c r="Y382" i="168"/>
  <c r="V382" i="168" s="1"/>
  <c r="Y383" i="168"/>
  <c r="V383" i="168" s="1"/>
  <c r="Y384" i="168"/>
  <c r="V384" i="168" s="1"/>
  <c r="Y385" i="168"/>
  <c r="V385" i="168" s="1"/>
  <c r="Y386" i="168"/>
  <c r="V386" i="168" s="1"/>
  <c r="Y387" i="168"/>
  <c r="V387" i="168" s="1"/>
  <c r="Y388" i="168"/>
  <c r="V388" i="168" s="1"/>
  <c r="Y389" i="168"/>
  <c r="V389" i="168" s="1"/>
  <c r="Y390" i="168"/>
  <c r="V390" i="168" s="1"/>
  <c r="Y391" i="168"/>
  <c r="V391" i="168" s="1"/>
  <c r="Y392" i="168"/>
  <c r="V392" i="168" s="1"/>
  <c r="Y393" i="168"/>
  <c r="V393" i="168" s="1"/>
  <c r="Y394" i="168"/>
  <c r="V394" i="168" s="1"/>
  <c r="Y395" i="168"/>
  <c r="V395" i="168" s="1"/>
  <c r="Y396" i="168"/>
  <c r="V396" i="168" s="1"/>
  <c r="Y397" i="168"/>
  <c r="V397" i="168" s="1"/>
  <c r="Y398" i="168"/>
  <c r="V398" i="168" s="1"/>
  <c r="Y399" i="168"/>
  <c r="V399" i="168" s="1"/>
  <c r="Y400" i="168"/>
  <c r="V400" i="168" s="1"/>
  <c r="Y401" i="168"/>
  <c r="V401" i="168" s="1"/>
  <c r="Y402" i="168"/>
  <c r="V402" i="168" s="1"/>
  <c r="Y403" i="168"/>
  <c r="V403" i="168" s="1"/>
  <c r="Y404" i="168"/>
  <c r="V404" i="168" s="1"/>
  <c r="Y405" i="168"/>
  <c r="V405" i="168" s="1"/>
  <c r="Y406" i="168"/>
  <c r="V406" i="168" s="1"/>
  <c r="Y407" i="168"/>
  <c r="V407" i="168" s="1"/>
  <c r="Y408" i="168"/>
  <c r="V408" i="168" s="1"/>
  <c r="Y409" i="168"/>
  <c r="V409" i="168" s="1"/>
  <c r="Y410" i="168"/>
  <c r="V410" i="168" s="1"/>
  <c r="Y411" i="168"/>
  <c r="V411" i="168" s="1"/>
  <c r="Y412" i="168"/>
  <c r="V412" i="168" s="1"/>
  <c r="Y413" i="168"/>
  <c r="V413" i="168" s="1"/>
  <c r="Y414" i="168"/>
  <c r="V414" i="168" s="1"/>
  <c r="Y415" i="168"/>
  <c r="V415" i="168" s="1"/>
  <c r="Y416" i="168"/>
  <c r="V416" i="168" s="1"/>
  <c r="Y417" i="168"/>
  <c r="V417" i="168" s="1"/>
  <c r="Y418" i="168"/>
  <c r="V418" i="168" s="1"/>
  <c r="Y419" i="168"/>
  <c r="V419" i="168" s="1"/>
  <c r="Y420" i="168"/>
  <c r="V420" i="168" s="1"/>
  <c r="Y421" i="168"/>
  <c r="V421" i="168" s="1"/>
  <c r="Y422" i="168"/>
  <c r="V422" i="168" s="1"/>
  <c r="Y423" i="168"/>
  <c r="V423" i="168" s="1"/>
  <c r="Y424" i="168"/>
  <c r="V424" i="168" s="1"/>
  <c r="Y425" i="168"/>
  <c r="V425" i="168" s="1"/>
  <c r="Y426" i="168"/>
  <c r="V426" i="168" s="1"/>
  <c r="Y427" i="168"/>
  <c r="V427" i="168" s="1"/>
  <c r="Y428" i="168"/>
  <c r="V428" i="168" s="1"/>
  <c r="Y429" i="168"/>
  <c r="V429" i="168" s="1"/>
  <c r="Y430" i="168"/>
  <c r="V430" i="168" s="1"/>
  <c r="Y431" i="168"/>
  <c r="V431" i="168" s="1"/>
  <c r="Y432" i="168"/>
  <c r="V432" i="168" s="1"/>
  <c r="Y433" i="168"/>
  <c r="V433" i="168" s="1"/>
  <c r="Y434" i="168"/>
  <c r="V434" i="168" s="1"/>
  <c r="Y435" i="168"/>
  <c r="V435" i="168" s="1"/>
  <c r="Y436" i="168"/>
  <c r="V436" i="168" s="1"/>
  <c r="Y437" i="168"/>
  <c r="V437" i="168" s="1"/>
  <c r="Y438" i="168"/>
  <c r="V438" i="168" s="1"/>
  <c r="Y439" i="168"/>
  <c r="V439" i="168" s="1"/>
  <c r="Y440" i="168"/>
  <c r="V440" i="168" s="1"/>
  <c r="Y441" i="168"/>
  <c r="V441" i="168" s="1"/>
  <c r="Y442" i="168"/>
  <c r="V442" i="168" s="1"/>
  <c r="Y443" i="168"/>
  <c r="V443" i="168" s="1"/>
  <c r="Y444" i="168"/>
  <c r="V444" i="168" s="1"/>
  <c r="Y445" i="168"/>
  <c r="V445" i="168" s="1"/>
  <c r="Y446" i="168"/>
  <c r="V446" i="168" s="1"/>
  <c r="Y447" i="168"/>
  <c r="V447" i="168" s="1"/>
  <c r="Y448" i="168"/>
  <c r="V448" i="168" s="1"/>
  <c r="Y449" i="168"/>
  <c r="V449" i="168" s="1"/>
  <c r="Y450" i="168"/>
  <c r="V450" i="168" s="1"/>
  <c r="Y451" i="168"/>
  <c r="V451" i="168" s="1"/>
  <c r="Y452" i="168"/>
  <c r="V452" i="168" s="1"/>
  <c r="Y453" i="168"/>
  <c r="V453" i="168" s="1"/>
  <c r="Y454" i="168"/>
  <c r="V454" i="168" s="1"/>
  <c r="Y455" i="168"/>
  <c r="V455" i="168" s="1"/>
  <c r="Y456" i="168"/>
  <c r="V456" i="168" s="1"/>
  <c r="Y457" i="168"/>
  <c r="V457" i="168" s="1"/>
  <c r="Y458" i="168"/>
  <c r="V458" i="168" s="1"/>
  <c r="Y459" i="168"/>
  <c r="V459" i="168" s="1"/>
  <c r="Y460" i="168"/>
  <c r="V460" i="168" s="1"/>
  <c r="Y461" i="168"/>
  <c r="V461" i="168" s="1"/>
  <c r="Y462" i="168"/>
  <c r="V462" i="168" s="1"/>
  <c r="Y463" i="168"/>
  <c r="V463" i="168" s="1"/>
  <c r="Y464" i="168"/>
  <c r="V464" i="168" s="1"/>
  <c r="Y465" i="168"/>
  <c r="V465" i="168" s="1"/>
  <c r="Y466" i="168"/>
  <c r="V466" i="168" s="1"/>
  <c r="Y467" i="168"/>
  <c r="V467" i="168" s="1"/>
  <c r="Y468" i="168"/>
  <c r="V468" i="168" s="1"/>
  <c r="Y469" i="168"/>
  <c r="V469" i="168" s="1"/>
  <c r="Y470" i="168"/>
  <c r="V470" i="168" s="1"/>
  <c r="Y471" i="168"/>
  <c r="V471" i="168" s="1"/>
  <c r="Y472" i="168"/>
  <c r="V472" i="168" s="1"/>
  <c r="Y473" i="168"/>
  <c r="V473" i="168" s="1"/>
  <c r="Y474" i="168"/>
  <c r="V474" i="168" s="1"/>
  <c r="Y475" i="168"/>
  <c r="V475" i="168" s="1"/>
  <c r="Y476" i="168"/>
  <c r="V476" i="168" s="1"/>
  <c r="Y477" i="168"/>
  <c r="V477" i="168" s="1"/>
  <c r="Y478" i="168"/>
  <c r="V478" i="168" s="1"/>
  <c r="Y479" i="168"/>
  <c r="V479" i="168" s="1"/>
  <c r="Y480" i="168"/>
  <c r="V480" i="168" s="1"/>
  <c r="Y481" i="168"/>
  <c r="V481" i="168" s="1"/>
  <c r="Y482" i="168"/>
  <c r="V482" i="168" s="1"/>
  <c r="Y483" i="168"/>
  <c r="V483" i="168" s="1"/>
  <c r="Y484" i="168"/>
  <c r="V484" i="168" s="1"/>
  <c r="Y485" i="168"/>
  <c r="V485" i="168" s="1"/>
  <c r="Y486" i="168"/>
  <c r="V486" i="168" s="1"/>
  <c r="Y487" i="168"/>
  <c r="V487" i="168" s="1"/>
  <c r="Y488" i="168"/>
  <c r="V488" i="168" s="1"/>
  <c r="Y489" i="168"/>
  <c r="V489" i="168" s="1"/>
  <c r="Y490" i="168"/>
  <c r="V490" i="168" s="1"/>
  <c r="Y491" i="168"/>
  <c r="V491" i="168" s="1"/>
  <c r="Y492" i="168"/>
  <c r="V492" i="168" s="1"/>
  <c r="Y493" i="168"/>
  <c r="V493" i="168" s="1"/>
  <c r="Y494" i="168"/>
  <c r="V494" i="168" s="1"/>
  <c r="Y495" i="168"/>
  <c r="V495" i="168" s="1"/>
  <c r="Y496" i="168"/>
  <c r="V496" i="168" s="1"/>
  <c r="Y497" i="168"/>
  <c r="V497" i="168" s="1"/>
  <c r="Y498" i="168"/>
  <c r="V498" i="168" s="1"/>
  <c r="Y499" i="168"/>
  <c r="V499" i="168" s="1"/>
  <c r="Y500" i="168"/>
  <c r="V500" i="168" s="1"/>
  <c r="Y501" i="168"/>
  <c r="V501" i="168" s="1"/>
  <c r="Y502" i="168"/>
  <c r="V502" i="168" s="1"/>
  <c r="Y503" i="168"/>
  <c r="V503" i="168" s="1"/>
  <c r="Y504" i="168"/>
  <c r="V504" i="168" s="1"/>
  <c r="Y505" i="168"/>
  <c r="V505" i="168" s="1"/>
  <c r="Y506" i="168"/>
  <c r="V506" i="168" s="1"/>
  <c r="Y507" i="168"/>
  <c r="V507" i="168" s="1"/>
  <c r="Y508" i="168"/>
  <c r="V508" i="168" s="1"/>
  <c r="Y509" i="168"/>
  <c r="V509" i="168" s="1"/>
  <c r="Y510" i="168"/>
  <c r="V510" i="168" s="1"/>
  <c r="Y511" i="168"/>
  <c r="V511" i="168" s="1"/>
  <c r="Y512" i="168"/>
  <c r="V512" i="168" s="1"/>
  <c r="Y513" i="168"/>
  <c r="V513" i="168" s="1"/>
  <c r="Y514" i="168"/>
  <c r="V514" i="168" s="1"/>
  <c r="Y515" i="168"/>
  <c r="V515" i="168" s="1"/>
  <c r="Y516" i="168"/>
  <c r="V516" i="168" s="1"/>
  <c r="Y517" i="168"/>
  <c r="V517" i="168" s="1"/>
  <c r="Y518" i="168"/>
  <c r="V518" i="168" s="1"/>
  <c r="Y519" i="168"/>
  <c r="V519" i="168" s="1"/>
  <c r="Y520" i="168"/>
  <c r="V520" i="168" s="1"/>
  <c r="Y521" i="168"/>
  <c r="V521" i="168" s="1"/>
  <c r="Y522" i="168"/>
  <c r="V522" i="168" s="1"/>
  <c r="Y523" i="168"/>
  <c r="V523" i="168" s="1"/>
  <c r="Y524" i="168"/>
  <c r="V524" i="168" s="1"/>
  <c r="Y525" i="168"/>
  <c r="V525" i="168" s="1"/>
  <c r="Y526" i="168"/>
  <c r="V526" i="168" s="1"/>
  <c r="Y527" i="168"/>
  <c r="V527" i="168" s="1"/>
  <c r="Y528" i="168"/>
  <c r="V528" i="168" s="1"/>
  <c r="Y529" i="168"/>
  <c r="V529" i="168" s="1"/>
  <c r="Y530" i="168"/>
  <c r="V530" i="168" s="1"/>
  <c r="Y531" i="168"/>
  <c r="V531" i="168" s="1"/>
  <c r="Y532" i="168"/>
  <c r="V532" i="168" s="1"/>
  <c r="Y533" i="168"/>
  <c r="V533" i="168" s="1"/>
  <c r="Y534" i="168"/>
  <c r="V534" i="168" s="1"/>
  <c r="Y535" i="168"/>
  <c r="V535" i="168" s="1"/>
  <c r="Y536" i="168"/>
  <c r="V536" i="168" s="1"/>
  <c r="Y537" i="168"/>
  <c r="V537" i="168" s="1"/>
  <c r="Y538" i="168"/>
  <c r="V538" i="168" s="1"/>
  <c r="Y539" i="168"/>
  <c r="V539" i="168" s="1"/>
  <c r="Y540" i="168"/>
  <c r="V540" i="168" s="1"/>
  <c r="Y541" i="168"/>
  <c r="V541" i="168" s="1"/>
  <c r="Y542" i="168"/>
  <c r="V542" i="168" s="1"/>
  <c r="Y543" i="168"/>
  <c r="V543" i="168" s="1"/>
  <c r="Y544" i="168"/>
  <c r="V544" i="168" s="1"/>
  <c r="Y545" i="168"/>
  <c r="V545" i="168" s="1"/>
  <c r="Y546" i="168"/>
  <c r="V546" i="168" s="1"/>
  <c r="Y547" i="168"/>
  <c r="V547" i="168" s="1"/>
  <c r="Y548" i="168"/>
  <c r="V548" i="168" s="1"/>
  <c r="Y549" i="168"/>
  <c r="V549" i="168" s="1"/>
  <c r="Y550" i="168"/>
  <c r="V550" i="168" s="1"/>
  <c r="Y551" i="168"/>
  <c r="V551" i="168" s="1"/>
  <c r="Y552" i="168"/>
  <c r="V552" i="168" s="1"/>
  <c r="Y553" i="168"/>
  <c r="V553" i="168" s="1"/>
  <c r="Y554" i="168"/>
  <c r="V554" i="168" s="1"/>
  <c r="Y555" i="168"/>
  <c r="V555" i="168" s="1"/>
  <c r="Y556" i="168"/>
  <c r="V556" i="168" s="1"/>
  <c r="Y557" i="168"/>
  <c r="V557" i="168" s="1"/>
  <c r="Y558" i="168"/>
  <c r="V558" i="168" s="1"/>
  <c r="Y559" i="168"/>
  <c r="V559" i="168" s="1"/>
  <c r="Y560" i="168"/>
  <c r="V560" i="168" s="1"/>
  <c r="Y561" i="168"/>
  <c r="V561" i="168" s="1"/>
  <c r="Y562" i="168"/>
  <c r="V562" i="168" s="1"/>
  <c r="Y563" i="168"/>
  <c r="V563" i="168" s="1"/>
  <c r="Y564" i="168"/>
  <c r="V564" i="168" s="1"/>
  <c r="Y565" i="168"/>
  <c r="V565" i="168" s="1"/>
  <c r="Y566" i="168"/>
  <c r="V566" i="168" s="1"/>
  <c r="Y567" i="168"/>
  <c r="V567" i="168" s="1"/>
  <c r="Y568" i="168"/>
  <c r="V568" i="168" s="1"/>
  <c r="Y569" i="168"/>
  <c r="V569" i="168" s="1"/>
  <c r="Y570" i="168"/>
  <c r="V570" i="168" s="1"/>
  <c r="Y571" i="168"/>
  <c r="V571" i="168" s="1"/>
  <c r="Y572" i="168"/>
  <c r="V572" i="168" s="1"/>
  <c r="Y573" i="168"/>
  <c r="V573" i="168" s="1"/>
  <c r="Y574" i="168"/>
  <c r="V574" i="168" s="1"/>
  <c r="Y575" i="168"/>
  <c r="V575" i="168" s="1"/>
  <c r="Y576" i="168"/>
  <c r="V576" i="168" s="1"/>
  <c r="Y577" i="168"/>
  <c r="V577" i="168" s="1"/>
  <c r="Y578" i="168"/>
  <c r="V578" i="168" s="1"/>
  <c r="Y579" i="168"/>
  <c r="V579" i="168" s="1"/>
  <c r="Y580" i="168"/>
  <c r="V580" i="168" s="1"/>
  <c r="Y581" i="168"/>
  <c r="V581" i="168" s="1"/>
  <c r="Y582" i="168"/>
  <c r="V582" i="168" s="1"/>
  <c r="Y583" i="168"/>
  <c r="V583" i="168" s="1"/>
  <c r="Y584" i="168"/>
  <c r="V584" i="168" s="1"/>
  <c r="Y585" i="168"/>
  <c r="V585" i="168" s="1"/>
  <c r="Y586" i="168"/>
  <c r="V586" i="168" s="1"/>
  <c r="Y587" i="168"/>
  <c r="V587" i="168" s="1"/>
  <c r="Y588" i="168"/>
  <c r="V588" i="168" s="1"/>
  <c r="Y589" i="168"/>
  <c r="V589" i="168" s="1"/>
  <c r="Y590" i="168"/>
  <c r="V590" i="168" s="1"/>
  <c r="Y591" i="168"/>
  <c r="V591" i="168" s="1"/>
  <c r="Y592" i="168"/>
  <c r="V592" i="168" s="1"/>
  <c r="Y593" i="168"/>
  <c r="V593" i="168" s="1"/>
  <c r="Y594" i="168"/>
  <c r="V594" i="168" s="1"/>
  <c r="Y595" i="168"/>
  <c r="V595" i="168" s="1"/>
  <c r="Y596" i="168"/>
  <c r="V596" i="168" s="1"/>
  <c r="Y597" i="168"/>
  <c r="V597" i="168" s="1"/>
  <c r="Y598" i="168"/>
  <c r="V598" i="168" s="1"/>
  <c r="Y599" i="168"/>
  <c r="V599" i="168" s="1"/>
  <c r="Y600" i="168"/>
  <c r="V600" i="168" s="1"/>
  <c r="Y601" i="168"/>
  <c r="V601" i="168" s="1"/>
  <c r="Y602" i="168"/>
  <c r="V602" i="168" s="1"/>
  <c r="Y603" i="168"/>
  <c r="V603" i="168" s="1"/>
  <c r="Y604" i="168"/>
  <c r="V604" i="168" s="1"/>
  <c r="Y605" i="168"/>
  <c r="V605" i="168" s="1"/>
  <c r="Y606" i="168"/>
  <c r="V606" i="168" s="1"/>
  <c r="Y607" i="168"/>
  <c r="V607" i="168" s="1"/>
  <c r="Y608" i="168"/>
  <c r="V608" i="168" s="1"/>
  <c r="Y609" i="168"/>
  <c r="V609" i="168" s="1"/>
  <c r="Y610" i="168"/>
  <c r="V610" i="168" s="1"/>
  <c r="Y611" i="168"/>
  <c r="V611" i="168" s="1"/>
  <c r="Y612" i="168"/>
  <c r="V612" i="168" s="1"/>
  <c r="Y613" i="168"/>
  <c r="V613" i="168" s="1"/>
  <c r="Y614" i="168"/>
  <c r="V614" i="168" s="1"/>
  <c r="Y615" i="168"/>
  <c r="V615" i="168" s="1"/>
  <c r="Y616" i="168"/>
  <c r="V616" i="168" s="1"/>
  <c r="Y617" i="168"/>
  <c r="V617" i="168" s="1"/>
  <c r="Y618" i="168"/>
  <c r="V618" i="168" s="1"/>
  <c r="Y619" i="168"/>
  <c r="V619" i="168" s="1"/>
  <c r="Y620" i="168"/>
  <c r="V620" i="168" s="1"/>
  <c r="Y621" i="168"/>
  <c r="V621" i="168" s="1"/>
  <c r="Y622" i="168"/>
  <c r="V622" i="168" s="1"/>
  <c r="Y623" i="168"/>
  <c r="V623" i="168" s="1"/>
  <c r="Y624" i="168"/>
  <c r="V624" i="168" s="1"/>
  <c r="Y625" i="168"/>
  <c r="V625" i="168" s="1"/>
  <c r="Y626" i="168"/>
  <c r="V626" i="168" s="1"/>
  <c r="Y627" i="168"/>
  <c r="V627" i="168" s="1"/>
  <c r="Y628" i="168"/>
  <c r="V628" i="168" s="1"/>
  <c r="Y629" i="168"/>
  <c r="V629" i="168" s="1"/>
  <c r="Y630" i="168"/>
  <c r="V630" i="168" s="1"/>
  <c r="Y631" i="168"/>
  <c r="V631" i="168" s="1"/>
  <c r="Y632" i="168"/>
  <c r="V632" i="168" s="1"/>
  <c r="Y633" i="168"/>
  <c r="V633" i="168" s="1"/>
  <c r="Y634" i="168"/>
  <c r="V634" i="168" s="1"/>
  <c r="Y635" i="168"/>
  <c r="V635" i="168" s="1"/>
  <c r="Y636" i="168"/>
  <c r="V636" i="168" s="1"/>
  <c r="Y637" i="168"/>
  <c r="V637" i="168" s="1"/>
  <c r="Y638" i="168"/>
  <c r="V638" i="168" s="1"/>
  <c r="Y639" i="168"/>
  <c r="V639" i="168" s="1"/>
  <c r="Y640" i="168"/>
  <c r="V640" i="168" s="1"/>
  <c r="Y641" i="168"/>
  <c r="V641" i="168" s="1"/>
  <c r="Y642" i="168"/>
  <c r="V642" i="168" s="1"/>
  <c r="Y643" i="168"/>
  <c r="V643" i="168" s="1"/>
  <c r="Y644" i="168"/>
  <c r="V644" i="168" s="1"/>
  <c r="Y645" i="168"/>
  <c r="V645" i="168" s="1"/>
  <c r="Y646" i="168"/>
  <c r="V646" i="168" s="1"/>
  <c r="Y647" i="168"/>
  <c r="V647" i="168" s="1"/>
  <c r="Y648" i="168"/>
  <c r="V648" i="168" s="1"/>
  <c r="Y649" i="168"/>
  <c r="V649" i="168" s="1"/>
  <c r="Y650" i="168"/>
  <c r="V650" i="168" s="1"/>
  <c r="Y651" i="168"/>
  <c r="V651" i="168" s="1"/>
  <c r="Y652" i="168"/>
  <c r="V652" i="168" s="1"/>
  <c r="Y653" i="168"/>
  <c r="V653" i="168" s="1"/>
  <c r="Y654" i="168"/>
  <c r="V654" i="168" s="1"/>
  <c r="Y655" i="168"/>
  <c r="V655" i="168" s="1"/>
  <c r="Y656" i="168"/>
  <c r="V656" i="168" s="1"/>
  <c r="Y657" i="168"/>
  <c r="V657" i="168" s="1"/>
  <c r="Y658" i="168"/>
  <c r="V658" i="168" s="1"/>
  <c r="Y659" i="168"/>
  <c r="V659" i="168" s="1"/>
  <c r="Y660" i="168"/>
  <c r="V660" i="168" s="1"/>
  <c r="Y661" i="168"/>
  <c r="V661" i="168" s="1"/>
  <c r="Y662" i="168"/>
  <c r="V662" i="168" s="1"/>
  <c r="Y663" i="168"/>
  <c r="V663" i="168" s="1"/>
  <c r="Y664" i="168"/>
  <c r="V664" i="168" s="1"/>
  <c r="Y665" i="168"/>
  <c r="V665" i="168" s="1"/>
  <c r="Y666" i="168"/>
  <c r="V666" i="168" s="1"/>
  <c r="Y667" i="168"/>
  <c r="V667" i="168" s="1"/>
  <c r="Y668" i="168"/>
  <c r="V668" i="168" s="1"/>
  <c r="Y669" i="168"/>
  <c r="V669" i="168" s="1"/>
  <c r="Y670" i="168"/>
  <c r="V670" i="168" s="1"/>
  <c r="Y671" i="168"/>
  <c r="V671" i="168" s="1"/>
  <c r="Y672" i="168"/>
  <c r="V672" i="168" s="1"/>
  <c r="Y673" i="168"/>
  <c r="V673" i="168" s="1"/>
  <c r="Y674" i="168"/>
  <c r="V674" i="168" s="1"/>
  <c r="Y675" i="168"/>
  <c r="V675" i="168" s="1"/>
  <c r="Y676" i="168"/>
  <c r="V676" i="168" s="1"/>
  <c r="Y677" i="168"/>
  <c r="V677" i="168" s="1"/>
  <c r="Y678" i="168"/>
  <c r="V678" i="168" s="1"/>
  <c r="Y679" i="168"/>
  <c r="V679" i="168" s="1"/>
  <c r="Y680" i="168"/>
  <c r="V680" i="168" s="1"/>
  <c r="Y681" i="168"/>
  <c r="V681" i="168" s="1"/>
  <c r="Y682" i="168"/>
  <c r="V682" i="168" s="1"/>
  <c r="Y683" i="168"/>
  <c r="V683" i="168" s="1"/>
  <c r="Y684" i="168"/>
  <c r="V684" i="168" s="1"/>
  <c r="Y685" i="168"/>
  <c r="V685" i="168" s="1"/>
  <c r="Y686" i="168"/>
  <c r="V686" i="168" s="1"/>
  <c r="Y687" i="168"/>
  <c r="V687" i="168" s="1"/>
  <c r="Y688" i="168"/>
  <c r="V688" i="168" s="1"/>
  <c r="Y689" i="168"/>
  <c r="V689" i="168" s="1"/>
  <c r="Y690" i="168"/>
  <c r="V690" i="168" s="1"/>
  <c r="Y691" i="168"/>
  <c r="V691" i="168" s="1"/>
  <c r="Y692" i="168"/>
  <c r="V692" i="168" s="1"/>
  <c r="Y693" i="168"/>
  <c r="V693" i="168" s="1"/>
  <c r="Y694" i="168"/>
  <c r="V694" i="168" s="1"/>
  <c r="Y695" i="168"/>
  <c r="V695" i="168" s="1"/>
  <c r="Y696" i="168"/>
  <c r="V696" i="168" s="1"/>
  <c r="Y697" i="168"/>
  <c r="V697" i="168" s="1"/>
  <c r="Y698" i="168"/>
  <c r="V698" i="168" s="1"/>
  <c r="Y699" i="168"/>
  <c r="V699" i="168" s="1"/>
  <c r="Y700" i="168"/>
  <c r="V700" i="168" s="1"/>
  <c r="Y701" i="168"/>
  <c r="V701" i="168" s="1"/>
  <c r="Y702" i="168"/>
  <c r="V702" i="168" s="1"/>
  <c r="Y703" i="168"/>
  <c r="V703" i="168" s="1"/>
  <c r="Y704" i="168"/>
  <c r="V704" i="168" s="1"/>
  <c r="Y705" i="168"/>
  <c r="V705" i="168" s="1"/>
  <c r="Y706" i="168"/>
  <c r="V706" i="168" s="1"/>
  <c r="Y707" i="168"/>
  <c r="V707" i="168" s="1"/>
  <c r="Y708" i="168"/>
  <c r="V708" i="168" s="1"/>
  <c r="Y709" i="168"/>
  <c r="V709" i="168" s="1"/>
  <c r="Y710" i="168"/>
  <c r="V710" i="168" s="1"/>
  <c r="Y711" i="168"/>
  <c r="V711" i="168" s="1"/>
  <c r="Y712" i="168"/>
  <c r="V712" i="168" s="1"/>
  <c r="Y713" i="168"/>
  <c r="V713" i="168" s="1"/>
  <c r="Y714" i="168"/>
  <c r="V714" i="168" s="1"/>
  <c r="Y715" i="168"/>
  <c r="V715" i="168" s="1"/>
  <c r="Y716" i="168"/>
  <c r="V716" i="168" s="1"/>
  <c r="Y717" i="168"/>
  <c r="V717" i="168" s="1"/>
  <c r="Y718" i="168"/>
  <c r="V718" i="168" s="1"/>
  <c r="Y719" i="168"/>
  <c r="V719" i="168" s="1"/>
  <c r="Y720" i="168"/>
  <c r="V720" i="168" s="1"/>
  <c r="Y721" i="168"/>
  <c r="V721" i="168" s="1"/>
  <c r="Y722" i="168"/>
  <c r="V722" i="168" s="1"/>
  <c r="Y723" i="168"/>
  <c r="V723" i="168" s="1"/>
  <c r="Y724" i="168"/>
  <c r="V724" i="168" s="1"/>
  <c r="Y725" i="168"/>
  <c r="V725" i="168" s="1"/>
  <c r="Y726" i="168"/>
  <c r="V726" i="168" s="1"/>
  <c r="Y727" i="168"/>
  <c r="V727" i="168" s="1"/>
  <c r="Y728" i="168"/>
  <c r="V728" i="168" s="1"/>
  <c r="Y729" i="168"/>
  <c r="V729" i="168" s="1"/>
  <c r="Y730" i="168"/>
  <c r="V730" i="168" s="1"/>
  <c r="Y731" i="168"/>
  <c r="V731" i="168" s="1"/>
  <c r="Y732" i="168"/>
  <c r="V732" i="168" s="1"/>
  <c r="Y733" i="168"/>
  <c r="V733" i="168" s="1"/>
  <c r="Y734" i="168"/>
  <c r="V734" i="168" s="1"/>
  <c r="Y735" i="168"/>
  <c r="V735" i="168" s="1"/>
  <c r="Y736" i="168"/>
  <c r="V736" i="168" s="1"/>
  <c r="Y737" i="168"/>
  <c r="V737" i="168" s="1"/>
  <c r="Y738" i="168"/>
  <c r="V738" i="168" s="1"/>
  <c r="Y739" i="168"/>
  <c r="V739" i="168" s="1"/>
  <c r="Y740" i="168"/>
  <c r="V740" i="168" s="1"/>
  <c r="Y741" i="168"/>
  <c r="V741" i="168" s="1"/>
  <c r="Y742" i="168"/>
  <c r="V742" i="168" s="1"/>
  <c r="Y743" i="168"/>
  <c r="V743" i="168" s="1"/>
  <c r="Y744" i="168"/>
  <c r="V744" i="168" s="1"/>
  <c r="Y745" i="168"/>
  <c r="V745" i="168" s="1"/>
  <c r="Y746" i="168"/>
  <c r="V746" i="168" s="1"/>
  <c r="Y747" i="168"/>
  <c r="V747" i="168" s="1"/>
  <c r="Y748" i="168"/>
  <c r="V748" i="168" s="1"/>
  <c r="Y749" i="168"/>
  <c r="V749" i="168" s="1"/>
  <c r="Y750" i="168"/>
  <c r="V750" i="168" s="1"/>
  <c r="Y751" i="168"/>
  <c r="V751" i="168" s="1"/>
  <c r="Y752" i="168"/>
  <c r="V752" i="168" s="1"/>
  <c r="Y753" i="168"/>
  <c r="V753" i="168" s="1"/>
  <c r="Y754" i="168"/>
  <c r="V754" i="168" s="1"/>
  <c r="Y755" i="168"/>
  <c r="V755" i="168" s="1"/>
  <c r="Y756" i="168"/>
  <c r="V756" i="168" s="1"/>
  <c r="Y757" i="168"/>
  <c r="V757" i="168" s="1"/>
  <c r="Y758" i="168"/>
  <c r="V758" i="168" s="1"/>
  <c r="Y759" i="168"/>
  <c r="V759" i="168" s="1"/>
  <c r="Y760" i="168"/>
  <c r="V760" i="168" s="1"/>
  <c r="Y761" i="168"/>
  <c r="V761" i="168" s="1"/>
  <c r="Y762" i="168"/>
  <c r="V762" i="168" s="1"/>
  <c r="Y763" i="168"/>
  <c r="V763" i="168" s="1"/>
  <c r="Y764" i="168"/>
  <c r="V764" i="168" s="1"/>
  <c r="Y765" i="168"/>
  <c r="V765" i="168" s="1"/>
  <c r="Y766" i="168"/>
  <c r="V766" i="168" s="1"/>
  <c r="Y767" i="168"/>
  <c r="V767" i="168" s="1"/>
  <c r="Y768" i="168"/>
  <c r="V768" i="168" s="1"/>
  <c r="Y769" i="168"/>
  <c r="V769" i="168" s="1"/>
  <c r="Y770" i="168"/>
  <c r="V770" i="168" s="1"/>
  <c r="Y771" i="168"/>
  <c r="V771" i="168" s="1"/>
  <c r="Y772" i="168"/>
  <c r="V772" i="168" s="1"/>
  <c r="Y773" i="168"/>
  <c r="V773" i="168" s="1"/>
  <c r="Y774" i="168"/>
  <c r="V774" i="168" s="1"/>
  <c r="Y775" i="168"/>
  <c r="V775" i="168" s="1"/>
  <c r="Y776" i="168"/>
  <c r="V776" i="168" s="1"/>
  <c r="Y777" i="168"/>
  <c r="V777" i="168" s="1"/>
  <c r="Y778" i="168"/>
  <c r="V778" i="168" s="1"/>
  <c r="Y779" i="168"/>
  <c r="V779" i="168" s="1"/>
  <c r="Y780" i="168"/>
  <c r="V780" i="168" s="1"/>
  <c r="Y781" i="168"/>
  <c r="V781" i="168" s="1"/>
  <c r="Y782" i="168"/>
  <c r="V782" i="168" s="1"/>
  <c r="Y783" i="168"/>
  <c r="V783" i="168" s="1"/>
  <c r="Y784" i="168"/>
  <c r="V784" i="168" s="1"/>
  <c r="Y785" i="168"/>
  <c r="V785" i="168" s="1"/>
  <c r="Y786" i="168"/>
  <c r="V786" i="168" s="1"/>
  <c r="Y787" i="168"/>
  <c r="V787" i="168" s="1"/>
  <c r="Y788" i="168"/>
  <c r="V788" i="168" s="1"/>
  <c r="Y789" i="168"/>
  <c r="V789" i="168" s="1"/>
  <c r="Y790" i="168"/>
  <c r="V790" i="168" s="1"/>
  <c r="Y791" i="168"/>
  <c r="V791" i="168" s="1"/>
  <c r="Y792" i="168"/>
  <c r="V792" i="168" s="1"/>
  <c r="Y793" i="168"/>
  <c r="V793" i="168" s="1"/>
  <c r="Y794" i="168"/>
  <c r="V794" i="168" s="1"/>
  <c r="Y795" i="168"/>
  <c r="V795" i="168" s="1"/>
  <c r="Y796" i="168"/>
  <c r="V796" i="168" s="1"/>
  <c r="Y797" i="168"/>
  <c r="V797" i="168" s="1"/>
  <c r="Y798" i="168"/>
  <c r="V798" i="168" s="1"/>
  <c r="Y799" i="168"/>
  <c r="V799" i="168" s="1"/>
  <c r="Y800" i="168"/>
  <c r="V800" i="168" s="1"/>
  <c r="Y801" i="168"/>
  <c r="V801" i="168" s="1"/>
  <c r="Y802" i="168"/>
  <c r="V802" i="168" s="1"/>
  <c r="Y803" i="168"/>
  <c r="V803" i="168" s="1"/>
  <c r="Y804" i="168"/>
  <c r="V804" i="168" s="1"/>
  <c r="Y805" i="168"/>
  <c r="V805" i="168" s="1"/>
  <c r="Y806" i="168"/>
  <c r="V806" i="168" s="1"/>
  <c r="Y807" i="168"/>
  <c r="V807" i="168" s="1"/>
  <c r="Y808" i="168"/>
  <c r="V808" i="168" s="1"/>
  <c r="Y809" i="168"/>
  <c r="V809" i="168" s="1"/>
  <c r="Y810" i="168"/>
  <c r="V810" i="168" s="1"/>
  <c r="Y811" i="168"/>
  <c r="V811" i="168" s="1"/>
  <c r="Y812" i="168"/>
  <c r="V812" i="168" s="1"/>
  <c r="Y813" i="168"/>
  <c r="V813" i="168" s="1"/>
  <c r="Y814" i="168"/>
  <c r="V814" i="168" s="1"/>
  <c r="Y815" i="168"/>
  <c r="V815" i="168" s="1"/>
  <c r="Y816" i="168"/>
  <c r="V816" i="168" s="1"/>
  <c r="Y817" i="168"/>
  <c r="V817" i="168" s="1"/>
  <c r="Y818" i="168"/>
  <c r="V818" i="168" s="1"/>
  <c r="Y819" i="168"/>
  <c r="V819" i="168" s="1"/>
  <c r="Y820" i="168"/>
  <c r="V820" i="168" s="1"/>
  <c r="Y821" i="168"/>
  <c r="V821" i="168" s="1"/>
  <c r="Y822" i="168"/>
  <c r="V822" i="168" s="1"/>
  <c r="Y823" i="168"/>
  <c r="V823" i="168" s="1"/>
  <c r="Y824" i="168"/>
  <c r="V824" i="168" s="1"/>
  <c r="Y825" i="168"/>
  <c r="V825" i="168" s="1"/>
  <c r="Y826" i="168"/>
  <c r="V826" i="168" s="1"/>
  <c r="Y827" i="168"/>
  <c r="V827" i="168" s="1"/>
  <c r="Y828" i="168"/>
  <c r="V828" i="168" s="1"/>
  <c r="Y829" i="168"/>
  <c r="V829" i="168" s="1"/>
  <c r="Y830" i="168"/>
  <c r="V830" i="168" s="1"/>
  <c r="Y831" i="168"/>
  <c r="V831" i="168" s="1"/>
  <c r="Y832" i="168"/>
  <c r="V832" i="168" s="1"/>
  <c r="Y833" i="168"/>
  <c r="V833" i="168" s="1"/>
  <c r="Y834" i="168"/>
  <c r="V834" i="168" s="1"/>
  <c r="Y835" i="168"/>
  <c r="V835" i="168" s="1"/>
  <c r="Y836" i="168"/>
  <c r="V836" i="168" s="1"/>
  <c r="Y837" i="168"/>
  <c r="V837" i="168" s="1"/>
  <c r="Y838" i="168"/>
  <c r="V838" i="168" s="1"/>
  <c r="Y839" i="168"/>
  <c r="V839" i="168" s="1"/>
  <c r="Y840" i="168"/>
  <c r="V840" i="168" s="1"/>
  <c r="Y841" i="168"/>
  <c r="V841" i="168" s="1"/>
  <c r="Y842" i="168"/>
  <c r="V842" i="168" s="1"/>
  <c r="Y843" i="168"/>
  <c r="V843" i="168" s="1"/>
  <c r="Y844" i="168"/>
  <c r="V844" i="168" s="1"/>
  <c r="Y845" i="168"/>
  <c r="V845" i="168" s="1"/>
  <c r="Y846" i="168"/>
  <c r="V846" i="168" s="1"/>
  <c r="Y847" i="168"/>
  <c r="V847" i="168" s="1"/>
  <c r="Y848" i="168"/>
  <c r="V848" i="168" s="1"/>
  <c r="Y849" i="168"/>
  <c r="V849" i="168" s="1"/>
  <c r="Y850" i="168"/>
  <c r="V850" i="168" s="1"/>
  <c r="Y851" i="168"/>
  <c r="V851" i="168" s="1"/>
  <c r="Y852" i="168"/>
  <c r="V852" i="168" s="1"/>
  <c r="Y853" i="168"/>
  <c r="V853" i="168" s="1"/>
  <c r="Y854" i="168"/>
  <c r="V854" i="168" s="1"/>
  <c r="Y855" i="168"/>
  <c r="V855" i="168" s="1"/>
  <c r="Y856" i="168"/>
  <c r="V856" i="168" s="1"/>
  <c r="Y857" i="168"/>
  <c r="V857" i="168" s="1"/>
  <c r="Y858" i="168"/>
  <c r="V858" i="168" s="1"/>
  <c r="Y859" i="168"/>
  <c r="V859" i="168" s="1"/>
  <c r="Y860" i="168"/>
  <c r="V860" i="168" s="1"/>
  <c r="Y861" i="168"/>
  <c r="V861" i="168" s="1"/>
  <c r="Y862" i="168"/>
  <c r="V862" i="168" s="1"/>
  <c r="Y863" i="168"/>
  <c r="V863" i="168" s="1"/>
  <c r="Y864" i="168"/>
  <c r="V864" i="168" s="1"/>
  <c r="Y865" i="168"/>
  <c r="V865" i="168" s="1"/>
  <c r="Y866" i="168"/>
  <c r="V866" i="168" s="1"/>
  <c r="Y867" i="168"/>
  <c r="V867" i="168" s="1"/>
  <c r="Y868" i="168"/>
  <c r="V868" i="168" s="1"/>
  <c r="Y869" i="168"/>
  <c r="V869" i="168" s="1"/>
  <c r="Y870" i="168"/>
  <c r="V870" i="168" s="1"/>
  <c r="Y871" i="168"/>
  <c r="V871" i="168" s="1"/>
  <c r="Y872" i="168"/>
  <c r="V872" i="168" s="1"/>
  <c r="Y873" i="168"/>
  <c r="V873" i="168" s="1"/>
  <c r="Y874" i="168"/>
  <c r="V874" i="168" s="1"/>
  <c r="Y875" i="168"/>
  <c r="V875" i="168" s="1"/>
  <c r="Y876" i="168"/>
  <c r="V876" i="168" s="1"/>
  <c r="Y877" i="168"/>
  <c r="V877" i="168" s="1"/>
  <c r="Y878" i="168"/>
  <c r="V878" i="168" s="1"/>
  <c r="Y879" i="168"/>
  <c r="V879" i="168" s="1"/>
  <c r="Y880" i="168"/>
  <c r="V880" i="168" s="1"/>
  <c r="Y881" i="168"/>
  <c r="V881" i="168" s="1"/>
  <c r="Y882" i="168"/>
  <c r="V882" i="168" s="1"/>
  <c r="Y883" i="168"/>
  <c r="V883" i="168" s="1"/>
  <c r="Y884" i="168"/>
  <c r="V884" i="168" s="1"/>
  <c r="Y885" i="168"/>
  <c r="V885" i="168" s="1"/>
  <c r="Y886" i="168"/>
  <c r="V886" i="168" s="1"/>
  <c r="Y887" i="168"/>
  <c r="V887" i="168" s="1"/>
  <c r="Y888" i="168"/>
  <c r="V888" i="168" s="1"/>
  <c r="Y889" i="168"/>
  <c r="V889" i="168" s="1"/>
  <c r="Y890" i="168"/>
  <c r="V890" i="168" s="1"/>
  <c r="Y891" i="168"/>
  <c r="V891" i="168" s="1"/>
  <c r="Y892" i="168"/>
  <c r="V892" i="168" s="1"/>
  <c r="Y893" i="168"/>
  <c r="V893" i="168" s="1"/>
  <c r="Y894" i="168"/>
  <c r="V894" i="168" s="1"/>
  <c r="Y895" i="168"/>
  <c r="V895" i="168" s="1"/>
  <c r="Y896" i="168"/>
  <c r="V896" i="168" s="1"/>
  <c r="Y897" i="168"/>
  <c r="V897" i="168" s="1"/>
  <c r="Y898" i="168"/>
  <c r="V898" i="168" s="1"/>
  <c r="Y899" i="168"/>
  <c r="V899" i="168" s="1"/>
  <c r="Y900" i="168"/>
  <c r="V900" i="168" s="1"/>
  <c r="Y901" i="168"/>
  <c r="V901" i="168" s="1"/>
  <c r="Y902" i="168"/>
  <c r="V902" i="168" s="1"/>
  <c r="Y903" i="168"/>
  <c r="V903" i="168" s="1"/>
  <c r="Y904" i="168"/>
  <c r="V904" i="168" s="1"/>
  <c r="Y905" i="168"/>
  <c r="V905" i="168" s="1"/>
  <c r="Y906" i="168"/>
  <c r="V906" i="168" s="1"/>
  <c r="Y907" i="168"/>
  <c r="V907" i="168" s="1"/>
  <c r="Y908" i="168"/>
  <c r="V908" i="168" s="1"/>
  <c r="Y909" i="168"/>
  <c r="V909" i="168" s="1"/>
  <c r="Y910" i="168"/>
  <c r="V910" i="168" s="1"/>
  <c r="Y911" i="168"/>
  <c r="V911" i="168" s="1"/>
  <c r="Y912" i="168"/>
  <c r="V912" i="168" s="1"/>
  <c r="Y913" i="168"/>
  <c r="V913" i="168" s="1"/>
  <c r="Y914" i="168"/>
  <c r="V914" i="168" s="1"/>
  <c r="Y915" i="168"/>
  <c r="V915" i="168" s="1"/>
  <c r="Y916" i="168"/>
  <c r="V916" i="168" s="1"/>
  <c r="Y917" i="168"/>
  <c r="V917" i="168" s="1"/>
  <c r="Y918" i="168"/>
  <c r="V918" i="168" s="1"/>
  <c r="Y919" i="168"/>
  <c r="V919" i="168" s="1"/>
  <c r="Y920" i="168"/>
  <c r="V920" i="168" s="1"/>
  <c r="Y921" i="168"/>
  <c r="V921" i="168" s="1"/>
  <c r="Y922" i="168"/>
  <c r="V922" i="168" s="1"/>
  <c r="Y923" i="168"/>
  <c r="V923" i="168" s="1"/>
  <c r="Y924" i="168"/>
  <c r="V924" i="168" s="1"/>
  <c r="Y925" i="168"/>
  <c r="V925" i="168" s="1"/>
  <c r="Y926" i="168"/>
  <c r="V926" i="168" s="1"/>
  <c r="Y927" i="168"/>
  <c r="V927" i="168" s="1"/>
  <c r="Y928" i="168"/>
  <c r="V928" i="168" s="1"/>
  <c r="Y929" i="168"/>
  <c r="V929" i="168" s="1"/>
  <c r="Y930" i="168"/>
  <c r="V930" i="168" s="1"/>
  <c r="Y931" i="168"/>
  <c r="V931" i="168" s="1"/>
  <c r="Y932" i="168"/>
  <c r="V932" i="168" s="1"/>
  <c r="Y933" i="168"/>
  <c r="V933" i="168" s="1"/>
  <c r="Y934" i="168"/>
  <c r="V934" i="168" s="1"/>
  <c r="Y935" i="168"/>
  <c r="V935" i="168" s="1"/>
  <c r="Y936" i="168"/>
  <c r="V936" i="168" s="1"/>
  <c r="Y937" i="168"/>
  <c r="V937" i="168" s="1"/>
  <c r="Y938" i="168"/>
  <c r="V938" i="168" s="1"/>
  <c r="Y939" i="168"/>
  <c r="V939" i="168" s="1"/>
  <c r="Y940" i="168"/>
  <c r="V940" i="168" s="1"/>
  <c r="Y941" i="168"/>
  <c r="V941" i="168" s="1"/>
  <c r="Y942" i="168"/>
  <c r="V942" i="168" s="1"/>
  <c r="Y943" i="168"/>
  <c r="V943" i="168" s="1"/>
  <c r="Y944" i="168"/>
  <c r="V944" i="168" s="1"/>
  <c r="Y945" i="168"/>
  <c r="V945" i="168" s="1"/>
  <c r="Y946" i="168"/>
  <c r="V946" i="168" s="1"/>
  <c r="Y947" i="168"/>
  <c r="V947" i="168" s="1"/>
  <c r="Y948" i="168"/>
  <c r="V948" i="168" s="1"/>
  <c r="Y949" i="168"/>
  <c r="V949" i="168" s="1"/>
  <c r="Y950" i="168"/>
  <c r="V950" i="168" s="1"/>
  <c r="Y951" i="168"/>
  <c r="V951" i="168" s="1"/>
  <c r="Y952" i="168"/>
  <c r="V952" i="168" s="1"/>
  <c r="Y953" i="168"/>
  <c r="V953" i="168" s="1"/>
  <c r="Y954" i="168"/>
  <c r="V954" i="168" s="1"/>
  <c r="Y955" i="168"/>
  <c r="V955" i="168" s="1"/>
  <c r="Y956" i="168"/>
  <c r="V956" i="168" s="1"/>
  <c r="Y957" i="168"/>
  <c r="V957" i="168" s="1"/>
  <c r="Y958" i="168"/>
  <c r="V958" i="168" s="1"/>
  <c r="Y959" i="168"/>
  <c r="V959" i="168" s="1"/>
  <c r="Y960" i="168"/>
  <c r="V960" i="168" s="1"/>
  <c r="Y961" i="168"/>
  <c r="V961" i="168" s="1"/>
  <c r="Y962" i="168"/>
  <c r="V962" i="168" s="1"/>
  <c r="Y963" i="168"/>
  <c r="V963" i="168" s="1"/>
  <c r="Y964" i="168"/>
  <c r="V964" i="168" s="1"/>
  <c r="Y965" i="168"/>
  <c r="V965" i="168" s="1"/>
  <c r="Y966" i="168"/>
  <c r="V966" i="168" s="1"/>
  <c r="Y967" i="168"/>
  <c r="V967" i="168" s="1"/>
  <c r="Y968" i="168"/>
  <c r="V968" i="168" s="1"/>
  <c r="Y969" i="168"/>
  <c r="V969" i="168" s="1"/>
  <c r="Y970" i="168"/>
  <c r="V970" i="168" s="1"/>
  <c r="Y971" i="168"/>
  <c r="V971" i="168" s="1"/>
  <c r="Y972" i="168"/>
  <c r="V972" i="168" s="1"/>
  <c r="Y973" i="168"/>
  <c r="V973" i="168" s="1"/>
  <c r="Y974" i="168"/>
  <c r="V974" i="168" s="1"/>
  <c r="Y975" i="168"/>
  <c r="V975" i="168" s="1"/>
  <c r="Y976" i="168"/>
  <c r="V976" i="168" s="1"/>
  <c r="Y977" i="168"/>
  <c r="V977" i="168" s="1"/>
  <c r="Y978" i="168"/>
  <c r="V978" i="168" s="1"/>
  <c r="Y979" i="168"/>
  <c r="V979" i="168" s="1"/>
  <c r="Y980" i="168"/>
  <c r="V980" i="168" s="1"/>
  <c r="Y981" i="168"/>
  <c r="V981" i="168" s="1"/>
  <c r="Y982" i="168"/>
  <c r="V982" i="168" s="1"/>
  <c r="Y983" i="168"/>
  <c r="V983" i="168" s="1"/>
  <c r="Y984" i="168"/>
  <c r="V984" i="168" s="1"/>
  <c r="Y985" i="168"/>
  <c r="V985" i="168" s="1"/>
  <c r="Y986" i="168"/>
  <c r="V986" i="168" s="1"/>
  <c r="Y987" i="168"/>
  <c r="V987" i="168" s="1"/>
  <c r="Y988" i="168"/>
  <c r="V988" i="168" s="1"/>
  <c r="Y989" i="168"/>
  <c r="V989" i="168" s="1"/>
  <c r="Y990" i="168"/>
  <c r="V990" i="168" s="1"/>
  <c r="Y991" i="168"/>
  <c r="V991" i="168" s="1"/>
  <c r="Y992" i="168"/>
  <c r="V992" i="168" s="1"/>
  <c r="Y993" i="168"/>
  <c r="V993" i="168" s="1"/>
  <c r="Y994" i="168"/>
  <c r="V994" i="168" s="1"/>
  <c r="Y995" i="168"/>
  <c r="V995" i="168" s="1"/>
  <c r="Y996" i="168"/>
  <c r="V996" i="168" s="1"/>
  <c r="Y997" i="168"/>
  <c r="V997" i="168" s="1"/>
  <c r="Y998" i="168"/>
  <c r="V998" i="168" s="1"/>
  <c r="Y999" i="168"/>
  <c r="V999" i="168" s="1"/>
  <c r="Y1000" i="168"/>
  <c r="V1000" i="168" s="1"/>
  <c r="Y1001" i="168"/>
  <c r="V1001" i="168" s="1"/>
  <c r="Y1002" i="168"/>
  <c r="V1002" i="168" s="1"/>
  <c r="Y1003" i="168"/>
  <c r="V1003" i="168" s="1"/>
  <c r="Y1004" i="168"/>
  <c r="V1004" i="168" s="1"/>
  <c r="Y1005" i="168"/>
  <c r="V1005" i="168" s="1"/>
  <c r="Y1006" i="168"/>
  <c r="V1006" i="168" s="1"/>
  <c r="Y1007" i="168"/>
  <c r="V1007" i="168" s="1"/>
  <c r="Y1008" i="168"/>
  <c r="V1008" i="168" s="1"/>
  <c r="Y1009" i="168"/>
  <c r="V1009" i="168" s="1"/>
  <c r="Y1010" i="168"/>
  <c r="V1010" i="168" s="1"/>
  <c r="Y1011" i="168"/>
  <c r="V1011" i="168" s="1"/>
  <c r="Y1012" i="168"/>
  <c r="V1012" i="168" s="1"/>
  <c r="Y1013" i="168"/>
  <c r="V1013" i="168" s="1"/>
  <c r="Y1014" i="168"/>
  <c r="V1014" i="168" s="1"/>
  <c r="Y1015" i="168"/>
  <c r="V1015" i="168" s="1"/>
  <c r="G58" i="155" l="1"/>
  <c r="G58" i="154"/>
  <c r="G58" i="156"/>
  <c r="G58" i="152"/>
  <c r="G54" i="155"/>
  <c r="G54" i="156"/>
  <c r="G54" i="154"/>
  <c r="G54" i="152"/>
  <c r="G50" i="155"/>
  <c r="G50" i="156"/>
  <c r="G50" i="154"/>
  <c r="G50" i="152"/>
  <c r="G46" i="155"/>
  <c r="G46" i="156"/>
  <c r="G46" i="154"/>
  <c r="G46" i="152"/>
  <c r="G42" i="155"/>
  <c r="G42" i="154"/>
  <c r="G42" i="156"/>
  <c r="G42" i="152"/>
  <c r="G38" i="155"/>
  <c r="G38" i="156"/>
  <c r="G38" i="154"/>
  <c r="G38" i="152"/>
  <c r="G34" i="155"/>
  <c r="G34" i="156"/>
  <c r="G34" i="154"/>
  <c r="G34" i="152"/>
  <c r="G30" i="155"/>
  <c r="G30" i="156"/>
  <c r="G30" i="154"/>
  <c r="G30" i="152"/>
  <c r="G26" i="155"/>
  <c r="G26" i="156"/>
  <c r="G26" i="154"/>
  <c r="G26" i="152"/>
  <c r="G22" i="155"/>
  <c r="G22" i="156"/>
  <c r="G22" i="154"/>
  <c r="G22" i="152"/>
  <c r="G18" i="155"/>
  <c r="G18" i="156"/>
  <c r="G18" i="154"/>
  <c r="G18" i="152"/>
  <c r="G14" i="155"/>
  <c r="G14" i="156"/>
  <c r="G14" i="154"/>
  <c r="G14" i="152"/>
  <c r="G10" i="155"/>
  <c r="G10" i="156"/>
  <c r="G10" i="154"/>
  <c r="G10" i="152"/>
  <c r="G57" i="156"/>
  <c r="G57" i="155"/>
  <c r="G57" i="154"/>
  <c r="G57" i="152"/>
  <c r="G53" i="156"/>
  <c r="G53" i="154"/>
  <c r="G53" i="155"/>
  <c r="G53" i="152"/>
  <c r="G49" i="156"/>
  <c r="G49" i="155"/>
  <c r="G49" i="154"/>
  <c r="G49" i="152"/>
  <c r="G45" i="156"/>
  <c r="G45" i="155"/>
  <c r="G45" i="154"/>
  <c r="G45" i="152"/>
  <c r="G41" i="156"/>
  <c r="G41" i="155"/>
  <c r="G41" i="154"/>
  <c r="G41" i="152"/>
  <c r="G37" i="156"/>
  <c r="G37" i="155"/>
  <c r="G37" i="154"/>
  <c r="G37" i="152"/>
  <c r="G33" i="156"/>
  <c r="G33" i="155"/>
  <c r="G33" i="154"/>
  <c r="G33" i="152"/>
  <c r="G29" i="156"/>
  <c r="G29" i="155"/>
  <c r="G29" i="154"/>
  <c r="G29" i="152"/>
  <c r="G25" i="156"/>
  <c r="G25" i="155"/>
  <c r="G25" i="154"/>
  <c r="G25" i="152"/>
  <c r="G21" i="156"/>
  <c r="G21" i="154"/>
  <c r="G21" i="155"/>
  <c r="G21" i="152"/>
  <c r="G17" i="156"/>
  <c r="G17" i="155"/>
  <c r="G17" i="154"/>
  <c r="G17" i="152"/>
  <c r="G13" i="156"/>
  <c r="G13" i="155"/>
  <c r="G13" i="154"/>
  <c r="G13" i="152"/>
  <c r="G56" i="156"/>
  <c r="G56" i="155"/>
  <c r="G56" i="154"/>
  <c r="G56" i="152"/>
  <c r="G52" i="156"/>
  <c r="G52" i="155"/>
  <c r="G52" i="154"/>
  <c r="G52" i="152"/>
  <c r="G48" i="156"/>
  <c r="G48" i="155"/>
  <c r="G48" i="154"/>
  <c r="G48" i="152"/>
  <c r="G44" i="156"/>
  <c r="G44" i="155"/>
  <c r="G44" i="154"/>
  <c r="G44" i="152"/>
  <c r="G40" i="156"/>
  <c r="G40" i="155"/>
  <c r="G40" i="154"/>
  <c r="G40" i="152"/>
  <c r="G36" i="156"/>
  <c r="G36" i="155"/>
  <c r="G36" i="154"/>
  <c r="G36" i="152"/>
  <c r="G32" i="156"/>
  <c r="G32" i="155"/>
  <c r="G32" i="154"/>
  <c r="G32" i="152"/>
  <c r="G28" i="156"/>
  <c r="G28" i="155"/>
  <c r="G28" i="154"/>
  <c r="G28" i="152"/>
  <c r="G24" i="156"/>
  <c r="G24" i="155"/>
  <c r="G24" i="154"/>
  <c r="G24" i="152"/>
  <c r="G20" i="156"/>
  <c r="G20" i="155"/>
  <c r="G20" i="154"/>
  <c r="G20" i="152"/>
  <c r="G16" i="156"/>
  <c r="G16" i="155"/>
  <c r="G16" i="154"/>
  <c r="G16" i="152"/>
  <c r="G12" i="156"/>
  <c r="G12" i="155"/>
  <c r="G12" i="154"/>
  <c r="G12" i="152"/>
  <c r="G59" i="156"/>
  <c r="G59" i="155"/>
  <c r="G59" i="154"/>
  <c r="G59" i="152"/>
  <c r="G55" i="156"/>
  <c r="G55" i="155"/>
  <c r="G55" i="154"/>
  <c r="G55" i="152"/>
  <c r="G51" i="156"/>
  <c r="G51" i="155"/>
  <c r="G51" i="154"/>
  <c r="G51" i="152"/>
  <c r="G47" i="156"/>
  <c r="G47" i="155"/>
  <c r="G47" i="154"/>
  <c r="G47" i="152"/>
  <c r="G43" i="156"/>
  <c r="G43" i="155"/>
  <c r="G43" i="154"/>
  <c r="G43" i="152"/>
  <c r="G39" i="156"/>
  <c r="G39" i="155"/>
  <c r="G39" i="154"/>
  <c r="G39" i="152"/>
  <c r="G35" i="156"/>
  <c r="G35" i="155"/>
  <c r="G35" i="154"/>
  <c r="G35" i="152"/>
  <c r="G31" i="156"/>
  <c r="G31" i="155"/>
  <c r="G31" i="154"/>
  <c r="G31" i="152"/>
  <c r="G27" i="156"/>
  <c r="G27" i="155"/>
  <c r="G27" i="154"/>
  <c r="G27" i="152"/>
  <c r="G23" i="156"/>
  <c r="G23" i="155"/>
  <c r="G23" i="154"/>
  <c r="G23" i="152"/>
  <c r="G19" i="156"/>
  <c r="G19" i="155"/>
  <c r="G19" i="154"/>
  <c r="G19" i="152"/>
  <c r="G15" i="156"/>
  <c r="G15" i="155"/>
  <c r="G15" i="154"/>
  <c r="G15" i="152"/>
  <c r="G11" i="156"/>
  <c r="G11" i="155"/>
  <c r="G11" i="154"/>
  <c r="G11" i="152"/>
  <c r="AD15" i="168"/>
  <c r="I4" i="168"/>
  <c r="I11" i="168" s="1"/>
  <c r="AM67" i="165"/>
  <c r="AL67" i="165"/>
  <c r="AD67" i="165"/>
  <c r="AB67" i="165"/>
  <c r="AG67" i="165" s="1"/>
  <c r="AA67" i="165"/>
  <c r="AL66" i="165"/>
  <c r="AG66" i="165"/>
  <c r="AD66" i="165"/>
  <c r="AA66" i="165"/>
  <c r="AA65" i="165"/>
  <c r="K65" i="165"/>
  <c r="AA64" i="165"/>
  <c r="K64" i="165"/>
  <c r="AA63" i="165"/>
  <c r="K63" i="165"/>
  <c r="AA62" i="165"/>
  <c r="K62" i="165"/>
  <c r="AA61" i="165"/>
  <c r="K61" i="165"/>
  <c r="AA60" i="165"/>
  <c r="K60" i="165"/>
  <c r="AA59" i="165"/>
  <c r="K59" i="165"/>
  <c r="AA58" i="165"/>
  <c r="K58" i="165"/>
  <c r="AA57" i="165"/>
  <c r="K57" i="165"/>
  <c r="AA56" i="165"/>
  <c r="K56" i="165"/>
  <c r="AA55" i="165"/>
  <c r="K55" i="165"/>
  <c r="AA54" i="165"/>
  <c r="K54" i="165"/>
  <c r="AA53" i="165"/>
  <c r="K53" i="165"/>
  <c r="AA52" i="165"/>
  <c r="K52" i="165"/>
  <c r="AA51" i="165"/>
  <c r="K51" i="165"/>
  <c r="AA50" i="165"/>
  <c r="K50" i="165"/>
  <c r="AA49" i="165"/>
  <c r="K49" i="165"/>
  <c r="AA48" i="165"/>
  <c r="K48" i="165"/>
  <c r="AA47" i="165"/>
  <c r="K47" i="165"/>
  <c r="AA46" i="165"/>
  <c r="K46" i="165"/>
  <c r="AA45" i="165"/>
  <c r="K45" i="165"/>
  <c r="AA44" i="165"/>
  <c r="K44" i="165"/>
  <c r="AA43" i="165"/>
  <c r="K43" i="165"/>
  <c r="AA42" i="165"/>
  <c r="K42" i="165"/>
  <c r="AA41" i="165"/>
  <c r="K41" i="165"/>
  <c r="AA40" i="165"/>
  <c r="K40" i="165"/>
  <c r="AA39" i="165"/>
  <c r="K39" i="165"/>
  <c r="AA38" i="165"/>
  <c r="K38" i="165"/>
  <c r="AA37" i="165"/>
  <c r="K37" i="165"/>
  <c r="AA36" i="165"/>
  <c r="K36" i="165"/>
  <c r="AA35" i="165"/>
  <c r="K35" i="165"/>
  <c r="AA34" i="165"/>
  <c r="K34" i="165"/>
  <c r="AA33" i="165"/>
  <c r="K33" i="165"/>
  <c r="AA32" i="165"/>
  <c r="K32" i="165"/>
  <c r="AA31" i="165"/>
  <c r="K31" i="165"/>
  <c r="AA30" i="165"/>
  <c r="K30" i="165"/>
  <c r="AA29" i="165"/>
  <c r="K29" i="165"/>
  <c r="AA28" i="165"/>
  <c r="K28" i="165"/>
  <c r="AA27" i="165"/>
  <c r="K27" i="165"/>
  <c r="AA26" i="165"/>
  <c r="K26" i="165"/>
  <c r="AA25" i="165"/>
  <c r="K25" i="165"/>
  <c r="AA24" i="165"/>
  <c r="K24" i="165"/>
  <c r="AA23" i="165"/>
  <c r="K23" i="165"/>
  <c r="AA22" i="165"/>
  <c r="K22" i="165"/>
  <c r="AA21" i="165"/>
  <c r="K21" i="165"/>
  <c r="AA20" i="165"/>
  <c r="K20" i="165"/>
  <c r="AS19" i="165"/>
  <c r="AP19" i="165"/>
  <c r="AA19" i="165"/>
  <c r="K19" i="165"/>
  <c r="AS18" i="165"/>
  <c r="AP18" i="165"/>
  <c r="AA18" i="165"/>
  <c r="K18" i="165"/>
  <c r="AS17" i="165"/>
  <c r="AP17" i="165"/>
  <c r="AA17" i="165"/>
  <c r="K17" i="165"/>
  <c r="AS16" i="165"/>
  <c r="AP16" i="165"/>
  <c r="AA16" i="165"/>
  <c r="K16" i="165"/>
  <c r="AS15" i="165"/>
  <c r="AP15" i="165"/>
  <c r="AC15" i="165"/>
  <c r="AB15" i="165"/>
  <c r="AS14" i="165"/>
  <c r="AP14" i="165"/>
  <c r="AS13" i="165"/>
  <c r="AP13" i="165"/>
  <c r="AS12" i="165"/>
  <c r="AP12" i="165"/>
  <c r="AK12" i="165"/>
  <c r="AJ12" i="165"/>
  <c r="AC12" i="165"/>
  <c r="AB12" i="165"/>
  <c r="AS11" i="165"/>
  <c r="AP11" i="165"/>
  <c r="AS10" i="165"/>
  <c r="AP10" i="165"/>
  <c r="AS9" i="165"/>
  <c r="AP9" i="165"/>
  <c r="AS8" i="165"/>
  <c r="AP8" i="165"/>
  <c r="AS7" i="165"/>
  <c r="AP7" i="165"/>
  <c r="AS6" i="165"/>
  <c r="AP6" i="165"/>
  <c r="AI6" i="165"/>
  <c r="AS5" i="165"/>
  <c r="AP5" i="165"/>
  <c r="AI5" i="165"/>
  <c r="AS4" i="165"/>
  <c r="AP4" i="165"/>
  <c r="AS3" i="165"/>
  <c r="AP3" i="165"/>
  <c r="AS2" i="165"/>
  <c r="AN1" i="165"/>
  <c r="AN3" i="165" s="1"/>
  <c r="AM67" i="167"/>
  <c r="AL67" i="167"/>
  <c r="AD67" i="167"/>
  <c r="AB67" i="167"/>
  <c r="AG67" i="167" s="1"/>
  <c r="AA67" i="167"/>
  <c r="AL66" i="167"/>
  <c r="AG66" i="167"/>
  <c r="AD66" i="167"/>
  <c r="AA66" i="167"/>
  <c r="AA65" i="167"/>
  <c r="AA64" i="167"/>
  <c r="AA63" i="167"/>
  <c r="AA62" i="167"/>
  <c r="AA61" i="167"/>
  <c r="AA60" i="167"/>
  <c r="AA59" i="167"/>
  <c r="AA58" i="167"/>
  <c r="AA57" i="167"/>
  <c r="AA56" i="167"/>
  <c r="AA55" i="167"/>
  <c r="AA54" i="167"/>
  <c r="AA53" i="167"/>
  <c r="AA52" i="167"/>
  <c r="AA51" i="167"/>
  <c r="AA50" i="167"/>
  <c r="AA49" i="167"/>
  <c r="AA48" i="167"/>
  <c r="AA47" i="167"/>
  <c r="AA46" i="167"/>
  <c r="AA45" i="167"/>
  <c r="AA44" i="167"/>
  <c r="AA43" i="167"/>
  <c r="AA42" i="167"/>
  <c r="AA41" i="167"/>
  <c r="AA40" i="167"/>
  <c r="AA39" i="167"/>
  <c r="AA38" i="167"/>
  <c r="AA37" i="167"/>
  <c r="AA36" i="167"/>
  <c r="AA35" i="167"/>
  <c r="AA34" i="167"/>
  <c r="AA33" i="167"/>
  <c r="AA32" i="167"/>
  <c r="AA31" i="167"/>
  <c r="AA30" i="167"/>
  <c r="AA29" i="167"/>
  <c r="AA28" i="167"/>
  <c r="AA27" i="167"/>
  <c r="AA26" i="167"/>
  <c r="AA25" i="167"/>
  <c r="AA24" i="167"/>
  <c r="AA23" i="167"/>
  <c r="AA22" i="167"/>
  <c r="AA21" i="167"/>
  <c r="K21" i="167"/>
  <c r="AA20" i="167"/>
  <c r="AS19" i="167"/>
  <c r="AP19" i="167"/>
  <c r="AA19" i="167"/>
  <c r="AS18" i="167"/>
  <c r="AP18" i="167"/>
  <c r="AA18" i="167"/>
  <c r="AS17" i="167"/>
  <c r="AP17" i="167"/>
  <c r="AA17" i="167"/>
  <c r="K17" i="167"/>
  <c r="AS16" i="167"/>
  <c r="AP16" i="167"/>
  <c r="AA16" i="167"/>
  <c r="AS15" i="167"/>
  <c r="AP15" i="167"/>
  <c r="AC15" i="167"/>
  <c r="AB15" i="167"/>
  <c r="AS14" i="167"/>
  <c r="AP14" i="167"/>
  <c r="AS13" i="167"/>
  <c r="AP13" i="167"/>
  <c r="AS12" i="167"/>
  <c r="AP12" i="167"/>
  <c r="AK12" i="167"/>
  <c r="AJ12" i="167"/>
  <c r="AC12" i="167"/>
  <c r="AB12" i="167"/>
  <c r="AS11" i="167"/>
  <c r="AP11" i="167"/>
  <c r="AS10" i="167"/>
  <c r="AP10" i="167"/>
  <c r="AS9" i="167"/>
  <c r="AP9" i="167"/>
  <c r="AS8" i="167"/>
  <c r="AP8" i="167"/>
  <c r="AS7" i="167"/>
  <c r="AP7" i="167"/>
  <c r="AS6" i="167"/>
  <c r="AP6" i="167"/>
  <c r="AI6" i="167"/>
  <c r="AS5" i="167"/>
  <c r="AP5" i="167"/>
  <c r="AI5" i="167"/>
  <c r="AS4" i="167"/>
  <c r="AP4" i="167"/>
  <c r="AS3" i="167"/>
  <c r="AP3" i="167"/>
  <c r="AS2" i="167"/>
  <c r="AN1" i="167"/>
  <c r="AN5" i="167" s="1"/>
  <c r="AM67" i="166"/>
  <c r="AL67" i="166"/>
  <c r="AD67" i="166"/>
  <c r="AB67" i="166"/>
  <c r="AG67" i="166" s="1"/>
  <c r="AA67" i="166"/>
  <c r="AL66" i="166"/>
  <c r="AG66" i="166"/>
  <c r="AD66" i="166"/>
  <c r="AA66" i="166"/>
  <c r="AA65" i="166"/>
  <c r="AA64" i="166"/>
  <c r="AA63" i="166"/>
  <c r="AA62" i="166"/>
  <c r="AA61" i="166"/>
  <c r="AA60" i="166"/>
  <c r="AA59" i="166"/>
  <c r="AA58" i="166"/>
  <c r="AA57" i="166"/>
  <c r="AA56" i="166"/>
  <c r="AA55" i="166"/>
  <c r="AA54" i="166"/>
  <c r="AA53" i="166"/>
  <c r="AA52" i="166"/>
  <c r="AA51" i="166"/>
  <c r="AA50" i="166"/>
  <c r="AA49" i="166"/>
  <c r="AA48" i="166"/>
  <c r="AA47" i="166"/>
  <c r="AA46" i="166"/>
  <c r="AA45" i="166"/>
  <c r="AA44" i="166"/>
  <c r="AA43" i="166"/>
  <c r="AA42" i="166"/>
  <c r="AA41" i="166"/>
  <c r="AA40" i="166"/>
  <c r="AA39" i="166"/>
  <c r="AA38" i="166"/>
  <c r="AA37" i="166"/>
  <c r="AA36" i="166"/>
  <c r="AA35" i="166"/>
  <c r="AA34" i="166"/>
  <c r="AA33" i="166"/>
  <c r="AA32" i="166"/>
  <c r="AA31" i="166"/>
  <c r="AA30" i="166"/>
  <c r="AA29" i="166"/>
  <c r="AA28" i="166"/>
  <c r="AA27" i="166"/>
  <c r="AA26" i="166"/>
  <c r="AA25" i="166"/>
  <c r="AA24" i="166"/>
  <c r="AA23" i="166"/>
  <c r="AA22" i="166"/>
  <c r="AA21" i="166"/>
  <c r="K21" i="166"/>
  <c r="AA20" i="166"/>
  <c r="AS19" i="166"/>
  <c r="AP19" i="166"/>
  <c r="AA19" i="166"/>
  <c r="AS18" i="166"/>
  <c r="AP18" i="166"/>
  <c r="AA18" i="166"/>
  <c r="AS17" i="166"/>
  <c r="AP17" i="166"/>
  <c r="AA17" i="166"/>
  <c r="K17" i="166"/>
  <c r="AS16" i="166"/>
  <c r="AP16" i="166"/>
  <c r="AA16" i="166"/>
  <c r="AS15" i="166"/>
  <c r="AP15" i="166"/>
  <c r="AC15" i="166"/>
  <c r="AB15" i="166"/>
  <c r="AS14" i="166"/>
  <c r="AP14" i="166"/>
  <c r="AS13" i="166"/>
  <c r="AP13" i="166"/>
  <c r="AS12" i="166"/>
  <c r="AP12" i="166"/>
  <c r="AK12" i="166"/>
  <c r="AJ12" i="166"/>
  <c r="AC12" i="166"/>
  <c r="AB12" i="166"/>
  <c r="AS11" i="166"/>
  <c r="AP11" i="166"/>
  <c r="AS10" i="166"/>
  <c r="AP10" i="166"/>
  <c r="AS9" i="166"/>
  <c r="AP9" i="166"/>
  <c r="AS8" i="166"/>
  <c r="AP8" i="166"/>
  <c r="AS7" i="166"/>
  <c r="AP7" i="166"/>
  <c r="AS6" i="166"/>
  <c r="AP6" i="166"/>
  <c r="AI6" i="166"/>
  <c r="AS5" i="166"/>
  <c r="AP5" i="166"/>
  <c r="AI5" i="166"/>
  <c r="AS4" i="166"/>
  <c r="AP4" i="166"/>
  <c r="AS3" i="166"/>
  <c r="AP3" i="166"/>
  <c r="AS2" i="166"/>
  <c r="AN1" i="166"/>
  <c r="AN3" i="166" s="1"/>
  <c r="AM67" i="164"/>
  <c r="AL67" i="164"/>
  <c r="AD67" i="164"/>
  <c r="AB67" i="164"/>
  <c r="AG67" i="164" s="1"/>
  <c r="AA67" i="164"/>
  <c r="AL66" i="164"/>
  <c r="AG66" i="164"/>
  <c r="AD66" i="164"/>
  <c r="AA66" i="164"/>
  <c r="AA65" i="164"/>
  <c r="K65" i="164"/>
  <c r="AA64" i="164"/>
  <c r="K64" i="164"/>
  <c r="AA63" i="164"/>
  <c r="K63" i="164"/>
  <c r="AA62" i="164"/>
  <c r="K62" i="164"/>
  <c r="AA61" i="164"/>
  <c r="K61" i="164"/>
  <c r="AA60" i="164"/>
  <c r="K60" i="164"/>
  <c r="AA59" i="164"/>
  <c r="K59" i="164"/>
  <c r="AA58" i="164"/>
  <c r="K58" i="164"/>
  <c r="AA57" i="164"/>
  <c r="K57" i="164"/>
  <c r="AA56" i="164"/>
  <c r="K56" i="164"/>
  <c r="AA55" i="164"/>
  <c r="K55" i="164"/>
  <c r="AA54" i="164"/>
  <c r="K54" i="164"/>
  <c r="AA53" i="164"/>
  <c r="K53" i="164"/>
  <c r="AA52" i="164"/>
  <c r="K52" i="164"/>
  <c r="AA51" i="164"/>
  <c r="K51" i="164"/>
  <c r="AA50" i="164"/>
  <c r="K50" i="164"/>
  <c r="AA49" i="164"/>
  <c r="K49" i="164"/>
  <c r="AA48" i="164"/>
  <c r="K48" i="164"/>
  <c r="AA47" i="164"/>
  <c r="K47" i="164"/>
  <c r="AA46" i="164"/>
  <c r="K46" i="164"/>
  <c r="AA45" i="164"/>
  <c r="K45" i="164"/>
  <c r="AA44" i="164"/>
  <c r="K44" i="164"/>
  <c r="AA43" i="164"/>
  <c r="K43" i="164"/>
  <c r="AA42" i="164"/>
  <c r="K42" i="164"/>
  <c r="AA41" i="164"/>
  <c r="K41" i="164"/>
  <c r="AA40" i="164"/>
  <c r="K40" i="164"/>
  <c r="AA39" i="164"/>
  <c r="K39" i="164"/>
  <c r="AA38" i="164"/>
  <c r="K38" i="164"/>
  <c r="AA37" i="164"/>
  <c r="K37" i="164"/>
  <c r="AA36" i="164"/>
  <c r="K36" i="164"/>
  <c r="AA35" i="164"/>
  <c r="K35" i="164"/>
  <c r="AA34" i="164"/>
  <c r="K34" i="164"/>
  <c r="AA33" i="164"/>
  <c r="K33" i="164"/>
  <c r="AA32" i="164"/>
  <c r="K32" i="164"/>
  <c r="AA31" i="164"/>
  <c r="K31" i="164"/>
  <c r="AA30" i="164"/>
  <c r="K30" i="164"/>
  <c r="AA29" i="164"/>
  <c r="K29" i="164"/>
  <c r="AA28" i="164"/>
  <c r="K28" i="164"/>
  <c r="AA27" i="164"/>
  <c r="K27" i="164"/>
  <c r="AA26" i="164"/>
  <c r="K26" i="164"/>
  <c r="AA25" i="164"/>
  <c r="K25" i="164"/>
  <c r="AA24" i="164"/>
  <c r="K24" i="164"/>
  <c r="AA23" i="164"/>
  <c r="K23" i="164"/>
  <c r="AA22" i="164"/>
  <c r="K22" i="164"/>
  <c r="AA21" i="164"/>
  <c r="K21" i="164"/>
  <c r="AA20" i="164"/>
  <c r="K20" i="164"/>
  <c r="AS19" i="164"/>
  <c r="AP19" i="164"/>
  <c r="AA19" i="164"/>
  <c r="K19" i="164"/>
  <c r="AS18" i="164"/>
  <c r="AP18" i="164"/>
  <c r="AA18" i="164"/>
  <c r="K18" i="164"/>
  <c r="AS17" i="164"/>
  <c r="AP17" i="164"/>
  <c r="AA17" i="164"/>
  <c r="K17" i="164"/>
  <c r="AS16" i="164"/>
  <c r="AP16" i="164"/>
  <c r="AA16" i="164"/>
  <c r="K16" i="164"/>
  <c r="AS15" i="164"/>
  <c r="AP15" i="164"/>
  <c r="AC15" i="164"/>
  <c r="AB15" i="164"/>
  <c r="AS14" i="164"/>
  <c r="AP14" i="164"/>
  <c r="AS13" i="164"/>
  <c r="AP13" i="164"/>
  <c r="AS12" i="164"/>
  <c r="AP12" i="164"/>
  <c r="AK12" i="164"/>
  <c r="AJ12" i="164"/>
  <c r="AC12" i="164"/>
  <c r="AB12" i="164"/>
  <c r="AS11" i="164"/>
  <c r="AP11" i="164"/>
  <c r="AS10" i="164"/>
  <c r="AP10" i="164"/>
  <c r="AS9" i="164"/>
  <c r="AP9" i="164"/>
  <c r="AS8" i="164"/>
  <c r="AP8" i="164"/>
  <c r="AS7" i="164"/>
  <c r="AP7" i="164"/>
  <c r="AS6" i="164"/>
  <c r="AP6" i="164"/>
  <c r="AI6" i="164"/>
  <c r="AS5" i="164"/>
  <c r="AP5" i="164"/>
  <c r="AI5" i="164"/>
  <c r="AS4" i="164"/>
  <c r="AP4" i="164"/>
  <c r="AS3" i="164"/>
  <c r="AP3" i="164"/>
  <c r="AS2" i="164"/>
  <c r="AN1" i="164"/>
  <c r="AN3" i="164" s="1"/>
  <c r="B16" i="167"/>
  <c r="D16" i="167" l="1"/>
  <c r="C16" i="167"/>
  <c r="L16" i="164"/>
  <c r="M16" i="164" s="1"/>
  <c r="I10" i="152"/>
  <c r="F13" i="168"/>
  <c r="D13" i="168"/>
  <c r="C13" i="168"/>
  <c r="G13" i="168"/>
  <c r="E13" i="168"/>
  <c r="E12" i="168"/>
  <c r="G12" i="168"/>
  <c r="D12" i="168"/>
  <c r="C12" i="168"/>
  <c r="F12" i="168"/>
  <c r="F15" i="168"/>
  <c r="E15" i="168"/>
  <c r="D15" i="168"/>
  <c r="G15" i="168"/>
  <c r="C15" i="168"/>
  <c r="G14" i="168"/>
  <c r="C14" i="168"/>
  <c r="F14" i="168"/>
  <c r="E14" i="168"/>
  <c r="D14" i="168"/>
  <c r="AN2" i="165"/>
  <c r="AB17" i="165"/>
  <c r="AC20" i="165"/>
  <c r="AC24" i="165"/>
  <c r="AB25" i="165"/>
  <c r="AB29" i="165"/>
  <c r="AB33" i="165"/>
  <c r="AB37" i="165"/>
  <c r="AB41" i="165"/>
  <c r="AB45" i="165"/>
  <c r="AB49" i="165"/>
  <c r="AB53" i="165"/>
  <c r="AB57" i="165"/>
  <c r="AB61" i="165"/>
  <c r="AB65" i="165"/>
  <c r="AC67" i="165"/>
  <c r="AC63" i="165"/>
  <c r="AB62" i="165"/>
  <c r="AC59" i="165"/>
  <c r="AB58" i="165"/>
  <c r="AC55" i="165"/>
  <c r="AB54" i="165"/>
  <c r="AC51" i="165"/>
  <c r="AB50" i="165"/>
  <c r="AC47" i="165"/>
  <c r="AB46" i="165"/>
  <c r="AC43" i="165"/>
  <c r="AB42" i="165"/>
  <c r="AC39" i="165"/>
  <c r="AB38" i="165"/>
  <c r="AC35" i="165"/>
  <c r="AB34" i="165"/>
  <c r="AC31" i="165"/>
  <c r="AB30" i="165"/>
  <c r="AC27" i="165"/>
  <c r="AB26" i="165"/>
  <c r="AC23" i="165"/>
  <c r="AB22" i="165"/>
  <c r="AC19" i="165"/>
  <c r="AB18" i="165"/>
  <c r="AC64" i="165"/>
  <c r="AB63" i="165"/>
  <c r="AC60" i="165"/>
  <c r="AB59" i="165"/>
  <c r="AC56" i="165"/>
  <c r="AB55" i="165"/>
  <c r="AC52" i="165"/>
  <c r="AB51" i="165"/>
  <c r="AC48" i="165"/>
  <c r="AB47" i="165"/>
  <c r="AC44" i="165"/>
  <c r="AB43" i="165"/>
  <c r="AC40" i="165"/>
  <c r="AB39" i="165"/>
  <c r="AC36" i="165"/>
  <c r="AB35" i="165"/>
  <c r="AC32" i="165"/>
  <c r="AB31" i="165"/>
  <c r="AC28" i="165"/>
  <c r="AB27" i="165"/>
  <c r="AB20" i="165"/>
  <c r="AC21" i="165"/>
  <c r="AC26" i="165"/>
  <c r="AB28" i="165"/>
  <c r="AC30" i="165"/>
  <c r="AC34" i="165"/>
  <c r="AC38" i="165"/>
  <c r="AC42" i="165"/>
  <c r="AC46" i="165"/>
  <c r="AB48" i="165"/>
  <c r="AB56" i="165"/>
  <c r="AC62" i="165"/>
  <c r="AB16" i="165"/>
  <c r="AC17" i="165"/>
  <c r="AC22" i="165"/>
  <c r="AC25" i="165"/>
  <c r="AC29" i="165"/>
  <c r="AC33" i="165"/>
  <c r="AC37" i="165"/>
  <c r="AC41" i="165"/>
  <c r="AC45" i="165"/>
  <c r="AC49" i="165"/>
  <c r="AC53" i="165"/>
  <c r="AC57" i="165"/>
  <c r="AC61" i="165"/>
  <c r="AC65" i="165"/>
  <c r="AN4" i="165"/>
  <c r="AB24" i="165"/>
  <c r="AB32" i="165"/>
  <c r="AB36" i="165"/>
  <c r="AB40" i="165"/>
  <c r="AB44" i="165"/>
  <c r="AC50" i="165"/>
  <c r="AB52" i="165"/>
  <c r="AC54" i="165"/>
  <c r="AC58" i="165"/>
  <c r="AB60" i="165"/>
  <c r="AB64" i="165"/>
  <c r="AN5" i="165"/>
  <c r="AC16" i="165"/>
  <c r="AC18" i="165"/>
  <c r="AB19" i="165"/>
  <c r="AB21" i="165"/>
  <c r="AB23" i="165"/>
  <c r="AN4" i="166"/>
  <c r="AN5" i="166"/>
  <c r="AN2" i="167"/>
  <c r="AN3" i="167"/>
  <c r="AN4" i="167"/>
  <c r="AC67" i="166"/>
  <c r="AB65" i="166"/>
  <c r="AC62" i="166"/>
  <c r="AB61" i="166"/>
  <c r="AC58" i="166"/>
  <c r="AB57" i="166"/>
  <c r="AC54" i="166"/>
  <c r="AB53" i="166"/>
  <c r="AC50" i="166"/>
  <c r="AB49" i="166"/>
  <c r="AC46" i="166"/>
  <c r="AB45" i="166"/>
  <c r="AC42" i="166"/>
  <c r="AB41" i="166"/>
  <c r="AC38" i="166"/>
  <c r="AB37" i="166"/>
  <c r="AC34" i="166"/>
  <c r="AB33" i="166"/>
  <c r="AC30" i="166"/>
  <c r="AB29" i="166"/>
  <c r="AC26" i="166"/>
  <c r="AB25" i="166"/>
  <c r="AC22" i="166"/>
  <c r="AB21" i="166"/>
  <c r="AC18" i="166"/>
  <c r="AB17" i="166"/>
  <c r="AC63" i="166"/>
  <c r="AB62" i="166"/>
  <c r="AC59" i="166"/>
  <c r="AB58" i="166"/>
  <c r="AC55" i="166"/>
  <c r="AB54" i="166"/>
  <c r="AC51" i="166"/>
  <c r="AB50" i="166"/>
  <c r="AC47" i="166"/>
  <c r="AB46" i="166"/>
  <c r="AC43" i="166"/>
  <c r="AB42" i="166"/>
  <c r="AC39" i="166"/>
  <c r="AB38" i="166"/>
  <c r="AC35" i="166"/>
  <c r="AB34" i="166"/>
  <c r="AC31" i="166"/>
  <c r="AB30" i="166"/>
  <c r="AC27" i="166"/>
  <c r="AB26" i="166"/>
  <c r="AC23" i="166"/>
  <c r="AB22" i="166"/>
  <c r="AC19" i="166"/>
  <c r="AB18" i="166"/>
  <c r="AC64" i="166"/>
  <c r="AB63" i="166"/>
  <c r="AC60" i="166"/>
  <c r="AB59" i="166"/>
  <c r="AC56" i="166"/>
  <c r="AB55" i="166"/>
  <c r="AC52" i="166"/>
  <c r="AB51" i="166"/>
  <c r="AC48" i="166"/>
  <c r="AB47" i="166"/>
  <c r="AC44" i="166"/>
  <c r="AB43" i="166"/>
  <c r="AC40" i="166"/>
  <c r="AB39" i="166"/>
  <c r="AC36" i="166"/>
  <c r="AB35" i="166"/>
  <c r="AC32" i="166"/>
  <c r="AB31" i="166"/>
  <c r="AC28" i="166"/>
  <c r="AB27" i="166"/>
  <c r="AC24" i="166"/>
  <c r="AB23" i="166"/>
  <c r="AC20" i="166"/>
  <c r="AB19" i="166"/>
  <c r="AC16" i="166"/>
  <c r="AC65" i="166"/>
  <c r="AB64" i="166"/>
  <c r="AC61" i="166"/>
  <c r="AB60" i="166"/>
  <c r="AC57" i="166"/>
  <c r="AB56" i="166"/>
  <c r="AC53" i="166"/>
  <c r="AB52" i="166"/>
  <c r="AC49" i="166"/>
  <c r="AB48" i="166"/>
  <c r="AC45" i="166"/>
  <c r="AB44" i="166"/>
  <c r="AC41" i="166"/>
  <c r="AB40" i="166"/>
  <c r="AC37" i="166"/>
  <c r="AB36" i="166"/>
  <c r="AC33" i="166"/>
  <c r="AB32" i="166"/>
  <c r="AC29" i="166"/>
  <c r="AB28" i="166"/>
  <c r="AC25" i="166"/>
  <c r="AB24" i="166"/>
  <c r="AC21" i="166"/>
  <c r="AB20" i="166"/>
  <c r="AC17" i="166"/>
  <c r="AB16" i="166"/>
  <c r="AN2" i="166"/>
  <c r="AC67" i="164"/>
  <c r="AB65" i="164"/>
  <c r="AC62" i="164"/>
  <c r="AB61" i="164"/>
  <c r="AC58" i="164"/>
  <c r="AB57" i="164"/>
  <c r="AC54" i="164"/>
  <c r="AB53" i="164"/>
  <c r="AC50" i="164"/>
  <c r="AB49" i="164"/>
  <c r="AC46" i="164"/>
  <c r="AB45" i="164"/>
  <c r="AC42" i="164"/>
  <c r="AB41" i="164"/>
  <c r="AC38" i="164"/>
  <c r="AB37" i="164"/>
  <c r="AC34" i="164"/>
  <c r="AB33" i="164"/>
  <c r="AC30" i="164"/>
  <c r="AB29" i="164"/>
  <c r="AC26" i="164"/>
  <c r="AB25" i="164"/>
  <c r="AC64" i="164"/>
  <c r="AB63" i="164"/>
  <c r="AC60" i="164"/>
  <c r="AB59" i="164"/>
  <c r="AC56" i="164"/>
  <c r="AB55" i="164"/>
  <c r="AC52" i="164"/>
  <c r="AB51" i="164"/>
  <c r="AC48" i="164"/>
  <c r="AB47" i="164"/>
  <c r="AC44" i="164"/>
  <c r="AB43" i="164"/>
  <c r="AC40" i="164"/>
  <c r="AB39" i="164"/>
  <c r="AC36" i="164"/>
  <c r="AB35" i="164"/>
  <c r="AC32" i="164"/>
  <c r="AB31" i="164"/>
  <c r="AC28" i="164"/>
  <c r="AB27" i="164"/>
  <c r="AC24" i="164"/>
  <c r="AB23" i="164"/>
  <c r="AC21" i="164"/>
  <c r="AB20" i="164"/>
  <c r="AC17" i="164"/>
  <c r="AB16" i="164"/>
  <c r="AB64" i="164"/>
  <c r="AB56" i="164"/>
  <c r="AB52" i="164"/>
  <c r="AB46" i="164"/>
  <c r="AB42" i="164"/>
  <c r="AB40" i="164"/>
  <c r="AB32" i="164"/>
  <c r="AB30" i="164"/>
  <c r="AB24" i="164"/>
  <c r="AC18" i="164"/>
  <c r="AC65" i="164"/>
  <c r="AC61" i="164"/>
  <c r="AC57" i="164"/>
  <c r="AC53" i="164"/>
  <c r="AC49" i="164"/>
  <c r="AC45" i="164"/>
  <c r="AC41" i="164"/>
  <c r="AC37" i="164"/>
  <c r="AC33" i="164"/>
  <c r="AC29" i="164"/>
  <c r="AC25" i="164"/>
  <c r="AB22" i="164"/>
  <c r="AC63" i="164"/>
  <c r="AC59" i="164"/>
  <c r="AC55" i="164"/>
  <c r="AC51" i="164"/>
  <c r="AC47" i="164"/>
  <c r="AC43" i="164"/>
  <c r="AC39" i="164"/>
  <c r="AC35" i="164"/>
  <c r="AC31" i="164"/>
  <c r="AC27" i="164"/>
  <c r="AC23" i="164"/>
  <c r="AC20" i="164"/>
  <c r="AB19" i="164"/>
  <c r="AC16" i="164"/>
  <c r="AB62" i="164"/>
  <c r="AB60" i="164"/>
  <c r="AB58" i="164"/>
  <c r="AB54" i="164"/>
  <c r="AB50" i="164"/>
  <c r="AB48" i="164"/>
  <c r="AB44" i="164"/>
  <c r="AB38" i="164"/>
  <c r="AB36" i="164"/>
  <c r="AB34" i="164"/>
  <c r="AB28" i="164"/>
  <c r="AB26" i="164"/>
  <c r="AC22" i="164"/>
  <c r="AB21" i="164"/>
  <c r="AB17" i="164"/>
  <c r="AB18" i="164"/>
  <c r="AC19" i="164"/>
  <c r="AN2" i="164"/>
  <c r="AN5" i="164"/>
  <c r="AN4" i="164"/>
  <c r="AI53" i="164" l="1"/>
  <c r="AI61" i="165"/>
  <c r="AI45" i="165"/>
  <c r="AI29" i="165"/>
  <c r="AI27" i="164"/>
  <c r="AI59" i="164"/>
  <c r="AI17" i="166"/>
  <c r="AI25" i="166"/>
  <c r="AI41" i="166"/>
  <c r="AI49" i="166"/>
  <c r="AI65" i="166"/>
  <c r="AI57" i="165"/>
  <c r="AI25" i="165"/>
  <c r="AI53" i="165"/>
  <c r="AI37" i="165"/>
  <c r="AI29" i="166"/>
  <c r="AI37" i="166"/>
  <c r="AI53" i="166"/>
  <c r="AI61" i="166"/>
  <c r="AI49" i="165"/>
  <c r="AI33" i="165"/>
  <c r="AI22" i="165"/>
  <c r="AI46" i="165"/>
  <c r="AI30" i="165"/>
  <c r="AI26" i="165"/>
  <c r="AI43" i="164"/>
  <c r="AI37" i="164"/>
  <c r="AI21" i="166"/>
  <c r="AI33" i="166"/>
  <c r="AI45" i="166"/>
  <c r="AI57" i="166"/>
  <c r="AI65" i="165"/>
  <c r="AI41" i="165"/>
  <c r="K63" i="167"/>
  <c r="K47" i="167"/>
  <c r="K31" i="167"/>
  <c r="K57" i="167"/>
  <c r="K41" i="167"/>
  <c r="K25" i="167"/>
  <c r="K59" i="167"/>
  <c r="K43" i="167"/>
  <c r="K27" i="167"/>
  <c r="K53" i="167"/>
  <c r="K37" i="167"/>
  <c r="K55" i="167"/>
  <c r="K39" i="167"/>
  <c r="K23" i="167"/>
  <c r="K65" i="167"/>
  <c r="K49" i="167"/>
  <c r="K33" i="167"/>
  <c r="K19" i="167"/>
  <c r="K51" i="167"/>
  <c r="K35" i="167"/>
  <c r="K61" i="167"/>
  <c r="K45" i="167"/>
  <c r="K29" i="167"/>
  <c r="K57" i="166"/>
  <c r="K41" i="166"/>
  <c r="K25" i="166"/>
  <c r="K51" i="166"/>
  <c r="K35" i="166"/>
  <c r="K19" i="166"/>
  <c r="K53" i="166"/>
  <c r="K37" i="166"/>
  <c r="K63" i="166"/>
  <c r="K47" i="166"/>
  <c r="K31" i="166"/>
  <c r="K65" i="166"/>
  <c r="K49" i="166"/>
  <c r="K33" i="166"/>
  <c r="K59" i="166"/>
  <c r="K43" i="166"/>
  <c r="K27" i="166"/>
  <c r="K61" i="166"/>
  <c r="K45" i="166"/>
  <c r="K29" i="166"/>
  <c r="K55" i="166"/>
  <c r="K39" i="166"/>
  <c r="K23" i="166"/>
  <c r="H12" i="168" l="1"/>
  <c r="AI54" i="165"/>
  <c r="AI38" i="165"/>
  <c r="AI17" i="165"/>
  <c r="AI50" i="165"/>
  <c r="AI28" i="165"/>
  <c r="AI48" i="165"/>
  <c r="AI36" i="165"/>
  <c r="AI44" i="165"/>
  <c r="AI52" i="165"/>
  <c r="AI58" i="165"/>
  <c r="AI18" i="165"/>
  <c r="AD23" i="165"/>
  <c r="AF23" i="165" s="1"/>
  <c r="AH23" i="165" s="1"/>
  <c r="AE23" i="165"/>
  <c r="AG23" i="165" s="1"/>
  <c r="AD60" i="165"/>
  <c r="AF60" i="165" s="1"/>
  <c r="AH60" i="165" s="1"/>
  <c r="AE60" i="165"/>
  <c r="AG60" i="165" s="1"/>
  <c r="AD32" i="165"/>
  <c r="AF32" i="165" s="1"/>
  <c r="AH32" i="165" s="1"/>
  <c r="AE32" i="165"/>
  <c r="AG32" i="165" s="1"/>
  <c r="AB66" i="165"/>
  <c r="AD16" i="165"/>
  <c r="AF16" i="165" s="1"/>
  <c r="AH16" i="165" s="1"/>
  <c r="AH66" i="165" s="1"/>
  <c r="AE16" i="165"/>
  <c r="AD56" i="165"/>
  <c r="AF56" i="165" s="1"/>
  <c r="AH56" i="165" s="1"/>
  <c r="AE56" i="165"/>
  <c r="AG56" i="165" s="1"/>
  <c r="AI60" i="165"/>
  <c r="AD18" i="165"/>
  <c r="AF18" i="165" s="1"/>
  <c r="AH18" i="165" s="1"/>
  <c r="AE18" i="165"/>
  <c r="AG18" i="165" s="1"/>
  <c r="AE26" i="165"/>
  <c r="AG26" i="165" s="1"/>
  <c r="AD26" i="165"/>
  <c r="AF26" i="165" s="1"/>
  <c r="AH26" i="165" s="1"/>
  <c r="AE34" i="165"/>
  <c r="AG34" i="165" s="1"/>
  <c r="AD34" i="165"/>
  <c r="AF34" i="165" s="1"/>
  <c r="AH34" i="165" s="1"/>
  <c r="AE42" i="165"/>
  <c r="AG42" i="165" s="1"/>
  <c r="AD42" i="165"/>
  <c r="AF42" i="165" s="1"/>
  <c r="AH42" i="165" s="1"/>
  <c r="AE50" i="165"/>
  <c r="AG50" i="165" s="1"/>
  <c r="AD50" i="165"/>
  <c r="AF50" i="165" s="1"/>
  <c r="AH50" i="165" s="1"/>
  <c r="AE58" i="165"/>
  <c r="AG58" i="165" s="1"/>
  <c r="AD58" i="165"/>
  <c r="AF58" i="165" s="1"/>
  <c r="AH58" i="165" s="1"/>
  <c r="AE57" i="165"/>
  <c r="AG57" i="165" s="1"/>
  <c r="AD57" i="165"/>
  <c r="AF57" i="165" s="1"/>
  <c r="AH57" i="165" s="1"/>
  <c r="AE41" i="165"/>
  <c r="AG41" i="165" s="1"/>
  <c r="AD41" i="165"/>
  <c r="AF41" i="165" s="1"/>
  <c r="AH41" i="165" s="1"/>
  <c r="AE25" i="165"/>
  <c r="AG25" i="165" s="1"/>
  <c r="AD25" i="165"/>
  <c r="AF25" i="165" s="1"/>
  <c r="AH25" i="165" s="1"/>
  <c r="AD64" i="165"/>
  <c r="AF64" i="165" s="1"/>
  <c r="AH64" i="165" s="1"/>
  <c r="AE64" i="165"/>
  <c r="AG64" i="165" s="1"/>
  <c r="AD52" i="165"/>
  <c r="AF52" i="165" s="1"/>
  <c r="AH52" i="165" s="1"/>
  <c r="AE52" i="165"/>
  <c r="AG52" i="165" s="1"/>
  <c r="AD36" i="165"/>
  <c r="AF36" i="165" s="1"/>
  <c r="AH36" i="165" s="1"/>
  <c r="AE36" i="165"/>
  <c r="AG36" i="165" s="1"/>
  <c r="AD48" i="165"/>
  <c r="AF48" i="165" s="1"/>
  <c r="AH48" i="165" s="1"/>
  <c r="AE48" i="165"/>
  <c r="AG48" i="165" s="1"/>
  <c r="AI42" i="165"/>
  <c r="AD28" i="165"/>
  <c r="AF28" i="165" s="1"/>
  <c r="AH28" i="165" s="1"/>
  <c r="AE28" i="165"/>
  <c r="AG28" i="165" s="1"/>
  <c r="AI21" i="165"/>
  <c r="AE31" i="165"/>
  <c r="AG31" i="165" s="1"/>
  <c r="AD31" i="165"/>
  <c r="AF31" i="165" s="1"/>
  <c r="AH31" i="165" s="1"/>
  <c r="AE39" i="165"/>
  <c r="AG39" i="165" s="1"/>
  <c r="AD39" i="165"/>
  <c r="AF39" i="165" s="1"/>
  <c r="AH39" i="165" s="1"/>
  <c r="AE47" i="165"/>
  <c r="AG47" i="165" s="1"/>
  <c r="AD47" i="165"/>
  <c r="AF47" i="165" s="1"/>
  <c r="AH47" i="165" s="1"/>
  <c r="AE55" i="165"/>
  <c r="AG55" i="165" s="1"/>
  <c r="AD55" i="165"/>
  <c r="AF55" i="165" s="1"/>
  <c r="AH55" i="165" s="1"/>
  <c r="AE63" i="165"/>
  <c r="AG63" i="165" s="1"/>
  <c r="AD63" i="165"/>
  <c r="AF63" i="165" s="1"/>
  <c r="AH63" i="165" s="1"/>
  <c r="AI19" i="165"/>
  <c r="AI27" i="165"/>
  <c r="AI35" i="165"/>
  <c r="AI43" i="165"/>
  <c r="AI51" i="165"/>
  <c r="AI59" i="165"/>
  <c r="AE53" i="165"/>
  <c r="AG53" i="165" s="1"/>
  <c r="AD53" i="165"/>
  <c r="AF53" i="165" s="1"/>
  <c r="AH53" i="165" s="1"/>
  <c r="AE37" i="165"/>
  <c r="AG37" i="165" s="1"/>
  <c r="AD37" i="165"/>
  <c r="AF37" i="165" s="1"/>
  <c r="AH37" i="165" s="1"/>
  <c r="AI24" i="165"/>
  <c r="AE21" i="165"/>
  <c r="AG21" i="165" s="1"/>
  <c r="AD21" i="165"/>
  <c r="AF21" i="165" s="1"/>
  <c r="AH21" i="165" s="1"/>
  <c r="AC66" i="165"/>
  <c r="AI16" i="165"/>
  <c r="AD40" i="165"/>
  <c r="AF40" i="165" s="1"/>
  <c r="AH40" i="165" s="1"/>
  <c r="AE40" i="165"/>
  <c r="AG40" i="165" s="1"/>
  <c r="AD20" i="165"/>
  <c r="AF20" i="165" s="1"/>
  <c r="AH20" i="165" s="1"/>
  <c r="AE20" i="165"/>
  <c r="AG20" i="165" s="1"/>
  <c r="AI32" i="165"/>
  <c r="AI40" i="165"/>
  <c r="AI56" i="165"/>
  <c r="AI64" i="165"/>
  <c r="AD22" i="165"/>
  <c r="AF22" i="165" s="1"/>
  <c r="AH22" i="165" s="1"/>
  <c r="AE22" i="165"/>
  <c r="AG22" i="165" s="1"/>
  <c r="AE30" i="165"/>
  <c r="AG30" i="165" s="1"/>
  <c r="AD30" i="165"/>
  <c r="AF30" i="165" s="1"/>
  <c r="AH30" i="165" s="1"/>
  <c r="AE38" i="165"/>
  <c r="AG38" i="165" s="1"/>
  <c r="AD38" i="165"/>
  <c r="AF38" i="165" s="1"/>
  <c r="AH38" i="165" s="1"/>
  <c r="AE46" i="165"/>
  <c r="AG46" i="165" s="1"/>
  <c r="AD46" i="165"/>
  <c r="AF46" i="165" s="1"/>
  <c r="AH46" i="165" s="1"/>
  <c r="AE54" i="165"/>
  <c r="AG54" i="165" s="1"/>
  <c r="AD54" i="165"/>
  <c r="AF54" i="165" s="1"/>
  <c r="AH54" i="165" s="1"/>
  <c r="AE62" i="165"/>
  <c r="AG62" i="165" s="1"/>
  <c r="AD62" i="165"/>
  <c r="AF62" i="165" s="1"/>
  <c r="AH62" i="165" s="1"/>
  <c r="AE65" i="165"/>
  <c r="AG65" i="165" s="1"/>
  <c r="AD65" i="165"/>
  <c r="AF65" i="165" s="1"/>
  <c r="AH65" i="165" s="1"/>
  <c r="AE49" i="165"/>
  <c r="AG49" i="165" s="1"/>
  <c r="AD49" i="165"/>
  <c r="AF49" i="165" s="1"/>
  <c r="AH49" i="165" s="1"/>
  <c r="AE33" i="165"/>
  <c r="AG33" i="165" s="1"/>
  <c r="AD33" i="165"/>
  <c r="AF33" i="165" s="1"/>
  <c r="AH33" i="165" s="1"/>
  <c r="AI20" i="165"/>
  <c r="AD19" i="165"/>
  <c r="AF19" i="165" s="1"/>
  <c r="AH19" i="165" s="1"/>
  <c r="AE19" i="165"/>
  <c r="AG19" i="165" s="1"/>
  <c r="AD44" i="165"/>
  <c r="AF44" i="165" s="1"/>
  <c r="AH44" i="165" s="1"/>
  <c r="AE44" i="165"/>
  <c r="AG44" i="165" s="1"/>
  <c r="AD24" i="165"/>
  <c r="AF24" i="165" s="1"/>
  <c r="AH24" i="165" s="1"/>
  <c r="AE24" i="165"/>
  <c r="AG24" i="165" s="1"/>
  <c r="AI62" i="165"/>
  <c r="AI34" i="165"/>
  <c r="AE27" i="165"/>
  <c r="AG27" i="165" s="1"/>
  <c r="AD27" i="165"/>
  <c r="AF27" i="165" s="1"/>
  <c r="AH27" i="165" s="1"/>
  <c r="AE35" i="165"/>
  <c r="AG35" i="165" s="1"/>
  <c r="AD35" i="165"/>
  <c r="AF35" i="165" s="1"/>
  <c r="AH35" i="165" s="1"/>
  <c r="AE43" i="165"/>
  <c r="AG43" i="165" s="1"/>
  <c r="AD43" i="165"/>
  <c r="AF43" i="165" s="1"/>
  <c r="AH43" i="165" s="1"/>
  <c r="AE51" i="165"/>
  <c r="AG51" i="165" s="1"/>
  <c r="AD51" i="165"/>
  <c r="AF51" i="165" s="1"/>
  <c r="AH51" i="165" s="1"/>
  <c r="AE59" i="165"/>
  <c r="AG59" i="165" s="1"/>
  <c r="AD59" i="165"/>
  <c r="AF59" i="165" s="1"/>
  <c r="AH59" i="165" s="1"/>
  <c r="AI23" i="165"/>
  <c r="AI31" i="165"/>
  <c r="AI39" i="165"/>
  <c r="AI47" i="165"/>
  <c r="AI55" i="165"/>
  <c r="AI63" i="165"/>
  <c r="AE61" i="165"/>
  <c r="AG61" i="165" s="1"/>
  <c r="AD61" i="165"/>
  <c r="AF61" i="165" s="1"/>
  <c r="AH61" i="165" s="1"/>
  <c r="AE45" i="165"/>
  <c r="AG45" i="165" s="1"/>
  <c r="AD45" i="165"/>
  <c r="AF45" i="165" s="1"/>
  <c r="AH45" i="165" s="1"/>
  <c r="AE29" i="165"/>
  <c r="AG29" i="165" s="1"/>
  <c r="AD29" i="165"/>
  <c r="AF29" i="165" s="1"/>
  <c r="AH29" i="165" s="1"/>
  <c r="AE17" i="165"/>
  <c r="AG17" i="165" s="1"/>
  <c r="AD17" i="165"/>
  <c r="AF17" i="165" s="1"/>
  <c r="AH17" i="165" s="1"/>
  <c r="AI24" i="166"/>
  <c r="AI32" i="166"/>
  <c r="AI40" i="166"/>
  <c r="AI48" i="166"/>
  <c r="AI56" i="166"/>
  <c r="AI64" i="166"/>
  <c r="AI19" i="166"/>
  <c r="AI27" i="166"/>
  <c r="AI35" i="166"/>
  <c r="AI43" i="166"/>
  <c r="AI51" i="166"/>
  <c r="AI59" i="166"/>
  <c r="AC67" i="167"/>
  <c r="AC65" i="167"/>
  <c r="AB64" i="167"/>
  <c r="AC61" i="167"/>
  <c r="AB60" i="167"/>
  <c r="AC57" i="167"/>
  <c r="AB56" i="167"/>
  <c r="AC53" i="167"/>
  <c r="AB52" i="167"/>
  <c r="AC49" i="167"/>
  <c r="AB48" i="167"/>
  <c r="AC45" i="167"/>
  <c r="AB44" i="167"/>
  <c r="AC41" i="167"/>
  <c r="AB40" i="167"/>
  <c r="AC37" i="167"/>
  <c r="AB36" i="167"/>
  <c r="AC33" i="167"/>
  <c r="AB32" i="167"/>
  <c r="AC29" i="167"/>
  <c r="AB28" i="167"/>
  <c r="AC25" i="167"/>
  <c r="AB24" i="167"/>
  <c r="AC21" i="167"/>
  <c r="AB20" i="167"/>
  <c r="AC17" i="167"/>
  <c r="AB16" i="167"/>
  <c r="AC63" i="167"/>
  <c r="AB62" i="167"/>
  <c r="AC59" i="167"/>
  <c r="AB58" i="167"/>
  <c r="AC55" i="167"/>
  <c r="AB54" i="167"/>
  <c r="AC51" i="167"/>
  <c r="AB50" i="167"/>
  <c r="AC47" i="167"/>
  <c r="AB46" i="167"/>
  <c r="AC43" i="167"/>
  <c r="AB42" i="167"/>
  <c r="AC39" i="167"/>
  <c r="AB38" i="167"/>
  <c r="AC35" i="167"/>
  <c r="AB34" i="167"/>
  <c r="AC31" i="167"/>
  <c r="AB30" i="167"/>
  <c r="AC27" i="167"/>
  <c r="AB26" i="167"/>
  <c r="AC23" i="167"/>
  <c r="AB22" i="167"/>
  <c r="AC19" i="167"/>
  <c r="AB18" i="167"/>
  <c r="AC64" i="167"/>
  <c r="AC60" i="167"/>
  <c r="AC56" i="167"/>
  <c r="AC52" i="167"/>
  <c r="AC48" i="167"/>
  <c r="AC44" i="167"/>
  <c r="AC40" i="167"/>
  <c r="AC36" i="167"/>
  <c r="AC32" i="167"/>
  <c r="AC28" i="167"/>
  <c r="AC24" i="167"/>
  <c r="AC20" i="167"/>
  <c r="AB19" i="167"/>
  <c r="AC18" i="167"/>
  <c r="AB17" i="167"/>
  <c r="AC16" i="167"/>
  <c r="AB63" i="167"/>
  <c r="AB59" i="167"/>
  <c r="AB55" i="167"/>
  <c r="AB51" i="167"/>
  <c r="AB47" i="167"/>
  <c r="AB43" i="167"/>
  <c r="AB39" i="167"/>
  <c r="AB35" i="167"/>
  <c r="AB31" i="167"/>
  <c r="AB27" i="167"/>
  <c r="AB23" i="167"/>
  <c r="AC62" i="167"/>
  <c r="AC58" i="167"/>
  <c r="AC54" i="167"/>
  <c r="AC50" i="167"/>
  <c r="AC46" i="167"/>
  <c r="AC42" i="167"/>
  <c r="AC38" i="167"/>
  <c r="AC34" i="167"/>
  <c r="AC30" i="167"/>
  <c r="AC26" i="167"/>
  <c r="AC22" i="167"/>
  <c r="AB65" i="167"/>
  <c r="AB61" i="167"/>
  <c r="AB57" i="167"/>
  <c r="AB53" i="167"/>
  <c r="AB49" i="167"/>
  <c r="AB45" i="167"/>
  <c r="AB41" i="167"/>
  <c r="AB37" i="167"/>
  <c r="AB33" i="167"/>
  <c r="AB29" i="167"/>
  <c r="AB25" i="167"/>
  <c r="AB21" i="167"/>
  <c r="AI20" i="166"/>
  <c r="AI28" i="166"/>
  <c r="AI36" i="166"/>
  <c r="AI44" i="166"/>
  <c r="AI52" i="166"/>
  <c r="AI60" i="166"/>
  <c r="AI23" i="166"/>
  <c r="AI31" i="166"/>
  <c r="AI39" i="166"/>
  <c r="AI47" i="166"/>
  <c r="AI55" i="166"/>
  <c r="AI63" i="166"/>
  <c r="AE17" i="166"/>
  <c r="AG17" i="166" s="1"/>
  <c r="AD17" i="166"/>
  <c r="AF17" i="166" s="1"/>
  <c r="AH17" i="166" s="1"/>
  <c r="AE25" i="166"/>
  <c r="AG25" i="166" s="1"/>
  <c r="AD25" i="166"/>
  <c r="AF25" i="166" s="1"/>
  <c r="AH25" i="166" s="1"/>
  <c r="AE33" i="166"/>
  <c r="AG33" i="166" s="1"/>
  <c r="AD33" i="166"/>
  <c r="AF33" i="166" s="1"/>
  <c r="AH33" i="166" s="1"/>
  <c r="AE41" i="166"/>
  <c r="AG41" i="166" s="1"/>
  <c r="AD41" i="166"/>
  <c r="AF41" i="166" s="1"/>
  <c r="AH41" i="166" s="1"/>
  <c r="AE49" i="166"/>
  <c r="AG49" i="166" s="1"/>
  <c r="AD49" i="166"/>
  <c r="AF49" i="166" s="1"/>
  <c r="AH49" i="166" s="1"/>
  <c r="AE57" i="166"/>
  <c r="AG57" i="166" s="1"/>
  <c r="AD57" i="166"/>
  <c r="AF57" i="166" s="1"/>
  <c r="AH57" i="166" s="1"/>
  <c r="AE65" i="166"/>
  <c r="AG65" i="166" s="1"/>
  <c r="AD65" i="166"/>
  <c r="AF65" i="166" s="1"/>
  <c r="AH65" i="166" s="1"/>
  <c r="AE20" i="166"/>
  <c r="AG20" i="166" s="1"/>
  <c r="AD20" i="166"/>
  <c r="AF20" i="166" s="1"/>
  <c r="AH20" i="166" s="1"/>
  <c r="AE28" i="166"/>
  <c r="AG28" i="166" s="1"/>
  <c r="AD28" i="166"/>
  <c r="AF28" i="166" s="1"/>
  <c r="AH28" i="166" s="1"/>
  <c r="AE36" i="166"/>
  <c r="AG36" i="166" s="1"/>
  <c r="AD36" i="166"/>
  <c r="AF36" i="166" s="1"/>
  <c r="AH36" i="166" s="1"/>
  <c r="AE44" i="166"/>
  <c r="AG44" i="166" s="1"/>
  <c r="AD44" i="166"/>
  <c r="AF44" i="166" s="1"/>
  <c r="AH44" i="166" s="1"/>
  <c r="AE52" i="166"/>
  <c r="AG52" i="166" s="1"/>
  <c r="AD52" i="166"/>
  <c r="AF52" i="166" s="1"/>
  <c r="AH52" i="166" s="1"/>
  <c r="AE60" i="166"/>
  <c r="AG60" i="166" s="1"/>
  <c r="AD60" i="166"/>
  <c r="AF60" i="166" s="1"/>
  <c r="AH60" i="166" s="1"/>
  <c r="AD23" i="166"/>
  <c r="AF23" i="166" s="1"/>
  <c r="AH23" i="166" s="1"/>
  <c r="AE23" i="166"/>
  <c r="AG23" i="166" s="1"/>
  <c r="AD31" i="166"/>
  <c r="AF31" i="166" s="1"/>
  <c r="AH31" i="166" s="1"/>
  <c r="AE31" i="166"/>
  <c r="AG31" i="166" s="1"/>
  <c r="AD39" i="166"/>
  <c r="AF39" i="166" s="1"/>
  <c r="AH39" i="166" s="1"/>
  <c r="AE39" i="166"/>
  <c r="AG39" i="166" s="1"/>
  <c r="AD47" i="166"/>
  <c r="AF47" i="166" s="1"/>
  <c r="AH47" i="166" s="1"/>
  <c r="AE47" i="166"/>
  <c r="AG47" i="166" s="1"/>
  <c r="AD55" i="166"/>
  <c r="AF55" i="166" s="1"/>
  <c r="AH55" i="166" s="1"/>
  <c r="AE55" i="166"/>
  <c r="AG55" i="166" s="1"/>
  <c r="AD63" i="166"/>
  <c r="AF63" i="166" s="1"/>
  <c r="AH63" i="166" s="1"/>
  <c r="AE63" i="166"/>
  <c r="AG63" i="166" s="1"/>
  <c r="AE18" i="166"/>
  <c r="AG18" i="166" s="1"/>
  <c r="AD18" i="166"/>
  <c r="AF18" i="166" s="1"/>
  <c r="AH18" i="166" s="1"/>
  <c r="AE26" i="166"/>
  <c r="AG26" i="166" s="1"/>
  <c r="AD26" i="166"/>
  <c r="AF26" i="166" s="1"/>
  <c r="AH26" i="166" s="1"/>
  <c r="AE34" i="166"/>
  <c r="AG34" i="166" s="1"/>
  <c r="AD34" i="166"/>
  <c r="AF34" i="166" s="1"/>
  <c r="AH34" i="166" s="1"/>
  <c r="AE42" i="166"/>
  <c r="AG42" i="166" s="1"/>
  <c r="AD42" i="166"/>
  <c r="AF42" i="166" s="1"/>
  <c r="AH42" i="166" s="1"/>
  <c r="AE50" i="166"/>
  <c r="AG50" i="166" s="1"/>
  <c r="AD50" i="166"/>
  <c r="AF50" i="166" s="1"/>
  <c r="AH50" i="166" s="1"/>
  <c r="AE58" i="166"/>
  <c r="AG58" i="166" s="1"/>
  <c r="AD58" i="166"/>
  <c r="AF58" i="166" s="1"/>
  <c r="AH58" i="166" s="1"/>
  <c r="AI18" i="166"/>
  <c r="AI26" i="166"/>
  <c r="AI34" i="166"/>
  <c r="AI42" i="166"/>
  <c r="AI50" i="166"/>
  <c r="AI58" i="166"/>
  <c r="AC66" i="166"/>
  <c r="AI16" i="166"/>
  <c r="AE21" i="166"/>
  <c r="AG21" i="166" s="1"/>
  <c r="AD21" i="166"/>
  <c r="AF21" i="166" s="1"/>
  <c r="AH21" i="166" s="1"/>
  <c r="AE29" i="166"/>
  <c r="AG29" i="166" s="1"/>
  <c r="AD29" i="166"/>
  <c r="AF29" i="166" s="1"/>
  <c r="AH29" i="166" s="1"/>
  <c r="AE37" i="166"/>
  <c r="AG37" i="166" s="1"/>
  <c r="AD37" i="166"/>
  <c r="AF37" i="166" s="1"/>
  <c r="AH37" i="166" s="1"/>
  <c r="AE45" i="166"/>
  <c r="AG45" i="166" s="1"/>
  <c r="AD45" i="166"/>
  <c r="AF45" i="166" s="1"/>
  <c r="AH45" i="166" s="1"/>
  <c r="AE53" i="166"/>
  <c r="AG53" i="166" s="1"/>
  <c r="AD53" i="166"/>
  <c r="AF53" i="166" s="1"/>
  <c r="AH53" i="166" s="1"/>
  <c r="AE61" i="166"/>
  <c r="AG61" i="166" s="1"/>
  <c r="AD61" i="166"/>
  <c r="AF61" i="166" s="1"/>
  <c r="AH61" i="166" s="1"/>
  <c r="AB66" i="166"/>
  <c r="AE16" i="166"/>
  <c r="AD16" i="166"/>
  <c r="AF16" i="166" s="1"/>
  <c r="AH16" i="166" s="1"/>
  <c r="AH66" i="166" s="1"/>
  <c r="AE24" i="166"/>
  <c r="AG24" i="166" s="1"/>
  <c r="AD24" i="166"/>
  <c r="AF24" i="166" s="1"/>
  <c r="AH24" i="166" s="1"/>
  <c r="AE32" i="166"/>
  <c r="AG32" i="166" s="1"/>
  <c r="AD32" i="166"/>
  <c r="AF32" i="166" s="1"/>
  <c r="AH32" i="166" s="1"/>
  <c r="AE40" i="166"/>
  <c r="AG40" i="166" s="1"/>
  <c r="AD40" i="166"/>
  <c r="AF40" i="166" s="1"/>
  <c r="AH40" i="166" s="1"/>
  <c r="AE48" i="166"/>
  <c r="AG48" i="166" s="1"/>
  <c r="AD48" i="166"/>
  <c r="AF48" i="166" s="1"/>
  <c r="AH48" i="166" s="1"/>
  <c r="AE56" i="166"/>
  <c r="AG56" i="166" s="1"/>
  <c r="AD56" i="166"/>
  <c r="AF56" i="166" s="1"/>
  <c r="AH56" i="166" s="1"/>
  <c r="AE64" i="166"/>
  <c r="AG64" i="166" s="1"/>
  <c r="AD64" i="166"/>
  <c r="AF64" i="166" s="1"/>
  <c r="AH64" i="166" s="1"/>
  <c r="AD19" i="166"/>
  <c r="AF19" i="166" s="1"/>
  <c r="AH19" i="166" s="1"/>
  <c r="AE19" i="166"/>
  <c r="AG19" i="166" s="1"/>
  <c r="AD27" i="166"/>
  <c r="AF27" i="166" s="1"/>
  <c r="AH27" i="166" s="1"/>
  <c r="AE27" i="166"/>
  <c r="AG27" i="166" s="1"/>
  <c r="AD35" i="166"/>
  <c r="AF35" i="166" s="1"/>
  <c r="AH35" i="166" s="1"/>
  <c r="AE35" i="166"/>
  <c r="AG35" i="166" s="1"/>
  <c r="AD43" i="166"/>
  <c r="AF43" i="166" s="1"/>
  <c r="AH43" i="166" s="1"/>
  <c r="AE43" i="166"/>
  <c r="AG43" i="166" s="1"/>
  <c r="AD51" i="166"/>
  <c r="AF51" i="166" s="1"/>
  <c r="AH51" i="166" s="1"/>
  <c r="AE51" i="166"/>
  <c r="AG51" i="166" s="1"/>
  <c r="AD59" i="166"/>
  <c r="AF59" i="166" s="1"/>
  <c r="AH59" i="166" s="1"/>
  <c r="AE59" i="166"/>
  <c r="AG59" i="166" s="1"/>
  <c r="AE22" i="166"/>
  <c r="AG22" i="166" s="1"/>
  <c r="AD22" i="166"/>
  <c r="AF22" i="166" s="1"/>
  <c r="AH22" i="166" s="1"/>
  <c r="AE30" i="166"/>
  <c r="AG30" i="166" s="1"/>
  <c r="AD30" i="166"/>
  <c r="AF30" i="166" s="1"/>
  <c r="AH30" i="166" s="1"/>
  <c r="AE38" i="166"/>
  <c r="AG38" i="166" s="1"/>
  <c r="AD38" i="166"/>
  <c r="AF38" i="166" s="1"/>
  <c r="AH38" i="166" s="1"/>
  <c r="AE46" i="166"/>
  <c r="AG46" i="166" s="1"/>
  <c r="AD46" i="166"/>
  <c r="AF46" i="166" s="1"/>
  <c r="AH46" i="166" s="1"/>
  <c r="AE54" i="166"/>
  <c r="AG54" i="166" s="1"/>
  <c r="AD54" i="166"/>
  <c r="AF54" i="166" s="1"/>
  <c r="AH54" i="166" s="1"/>
  <c r="AE62" i="166"/>
  <c r="AG62" i="166" s="1"/>
  <c r="AD62" i="166"/>
  <c r="AF62" i="166" s="1"/>
  <c r="AH62" i="166" s="1"/>
  <c r="AI22" i="166"/>
  <c r="AI30" i="166"/>
  <c r="AI38" i="166"/>
  <c r="AI46" i="166"/>
  <c r="AI54" i="166"/>
  <c r="AI62" i="166"/>
  <c r="AI19" i="164"/>
  <c r="AD54" i="164"/>
  <c r="AF54" i="164" s="1"/>
  <c r="AH54" i="164" s="1"/>
  <c r="AE54" i="164"/>
  <c r="AG54" i="164" s="1"/>
  <c r="AC66" i="164"/>
  <c r="AI16" i="164"/>
  <c r="AD22" i="164"/>
  <c r="AF22" i="164" s="1"/>
  <c r="AH22" i="164" s="1"/>
  <c r="AE22" i="164"/>
  <c r="AG22" i="164" s="1"/>
  <c r="AD27" i="164"/>
  <c r="AF27" i="164" s="1"/>
  <c r="AH27" i="164" s="1"/>
  <c r="AE27" i="164"/>
  <c r="AG27" i="164" s="1"/>
  <c r="AD51" i="164"/>
  <c r="AF51" i="164" s="1"/>
  <c r="AH51" i="164" s="1"/>
  <c r="AE51" i="164"/>
  <c r="AG51" i="164" s="1"/>
  <c r="AE37" i="164"/>
  <c r="AG37" i="164" s="1"/>
  <c r="AD37" i="164"/>
  <c r="AF37" i="164" s="1"/>
  <c r="AH37" i="164" s="1"/>
  <c r="AE61" i="164"/>
  <c r="AG61" i="164" s="1"/>
  <c r="AD61" i="164"/>
  <c r="AF61" i="164" s="1"/>
  <c r="AH61" i="164" s="1"/>
  <c r="AD17" i="164"/>
  <c r="AF17" i="164" s="1"/>
  <c r="AH17" i="164" s="1"/>
  <c r="AE17" i="164"/>
  <c r="AG17" i="164" s="1"/>
  <c r="AE28" i="164"/>
  <c r="AG28" i="164" s="1"/>
  <c r="AD28" i="164"/>
  <c r="AF28" i="164" s="1"/>
  <c r="AH28" i="164" s="1"/>
  <c r="AE44" i="164"/>
  <c r="AG44" i="164" s="1"/>
  <c r="AD44" i="164"/>
  <c r="AF44" i="164" s="1"/>
  <c r="AH44" i="164" s="1"/>
  <c r="AD58" i="164"/>
  <c r="AF58" i="164" s="1"/>
  <c r="AH58" i="164" s="1"/>
  <c r="AE58" i="164"/>
  <c r="AG58" i="164" s="1"/>
  <c r="AE19" i="164"/>
  <c r="AG19" i="164" s="1"/>
  <c r="AD19" i="164"/>
  <c r="AF19" i="164" s="1"/>
  <c r="AH19" i="164" s="1"/>
  <c r="AI31" i="164"/>
  <c r="AI47" i="164"/>
  <c r="AI63" i="164"/>
  <c r="AI25" i="164"/>
  <c r="AI41" i="164"/>
  <c r="AI57" i="164"/>
  <c r="AI18" i="164"/>
  <c r="AE40" i="164"/>
  <c r="AG40" i="164" s="1"/>
  <c r="AD40" i="164"/>
  <c r="AF40" i="164" s="1"/>
  <c r="AH40" i="164" s="1"/>
  <c r="AE56" i="164"/>
  <c r="AG56" i="164" s="1"/>
  <c r="AD56" i="164"/>
  <c r="AF56" i="164" s="1"/>
  <c r="AH56" i="164" s="1"/>
  <c r="AI21" i="164"/>
  <c r="AI28" i="164"/>
  <c r="AI36" i="164"/>
  <c r="AI44" i="164"/>
  <c r="AI52" i="164"/>
  <c r="AI60" i="164"/>
  <c r="AI30" i="164"/>
  <c r="AI38" i="164"/>
  <c r="AI46" i="164"/>
  <c r="AI54" i="164"/>
  <c r="AI62" i="164"/>
  <c r="AD38" i="164"/>
  <c r="AF38" i="164" s="1"/>
  <c r="AH38" i="164" s="1"/>
  <c r="AE38" i="164"/>
  <c r="AG38" i="164" s="1"/>
  <c r="AE52" i="164"/>
  <c r="AG52" i="164" s="1"/>
  <c r="AD52" i="164"/>
  <c r="AF52" i="164" s="1"/>
  <c r="AH52" i="164" s="1"/>
  <c r="AE20" i="164"/>
  <c r="AG20" i="164" s="1"/>
  <c r="AD20" i="164"/>
  <c r="AF20" i="164" s="1"/>
  <c r="AH20" i="164" s="1"/>
  <c r="AD43" i="164"/>
  <c r="AF43" i="164" s="1"/>
  <c r="AH43" i="164" s="1"/>
  <c r="AE43" i="164"/>
  <c r="AG43" i="164" s="1"/>
  <c r="AE29" i="164"/>
  <c r="AG29" i="164" s="1"/>
  <c r="AD29" i="164"/>
  <c r="AF29" i="164" s="1"/>
  <c r="AH29" i="164" s="1"/>
  <c r="AE53" i="164"/>
  <c r="AG53" i="164" s="1"/>
  <c r="AD53" i="164"/>
  <c r="AF53" i="164" s="1"/>
  <c r="AH53" i="164" s="1"/>
  <c r="AD18" i="164"/>
  <c r="AF18" i="164" s="1"/>
  <c r="AH18" i="164" s="1"/>
  <c r="AE18" i="164"/>
  <c r="AG18" i="164" s="1"/>
  <c r="AE21" i="164"/>
  <c r="AG21" i="164" s="1"/>
  <c r="AD21" i="164"/>
  <c r="AF21" i="164" s="1"/>
  <c r="AH21" i="164" s="1"/>
  <c r="AD34" i="164"/>
  <c r="AF34" i="164" s="1"/>
  <c r="AH34" i="164" s="1"/>
  <c r="AE34" i="164"/>
  <c r="AG34" i="164" s="1"/>
  <c r="AE48" i="164"/>
  <c r="AG48" i="164" s="1"/>
  <c r="AD48" i="164"/>
  <c r="AF48" i="164" s="1"/>
  <c r="AH48" i="164" s="1"/>
  <c r="AE60" i="164"/>
  <c r="AG60" i="164" s="1"/>
  <c r="AD60" i="164"/>
  <c r="AF60" i="164" s="1"/>
  <c r="AH60" i="164" s="1"/>
  <c r="AI20" i="164"/>
  <c r="AI35" i="164"/>
  <c r="AI51" i="164"/>
  <c r="AI29" i="164"/>
  <c r="AI45" i="164"/>
  <c r="AI61" i="164"/>
  <c r="AE24" i="164"/>
  <c r="AG24" i="164" s="1"/>
  <c r="AD24" i="164"/>
  <c r="AF24" i="164" s="1"/>
  <c r="AH24" i="164" s="1"/>
  <c r="AD42" i="164"/>
  <c r="AF42" i="164" s="1"/>
  <c r="AH42" i="164" s="1"/>
  <c r="AE42" i="164"/>
  <c r="AG42" i="164" s="1"/>
  <c r="AE64" i="164"/>
  <c r="AG64" i="164" s="1"/>
  <c r="AD64" i="164"/>
  <c r="AF64" i="164" s="1"/>
  <c r="AH64" i="164" s="1"/>
  <c r="AB66" i="164"/>
  <c r="AE16" i="164"/>
  <c r="AD16" i="164"/>
  <c r="AF16" i="164" s="1"/>
  <c r="AH16" i="164" s="1"/>
  <c r="AH66" i="164" s="1"/>
  <c r="AD23" i="164"/>
  <c r="AF23" i="164" s="1"/>
  <c r="AH23" i="164" s="1"/>
  <c r="AE23" i="164"/>
  <c r="AG23" i="164" s="1"/>
  <c r="AD31" i="164"/>
  <c r="AF31" i="164" s="1"/>
  <c r="AH31" i="164" s="1"/>
  <c r="AE31" i="164"/>
  <c r="AG31" i="164" s="1"/>
  <c r="AD39" i="164"/>
  <c r="AF39" i="164" s="1"/>
  <c r="AH39" i="164" s="1"/>
  <c r="AE39" i="164"/>
  <c r="AG39" i="164" s="1"/>
  <c r="AD47" i="164"/>
  <c r="AF47" i="164" s="1"/>
  <c r="AH47" i="164" s="1"/>
  <c r="AE47" i="164"/>
  <c r="AG47" i="164" s="1"/>
  <c r="AD55" i="164"/>
  <c r="AF55" i="164" s="1"/>
  <c r="AH55" i="164" s="1"/>
  <c r="AE55" i="164"/>
  <c r="AG55" i="164" s="1"/>
  <c r="AD63" i="164"/>
  <c r="AF63" i="164" s="1"/>
  <c r="AH63" i="164" s="1"/>
  <c r="AE63" i="164"/>
  <c r="AG63" i="164" s="1"/>
  <c r="AE25" i="164"/>
  <c r="AG25" i="164" s="1"/>
  <c r="AD25" i="164"/>
  <c r="AF25" i="164" s="1"/>
  <c r="AH25" i="164" s="1"/>
  <c r="AE33" i="164"/>
  <c r="AG33" i="164" s="1"/>
  <c r="AD33" i="164"/>
  <c r="AF33" i="164" s="1"/>
  <c r="AH33" i="164" s="1"/>
  <c r="AE41" i="164"/>
  <c r="AG41" i="164" s="1"/>
  <c r="AD41" i="164"/>
  <c r="AF41" i="164" s="1"/>
  <c r="AH41" i="164" s="1"/>
  <c r="AE49" i="164"/>
  <c r="AG49" i="164" s="1"/>
  <c r="AD49" i="164"/>
  <c r="AF49" i="164" s="1"/>
  <c r="AH49" i="164" s="1"/>
  <c r="AE57" i="164"/>
  <c r="AG57" i="164" s="1"/>
  <c r="AD57" i="164"/>
  <c r="AF57" i="164" s="1"/>
  <c r="AH57" i="164" s="1"/>
  <c r="AE65" i="164"/>
  <c r="AG65" i="164" s="1"/>
  <c r="AD65" i="164"/>
  <c r="AF65" i="164" s="1"/>
  <c r="AH65" i="164" s="1"/>
  <c r="AD26" i="164"/>
  <c r="AF26" i="164" s="1"/>
  <c r="AH26" i="164" s="1"/>
  <c r="AE26" i="164"/>
  <c r="AG26" i="164" s="1"/>
  <c r="AE32" i="164"/>
  <c r="AG32" i="164" s="1"/>
  <c r="AD32" i="164"/>
  <c r="AF32" i="164" s="1"/>
  <c r="AH32" i="164" s="1"/>
  <c r="AD35" i="164"/>
  <c r="AF35" i="164" s="1"/>
  <c r="AH35" i="164" s="1"/>
  <c r="AE35" i="164"/>
  <c r="AG35" i="164" s="1"/>
  <c r="AD59" i="164"/>
  <c r="AF59" i="164" s="1"/>
  <c r="AH59" i="164" s="1"/>
  <c r="AE59" i="164"/>
  <c r="AG59" i="164" s="1"/>
  <c r="AE45" i="164"/>
  <c r="AG45" i="164" s="1"/>
  <c r="AD45" i="164"/>
  <c r="AF45" i="164" s="1"/>
  <c r="AH45" i="164" s="1"/>
  <c r="AI22" i="164"/>
  <c r="AE36" i="164"/>
  <c r="AG36" i="164" s="1"/>
  <c r="AD36" i="164"/>
  <c r="AF36" i="164" s="1"/>
  <c r="AH36" i="164" s="1"/>
  <c r="AD50" i="164"/>
  <c r="AF50" i="164" s="1"/>
  <c r="AH50" i="164" s="1"/>
  <c r="AE50" i="164"/>
  <c r="AG50" i="164" s="1"/>
  <c r="AD62" i="164"/>
  <c r="AF62" i="164" s="1"/>
  <c r="AH62" i="164" s="1"/>
  <c r="AE62" i="164"/>
  <c r="AG62" i="164" s="1"/>
  <c r="AI23" i="164"/>
  <c r="AI39" i="164"/>
  <c r="AI55" i="164"/>
  <c r="AI33" i="164"/>
  <c r="AI49" i="164"/>
  <c r="AI65" i="164"/>
  <c r="AD30" i="164"/>
  <c r="AF30" i="164" s="1"/>
  <c r="AH30" i="164" s="1"/>
  <c r="AE30" i="164"/>
  <c r="AG30" i="164" s="1"/>
  <c r="AD46" i="164"/>
  <c r="AF46" i="164" s="1"/>
  <c r="AH46" i="164" s="1"/>
  <c r="AE46" i="164"/>
  <c r="AG46" i="164" s="1"/>
  <c r="AI17" i="164"/>
  <c r="AI24" i="164"/>
  <c r="AI32" i="164"/>
  <c r="AI40" i="164"/>
  <c r="AI48" i="164"/>
  <c r="AI56" i="164"/>
  <c r="AI64" i="164"/>
  <c r="AI26" i="164"/>
  <c r="AI34" i="164"/>
  <c r="AI42" i="164"/>
  <c r="AI50" i="164"/>
  <c r="AI58" i="164"/>
  <c r="AI28" i="167" l="1"/>
  <c r="AI42" i="167"/>
  <c r="AI58" i="167"/>
  <c r="AI26" i="167"/>
  <c r="AI44" i="167"/>
  <c r="I56" i="152"/>
  <c r="E62" i="164"/>
  <c r="L62" i="164"/>
  <c r="Q62" i="164"/>
  <c r="Q56" i="164"/>
  <c r="I50" i="152"/>
  <c r="E56" i="164"/>
  <c r="L56" i="164"/>
  <c r="L61" i="164"/>
  <c r="Q61" i="164"/>
  <c r="I55" i="152"/>
  <c r="E61" i="164"/>
  <c r="L22" i="164"/>
  <c r="E22" i="164"/>
  <c r="I16" i="152"/>
  <c r="Q22" i="164"/>
  <c r="E17" i="164"/>
  <c r="I11" i="152"/>
  <c r="Q17" i="164"/>
  <c r="L17" i="164"/>
  <c r="E24" i="164"/>
  <c r="L24" i="164"/>
  <c r="Q24" i="164"/>
  <c r="I18" i="152"/>
  <c r="I42" i="152"/>
  <c r="E48" i="164"/>
  <c r="Q48" i="164"/>
  <c r="L48" i="164"/>
  <c r="L30" i="164"/>
  <c r="Q30" i="164"/>
  <c r="I24" i="152"/>
  <c r="E30" i="164"/>
  <c r="Q43" i="164"/>
  <c r="E43" i="164"/>
  <c r="I37" i="152"/>
  <c r="L43" i="164"/>
  <c r="I59" i="152"/>
  <c r="L65" i="164"/>
  <c r="Q65" i="164"/>
  <c r="E65" i="164"/>
  <c r="I26" i="152"/>
  <c r="Q32" i="164"/>
  <c r="L32" i="164"/>
  <c r="E32" i="164"/>
  <c r="Q60" i="164"/>
  <c r="E60" i="164"/>
  <c r="I54" i="152"/>
  <c r="L60" i="164"/>
  <c r="E57" i="164"/>
  <c r="I51" i="152"/>
  <c r="Q57" i="164"/>
  <c r="L57" i="164"/>
  <c r="E25" i="164"/>
  <c r="I19" i="152"/>
  <c r="Q25" i="164"/>
  <c r="L25" i="164"/>
  <c r="I12" i="152"/>
  <c r="L18" i="164"/>
  <c r="E18" i="164"/>
  <c r="Q18" i="164"/>
  <c r="I22" i="152"/>
  <c r="L28" i="164"/>
  <c r="Q28" i="164"/>
  <c r="E28" i="164"/>
  <c r="L64" i="164"/>
  <c r="E64" i="164"/>
  <c r="I58" i="152"/>
  <c r="Q64" i="164"/>
  <c r="Q21" i="164"/>
  <c r="L21" i="164"/>
  <c r="E21" i="164"/>
  <c r="I15" i="152"/>
  <c r="L23" i="164"/>
  <c r="Q23" i="164"/>
  <c r="I17" i="152"/>
  <c r="E23" i="164"/>
  <c r="I13" i="152"/>
  <c r="E19" i="164"/>
  <c r="L19" i="164"/>
  <c r="Q19" i="164"/>
  <c r="L41" i="164"/>
  <c r="E41" i="164"/>
  <c r="I35" i="152"/>
  <c r="Q41" i="164"/>
  <c r="I41" i="152"/>
  <c r="E47" i="164"/>
  <c r="Q47" i="164"/>
  <c r="L47" i="164"/>
  <c r="L36" i="164"/>
  <c r="Q36" i="164"/>
  <c r="I30" i="152"/>
  <c r="E36" i="164"/>
  <c r="L34" i="164"/>
  <c r="Q34" i="164"/>
  <c r="I28" i="152"/>
  <c r="E34" i="164"/>
  <c r="Q26" i="164"/>
  <c r="I20" i="152"/>
  <c r="E26" i="164"/>
  <c r="L26" i="164"/>
  <c r="E59" i="164"/>
  <c r="I53" i="152"/>
  <c r="Q59" i="164"/>
  <c r="L59" i="164"/>
  <c r="I14" i="152"/>
  <c r="Q20" i="164"/>
  <c r="L20" i="164"/>
  <c r="E20" i="164"/>
  <c r="L53" i="164"/>
  <c r="Q53" i="164"/>
  <c r="I47" i="152"/>
  <c r="E53" i="164"/>
  <c r="I49" i="152"/>
  <c r="E55" i="164"/>
  <c r="L55" i="164"/>
  <c r="Q55" i="164"/>
  <c r="I52" i="152"/>
  <c r="L58" i="164"/>
  <c r="Q58" i="164"/>
  <c r="E58" i="164"/>
  <c r="I29" i="152"/>
  <c r="E35" i="164"/>
  <c r="Q35" i="164"/>
  <c r="L35" i="164"/>
  <c r="I40" i="152"/>
  <c r="L46" i="164"/>
  <c r="Q46" i="164"/>
  <c r="E46" i="164"/>
  <c r="I27" i="152"/>
  <c r="L33" i="164"/>
  <c r="Q33" i="164"/>
  <c r="E33" i="164"/>
  <c r="I33" i="152"/>
  <c r="L39" i="164"/>
  <c r="Q39" i="164"/>
  <c r="E39" i="164"/>
  <c r="I43" i="152"/>
  <c r="Q49" i="164"/>
  <c r="L49" i="164"/>
  <c r="E49" i="164"/>
  <c r="L44" i="164"/>
  <c r="Q44" i="164"/>
  <c r="I38" i="152"/>
  <c r="E44" i="164"/>
  <c r="I31" i="152"/>
  <c r="L37" i="164"/>
  <c r="Q37" i="164"/>
  <c r="E37" i="164"/>
  <c r="Q27" i="164"/>
  <c r="L27" i="164"/>
  <c r="E27" i="164"/>
  <c r="I21" i="152"/>
  <c r="L31" i="164"/>
  <c r="Q31" i="164"/>
  <c r="I25" i="152"/>
  <c r="E31" i="164"/>
  <c r="Q50" i="164"/>
  <c r="E50" i="164"/>
  <c r="I44" i="152"/>
  <c r="L50" i="164"/>
  <c r="L45" i="164"/>
  <c r="Q45" i="164"/>
  <c r="I39" i="152"/>
  <c r="E45" i="164"/>
  <c r="Q42" i="164"/>
  <c r="L42" i="164"/>
  <c r="E42" i="164"/>
  <c r="I36" i="152"/>
  <c r="Q38" i="164"/>
  <c r="L38" i="164"/>
  <c r="I32" i="152"/>
  <c r="E38" i="164"/>
  <c r="Q40" i="164"/>
  <c r="L40" i="164"/>
  <c r="I34" i="152"/>
  <c r="E40" i="164"/>
  <c r="Q54" i="164"/>
  <c r="L54" i="164"/>
  <c r="I48" i="152"/>
  <c r="E54" i="164"/>
  <c r="L29" i="164"/>
  <c r="Q29" i="164"/>
  <c r="I23" i="152"/>
  <c r="E29" i="164"/>
  <c r="L51" i="164"/>
  <c r="Q51" i="164"/>
  <c r="I45" i="152"/>
  <c r="E51" i="164"/>
  <c r="L63" i="164"/>
  <c r="I57" i="152"/>
  <c r="E63" i="164"/>
  <c r="Q63" i="164"/>
  <c r="L52" i="164"/>
  <c r="Q52" i="164"/>
  <c r="I46" i="152"/>
  <c r="E52" i="164"/>
  <c r="Q16" i="164"/>
  <c r="AA23" i="168"/>
  <c r="AA26" i="168"/>
  <c r="K26" i="167"/>
  <c r="K58" i="167"/>
  <c r="K52" i="167"/>
  <c r="K30" i="167"/>
  <c r="K62" i="167"/>
  <c r="K28" i="167"/>
  <c r="K24" i="167"/>
  <c r="K34" i="167"/>
  <c r="K32" i="167"/>
  <c r="K38" i="167"/>
  <c r="K44" i="167"/>
  <c r="K40" i="167"/>
  <c r="K42" i="167"/>
  <c r="K20" i="167"/>
  <c r="K48" i="167"/>
  <c r="K46" i="167"/>
  <c r="K60" i="167"/>
  <c r="K56" i="167"/>
  <c r="K50" i="167"/>
  <c r="K36" i="167"/>
  <c r="K64" i="167"/>
  <c r="K22" i="167"/>
  <c r="K54" i="167"/>
  <c r="K18" i="167"/>
  <c r="K16" i="167"/>
  <c r="I10" i="156" s="1"/>
  <c r="K24" i="166"/>
  <c r="K40" i="166"/>
  <c r="K56" i="166"/>
  <c r="K54" i="166"/>
  <c r="K18" i="166"/>
  <c r="K62" i="166"/>
  <c r="K58" i="166"/>
  <c r="K28" i="166"/>
  <c r="K44" i="166"/>
  <c r="K60" i="166"/>
  <c r="K34" i="166"/>
  <c r="K32" i="166"/>
  <c r="K48" i="166"/>
  <c r="K64" i="166"/>
  <c r="K22" i="166"/>
  <c r="K50" i="166"/>
  <c r="K30" i="166"/>
  <c r="K26" i="166"/>
  <c r="K20" i="166"/>
  <c r="K36" i="166"/>
  <c r="K52" i="166"/>
  <c r="K38" i="166"/>
  <c r="K46" i="166"/>
  <c r="K42" i="166"/>
  <c r="K16" i="166"/>
  <c r="AI32" i="167"/>
  <c r="AI48" i="167"/>
  <c r="AI64" i="167"/>
  <c r="AI24" i="167"/>
  <c r="AI40" i="167"/>
  <c r="AI56" i="167"/>
  <c r="AI34" i="167"/>
  <c r="AI50" i="167"/>
  <c r="AI18" i="167"/>
  <c r="AI60" i="167"/>
  <c r="AI30" i="167"/>
  <c r="AI46" i="167"/>
  <c r="AI62" i="167"/>
  <c r="AI22" i="167"/>
  <c r="AI38" i="167"/>
  <c r="AI54" i="167"/>
  <c r="AI20" i="167"/>
  <c r="AI36" i="167"/>
  <c r="AI52" i="167"/>
  <c r="AE66" i="165"/>
  <c r="AE67" i="165" s="1"/>
  <c r="AG16" i="165"/>
  <c r="AE33" i="167"/>
  <c r="AG33" i="167" s="1"/>
  <c r="AD33" i="167"/>
  <c r="AF33" i="167" s="1"/>
  <c r="AH33" i="167" s="1"/>
  <c r="AE49" i="167"/>
  <c r="AG49" i="167" s="1"/>
  <c r="AD49" i="167"/>
  <c r="AF49" i="167" s="1"/>
  <c r="AH49" i="167" s="1"/>
  <c r="AE65" i="167"/>
  <c r="AG65" i="167" s="1"/>
  <c r="AD65" i="167"/>
  <c r="AF65" i="167" s="1"/>
  <c r="AH65" i="167" s="1"/>
  <c r="AE27" i="167"/>
  <c r="AG27" i="167" s="1"/>
  <c r="AD27" i="167"/>
  <c r="AF27" i="167" s="1"/>
  <c r="AH27" i="167" s="1"/>
  <c r="AE43" i="167"/>
  <c r="AG43" i="167" s="1"/>
  <c r="AD43" i="167"/>
  <c r="AF43" i="167" s="1"/>
  <c r="AH43" i="167" s="1"/>
  <c r="AE59" i="167"/>
  <c r="AG59" i="167" s="1"/>
  <c r="AD59" i="167"/>
  <c r="AF59" i="167" s="1"/>
  <c r="AH59" i="167" s="1"/>
  <c r="AE19" i="167"/>
  <c r="AG19" i="167" s="1"/>
  <c r="AD19" i="167"/>
  <c r="AF19" i="167" s="1"/>
  <c r="AH19" i="167" s="1"/>
  <c r="AI23" i="167"/>
  <c r="AI31" i="167"/>
  <c r="AI39" i="167"/>
  <c r="AI47" i="167"/>
  <c r="AI55" i="167"/>
  <c r="AI63" i="167"/>
  <c r="AI21" i="167"/>
  <c r="AI29" i="167"/>
  <c r="AI37" i="167"/>
  <c r="AI45" i="167"/>
  <c r="AI53" i="167"/>
  <c r="AI61" i="167"/>
  <c r="AE21" i="167"/>
  <c r="AG21" i="167" s="1"/>
  <c r="AD21" i="167"/>
  <c r="AF21" i="167" s="1"/>
  <c r="AH21" i="167" s="1"/>
  <c r="AE37" i="167"/>
  <c r="AG37" i="167" s="1"/>
  <c r="AD37" i="167"/>
  <c r="AF37" i="167" s="1"/>
  <c r="AH37" i="167" s="1"/>
  <c r="AE53" i="167"/>
  <c r="AG53" i="167" s="1"/>
  <c r="AD53" i="167"/>
  <c r="AF53" i="167" s="1"/>
  <c r="AH53" i="167" s="1"/>
  <c r="AE31" i="167"/>
  <c r="AG31" i="167" s="1"/>
  <c r="AD31" i="167"/>
  <c r="AF31" i="167" s="1"/>
  <c r="AH31" i="167" s="1"/>
  <c r="AE47" i="167"/>
  <c r="AG47" i="167" s="1"/>
  <c r="AD47" i="167"/>
  <c r="AF47" i="167" s="1"/>
  <c r="AH47" i="167" s="1"/>
  <c r="AE63" i="167"/>
  <c r="AG63" i="167" s="1"/>
  <c r="AD63" i="167"/>
  <c r="AF63" i="167" s="1"/>
  <c r="AH63" i="167" s="1"/>
  <c r="AC66" i="167"/>
  <c r="AI16" i="167"/>
  <c r="AD18" i="167"/>
  <c r="AF18" i="167" s="1"/>
  <c r="AH18" i="167" s="1"/>
  <c r="AE18" i="167"/>
  <c r="AG18" i="167" s="1"/>
  <c r="AD26" i="167"/>
  <c r="AF26" i="167" s="1"/>
  <c r="AH26" i="167" s="1"/>
  <c r="AE26" i="167"/>
  <c r="AG26" i="167" s="1"/>
  <c r="AD34" i="167"/>
  <c r="AF34" i="167" s="1"/>
  <c r="AH34" i="167" s="1"/>
  <c r="AE34" i="167"/>
  <c r="AG34" i="167" s="1"/>
  <c r="AD42" i="167"/>
  <c r="AF42" i="167" s="1"/>
  <c r="AH42" i="167" s="1"/>
  <c r="AE42" i="167"/>
  <c r="AG42" i="167" s="1"/>
  <c r="AD50" i="167"/>
  <c r="AF50" i="167" s="1"/>
  <c r="AH50" i="167" s="1"/>
  <c r="AE50" i="167"/>
  <c r="AG50" i="167" s="1"/>
  <c r="AD58" i="167"/>
  <c r="AF58" i="167" s="1"/>
  <c r="AH58" i="167" s="1"/>
  <c r="AE58" i="167"/>
  <c r="AG58" i="167" s="1"/>
  <c r="AB66" i="167"/>
  <c r="AD16" i="167"/>
  <c r="AF16" i="167" s="1"/>
  <c r="AH16" i="167" s="1"/>
  <c r="AH66" i="167" s="1"/>
  <c r="AE16" i="167"/>
  <c r="AD24" i="167"/>
  <c r="AF24" i="167" s="1"/>
  <c r="AH24" i="167" s="1"/>
  <c r="AE24" i="167"/>
  <c r="AG24" i="167" s="1"/>
  <c r="AD32" i="167"/>
  <c r="AF32" i="167" s="1"/>
  <c r="AH32" i="167" s="1"/>
  <c r="AE32" i="167"/>
  <c r="AG32" i="167" s="1"/>
  <c r="AD40" i="167"/>
  <c r="AF40" i="167" s="1"/>
  <c r="AH40" i="167" s="1"/>
  <c r="AE40" i="167"/>
  <c r="AG40" i="167" s="1"/>
  <c r="AD48" i="167"/>
  <c r="AF48" i="167" s="1"/>
  <c r="AH48" i="167" s="1"/>
  <c r="AE48" i="167"/>
  <c r="AG48" i="167" s="1"/>
  <c r="AD56" i="167"/>
  <c r="AF56" i="167" s="1"/>
  <c r="AH56" i="167" s="1"/>
  <c r="AE56" i="167"/>
  <c r="AG56" i="167" s="1"/>
  <c r="AD64" i="167"/>
  <c r="AF64" i="167" s="1"/>
  <c r="AH64" i="167" s="1"/>
  <c r="AE64" i="167"/>
  <c r="AG64" i="167" s="1"/>
  <c r="AE25" i="167"/>
  <c r="AG25" i="167" s="1"/>
  <c r="AD25" i="167"/>
  <c r="AF25" i="167" s="1"/>
  <c r="AH25" i="167" s="1"/>
  <c r="AE41" i="167"/>
  <c r="AG41" i="167" s="1"/>
  <c r="AD41" i="167"/>
  <c r="AF41" i="167" s="1"/>
  <c r="AH41" i="167" s="1"/>
  <c r="AE57" i="167"/>
  <c r="AG57" i="167" s="1"/>
  <c r="AD57" i="167"/>
  <c r="AF57" i="167" s="1"/>
  <c r="AH57" i="167" s="1"/>
  <c r="AE35" i="167"/>
  <c r="AG35" i="167" s="1"/>
  <c r="AD35" i="167"/>
  <c r="AF35" i="167" s="1"/>
  <c r="AH35" i="167" s="1"/>
  <c r="AE51" i="167"/>
  <c r="AG51" i="167" s="1"/>
  <c r="AD51" i="167"/>
  <c r="AF51" i="167" s="1"/>
  <c r="AH51" i="167" s="1"/>
  <c r="AE17" i="167"/>
  <c r="AG17" i="167" s="1"/>
  <c r="AD17" i="167"/>
  <c r="AF17" i="167" s="1"/>
  <c r="AH17" i="167" s="1"/>
  <c r="AI19" i="167"/>
  <c r="AI27" i="167"/>
  <c r="AI35" i="167"/>
  <c r="AI43" i="167"/>
  <c r="AI51" i="167"/>
  <c r="AI59" i="167"/>
  <c r="AI17" i="167"/>
  <c r="AI25" i="167"/>
  <c r="AI33" i="167"/>
  <c r="AI41" i="167"/>
  <c r="AI49" i="167"/>
  <c r="AI57" i="167"/>
  <c r="AI65" i="167"/>
  <c r="AE29" i="167"/>
  <c r="AG29" i="167" s="1"/>
  <c r="AD29" i="167"/>
  <c r="AF29" i="167" s="1"/>
  <c r="AH29" i="167" s="1"/>
  <c r="AE45" i="167"/>
  <c r="AG45" i="167" s="1"/>
  <c r="AD45" i="167"/>
  <c r="AF45" i="167" s="1"/>
  <c r="AH45" i="167" s="1"/>
  <c r="AE61" i="167"/>
  <c r="AG61" i="167" s="1"/>
  <c r="AD61" i="167"/>
  <c r="AF61" i="167" s="1"/>
  <c r="AH61" i="167" s="1"/>
  <c r="AE23" i="167"/>
  <c r="AG23" i="167" s="1"/>
  <c r="AD23" i="167"/>
  <c r="AF23" i="167" s="1"/>
  <c r="AH23" i="167" s="1"/>
  <c r="AE39" i="167"/>
  <c r="AG39" i="167" s="1"/>
  <c r="AD39" i="167"/>
  <c r="AF39" i="167" s="1"/>
  <c r="AH39" i="167" s="1"/>
  <c r="AE55" i="167"/>
  <c r="AG55" i="167" s="1"/>
  <c r="AD55" i="167"/>
  <c r="AF55" i="167" s="1"/>
  <c r="AH55" i="167" s="1"/>
  <c r="AD22" i="167"/>
  <c r="AF22" i="167" s="1"/>
  <c r="AH22" i="167" s="1"/>
  <c r="AE22" i="167"/>
  <c r="AG22" i="167" s="1"/>
  <c r="AD30" i="167"/>
  <c r="AF30" i="167" s="1"/>
  <c r="AH30" i="167" s="1"/>
  <c r="AE30" i="167"/>
  <c r="AG30" i="167" s="1"/>
  <c r="AD38" i="167"/>
  <c r="AF38" i="167" s="1"/>
  <c r="AH38" i="167" s="1"/>
  <c r="AE38" i="167"/>
  <c r="AG38" i="167" s="1"/>
  <c r="AD46" i="167"/>
  <c r="AF46" i="167" s="1"/>
  <c r="AH46" i="167" s="1"/>
  <c r="AE46" i="167"/>
  <c r="AG46" i="167" s="1"/>
  <c r="AD54" i="167"/>
  <c r="AF54" i="167" s="1"/>
  <c r="AH54" i="167" s="1"/>
  <c r="AE54" i="167"/>
  <c r="AG54" i="167" s="1"/>
  <c r="AD62" i="167"/>
  <c r="AF62" i="167" s="1"/>
  <c r="AH62" i="167" s="1"/>
  <c r="AE62" i="167"/>
  <c r="AG62" i="167" s="1"/>
  <c r="AD20" i="167"/>
  <c r="AF20" i="167" s="1"/>
  <c r="AH20" i="167" s="1"/>
  <c r="AE20" i="167"/>
  <c r="AG20" i="167" s="1"/>
  <c r="AD28" i="167"/>
  <c r="AF28" i="167" s="1"/>
  <c r="AH28" i="167" s="1"/>
  <c r="AE28" i="167"/>
  <c r="AG28" i="167" s="1"/>
  <c r="AD36" i="167"/>
  <c r="AF36" i="167" s="1"/>
  <c r="AH36" i="167" s="1"/>
  <c r="AE36" i="167"/>
  <c r="AG36" i="167" s="1"/>
  <c r="AD44" i="167"/>
  <c r="AF44" i="167" s="1"/>
  <c r="AH44" i="167" s="1"/>
  <c r="AE44" i="167"/>
  <c r="AG44" i="167" s="1"/>
  <c r="AD52" i="167"/>
  <c r="AF52" i="167" s="1"/>
  <c r="AH52" i="167" s="1"/>
  <c r="AE52" i="167"/>
  <c r="AG52" i="167" s="1"/>
  <c r="AD60" i="167"/>
  <c r="AF60" i="167" s="1"/>
  <c r="AH60" i="167" s="1"/>
  <c r="AE60" i="167"/>
  <c r="AG60" i="167" s="1"/>
  <c r="AE66" i="166"/>
  <c r="AE67" i="166" s="1"/>
  <c r="AG16" i="166"/>
  <c r="AE66" i="164"/>
  <c r="AE67" i="164" s="1"/>
  <c r="AG16" i="164"/>
  <c r="M44" i="164" l="1"/>
  <c r="M54" i="164"/>
  <c r="M58" i="164"/>
  <c r="M28" i="164"/>
  <c r="M25" i="164"/>
  <c r="M57" i="164"/>
  <c r="M17" i="164"/>
  <c r="M27" i="164"/>
  <c r="M37" i="164"/>
  <c r="M49" i="164"/>
  <c r="M53" i="164"/>
  <c r="M40" i="164"/>
  <c r="M31" i="164"/>
  <c r="M34" i="164"/>
  <c r="M36" i="164"/>
  <c r="M48" i="164"/>
  <c r="M20" i="164"/>
  <c r="M45" i="164"/>
  <c r="M59" i="164"/>
  <c r="M39" i="164"/>
  <c r="M47" i="164"/>
  <c r="M46" i="164"/>
  <c r="M24" i="164"/>
  <c r="M55" i="164"/>
  <c r="M63" i="164"/>
  <c r="M38" i="164"/>
  <c r="M50" i="164"/>
  <c r="M23" i="164"/>
  <c r="M32" i="164"/>
  <c r="M60" i="164"/>
  <c r="M29" i="164"/>
  <c r="M30" i="164"/>
  <c r="M42" i="164"/>
  <c r="M26" i="164"/>
  <c r="M22" i="164"/>
  <c r="M41" i="164"/>
  <c r="M21" i="164"/>
  <c r="M64" i="164"/>
  <c r="M19" i="164"/>
  <c r="M61" i="164"/>
  <c r="M62" i="164"/>
  <c r="M52" i="164"/>
  <c r="M51" i="164"/>
  <c r="M33" i="164"/>
  <c r="M35" i="164"/>
  <c r="M65" i="164"/>
  <c r="M18" i="164"/>
  <c r="M56" i="164"/>
  <c r="M43" i="164"/>
  <c r="AE66" i="167"/>
  <c r="AE67" i="167" s="1"/>
  <c r="AG16" i="167"/>
  <c r="E16" i="167" l="1"/>
  <c r="L16" i="167"/>
  <c r="M16" i="167" l="1"/>
  <c r="O66" i="164" l="1"/>
  <c r="H14" i="168"/>
  <c r="H15" i="168"/>
  <c r="C10" i="24"/>
  <c r="D10" i="24"/>
  <c r="AA29" i="168" l="1"/>
  <c r="AD23" i="168"/>
  <c r="AA28" i="168"/>
  <c r="AC23" i="168"/>
  <c r="H13" i="168"/>
  <c r="B20" i="168" l="1"/>
  <c r="AA27" i="168"/>
  <c r="AB23" i="168"/>
  <c r="AA24" i="168" s="1"/>
  <c r="B18" i="168" s="1"/>
  <c r="J60" i="23"/>
  <c r="B24" i="168" l="1" a="1"/>
  <c r="B24" i="168" s="1"/>
  <c r="B23" i="168" a="1"/>
  <c r="B23" i="168" s="1"/>
  <c r="B22" i="168" a="1"/>
  <c r="B22" i="168" s="1"/>
  <c r="B21" i="168" a="1"/>
  <c r="B21" i="168" s="1"/>
  <c r="Q60" i="23"/>
  <c r="P60" i="23"/>
  <c r="O60" i="23"/>
  <c r="N60" i="23"/>
  <c r="M60" i="23"/>
  <c r="L60" i="23"/>
  <c r="AK60" i="166"/>
  <c r="AJ25" i="166"/>
  <c r="AK55" i="166"/>
  <c r="AR11" i="167"/>
  <c r="AJ48" i="164"/>
  <c r="AK63" i="166"/>
  <c r="B34" i="165"/>
  <c r="AJ52" i="164"/>
  <c r="AK32" i="167"/>
  <c r="AK57" i="166"/>
  <c r="B20" i="167"/>
  <c r="AJ42" i="165"/>
  <c r="AK53" i="165"/>
  <c r="AJ42" i="166"/>
  <c r="B20" i="166"/>
  <c r="AJ23" i="167"/>
  <c r="B38" i="167"/>
  <c r="AK56" i="166"/>
  <c r="AK57" i="165"/>
  <c r="B36" i="165"/>
  <c r="AJ16" i="165"/>
  <c r="AJ36" i="164"/>
  <c r="AK34" i="164"/>
  <c r="B38" i="165"/>
  <c r="AR19" i="164"/>
  <c r="B50" i="165"/>
  <c r="AK48" i="164"/>
  <c r="B18" i="166"/>
  <c r="AK37" i="166"/>
  <c r="AK29" i="166"/>
  <c r="AJ65" i="165"/>
  <c r="AJ39" i="166"/>
  <c r="B60" i="167"/>
  <c r="AK60" i="165"/>
  <c r="B37" i="165"/>
  <c r="B64" i="165"/>
  <c r="AR14" i="165"/>
  <c r="AJ52" i="167"/>
  <c r="B47" i="167"/>
  <c r="AJ52" i="166"/>
  <c r="B58" i="165"/>
  <c r="B62" i="166"/>
  <c r="AR7" i="166"/>
  <c r="B33" i="167"/>
  <c r="B40" i="165"/>
  <c r="B40" i="167"/>
  <c r="AK19" i="164"/>
  <c r="AK50" i="167"/>
  <c r="B63" i="165"/>
  <c r="AK27" i="167"/>
  <c r="B30" i="165"/>
  <c r="AK38" i="167"/>
  <c r="AK59" i="166"/>
  <c r="AK50" i="166"/>
  <c r="AJ44" i="165"/>
  <c r="AR9" i="166"/>
  <c r="AJ60" i="166"/>
  <c r="AK52" i="164"/>
  <c r="B3" i="166"/>
  <c r="AJ47" i="167"/>
  <c r="AJ19" i="165"/>
  <c r="AK44" i="165"/>
  <c r="AJ29" i="165"/>
  <c r="AK20" i="164"/>
  <c r="B51" i="167"/>
  <c r="B61" i="167"/>
  <c r="B1" i="165"/>
  <c r="B64" i="167"/>
  <c r="B49" i="166"/>
  <c r="AK36" i="165"/>
  <c r="AR18" i="166"/>
  <c r="B44" i="167"/>
  <c r="AK50" i="165"/>
  <c r="B62" i="165"/>
  <c r="AJ54" i="164"/>
  <c r="B4" i="167"/>
  <c r="AK24" i="167"/>
  <c r="AK63" i="165"/>
  <c r="B29" i="166"/>
  <c r="AR19" i="167"/>
  <c r="AK56" i="167"/>
  <c r="B55" i="166"/>
  <c r="AJ64" i="166"/>
  <c r="AK22" i="164"/>
  <c r="AK64" i="164"/>
  <c r="AJ24" i="166"/>
  <c r="AR15" i="167"/>
  <c r="AR6" i="166"/>
  <c r="AK51" i="166"/>
  <c r="AJ45" i="165"/>
  <c r="AK35" i="164"/>
  <c r="AK31" i="164"/>
  <c r="AK22" i="167"/>
  <c r="AJ53" i="164"/>
  <c r="AJ47" i="166"/>
  <c r="B41" i="167"/>
  <c r="AJ24" i="165"/>
  <c r="B61" i="165"/>
  <c r="AJ38" i="166"/>
  <c r="AJ59" i="167"/>
  <c r="B1" i="166"/>
  <c r="AJ20" i="167"/>
  <c r="AJ60" i="164"/>
  <c r="B25" i="166"/>
  <c r="AR15" i="166"/>
  <c r="AJ20" i="166"/>
  <c r="AJ42" i="167"/>
  <c r="AK18" i="167"/>
  <c r="AK41" i="166"/>
  <c r="AJ63" i="164"/>
  <c r="AR18" i="165"/>
  <c r="AK61" i="166"/>
  <c r="AR10" i="165"/>
  <c r="B22" i="166"/>
  <c r="AJ47" i="164"/>
  <c r="AJ49" i="164"/>
  <c r="B22" i="165"/>
  <c r="B33" i="165"/>
  <c r="AN7" i="165"/>
  <c r="AJ64" i="167"/>
  <c r="AJ56" i="164"/>
  <c r="AK37" i="164"/>
  <c r="AK60" i="164"/>
  <c r="AK42" i="164"/>
  <c r="B65" i="167"/>
  <c r="AK39" i="166"/>
  <c r="B19" i="165"/>
  <c r="B50" i="166"/>
  <c r="B31" i="166"/>
  <c r="B23" i="167"/>
  <c r="B65" i="165"/>
  <c r="B48" i="167"/>
  <c r="AK24" i="164"/>
  <c r="B5" i="165"/>
  <c r="AJ34" i="164"/>
  <c r="AJ54" i="165"/>
  <c r="B26" i="166"/>
  <c r="B43" i="166"/>
  <c r="B29" i="167"/>
  <c r="AJ48" i="167"/>
  <c r="B30" i="166"/>
  <c r="AK29" i="167"/>
  <c r="AJ34" i="165"/>
  <c r="AR16" i="165"/>
  <c r="AK31" i="165"/>
  <c r="AJ21" i="165"/>
  <c r="AR18" i="167"/>
  <c r="AK31" i="166"/>
  <c r="B26" i="165"/>
  <c r="AK54" i="166"/>
  <c r="AJ29" i="166"/>
  <c r="AN7" i="167"/>
  <c r="AK43" i="166"/>
  <c r="B32" i="166"/>
  <c r="AJ22" i="167"/>
  <c r="AK16" i="164"/>
  <c r="AK43" i="164"/>
  <c r="AK40" i="164"/>
  <c r="AJ58" i="167"/>
  <c r="AK56" i="164"/>
  <c r="AR13" i="164"/>
  <c r="B35" i="165"/>
  <c r="AJ23" i="164"/>
  <c r="AJ64" i="165"/>
  <c r="B44" i="165"/>
  <c r="AJ32" i="164"/>
  <c r="AJ49" i="167"/>
  <c r="AJ40" i="167"/>
  <c r="AJ31" i="164"/>
  <c r="B55" i="167"/>
  <c r="AJ33" i="165"/>
  <c r="B4" i="166"/>
  <c r="AJ56" i="167"/>
  <c r="AR7" i="164"/>
  <c r="AJ51" i="167"/>
  <c r="AR12" i="164"/>
  <c r="AJ41" i="165"/>
  <c r="AK36" i="164"/>
  <c r="AK23" i="165"/>
  <c r="AR9" i="167"/>
  <c r="AJ54" i="166"/>
  <c r="AJ45" i="167"/>
  <c r="AR5" i="166"/>
  <c r="AJ22" i="165"/>
  <c r="AK64" i="167"/>
  <c r="AJ40" i="165"/>
  <c r="AK16" i="165"/>
  <c r="AK62" i="166"/>
  <c r="AK58" i="167"/>
  <c r="B34" i="167"/>
  <c r="B59" i="165"/>
  <c r="AK41" i="167"/>
  <c r="B63" i="166"/>
  <c r="AK63" i="164"/>
  <c r="AJ43" i="167"/>
  <c r="AK65" i="164"/>
  <c r="AJ45" i="164"/>
  <c r="AJ47" i="165"/>
  <c r="AK37" i="167"/>
  <c r="AK54" i="165"/>
  <c r="B1" i="167"/>
  <c r="AJ25" i="165"/>
  <c r="B56" i="167"/>
  <c r="B23" i="165"/>
  <c r="AR17" i="164"/>
  <c r="AJ53" i="165"/>
  <c r="AK17" i="166"/>
  <c r="AJ46" i="167"/>
  <c r="AJ33" i="164"/>
  <c r="AJ37" i="165"/>
  <c r="AJ48" i="166"/>
  <c r="AJ46" i="165"/>
  <c r="AK25" i="164"/>
  <c r="AK45" i="164"/>
  <c r="AR6" i="167"/>
  <c r="AJ57" i="165"/>
  <c r="AK41" i="164"/>
  <c r="AR16" i="166"/>
  <c r="AJ58" i="166"/>
  <c r="AJ57" i="164"/>
  <c r="AJ36" i="165"/>
  <c r="AK45" i="167"/>
  <c r="B41" i="166"/>
  <c r="AR3" i="164"/>
  <c r="AJ30" i="165"/>
  <c r="AR19" i="165"/>
  <c r="AJ46" i="166"/>
  <c r="B25" i="167"/>
  <c r="B21" i="165"/>
  <c r="AK23" i="164"/>
  <c r="AJ37" i="166"/>
  <c r="AK21" i="165"/>
  <c r="B46" i="166"/>
  <c r="AN7" i="166"/>
  <c r="AR5" i="164"/>
  <c r="B58" i="166"/>
  <c r="B3" i="164"/>
  <c r="AK32" i="164"/>
  <c r="AJ49" i="166"/>
  <c r="AJ36" i="166"/>
  <c r="AK28" i="165"/>
  <c r="B62" i="167"/>
  <c r="AJ43" i="165"/>
  <c r="B47" i="166"/>
  <c r="AJ40" i="166"/>
  <c r="AJ64" i="164"/>
  <c r="AJ40" i="164"/>
  <c r="AK33" i="166"/>
  <c r="AK20" i="165"/>
  <c r="AJ19" i="164"/>
  <c r="AJ43" i="166"/>
  <c r="AK38" i="166"/>
  <c r="AR8" i="165"/>
  <c r="AJ33" i="167"/>
  <c r="AK28" i="164"/>
  <c r="B18" i="165"/>
  <c r="AJ44" i="164"/>
  <c r="AR4" i="165"/>
  <c r="AK30" i="166"/>
  <c r="AJ55" i="166"/>
  <c r="AK29" i="165"/>
  <c r="AJ35" i="167"/>
  <c r="AK39" i="165"/>
  <c r="AK26" i="167"/>
  <c r="AJ62" i="165"/>
  <c r="AJ34" i="166"/>
  <c r="AR10" i="166"/>
  <c r="B53" i="165"/>
  <c r="B41" i="165"/>
  <c r="AK31" i="167"/>
  <c r="AR12" i="167"/>
  <c r="AJ26" i="166"/>
  <c r="AJ39" i="165"/>
  <c r="B17" i="166"/>
  <c r="AJ62" i="167"/>
  <c r="AJ60" i="165"/>
  <c r="AR8" i="166"/>
  <c r="AJ16" i="164"/>
  <c r="AJ17" i="166"/>
  <c r="AR17" i="167"/>
  <c r="AJ36" i="167"/>
  <c r="AK17" i="167"/>
  <c r="B45" i="167"/>
  <c r="AK26" i="165"/>
  <c r="AK33" i="164"/>
  <c r="AK59" i="167"/>
  <c r="AR3" i="165"/>
  <c r="AK18" i="166"/>
  <c r="AJ21" i="164"/>
  <c r="B54" i="166"/>
  <c r="AK22" i="165"/>
  <c r="AJ57" i="166"/>
  <c r="AJ41" i="164"/>
  <c r="AJ27" i="166"/>
  <c r="AK20" i="167"/>
  <c r="AK40" i="167"/>
  <c r="AN7" i="164"/>
  <c r="AJ62" i="166"/>
  <c r="AK27" i="164"/>
  <c r="AK61" i="167"/>
  <c r="B22" i="167"/>
  <c r="AJ57" i="167"/>
  <c r="AK16" i="166"/>
  <c r="B49" i="167"/>
  <c r="AK24" i="166"/>
  <c r="AK65" i="166"/>
  <c r="AK33" i="165"/>
  <c r="AJ19" i="167"/>
  <c r="AJ28" i="164"/>
  <c r="B56" i="165"/>
  <c r="AR8" i="164"/>
  <c r="AK23" i="166"/>
  <c r="AJ23" i="166"/>
  <c r="B56" i="166"/>
  <c r="B38" i="166"/>
  <c r="AJ44" i="166"/>
  <c r="AR10" i="167"/>
  <c r="AJ60" i="167"/>
  <c r="AJ17" i="164"/>
  <c r="AJ55" i="165"/>
  <c r="AK19" i="166"/>
  <c r="AK17" i="164"/>
  <c r="AJ18" i="164"/>
  <c r="AJ32" i="165"/>
  <c r="AK27" i="166"/>
  <c r="AK52" i="166"/>
  <c r="AR15" i="164"/>
  <c r="AK60" i="167"/>
  <c r="AK30" i="167"/>
  <c r="AJ65" i="166"/>
  <c r="B18" i="167"/>
  <c r="AJ26" i="164"/>
  <c r="AK45" i="165"/>
  <c r="AK42" i="166"/>
  <c r="AK63" i="167"/>
  <c r="AK65" i="167"/>
  <c r="AJ61" i="164"/>
  <c r="AK18" i="165"/>
  <c r="AK26" i="164"/>
  <c r="AK43" i="167"/>
  <c r="AJ63" i="165"/>
  <c r="B5" i="164"/>
  <c r="AJ32" i="167"/>
  <c r="AJ30" i="166"/>
  <c r="B63" i="167"/>
  <c r="B57" i="165"/>
  <c r="AK50" i="164"/>
  <c r="AJ59" i="164"/>
  <c r="AR2" i="167"/>
  <c r="AJ43" i="164"/>
  <c r="B40" i="166"/>
  <c r="B5" i="167"/>
  <c r="B61" i="166"/>
  <c r="AJ17" i="167"/>
  <c r="AJ38" i="167"/>
  <c r="AK47" i="164"/>
  <c r="AR13" i="167"/>
  <c r="AR11" i="165"/>
  <c r="AK48" i="167"/>
  <c r="AK42" i="167"/>
  <c r="AK49" i="164"/>
  <c r="AK49" i="167"/>
  <c r="AK43" i="165"/>
  <c r="B32" i="165"/>
  <c r="B43" i="167"/>
  <c r="AR5" i="165"/>
  <c r="AK34" i="167"/>
  <c r="B23" i="166"/>
  <c r="B60" i="166"/>
  <c r="AK48" i="165"/>
  <c r="AJ28" i="167"/>
  <c r="AJ63" i="166"/>
  <c r="AK38" i="165"/>
  <c r="AK53" i="164"/>
  <c r="AK21" i="164"/>
  <c r="AJ61" i="165"/>
  <c r="AK53" i="167"/>
  <c r="AK17" i="165"/>
  <c r="AJ27" i="165"/>
  <c r="AK47" i="165"/>
  <c r="AK64" i="165"/>
  <c r="AJ24" i="167"/>
  <c r="AK61" i="165"/>
  <c r="AR2" i="164"/>
  <c r="B52" i="166"/>
  <c r="AJ31" i="167"/>
  <c r="AJ61" i="166"/>
  <c r="AK16" i="167"/>
  <c r="AJ17" i="165"/>
  <c r="AK32" i="166"/>
  <c r="B29" i="165"/>
  <c r="AJ18" i="167"/>
  <c r="B46" i="165"/>
  <c r="AJ25" i="164"/>
  <c r="B31" i="167"/>
  <c r="B30" i="167"/>
  <c r="AR13" i="166"/>
  <c r="AK35" i="166"/>
  <c r="AJ41" i="167"/>
  <c r="AR6" i="165"/>
  <c r="AK57" i="164"/>
  <c r="B27" i="165"/>
  <c r="AK29" i="164"/>
  <c r="AJ32" i="166"/>
  <c r="AJ46" i="164"/>
  <c r="B16" i="165"/>
  <c r="B55" i="165"/>
  <c r="B65" i="166"/>
  <c r="B54" i="167"/>
  <c r="AK48" i="166"/>
  <c r="AK53" i="166"/>
  <c r="AK41" i="165"/>
  <c r="AK25" i="167"/>
  <c r="AJ18" i="166"/>
  <c r="AR2" i="166"/>
  <c r="AK23" i="167"/>
  <c r="AJ56" i="166"/>
  <c r="AK46" i="164"/>
  <c r="AK28" i="167"/>
  <c r="B42" i="167"/>
  <c r="B45" i="166"/>
  <c r="AJ31" i="166"/>
  <c r="AR4" i="167"/>
  <c r="B17" i="167"/>
  <c r="AK44" i="164"/>
  <c r="B58" i="167"/>
  <c r="B21" i="166"/>
  <c r="AJ16" i="167"/>
  <c r="AJ37" i="164"/>
  <c r="AR13" i="165"/>
  <c r="AR2" i="165"/>
  <c r="AJ20" i="164"/>
  <c r="AK49" i="166"/>
  <c r="AJ50" i="164"/>
  <c r="AJ53" i="166"/>
  <c r="B36" i="167"/>
  <c r="AJ27" i="167"/>
  <c r="B4" i="165"/>
  <c r="AJ37" i="167"/>
  <c r="B51" i="166"/>
  <c r="AK54" i="167"/>
  <c r="AK57" i="167"/>
  <c r="AK26" i="166"/>
  <c r="AJ39" i="164"/>
  <c r="AK51" i="165"/>
  <c r="AJ65" i="164"/>
  <c r="AK62" i="164"/>
  <c r="AJ19" i="166"/>
  <c r="AK46" i="165"/>
  <c r="AJ30" i="167"/>
  <c r="B53" i="166"/>
  <c r="AK56" i="165"/>
  <c r="AK61" i="164"/>
  <c r="AJ16" i="166"/>
  <c r="B35" i="166"/>
  <c r="B24" i="165"/>
  <c r="AR14" i="164"/>
  <c r="AR11" i="166"/>
  <c r="AK19" i="165"/>
  <c r="AR3" i="167"/>
  <c r="B33" i="166"/>
  <c r="B59" i="167"/>
  <c r="AK62" i="167"/>
  <c r="B27" i="167"/>
  <c r="AK46" i="167"/>
  <c r="B64" i="166"/>
  <c r="AK21" i="166"/>
  <c r="AJ28" i="165"/>
  <c r="AR6" i="164"/>
  <c r="AR18" i="164"/>
  <c r="AJ35" i="165"/>
  <c r="AR3" i="166"/>
  <c r="AJ63" i="167"/>
  <c r="B45" i="165"/>
  <c r="B24" i="166"/>
  <c r="B43" i="165"/>
  <c r="B37" i="167"/>
  <c r="AR7" i="167"/>
  <c r="AR4" i="166"/>
  <c r="B39" i="167"/>
  <c r="AK30" i="164"/>
  <c r="B19" i="167"/>
  <c r="B37" i="166"/>
  <c r="AJ50" i="165"/>
  <c r="AR7" i="165"/>
  <c r="AJ51" i="166"/>
  <c r="AK24" i="165"/>
  <c r="AR14" i="166"/>
  <c r="AR9" i="165"/>
  <c r="AJ55" i="167"/>
  <c r="AK27" i="165"/>
  <c r="AK40" i="165"/>
  <c r="AK46" i="166"/>
  <c r="AJ29" i="164"/>
  <c r="B31" i="165"/>
  <c r="B44" i="166"/>
  <c r="B59" i="166"/>
  <c r="AR19" i="166"/>
  <c r="AK19" i="167"/>
  <c r="AK55" i="164"/>
  <c r="AK44" i="167"/>
  <c r="AJ50" i="167"/>
  <c r="B28" i="165"/>
  <c r="AK35" i="165"/>
  <c r="AJ58" i="165"/>
  <c r="AR16" i="167"/>
  <c r="AJ59" i="165"/>
  <c r="AK33" i="167"/>
  <c r="AK18" i="164"/>
  <c r="B48" i="166"/>
  <c r="AJ22" i="166"/>
  <c r="AJ56" i="165"/>
  <c r="AK62" i="165"/>
  <c r="B32" i="167"/>
  <c r="AJ22" i="164"/>
  <c r="AK39" i="164"/>
  <c r="AR14" i="167"/>
  <c r="AK22" i="166"/>
  <c r="B54" i="165"/>
  <c r="B60" i="165"/>
  <c r="AR9" i="164"/>
  <c r="B26" i="167"/>
  <c r="AK38" i="164"/>
  <c r="AJ50" i="166"/>
  <c r="AR15" i="165"/>
  <c r="AK52" i="167"/>
  <c r="B24" i="167"/>
  <c r="AK55" i="167"/>
  <c r="AJ26" i="165"/>
  <c r="AJ20" i="165"/>
  <c r="AJ33" i="166"/>
  <c r="AJ39" i="167"/>
  <c r="AJ35" i="166"/>
  <c r="B52" i="165"/>
  <c r="AK36" i="167"/>
  <c r="AK44" i="166"/>
  <c r="B28" i="166"/>
  <c r="AJ55" i="164"/>
  <c r="AK58" i="164"/>
  <c r="AJ41" i="166"/>
  <c r="AK35" i="167"/>
  <c r="AJ27" i="164"/>
  <c r="B50" i="167"/>
  <c r="AK39" i="167"/>
  <c r="AR17" i="165"/>
  <c r="AJ34" i="167"/>
  <c r="AJ51" i="165"/>
  <c r="AK30" i="165"/>
  <c r="AJ25" i="167"/>
  <c r="AK45" i="166"/>
  <c r="AK36" i="166"/>
  <c r="AK28" i="166"/>
  <c r="AJ18" i="165"/>
  <c r="B57" i="166"/>
  <c r="AR4" i="164"/>
  <c r="B36" i="166"/>
  <c r="B19" i="166"/>
  <c r="B49" i="165"/>
  <c r="AK21" i="167"/>
  <c r="AK49" i="165"/>
  <c r="AJ58" i="164"/>
  <c r="AR16" i="164"/>
  <c r="B48" i="165"/>
  <c r="B20" i="165"/>
  <c r="AR10" i="164"/>
  <c r="AJ49" i="165"/>
  <c r="AJ45" i="166"/>
  <c r="AJ35" i="164"/>
  <c r="B39" i="166"/>
  <c r="AR12" i="166"/>
  <c r="B53" i="167"/>
  <c r="AK59" i="164"/>
  <c r="B39" i="165"/>
  <c r="AK58" i="166"/>
  <c r="AJ59" i="166"/>
  <c r="AK55" i="165"/>
  <c r="AR17" i="166"/>
  <c r="AJ28" i="166"/>
  <c r="AJ54" i="167"/>
  <c r="AR12" i="165"/>
  <c r="AK51" i="164"/>
  <c r="B5" i="166"/>
  <c r="AJ61" i="167"/>
  <c r="AR8" i="167"/>
  <c r="B21" i="167"/>
  <c r="B34" i="166"/>
  <c r="B3" i="167"/>
  <c r="AJ21" i="167"/>
  <c r="AK59" i="165"/>
  <c r="B42" i="165"/>
  <c r="AK64" i="166"/>
  <c r="B17" i="165"/>
  <c r="B57" i="167"/>
  <c r="AJ21" i="166"/>
  <c r="AJ52" i="165"/>
  <c r="AK34" i="166"/>
  <c r="AK37" i="165"/>
  <c r="AJ38" i="164"/>
  <c r="AR11" i="164"/>
  <c r="B4" i="164"/>
  <c r="AK52" i="165"/>
  <c r="AJ23" i="165"/>
  <c r="AK47" i="166"/>
  <c r="AK32" i="165"/>
  <c r="B46" i="167"/>
  <c r="AJ48" i="165"/>
  <c r="AK42" i="165"/>
  <c r="AK47" i="167"/>
  <c r="AJ31" i="165"/>
  <c r="AK58" i="165"/>
  <c r="AJ38" i="165"/>
  <c r="AK65" i="165"/>
  <c r="AJ62" i="164"/>
  <c r="B27" i="166"/>
  <c r="AJ42" i="164"/>
  <c r="B25" i="165"/>
  <c r="B42" i="166"/>
  <c r="AJ26" i="167"/>
  <c r="AK25" i="166"/>
  <c r="B35" i="167"/>
  <c r="AK54" i="164"/>
  <c r="AK20" i="166"/>
  <c r="AJ53" i="167"/>
  <c r="AR5" i="167"/>
  <c r="AK34" i="165"/>
  <c r="AK51" i="167"/>
  <c r="AK25" i="165"/>
  <c r="B28" i="167"/>
  <c r="AJ51" i="164"/>
  <c r="B52" i="167"/>
  <c r="AJ24" i="164"/>
  <c r="AJ29" i="167"/>
  <c r="B51" i="165"/>
  <c r="AJ44" i="167"/>
  <c r="AK40" i="166"/>
  <c r="B3" i="165"/>
  <c r="AJ65" i="167"/>
  <c r="B16" i="166"/>
  <c r="AJ30" i="164"/>
  <c r="B47" i="165"/>
  <c r="I41" i="154" l="1"/>
  <c r="D47" i="165"/>
  <c r="L47" i="165"/>
  <c r="C47" i="165"/>
  <c r="E47" i="165"/>
  <c r="E16" i="166"/>
  <c r="L16" i="166"/>
  <c r="D16" i="166"/>
  <c r="I10" i="155"/>
  <c r="C16" i="166"/>
  <c r="D51" i="165"/>
  <c r="C51" i="165"/>
  <c r="L51" i="165"/>
  <c r="E51" i="165"/>
  <c r="I45" i="154"/>
  <c r="I46" i="156"/>
  <c r="L52" i="167"/>
  <c r="C52" i="167"/>
  <c r="D52" i="167"/>
  <c r="E52" i="167"/>
  <c r="D28" i="167"/>
  <c r="C28" i="167"/>
  <c r="L28" i="167"/>
  <c r="I22" i="156"/>
  <c r="E28" i="167"/>
  <c r="L35" i="167"/>
  <c r="D35" i="167"/>
  <c r="I29" i="156"/>
  <c r="C35" i="167"/>
  <c r="E35" i="167"/>
  <c r="C42" i="166"/>
  <c r="I36" i="155"/>
  <c r="E42" i="166"/>
  <c r="D42" i="166"/>
  <c r="L42" i="166"/>
  <c r="C25" i="165"/>
  <c r="E25" i="165"/>
  <c r="D25" i="165"/>
  <c r="L25" i="165"/>
  <c r="I19" i="154"/>
  <c r="L27" i="166"/>
  <c r="C27" i="166"/>
  <c r="D27" i="166"/>
  <c r="I21" i="155"/>
  <c r="E27" i="166"/>
  <c r="M27" i="166"/>
  <c r="E46" i="167"/>
  <c r="D46" i="167"/>
  <c r="L46" i="167"/>
  <c r="I40" i="156"/>
  <c r="C46" i="167"/>
  <c r="L57" i="167"/>
  <c r="C57" i="167"/>
  <c r="D57" i="167"/>
  <c r="E57" i="167"/>
  <c r="M57" i="167" s="1"/>
  <c r="I51" i="156"/>
  <c r="L17" i="165"/>
  <c r="C17" i="165"/>
  <c r="E17" i="165"/>
  <c r="D17" i="165"/>
  <c r="I11" i="154"/>
  <c r="E42" i="165"/>
  <c r="L42" i="165"/>
  <c r="C42" i="165"/>
  <c r="D42" i="165"/>
  <c r="I36" i="154"/>
  <c r="C34" i="166"/>
  <c r="I28" i="155"/>
  <c r="E34" i="166"/>
  <c r="D34" i="166"/>
  <c r="L34" i="166"/>
  <c r="C21" i="167"/>
  <c r="I15" i="156"/>
  <c r="L21" i="167"/>
  <c r="D21" i="167"/>
  <c r="E21" i="167"/>
  <c r="C39" i="165"/>
  <c r="D39" i="165"/>
  <c r="I33" i="154"/>
  <c r="E39" i="165"/>
  <c r="L39" i="165"/>
  <c r="D53" i="167"/>
  <c r="L53" i="167"/>
  <c r="E53" i="167"/>
  <c r="C53" i="167"/>
  <c r="I47" i="156"/>
  <c r="L39" i="166"/>
  <c r="I33" i="155"/>
  <c r="D39" i="166"/>
  <c r="C39" i="166"/>
  <c r="E39" i="166"/>
  <c r="E20" i="165"/>
  <c r="D20" i="165"/>
  <c r="I14" i="154"/>
  <c r="C20" i="165"/>
  <c r="L20" i="165"/>
  <c r="C48" i="165"/>
  <c r="E48" i="165"/>
  <c r="L48" i="165"/>
  <c r="M48" i="165" s="1"/>
  <c r="D48" i="165"/>
  <c r="I42" i="154"/>
  <c r="C49" i="165"/>
  <c r="D49" i="165"/>
  <c r="L49" i="165"/>
  <c r="I43" i="154"/>
  <c r="E49" i="165"/>
  <c r="E19" i="166"/>
  <c r="C19" i="166"/>
  <c r="L19" i="166"/>
  <c r="D19" i="166"/>
  <c r="I13" i="155"/>
  <c r="I30" i="155"/>
  <c r="L36" i="166"/>
  <c r="E36" i="166"/>
  <c r="C36" i="166"/>
  <c r="D36" i="166"/>
  <c r="D57" i="166"/>
  <c r="I51" i="155"/>
  <c r="L57" i="166"/>
  <c r="C57" i="166"/>
  <c r="E57" i="166"/>
  <c r="D50" i="167"/>
  <c r="E50" i="167"/>
  <c r="L50" i="167"/>
  <c r="C50" i="167"/>
  <c r="I44" i="156"/>
  <c r="L28" i="166"/>
  <c r="D28" i="166"/>
  <c r="I22" i="155"/>
  <c r="C28" i="166"/>
  <c r="E28" i="166"/>
  <c r="C52" i="165"/>
  <c r="E52" i="165"/>
  <c r="D52" i="165"/>
  <c r="L52" i="165"/>
  <c r="I46" i="154"/>
  <c r="E24" i="167"/>
  <c r="D24" i="167"/>
  <c r="I18" i="156"/>
  <c r="C24" i="167"/>
  <c r="L24" i="167"/>
  <c r="D26" i="167"/>
  <c r="C26" i="167"/>
  <c r="L26" i="167"/>
  <c r="I20" i="156"/>
  <c r="E26" i="167"/>
  <c r="E60" i="165"/>
  <c r="D60" i="165"/>
  <c r="L60" i="165"/>
  <c r="I54" i="154"/>
  <c r="C60" i="165"/>
  <c r="D54" i="165"/>
  <c r="L54" i="165"/>
  <c r="C54" i="165"/>
  <c r="I48" i="154"/>
  <c r="E54" i="165"/>
  <c r="AQ16" i="167"/>
  <c r="AQ14" i="167"/>
  <c r="AQ17" i="167"/>
  <c r="AQ15" i="167"/>
  <c r="D32" i="167"/>
  <c r="I26" i="156"/>
  <c r="L32" i="167"/>
  <c r="E32" i="167"/>
  <c r="C32" i="167"/>
  <c r="E48" i="166"/>
  <c r="I42" i="155"/>
  <c r="D48" i="166"/>
  <c r="L48" i="166"/>
  <c r="M48" i="166" s="1"/>
  <c r="C48" i="166"/>
  <c r="E28" i="165"/>
  <c r="C28" i="165"/>
  <c r="L28" i="165"/>
  <c r="D28" i="165"/>
  <c r="I22" i="154"/>
  <c r="E59" i="166"/>
  <c r="I53" i="155"/>
  <c r="D59" i="166"/>
  <c r="L59" i="166"/>
  <c r="C59" i="166"/>
  <c r="I38" i="155"/>
  <c r="L44" i="166"/>
  <c r="E44" i="166"/>
  <c r="C44" i="166"/>
  <c r="D44" i="166"/>
  <c r="L31" i="165"/>
  <c r="C31" i="165"/>
  <c r="I25" i="154"/>
  <c r="E31" i="165"/>
  <c r="D31" i="165"/>
  <c r="AQ16" i="166"/>
  <c r="AQ14" i="166"/>
  <c r="AQ15" i="166"/>
  <c r="AQ17" i="166"/>
  <c r="I31" i="155"/>
  <c r="E37" i="166"/>
  <c r="D37" i="166"/>
  <c r="C37" i="166"/>
  <c r="L37" i="166"/>
  <c r="E19" i="167"/>
  <c r="L19" i="167"/>
  <c r="C19" i="167"/>
  <c r="I13" i="156"/>
  <c r="D19" i="167"/>
  <c r="E39" i="167"/>
  <c r="C39" i="167"/>
  <c r="I33" i="156"/>
  <c r="L39" i="167"/>
  <c r="D39" i="167"/>
  <c r="I31" i="156"/>
  <c r="D37" i="167"/>
  <c r="E37" i="167"/>
  <c r="L37" i="167"/>
  <c r="C37" i="167"/>
  <c r="L43" i="165"/>
  <c r="E43" i="165"/>
  <c r="C43" i="165"/>
  <c r="I37" i="154"/>
  <c r="D43" i="165"/>
  <c r="E24" i="166"/>
  <c r="I18" i="155"/>
  <c r="D24" i="166"/>
  <c r="L24" i="166"/>
  <c r="C24" i="166"/>
  <c r="L45" i="165"/>
  <c r="M45" i="165" s="1"/>
  <c r="E45" i="165"/>
  <c r="C45" i="165"/>
  <c r="D45" i="165"/>
  <c r="I39" i="154"/>
  <c r="AQ18" i="164"/>
  <c r="AQ19" i="164"/>
  <c r="I58" i="155"/>
  <c r="D64" i="166"/>
  <c r="E64" i="166"/>
  <c r="C64" i="166"/>
  <c r="L64" i="166"/>
  <c r="L27" i="167"/>
  <c r="D27" i="167"/>
  <c r="C27" i="167"/>
  <c r="E27" i="167"/>
  <c r="I21" i="156"/>
  <c r="E59" i="167"/>
  <c r="L59" i="167"/>
  <c r="C59" i="167"/>
  <c r="I53" i="156"/>
  <c r="D59" i="167"/>
  <c r="E33" i="166"/>
  <c r="I27" i="155"/>
  <c r="D33" i="166"/>
  <c r="C33" i="166"/>
  <c r="L33" i="166"/>
  <c r="AQ14" i="164"/>
  <c r="AQ17" i="164"/>
  <c r="AQ15" i="164"/>
  <c r="AQ16" i="164"/>
  <c r="I18" i="154"/>
  <c r="E24" i="165"/>
  <c r="D24" i="165"/>
  <c r="L24" i="165"/>
  <c r="C24" i="165"/>
  <c r="I29" i="155"/>
  <c r="L35" i="166"/>
  <c r="C35" i="166"/>
  <c r="D35" i="166"/>
  <c r="E35" i="166"/>
  <c r="E53" i="166"/>
  <c r="C53" i="166"/>
  <c r="L53" i="166"/>
  <c r="I47" i="155"/>
  <c r="D53" i="166"/>
  <c r="D51" i="166"/>
  <c r="I45" i="155"/>
  <c r="E51" i="166"/>
  <c r="C51" i="166"/>
  <c r="L51" i="166"/>
  <c r="L36" i="167"/>
  <c r="D36" i="167"/>
  <c r="I30" i="156"/>
  <c r="C36" i="167"/>
  <c r="E36" i="167"/>
  <c r="AQ2" i="165"/>
  <c r="AQ7" i="165"/>
  <c r="AQ13" i="165"/>
  <c r="AQ10" i="165"/>
  <c r="AQ6" i="165"/>
  <c r="AQ8" i="165"/>
  <c r="AQ11" i="165"/>
  <c r="AQ12" i="165"/>
  <c r="AQ5" i="165"/>
  <c r="AQ9" i="165"/>
  <c r="AQ4" i="165"/>
  <c r="AQ3" i="165"/>
  <c r="L21" i="166"/>
  <c r="D21" i="166"/>
  <c r="E21" i="166"/>
  <c r="M21" i="166" s="1"/>
  <c r="C21" i="166"/>
  <c r="I15" i="155"/>
  <c r="C58" i="167"/>
  <c r="I52" i="156"/>
  <c r="E58" i="167"/>
  <c r="L58" i="167"/>
  <c r="D58" i="167"/>
  <c r="I11" i="156"/>
  <c r="L17" i="167"/>
  <c r="M17" i="167" s="1"/>
  <c r="E17" i="167"/>
  <c r="C17" i="167"/>
  <c r="D17" i="167"/>
  <c r="E45" i="166"/>
  <c r="L45" i="166"/>
  <c r="C45" i="166"/>
  <c r="I39" i="155"/>
  <c r="D45" i="166"/>
  <c r="L42" i="167"/>
  <c r="E42" i="167"/>
  <c r="C42" i="167"/>
  <c r="D42" i="167"/>
  <c r="I36" i="156"/>
  <c r="AQ6" i="166"/>
  <c r="AQ8" i="166"/>
  <c r="AQ5" i="166"/>
  <c r="AQ3" i="166"/>
  <c r="AQ7" i="166"/>
  <c r="AQ10" i="166"/>
  <c r="AQ9" i="166"/>
  <c r="AQ13" i="166"/>
  <c r="AQ11" i="166"/>
  <c r="AQ2" i="166"/>
  <c r="AQ4" i="166"/>
  <c r="AQ12" i="166"/>
  <c r="L54" i="167"/>
  <c r="C54" i="167"/>
  <c r="E54" i="167"/>
  <c r="I48" i="156"/>
  <c r="D54" i="167"/>
  <c r="C65" i="166"/>
  <c r="E65" i="166"/>
  <c r="M65" i="166" s="1"/>
  <c r="I59" i="155"/>
  <c r="D65" i="166"/>
  <c r="L65" i="166"/>
  <c r="C55" i="165"/>
  <c r="L55" i="165"/>
  <c r="E55" i="165"/>
  <c r="I49" i="154"/>
  <c r="D55" i="165"/>
  <c r="E16" i="165"/>
  <c r="D16" i="165"/>
  <c r="L16" i="165"/>
  <c r="I10" i="154"/>
  <c r="C16" i="165"/>
  <c r="D27" i="165"/>
  <c r="C27" i="165"/>
  <c r="E27" i="165"/>
  <c r="I21" i="154"/>
  <c r="L27" i="165"/>
  <c r="L30" i="167"/>
  <c r="E30" i="167"/>
  <c r="I24" i="156"/>
  <c r="D30" i="167"/>
  <c r="C30" i="167"/>
  <c r="I25" i="156"/>
  <c r="D31" i="167"/>
  <c r="C31" i="167"/>
  <c r="E31" i="167"/>
  <c r="L31" i="167"/>
  <c r="M31" i="167" s="1"/>
  <c r="E46" i="165"/>
  <c r="C46" i="165"/>
  <c r="I40" i="154"/>
  <c r="D46" i="165"/>
  <c r="L46" i="165"/>
  <c r="E29" i="165"/>
  <c r="M29" i="165" s="1"/>
  <c r="I23" i="154"/>
  <c r="L29" i="165"/>
  <c r="C29" i="165"/>
  <c r="D29" i="165"/>
  <c r="AK66" i="167"/>
  <c r="AK67" i="167" s="1"/>
  <c r="D52" i="166"/>
  <c r="E52" i="166"/>
  <c r="C52" i="166"/>
  <c r="I46" i="155"/>
  <c r="M52" i="166"/>
  <c r="L52" i="166"/>
  <c r="AQ8" i="164"/>
  <c r="AQ7" i="164"/>
  <c r="AQ6" i="164"/>
  <c r="AQ5" i="164"/>
  <c r="AQ4" i="164"/>
  <c r="AQ12" i="164"/>
  <c r="AQ10" i="164"/>
  <c r="AQ2" i="164"/>
  <c r="AQ13" i="164"/>
  <c r="AQ9" i="164"/>
  <c r="AQ11" i="164"/>
  <c r="AQ3" i="164"/>
  <c r="D60" i="166"/>
  <c r="C60" i="166"/>
  <c r="I54" i="155"/>
  <c r="L60" i="166"/>
  <c r="E60" i="166"/>
  <c r="E23" i="166"/>
  <c r="L23" i="166"/>
  <c r="C23" i="166"/>
  <c r="D23" i="166"/>
  <c r="I17" i="155"/>
  <c r="D43" i="167"/>
  <c r="E43" i="167"/>
  <c r="M43" i="167" s="1"/>
  <c r="C43" i="167"/>
  <c r="I37" i="156"/>
  <c r="L43" i="167"/>
  <c r="L32" i="165"/>
  <c r="D32" i="165"/>
  <c r="E32" i="165"/>
  <c r="C32" i="165"/>
  <c r="I26" i="154"/>
  <c r="M32" i="165"/>
  <c r="I55" i="155"/>
  <c r="D61" i="166"/>
  <c r="E61" i="166"/>
  <c r="C61" i="166"/>
  <c r="L61" i="166"/>
  <c r="C40" i="166"/>
  <c r="L40" i="166"/>
  <c r="I34" i="155"/>
  <c r="D40" i="166"/>
  <c r="E40" i="166"/>
  <c r="AQ5" i="167"/>
  <c r="AQ4" i="167"/>
  <c r="AQ11" i="167"/>
  <c r="AQ6" i="167"/>
  <c r="AQ10" i="167"/>
  <c r="AQ8" i="167"/>
  <c r="AQ13" i="167"/>
  <c r="AQ3" i="167"/>
  <c r="AQ7" i="167"/>
  <c r="AQ12" i="167"/>
  <c r="AQ2" i="167"/>
  <c r="AQ9" i="167"/>
  <c r="E57" i="165"/>
  <c r="D57" i="165"/>
  <c r="I51" i="154"/>
  <c r="L57" i="165"/>
  <c r="C57" i="165"/>
  <c r="D63" i="167"/>
  <c r="L63" i="167"/>
  <c r="C63" i="167"/>
  <c r="I57" i="156"/>
  <c r="E63" i="167"/>
  <c r="M63" i="167" s="1"/>
  <c r="D18" i="167"/>
  <c r="L18" i="167"/>
  <c r="C18" i="167"/>
  <c r="E18" i="167"/>
  <c r="I12" i="156"/>
  <c r="C38" i="166"/>
  <c r="L38" i="166"/>
  <c r="E38" i="166"/>
  <c r="I32" i="155"/>
  <c r="D38" i="166"/>
  <c r="L56" i="166"/>
  <c r="D56" i="166"/>
  <c r="I50" i="155"/>
  <c r="C56" i="166"/>
  <c r="E56" i="166"/>
  <c r="M56" i="166" s="1"/>
  <c r="D56" i="165"/>
  <c r="I50" i="154"/>
  <c r="C56" i="165"/>
  <c r="E56" i="165"/>
  <c r="L56" i="165"/>
  <c r="E49" i="167"/>
  <c r="L49" i="167"/>
  <c r="C49" i="167"/>
  <c r="D49" i="167"/>
  <c r="I43" i="156"/>
  <c r="AK66" i="166"/>
  <c r="AK67" i="166" s="1"/>
  <c r="C22" i="167"/>
  <c r="L22" i="167"/>
  <c r="I16" i="156"/>
  <c r="D22" i="167"/>
  <c r="E22" i="167"/>
  <c r="AN6" i="164"/>
  <c r="E54" i="166"/>
  <c r="D54" i="166"/>
  <c r="C54" i="166"/>
  <c r="I48" i="155"/>
  <c r="L54" i="166"/>
  <c r="D45" i="167"/>
  <c r="L45" i="167"/>
  <c r="M45" i="167" s="1"/>
  <c r="E45" i="167"/>
  <c r="C45" i="167"/>
  <c r="I39" i="156"/>
  <c r="L17" i="166"/>
  <c r="I11" i="155"/>
  <c r="E17" i="166"/>
  <c r="M17" i="166" s="1"/>
  <c r="D17" i="166"/>
  <c r="C17" i="166"/>
  <c r="E41" i="165"/>
  <c r="M41" i="165" s="1"/>
  <c r="D41" i="165"/>
  <c r="I35" i="154"/>
  <c r="C41" i="165"/>
  <c r="L41" i="165"/>
  <c r="E53" i="165"/>
  <c r="D53" i="165"/>
  <c r="L53" i="165"/>
  <c r="C53" i="165"/>
  <c r="I47" i="154"/>
  <c r="C18" i="165"/>
  <c r="D18" i="165"/>
  <c r="I12" i="154"/>
  <c r="L18" i="165"/>
  <c r="E18" i="165"/>
  <c r="C47" i="166"/>
  <c r="E47" i="166"/>
  <c r="M47" i="166" s="1"/>
  <c r="D47" i="166"/>
  <c r="L47" i="166"/>
  <c r="I41" i="155"/>
  <c r="C62" i="167"/>
  <c r="I56" i="156"/>
  <c r="D62" i="167"/>
  <c r="L62" i="167"/>
  <c r="E62" i="167"/>
  <c r="M62" i="167" s="1"/>
  <c r="I52" i="155"/>
  <c r="C58" i="166"/>
  <c r="D58" i="166"/>
  <c r="E58" i="166"/>
  <c r="M58" i="166" s="1"/>
  <c r="L58" i="166"/>
  <c r="AN6" i="166"/>
  <c r="L46" i="166"/>
  <c r="E46" i="166"/>
  <c r="M46" i="166" s="1"/>
  <c r="C46" i="166"/>
  <c r="I40" i="155"/>
  <c r="D46" i="166"/>
  <c r="I15" i="154"/>
  <c r="C21" i="165"/>
  <c r="L21" i="165"/>
  <c r="E21" i="165"/>
  <c r="M21" i="165" s="1"/>
  <c r="D21" i="165"/>
  <c r="C25" i="167"/>
  <c r="L25" i="167"/>
  <c r="E25" i="167"/>
  <c r="D25" i="167"/>
  <c r="I19" i="156"/>
  <c r="L41" i="166"/>
  <c r="E41" i="166"/>
  <c r="M41" i="166" s="1"/>
  <c r="I35" i="155"/>
  <c r="C41" i="166"/>
  <c r="D41" i="166"/>
  <c r="D23" i="165"/>
  <c r="I17" i="154"/>
  <c r="C23" i="165"/>
  <c r="E23" i="165"/>
  <c r="L23" i="165"/>
  <c r="M23" i="165" s="1"/>
  <c r="C56" i="167"/>
  <c r="I50" i="156"/>
  <c r="E56" i="167"/>
  <c r="D56" i="167"/>
  <c r="L56" i="167"/>
  <c r="I57" i="155"/>
  <c r="D63" i="166"/>
  <c r="C63" i="166"/>
  <c r="L63" i="166"/>
  <c r="E63" i="166"/>
  <c r="L59" i="165"/>
  <c r="I53" i="154"/>
  <c r="C59" i="165"/>
  <c r="E59" i="165"/>
  <c r="D59" i="165"/>
  <c r="C34" i="167"/>
  <c r="L34" i="167"/>
  <c r="M34" i="167" s="1"/>
  <c r="E34" i="167"/>
  <c r="D34" i="167"/>
  <c r="I28" i="156"/>
  <c r="AK66" i="165"/>
  <c r="AK67" i="165" s="1"/>
  <c r="C55" i="167"/>
  <c r="D55" i="167"/>
  <c r="I49" i="156"/>
  <c r="E55" i="167"/>
  <c r="M55" i="167" s="1"/>
  <c r="L55" i="167"/>
  <c r="E44" i="165"/>
  <c r="I38" i="154"/>
  <c r="D44" i="165"/>
  <c r="L44" i="165"/>
  <c r="C44" i="165"/>
  <c r="E35" i="165"/>
  <c r="M35" i="165" s="1"/>
  <c r="D35" i="165"/>
  <c r="C35" i="165"/>
  <c r="L35" i="165"/>
  <c r="I29" i="154"/>
  <c r="AK66" i="164"/>
  <c r="AK67" i="164" s="1"/>
  <c r="I26" i="155"/>
  <c r="E32" i="166"/>
  <c r="C32" i="166"/>
  <c r="D32" i="166"/>
  <c r="L32" i="166"/>
  <c r="AN6" i="167"/>
  <c r="I20" i="154"/>
  <c r="E26" i="165"/>
  <c r="C26" i="165"/>
  <c r="L26" i="165"/>
  <c r="D26" i="165"/>
  <c r="AQ18" i="167"/>
  <c r="AQ19" i="167"/>
  <c r="E30" i="166"/>
  <c r="L30" i="166"/>
  <c r="M30" i="166" s="1"/>
  <c r="D30" i="166"/>
  <c r="C30" i="166"/>
  <c r="I24" i="155"/>
  <c r="D29" i="167"/>
  <c r="C29" i="167"/>
  <c r="E29" i="167"/>
  <c r="L29" i="167"/>
  <c r="I23" i="156"/>
  <c r="E43" i="166"/>
  <c r="L43" i="166"/>
  <c r="D43" i="166"/>
  <c r="C43" i="166"/>
  <c r="I37" i="155"/>
  <c r="I20" i="155"/>
  <c r="D26" i="166"/>
  <c r="L26" i="166"/>
  <c r="C26" i="166"/>
  <c r="E26" i="166"/>
  <c r="L48" i="167"/>
  <c r="E48" i="167"/>
  <c r="M48" i="167" s="1"/>
  <c r="I42" i="156"/>
  <c r="D48" i="167"/>
  <c r="C48" i="167"/>
  <c r="L65" i="165"/>
  <c r="D65" i="165"/>
  <c r="I59" i="154"/>
  <c r="C65" i="165"/>
  <c r="E65" i="165"/>
  <c r="E23" i="167"/>
  <c r="I17" i="156"/>
  <c r="C23" i="167"/>
  <c r="L23" i="167"/>
  <c r="D23" i="167"/>
  <c r="D31" i="166"/>
  <c r="E31" i="166"/>
  <c r="M31" i="166" s="1"/>
  <c r="C31" i="166"/>
  <c r="I25" i="155"/>
  <c r="L31" i="166"/>
  <c r="I44" i="155"/>
  <c r="L50" i="166"/>
  <c r="E50" i="166"/>
  <c r="D50" i="166"/>
  <c r="C50" i="166"/>
  <c r="I13" i="154"/>
  <c r="C19" i="165"/>
  <c r="E19" i="165"/>
  <c r="L19" i="165"/>
  <c r="D19" i="165"/>
  <c r="L65" i="167"/>
  <c r="D65" i="167"/>
  <c r="E65" i="167"/>
  <c r="C65" i="167"/>
  <c r="I59" i="156"/>
  <c r="AN6" i="165"/>
  <c r="D33" i="165"/>
  <c r="C33" i="165"/>
  <c r="L33" i="165"/>
  <c r="I27" i="154"/>
  <c r="E33" i="165"/>
  <c r="M33" i="165" s="1"/>
  <c r="D22" i="165"/>
  <c r="L22" i="165"/>
  <c r="I16" i="154"/>
  <c r="C22" i="165"/>
  <c r="E22" i="165"/>
  <c r="C22" i="166"/>
  <c r="E22" i="166"/>
  <c r="M22" i="166" s="1"/>
  <c r="L22" i="166"/>
  <c r="D22" i="166"/>
  <c r="I16" i="155"/>
  <c r="AQ18" i="165"/>
  <c r="AQ19" i="165"/>
  <c r="E25" i="166"/>
  <c r="C25" i="166"/>
  <c r="D25" i="166"/>
  <c r="I19" i="155"/>
  <c r="L25" i="166"/>
  <c r="M25" i="166" s="1"/>
  <c r="D61" i="165"/>
  <c r="C61" i="165"/>
  <c r="E61" i="165"/>
  <c r="L61" i="165"/>
  <c r="M61" i="165" s="1"/>
  <c r="I55" i="154"/>
  <c r="L41" i="167"/>
  <c r="C41" i="167"/>
  <c r="I35" i="156"/>
  <c r="E41" i="167"/>
  <c r="M41" i="167" s="1"/>
  <c r="D41" i="167"/>
  <c r="E55" i="166"/>
  <c r="I49" i="155"/>
  <c r="C55" i="166"/>
  <c r="L55" i="166"/>
  <c r="M55" i="166" s="1"/>
  <c r="D55" i="166"/>
  <c r="D29" i="166"/>
  <c r="I23" i="155"/>
  <c r="C29" i="166"/>
  <c r="E29" i="166"/>
  <c r="L29" i="166"/>
  <c r="M29" i="166" s="1"/>
  <c r="E62" i="165"/>
  <c r="M62" i="165" s="1"/>
  <c r="L62" i="165"/>
  <c r="I56" i="154"/>
  <c r="C62" i="165"/>
  <c r="D62" i="165"/>
  <c r="L44" i="167"/>
  <c r="D44" i="167"/>
  <c r="C44" i="167"/>
  <c r="I38" i="156"/>
  <c r="E44" i="167"/>
  <c r="AQ18" i="166"/>
  <c r="AQ19" i="166"/>
  <c r="D49" i="166"/>
  <c r="E49" i="166"/>
  <c r="M49" i="166" s="1"/>
  <c r="C49" i="166"/>
  <c r="I43" i="155"/>
  <c r="L49" i="166"/>
  <c r="L64" i="167"/>
  <c r="I58" i="156"/>
  <c r="C64" i="167"/>
  <c r="D64" i="167"/>
  <c r="E64" i="167"/>
  <c r="M64" i="167" s="1"/>
  <c r="C61" i="167"/>
  <c r="I55" i="156"/>
  <c r="D61" i="167"/>
  <c r="L61" i="167"/>
  <c r="E61" i="167"/>
  <c r="M61" i="167" s="1"/>
  <c r="I45" i="156"/>
  <c r="L51" i="167"/>
  <c r="C51" i="167"/>
  <c r="D51" i="167"/>
  <c r="E51" i="167"/>
  <c r="M51" i="167" s="1"/>
  <c r="E30" i="165"/>
  <c r="M30" i="165" s="1"/>
  <c r="L30" i="165"/>
  <c r="D30" i="165"/>
  <c r="I24" i="154"/>
  <c r="C30" i="165"/>
  <c r="C63" i="165"/>
  <c r="E63" i="165"/>
  <c r="I57" i="154"/>
  <c r="D63" i="165"/>
  <c r="L63" i="165"/>
  <c r="D40" i="167"/>
  <c r="L40" i="167"/>
  <c r="C40" i="167"/>
  <c r="I34" i="156"/>
  <c r="E40" i="167"/>
  <c r="E40" i="165"/>
  <c r="M40" i="165" s="1"/>
  <c r="I34" i="154"/>
  <c r="L40" i="165"/>
  <c r="D40" i="165"/>
  <c r="C40" i="165"/>
  <c r="L33" i="167"/>
  <c r="I27" i="156"/>
  <c r="E33" i="167"/>
  <c r="C33" i="167"/>
  <c r="D33" i="167"/>
  <c r="D62" i="166"/>
  <c r="C62" i="166"/>
  <c r="L62" i="166"/>
  <c r="M62" i="166" s="1"/>
  <c r="I56" i="155"/>
  <c r="E62" i="166"/>
  <c r="I52" i="154"/>
  <c r="L58" i="165"/>
  <c r="D58" i="165"/>
  <c r="E58" i="165"/>
  <c r="C58" i="165"/>
  <c r="L47" i="167"/>
  <c r="C47" i="167"/>
  <c r="I41" i="156"/>
  <c r="E47" i="167"/>
  <c r="D47" i="167"/>
  <c r="AQ16" i="165"/>
  <c r="AQ17" i="165"/>
  <c r="AQ14" i="165"/>
  <c r="AQ15" i="165"/>
  <c r="L64" i="165"/>
  <c r="I58" i="154"/>
  <c r="E64" i="165"/>
  <c r="C64" i="165"/>
  <c r="D64" i="165"/>
  <c r="C37" i="165"/>
  <c r="E37" i="165"/>
  <c r="M37" i="165" s="1"/>
  <c r="I31" i="154"/>
  <c r="L37" i="165"/>
  <c r="D37" i="165"/>
  <c r="C60" i="167"/>
  <c r="D60" i="167"/>
  <c r="I54" i="156"/>
  <c r="L60" i="167"/>
  <c r="E60" i="167"/>
  <c r="M60" i="167" s="1"/>
  <c r="E18" i="166"/>
  <c r="C18" i="166"/>
  <c r="I12" i="155"/>
  <c r="D18" i="166"/>
  <c r="L18" i="166"/>
  <c r="C50" i="165"/>
  <c r="D50" i="165"/>
  <c r="I44" i="154"/>
  <c r="L50" i="165"/>
  <c r="E50" i="165"/>
  <c r="M50" i="165" s="1"/>
  <c r="E38" i="165"/>
  <c r="I32" i="154"/>
  <c r="C38" i="165"/>
  <c r="L38" i="165"/>
  <c r="D38" i="165"/>
  <c r="C36" i="165"/>
  <c r="L36" i="165"/>
  <c r="I30" i="154"/>
  <c r="E36" i="165"/>
  <c r="M36" i="165" s="1"/>
  <c r="D36" i="165"/>
  <c r="D38" i="167"/>
  <c r="E38" i="167"/>
  <c r="C38" i="167"/>
  <c r="I32" i="156"/>
  <c r="L38" i="167"/>
  <c r="M38" i="167" s="1"/>
  <c r="L20" i="166"/>
  <c r="E20" i="166"/>
  <c r="M20" i="166" s="1"/>
  <c r="I14" i="155"/>
  <c r="D20" i="166"/>
  <c r="C20" i="166"/>
  <c r="D20" i="167"/>
  <c r="C20" i="167"/>
  <c r="L20" i="167"/>
  <c r="I14" i="156"/>
  <c r="E20" i="167"/>
  <c r="M20" i="167" s="1"/>
  <c r="L34" i="165"/>
  <c r="C34" i="165"/>
  <c r="E34" i="165"/>
  <c r="M34" i="165" s="1"/>
  <c r="D34" i="165"/>
  <c r="I28" i="154"/>
  <c r="M51" i="165"/>
  <c r="M32" i="167"/>
  <c r="M49" i="165"/>
  <c r="M58" i="167"/>
  <c r="M47" i="167"/>
  <c r="M35" i="166"/>
  <c r="M42" i="165"/>
  <c r="M27" i="165"/>
  <c r="M22" i="167"/>
  <c r="M39" i="166"/>
  <c r="M40" i="166"/>
  <c r="M64" i="166"/>
  <c r="M31" i="165"/>
  <c r="M56" i="165"/>
  <c r="M53" i="165"/>
  <c r="M20" i="165"/>
  <c r="M16" i="165"/>
  <c r="M25" i="167"/>
  <c r="M55" i="165"/>
  <c r="M42" i="167"/>
  <c r="M24" i="165"/>
  <c r="M18" i="165"/>
  <c r="M56" i="167"/>
  <c r="M28" i="165"/>
  <c r="M32" i="166"/>
  <c r="M33" i="167"/>
  <c r="M44" i="165"/>
  <c r="M45" i="166"/>
  <c r="M24" i="167"/>
  <c r="M36" i="167"/>
  <c r="M54" i="166"/>
  <c r="M27" i="167"/>
  <c r="M53" i="166"/>
  <c r="M23" i="166"/>
  <c r="M54" i="165"/>
  <c r="M40" i="167"/>
  <c r="M29" i="167"/>
  <c r="M28" i="166"/>
  <c r="M60" i="165"/>
  <c r="M23" i="167"/>
  <c r="M39" i="165"/>
  <c r="M50" i="166"/>
  <c r="M21" i="167"/>
  <c r="M43" i="166"/>
  <c r="M50" i="167"/>
  <c r="M43" i="165"/>
  <c r="M63" i="165"/>
  <c r="M58" i="165"/>
  <c r="M52" i="165"/>
  <c r="M19" i="165"/>
  <c r="M28" i="167"/>
  <c r="M47" i="165"/>
  <c r="M34" i="166"/>
  <c r="M54" i="167"/>
  <c r="M19" i="167"/>
  <c r="M53" i="167"/>
  <c r="M64" i="165"/>
  <c r="M65" i="167"/>
  <c r="M59" i="165"/>
  <c r="M36" i="166"/>
  <c r="M19" i="166"/>
  <c r="M22" i="165"/>
  <c r="M60" i="166"/>
  <c r="M24" i="166"/>
  <c r="M30" i="167"/>
  <c r="M59" i="167"/>
  <c r="M18" i="167"/>
  <c r="M17" i="165"/>
  <c r="M49" i="167"/>
  <c r="M52" i="167"/>
  <c r="M46" i="167"/>
  <c r="M26" i="167"/>
  <c r="M61" i="166"/>
  <c r="M37" i="166"/>
  <c r="M18" i="166"/>
  <c r="M25" i="165"/>
  <c r="M51" i="166"/>
  <c r="M46" i="165"/>
  <c r="M44" i="166"/>
  <c r="M16" i="166"/>
  <c r="M57" i="165"/>
  <c r="M59" i="166"/>
  <c r="M38" i="166"/>
  <c r="M57" i="166"/>
  <c r="M42" i="166"/>
  <c r="M37" i="167"/>
  <c r="M44" i="167"/>
  <c r="M26" i="165"/>
  <c r="M39" i="167"/>
  <c r="M38" i="165"/>
  <c r="E66" i="167"/>
  <c r="E66" i="166"/>
  <c r="D13" i="24"/>
  <c r="D12" i="24"/>
  <c r="M65" i="165" l="1"/>
  <c r="M63" i="166"/>
  <c r="M33" i="166"/>
  <c r="M35" i="167"/>
  <c r="M26" i="166"/>
  <c r="K60" i="23"/>
  <c r="D46" i="24"/>
  <c r="C46" i="24"/>
  <c r="B46" i="24"/>
  <c r="D47" i="24"/>
  <c r="C47" i="24"/>
  <c r="B47" i="24"/>
  <c r="D48" i="24"/>
  <c r="C48" i="24"/>
  <c r="B48" i="24"/>
  <c r="D49" i="24"/>
  <c r="C49" i="24"/>
  <c r="B49" i="24"/>
  <c r="D50" i="24"/>
  <c r="C50" i="24"/>
  <c r="B50" i="24"/>
  <c r="D51" i="24"/>
  <c r="C51" i="24"/>
  <c r="B51" i="24"/>
  <c r="D52" i="24"/>
  <c r="C52" i="24"/>
  <c r="B52" i="24"/>
  <c r="D53" i="24"/>
  <c r="C53" i="24"/>
  <c r="B53" i="24"/>
  <c r="D54" i="24"/>
  <c r="C54" i="24"/>
  <c r="B54" i="24"/>
  <c r="D55" i="24"/>
  <c r="C55" i="24"/>
  <c r="B55" i="24"/>
  <c r="D56" i="24"/>
  <c r="C56" i="24"/>
  <c r="B56" i="24"/>
  <c r="D57" i="24"/>
  <c r="C57" i="24"/>
  <c r="B57" i="24"/>
  <c r="D58" i="24"/>
  <c r="C58" i="24"/>
  <c r="B58" i="24"/>
  <c r="D59" i="24"/>
  <c r="C59" i="24"/>
  <c r="B59" i="24"/>
  <c r="E7" i="23"/>
  <c r="B11" i="24"/>
  <c r="B12" i="24"/>
  <c r="B22" i="24"/>
  <c r="B23" i="24"/>
  <c r="B24" i="24"/>
  <c r="B25" i="24"/>
  <c r="B26" i="24"/>
  <c r="B27" i="24"/>
  <c r="B28" i="24"/>
  <c r="B29" i="24"/>
  <c r="B30" i="24"/>
  <c r="B31" i="24"/>
  <c r="B32" i="24"/>
  <c r="B33" i="24"/>
  <c r="B34" i="24"/>
  <c r="B35" i="24"/>
  <c r="B36" i="24"/>
  <c r="B37" i="24"/>
  <c r="B13" i="24"/>
  <c r="B14" i="24"/>
  <c r="B15" i="24"/>
  <c r="B16" i="24"/>
  <c r="B17" i="24"/>
  <c r="B18" i="24"/>
  <c r="B19" i="24"/>
  <c r="D45" i="24"/>
  <c r="C45" i="24"/>
  <c r="B45" i="24"/>
  <c r="D44" i="24"/>
  <c r="C44" i="24"/>
  <c r="B44" i="24"/>
  <c r="D43" i="24"/>
  <c r="C43" i="24"/>
  <c r="B43" i="24"/>
  <c r="D42" i="24"/>
  <c r="C42" i="24"/>
  <c r="B42" i="24"/>
  <c r="D41" i="24"/>
  <c r="C41" i="24"/>
  <c r="B41" i="24"/>
  <c r="D40" i="24"/>
  <c r="C40" i="24"/>
  <c r="B40" i="24"/>
  <c r="D39" i="24"/>
  <c r="C39" i="24"/>
  <c r="B39" i="24"/>
  <c r="D38" i="24"/>
  <c r="C38" i="24"/>
  <c r="B38" i="24"/>
  <c r="D37" i="24"/>
  <c r="C37" i="24"/>
  <c r="D36" i="24"/>
  <c r="C36" i="24"/>
  <c r="D35" i="24"/>
  <c r="C35" i="24"/>
  <c r="D34" i="24"/>
  <c r="C34" i="24"/>
  <c r="D33" i="24"/>
  <c r="C33" i="24"/>
  <c r="D32" i="24"/>
  <c r="C32" i="24"/>
  <c r="D31" i="24"/>
  <c r="C31" i="24"/>
  <c r="D30" i="24"/>
  <c r="C30" i="24"/>
  <c r="D29" i="24"/>
  <c r="C29" i="24"/>
  <c r="D28" i="24"/>
  <c r="C28" i="24"/>
  <c r="D27" i="24"/>
  <c r="C27" i="24"/>
  <c r="D26" i="24"/>
  <c r="C26" i="24"/>
  <c r="D25" i="24"/>
  <c r="C25" i="24"/>
  <c r="D24" i="24"/>
  <c r="C24" i="24"/>
  <c r="D23" i="24"/>
  <c r="C23" i="24"/>
  <c r="D22" i="24"/>
  <c r="C22" i="24"/>
  <c r="D21" i="24"/>
  <c r="C21" i="24"/>
  <c r="B21" i="24"/>
  <c r="D20" i="24"/>
  <c r="C20" i="24"/>
  <c r="B20" i="24"/>
  <c r="D19" i="24"/>
  <c r="C19" i="24"/>
  <c r="D18" i="24"/>
  <c r="C18" i="24"/>
  <c r="D17" i="24"/>
  <c r="C17" i="24"/>
  <c r="D16" i="24"/>
  <c r="C16" i="24"/>
  <c r="D15" i="24"/>
  <c r="C15" i="24"/>
  <c r="D14" i="24"/>
  <c r="C14" i="24"/>
  <c r="C13" i="24"/>
  <c r="C12" i="24"/>
  <c r="D11" i="24"/>
  <c r="C11" i="24"/>
  <c r="B1" i="24"/>
  <c r="I4" i="24"/>
  <c r="G4" i="24"/>
  <c r="E4" i="24"/>
  <c r="E60" i="23"/>
  <c r="G60" i="23"/>
  <c r="E67" i="164" l="1"/>
  <c r="H60" i="23"/>
  <c r="O67" i="164" l="1"/>
  <c r="N64" i="164"/>
  <c r="O64" i="164" s="1"/>
  <c r="P64" i="164" s="1"/>
  <c r="Q64" i="165" s="1"/>
  <c r="N33" i="164"/>
  <c r="O33" i="164" s="1"/>
  <c r="P33" i="164" s="1"/>
  <c r="Q33" i="165" s="1"/>
  <c r="N25" i="164"/>
  <c r="O25" i="164" s="1"/>
  <c r="P25" i="164" s="1"/>
  <c r="Q25" i="165" s="1"/>
  <c r="N63" i="164"/>
  <c r="O63" i="164" s="1"/>
  <c r="P63" i="164" s="1"/>
  <c r="Q63" i="165" s="1"/>
  <c r="N41" i="164"/>
  <c r="O41" i="164" s="1"/>
  <c r="P41" i="164" s="1"/>
  <c r="Q41" i="165" s="1"/>
  <c r="N19" i="164"/>
  <c r="O19" i="164" s="1"/>
  <c r="P19" i="164" s="1"/>
  <c r="Q19" i="165" s="1"/>
  <c r="N24" i="164"/>
  <c r="O24" i="164" s="1"/>
  <c r="P24" i="164" s="1"/>
  <c r="Q24" i="165" s="1"/>
  <c r="I60" i="23"/>
  <c r="E66" i="165" s="1"/>
  <c r="N18" i="164" l="1"/>
  <c r="O18" i="164" s="1"/>
  <c r="P18" i="164" s="1"/>
  <c r="Q18" i="165" s="1"/>
  <c r="N23" i="164"/>
  <c r="O23" i="164" s="1"/>
  <c r="P23" i="164" s="1"/>
  <c r="Q23" i="165" s="1"/>
  <c r="N29" i="164"/>
  <c r="O29" i="164" s="1"/>
  <c r="P29" i="164" s="1"/>
  <c r="Q29" i="165" s="1"/>
  <c r="N17" i="164"/>
  <c r="O17" i="164" s="1"/>
  <c r="P17" i="164" s="1"/>
  <c r="Q17" i="165" s="1"/>
  <c r="N36" i="164"/>
  <c r="O36" i="164" s="1"/>
  <c r="P36" i="164" s="1"/>
  <c r="Q36" i="165" s="1"/>
  <c r="N44" i="164"/>
  <c r="O44" i="164" s="1"/>
  <c r="P44" i="164" s="1"/>
  <c r="Q44" i="165" s="1"/>
  <c r="N21" i="164"/>
  <c r="O21" i="164" s="1"/>
  <c r="P21" i="164" s="1"/>
  <c r="Q21" i="165" s="1"/>
  <c r="N42" i="164"/>
  <c r="O42" i="164" s="1"/>
  <c r="P42" i="164" s="1"/>
  <c r="Q42" i="165" s="1"/>
  <c r="N48" i="164"/>
  <c r="O48" i="164" s="1"/>
  <c r="P48" i="164" s="1"/>
  <c r="Q48" i="165" s="1"/>
  <c r="N52" i="164"/>
  <c r="O52" i="164" s="1"/>
  <c r="P52" i="164" s="1"/>
  <c r="Q52" i="165" s="1"/>
  <c r="N60" i="164"/>
  <c r="O60" i="164" s="1"/>
  <c r="P60" i="164" s="1"/>
  <c r="Q60" i="165" s="1"/>
  <c r="N31" i="164"/>
  <c r="O31" i="164" s="1"/>
  <c r="P31" i="164" s="1"/>
  <c r="Q31" i="165" s="1"/>
  <c r="N37" i="164"/>
  <c r="O37" i="164" s="1"/>
  <c r="P37" i="164" s="1"/>
  <c r="Q37" i="165" s="1"/>
  <c r="N27" i="164"/>
  <c r="O27" i="164" s="1"/>
  <c r="P27" i="164" s="1"/>
  <c r="Q27" i="165" s="1"/>
  <c r="N45" i="164"/>
  <c r="O45" i="164" s="1"/>
  <c r="P45" i="164" s="1"/>
  <c r="Q45" i="165" s="1"/>
  <c r="N32" i="164"/>
  <c r="O32" i="164" s="1"/>
  <c r="P32" i="164" s="1"/>
  <c r="Q32" i="165" s="1"/>
  <c r="N54" i="164"/>
  <c r="O54" i="164" s="1"/>
  <c r="P54" i="164" s="1"/>
  <c r="Q54" i="165" s="1"/>
  <c r="N55" i="164"/>
  <c r="O55" i="164" s="1"/>
  <c r="P55" i="164" s="1"/>
  <c r="Q55" i="165" s="1"/>
  <c r="N46" i="164"/>
  <c r="O46" i="164" s="1"/>
  <c r="P46" i="164" s="1"/>
  <c r="Q46" i="165" s="1"/>
  <c r="N49" i="164"/>
  <c r="O49" i="164" s="1"/>
  <c r="P49" i="164" s="1"/>
  <c r="Q49" i="165" s="1"/>
  <c r="N58" i="164"/>
  <c r="O58" i="164" s="1"/>
  <c r="P58" i="164" s="1"/>
  <c r="Q58" i="165" s="1"/>
  <c r="N20" i="164"/>
  <c r="O20" i="164" s="1"/>
  <c r="P20" i="164" s="1"/>
  <c r="Q20" i="165" s="1"/>
  <c r="N28" i="164"/>
  <c r="O28" i="164" s="1"/>
  <c r="P28" i="164" s="1"/>
  <c r="Q28" i="165" s="1"/>
  <c r="N34" i="164"/>
  <c r="O34" i="164" s="1"/>
  <c r="P34" i="164" s="1"/>
  <c r="Q34" i="165" s="1"/>
  <c r="N53" i="164"/>
  <c r="O53" i="164" s="1"/>
  <c r="P53" i="164" s="1"/>
  <c r="Q53" i="165" s="1"/>
  <c r="N38" i="164"/>
  <c r="O38" i="164" s="1"/>
  <c r="P38" i="164" s="1"/>
  <c r="Q38" i="165" s="1"/>
  <c r="N50" i="164"/>
  <c r="O50" i="164" s="1"/>
  <c r="P50" i="164" s="1"/>
  <c r="Q50" i="165" s="1"/>
  <c r="N30" i="164"/>
  <c r="O30" i="164" s="1"/>
  <c r="P30" i="164" s="1"/>
  <c r="Q30" i="165" s="1"/>
  <c r="N65" i="164"/>
  <c r="O65" i="164" s="1"/>
  <c r="P65" i="164" s="1"/>
  <c r="Q65" i="165" s="1"/>
  <c r="N40" i="164"/>
  <c r="O40" i="164" s="1"/>
  <c r="P40" i="164" s="1"/>
  <c r="Q40" i="165" s="1"/>
  <c r="N62" i="164"/>
  <c r="O62" i="164" s="1"/>
  <c r="P62" i="164" s="1"/>
  <c r="Q62" i="165" s="1"/>
  <c r="N16" i="164"/>
  <c r="O16" i="164" s="1"/>
  <c r="P16" i="164" s="1"/>
  <c r="N35" i="164"/>
  <c r="O35" i="164" s="1"/>
  <c r="P35" i="164" s="1"/>
  <c r="Q35" i="165" s="1"/>
  <c r="N43" i="164"/>
  <c r="O43" i="164" s="1"/>
  <c r="P43" i="164" s="1"/>
  <c r="Q43" i="165" s="1"/>
  <c r="N47" i="164"/>
  <c r="O47" i="164" s="1"/>
  <c r="P47" i="164" s="1"/>
  <c r="Q47" i="165" s="1"/>
  <c r="N22" i="164"/>
  <c r="O22" i="164" s="1"/>
  <c r="P22" i="164" s="1"/>
  <c r="Q22" i="165" s="1"/>
  <c r="N57" i="164"/>
  <c r="O57" i="164" s="1"/>
  <c r="P57" i="164" s="1"/>
  <c r="Q57" i="165" s="1"/>
  <c r="N51" i="164"/>
  <c r="O51" i="164" s="1"/>
  <c r="P51" i="164" s="1"/>
  <c r="Q51" i="165" s="1"/>
  <c r="N39" i="164"/>
  <c r="O39" i="164" s="1"/>
  <c r="P39" i="164" s="1"/>
  <c r="Q39" i="165" s="1"/>
  <c r="N61" i="164"/>
  <c r="O61" i="164" s="1"/>
  <c r="P61" i="164" s="1"/>
  <c r="Q61" i="165" s="1"/>
  <c r="N56" i="164"/>
  <c r="O56" i="164" s="1"/>
  <c r="P56" i="164" s="1"/>
  <c r="Q56" i="165" s="1"/>
  <c r="N26" i="164"/>
  <c r="O26" i="164" s="1"/>
  <c r="P26" i="164" s="1"/>
  <c r="Q26" i="165" s="1"/>
  <c r="N59" i="164"/>
  <c r="O59" i="164" s="1"/>
  <c r="P59" i="164" s="1"/>
  <c r="Q59" i="165" s="1"/>
  <c r="AH67" i="164"/>
  <c r="I12" i="168"/>
  <c r="Q16" i="165"/>
  <c r="Q66" i="164" l="1"/>
  <c r="Q67" i="164" s="1"/>
  <c r="E67" i="165" s="1"/>
  <c r="AH67" i="165" s="1"/>
  <c r="O67" i="165"/>
  <c r="N30" i="165" l="1"/>
  <c r="O30" i="165" s="1"/>
  <c r="P30" i="165" s="1"/>
  <c r="Q30" i="166" s="1"/>
  <c r="N17" i="165"/>
  <c r="O17" i="165" s="1"/>
  <c r="P17" i="165" s="1"/>
  <c r="Q17" i="166" s="1"/>
  <c r="N50" i="165"/>
  <c r="O50" i="165" s="1"/>
  <c r="P50" i="165" s="1"/>
  <c r="Q50" i="166" s="1"/>
  <c r="N65" i="165"/>
  <c r="O65" i="165" s="1"/>
  <c r="P65" i="165" s="1"/>
  <c r="Q65" i="166" s="1"/>
  <c r="N26" i="165"/>
  <c r="O26" i="165" s="1"/>
  <c r="P26" i="165" s="1"/>
  <c r="Q26" i="166" s="1"/>
  <c r="N18" i="165"/>
  <c r="O18" i="165" s="1"/>
  <c r="P18" i="165" s="1"/>
  <c r="Q18" i="166" s="1"/>
  <c r="N55" i="165"/>
  <c r="O55" i="165" s="1"/>
  <c r="P55" i="165" s="1"/>
  <c r="Q55" i="166" s="1"/>
  <c r="N61" i="165"/>
  <c r="O61" i="165" s="1"/>
  <c r="P61" i="165" s="1"/>
  <c r="Q61" i="166" s="1"/>
  <c r="N21" i="165"/>
  <c r="O21" i="165" s="1"/>
  <c r="P21" i="165" s="1"/>
  <c r="Q21" i="166" s="1"/>
  <c r="N62" i="165"/>
  <c r="O62" i="165" s="1"/>
  <c r="P62" i="165" s="1"/>
  <c r="Q62" i="166" s="1"/>
  <c r="N34" i="165"/>
  <c r="O34" i="165" s="1"/>
  <c r="P34" i="165" s="1"/>
  <c r="Q34" i="166" s="1"/>
  <c r="N29" i="165"/>
  <c r="O29" i="165" s="1"/>
  <c r="P29" i="165" s="1"/>
  <c r="Q29" i="166" s="1"/>
  <c r="N38" i="165"/>
  <c r="O38" i="165" s="1"/>
  <c r="P38" i="165" s="1"/>
  <c r="Q38" i="166" s="1"/>
  <c r="N25" i="165"/>
  <c r="O25" i="165" s="1"/>
  <c r="P25" i="165" s="1"/>
  <c r="Q25" i="166" s="1"/>
  <c r="N63" i="165"/>
  <c r="O63" i="165" s="1"/>
  <c r="P63" i="165" s="1"/>
  <c r="Q63" i="166" s="1"/>
  <c r="N47" i="165"/>
  <c r="O47" i="165" s="1"/>
  <c r="P47" i="165" s="1"/>
  <c r="Q47" i="166" s="1"/>
  <c r="N27" i="165"/>
  <c r="O27" i="165" s="1"/>
  <c r="P27" i="165" s="1"/>
  <c r="Q27" i="166" s="1"/>
  <c r="N46" i="165"/>
  <c r="O46" i="165" s="1"/>
  <c r="P46" i="165" s="1"/>
  <c r="Q46" i="166" s="1"/>
  <c r="N23" i="165"/>
  <c r="O23" i="165" s="1"/>
  <c r="P23" i="165" s="1"/>
  <c r="Q23" i="166" s="1"/>
  <c r="N24" i="165"/>
  <c r="O24" i="165" s="1"/>
  <c r="P24" i="165" s="1"/>
  <c r="Q24" i="166" s="1"/>
  <c r="N45" i="165"/>
  <c r="O45" i="165" s="1"/>
  <c r="P45" i="165" s="1"/>
  <c r="Q45" i="166" s="1"/>
  <c r="N60" i="165"/>
  <c r="O60" i="165" s="1"/>
  <c r="P60" i="165" s="1"/>
  <c r="Q60" i="166" s="1"/>
  <c r="N40" i="165"/>
  <c r="O40" i="165" s="1"/>
  <c r="P40" i="165" s="1"/>
  <c r="Q40" i="166" s="1"/>
  <c r="N39" i="165"/>
  <c r="O39" i="165" s="1"/>
  <c r="P39" i="165" s="1"/>
  <c r="Q39" i="166" s="1"/>
  <c r="N59" i="165"/>
  <c r="O59" i="165" s="1"/>
  <c r="P59" i="165" s="1"/>
  <c r="Q59" i="166" s="1"/>
  <c r="N54" i="165"/>
  <c r="O54" i="165" s="1"/>
  <c r="P54" i="165" s="1"/>
  <c r="Q54" i="166" s="1"/>
  <c r="N22" i="165"/>
  <c r="O22" i="165" s="1"/>
  <c r="P22" i="165" s="1"/>
  <c r="Q22" i="166" s="1"/>
  <c r="N58" i="165"/>
  <c r="O58" i="165" s="1"/>
  <c r="P58" i="165" s="1"/>
  <c r="Q58" i="166" s="1"/>
  <c r="N53" i="165"/>
  <c r="O53" i="165" s="1"/>
  <c r="P53" i="165" s="1"/>
  <c r="Q53" i="166" s="1"/>
  <c r="N42" i="165"/>
  <c r="O42" i="165" s="1"/>
  <c r="P42" i="165" s="1"/>
  <c r="Q42" i="166" s="1"/>
  <c r="N43" i="165"/>
  <c r="O43" i="165" s="1"/>
  <c r="P43" i="165" s="1"/>
  <c r="Q43" i="166" s="1"/>
  <c r="N51" i="165"/>
  <c r="O51" i="165" s="1"/>
  <c r="P51" i="165" s="1"/>
  <c r="Q51" i="166" s="1"/>
  <c r="N35" i="165"/>
  <c r="O35" i="165" s="1"/>
  <c r="P35" i="165" s="1"/>
  <c r="Q35" i="166" s="1"/>
  <c r="N28" i="165"/>
  <c r="O28" i="165" s="1"/>
  <c r="P28" i="165" s="1"/>
  <c r="Q28" i="166" s="1"/>
  <c r="N44" i="165"/>
  <c r="O44" i="165" s="1"/>
  <c r="P44" i="165" s="1"/>
  <c r="Q44" i="166" s="1"/>
  <c r="N57" i="165"/>
  <c r="O57" i="165" s="1"/>
  <c r="P57" i="165" s="1"/>
  <c r="Q57" i="166" s="1"/>
  <c r="N19" i="165"/>
  <c r="O19" i="165" s="1"/>
  <c r="P19" i="165" s="1"/>
  <c r="Q19" i="166" s="1"/>
  <c r="N37" i="165"/>
  <c r="O37" i="165" s="1"/>
  <c r="P37" i="165" s="1"/>
  <c r="Q37" i="166" s="1"/>
  <c r="N49" i="165"/>
  <c r="O49" i="165" s="1"/>
  <c r="P49" i="165" s="1"/>
  <c r="Q49" i="166" s="1"/>
  <c r="N36" i="165"/>
  <c r="O36" i="165" s="1"/>
  <c r="P36" i="165" s="1"/>
  <c r="Q36" i="166" s="1"/>
  <c r="N56" i="165"/>
  <c r="O56" i="165" s="1"/>
  <c r="P56" i="165" s="1"/>
  <c r="Q56" i="166" s="1"/>
  <c r="N52" i="165"/>
  <c r="O52" i="165" s="1"/>
  <c r="P52" i="165" s="1"/>
  <c r="Q52" i="166" s="1"/>
  <c r="N31" i="165"/>
  <c r="O31" i="165" s="1"/>
  <c r="P31" i="165" s="1"/>
  <c r="Q31" i="166" s="1"/>
  <c r="N64" i="165"/>
  <c r="O64" i="165" s="1"/>
  <c r="P64" i="165" s="1"/>
  <c r="Q64" i="166" s="1"/>
  <c r="N20" i="165"/>
  <c r="O20" i="165" s="1"/>
  <c r="P20" i="165" s="1"/>
  <c r="Q20" i="166" s="1"/>
  <c r="N48" i="165"/>
  <c r="O48" i="165" s="1"/>
  <c r="P48" i="165" s="1"/>
  <c r="Q48" i="166" s="1"/>
  <c r="N41" i="165"/>
  <c r="O41" i="165" s="1"/>
  <c r="P41" i="165" s="1"/>
  <c r="Q41" i="166" s="1"/>
  <c r="N33" i="165"/>
  <c r="O33" i="165" s="1"/>
  <c r="P33" i="165" s="1"/>
  <c r="Q33" i="166" s="1"/>
  <c r="N32" i="165"/>
  <c r="O32" i="165" s="1"/>
  <c r="P32" i="165" s="1"/>
  <c r="Q32" i="166" s="1"/>
  <c r="N16" i="165"/>
  <c r="O16" i="165" s="1"/>
  <c r="P16" i="165" s="1"/>
  <c r="Q16" i="166" s="1"/>
  <c r="Q66" i="165" l="1"/>
  <c r="Q67" i="165" s="1"/>
  <c r="E67" i="166" s="1"/>
  <c r="I13" i="168"/>
  <c r="S67" i="165" l="1"/>
  <c r="AH67" i="166"/>
  <c r="O67" i="166"/>
  <c r="N43" i="166" l="1"/>
  <c r="O43" i="166" s="1"/>
  <c r="P43" i="166" s="1"/>
  <c r="Q43" i="167" s="1"/>
  <c r="N51" i="166"/>
  <c r="O51" i="166" s="1"/>
  <c r="P51" i="166" s="1"/>
  <c r="Q51" i="167" s="1"/>
  <c r="N35" i="166"/>
  <c r="O35" i="166" s="1"/>
  <c r="P35" i="166" s="1"/>
  <c r="Q35" i="167" s="1"/>
  <c r="N59" i="166"/>
  <c r="O59" i="166" s="1"/>
  <c r="P59" i="166" s="1"/>
  <c r="Q59" i="167" s="1"/>
  <c r="N39" i="166"/>
  <c r="O39" i="166" s="1"/>
  <c r="P39" i="166" s="1"/>
  <c r="Q39" i="167" s="1"/>
  <c r="N34" i="166"/>
  <c r="O34" i="166" s="1"/>
  <c r="P34" i="166" s="1"/>
  <c r="Q34" i="167" s="1"/>
  <c r="N49" i="166"/>
  <c r="O49" i="166" s="1"/>
  <c r="P49" i="166" s="1"/>
  <c r="Q49" i="167" s="1"/>
  <c r="N31" i="166"/>
  <c r="O31" i="166" s="1"/>
  <c r="P31" i="166" s="1"/>
  <c r="Q31" i="167" s="1"/>
  <c r="N47" i="166"/>
  <c r="O47" i="166" s="1"/>
  <c r="P47" i="166" s="1"/>
  <c r="Q47" i="167" s="1"/>
  <c r="N23" i="166"/>
  <c r="O23" i="166" s="1"/>
  <c r="P23" i="166" s="1"/>
  <c r="Q23" i="167" s="1"/>
  <c r="N38" i="166"/>
  <c r="O38" i="166" s="1"/>
  <c r="P38" i="166" s="1"/>
  <c r="Q38" i="167" s="1"/>
  <c r="N50" i="166"/>
  <c r="O50" i="166" s="1"/>
  <c r="P50" i="166" s="1"/>
  <c r="Q50" i="167" s="1"/>
  <c r="N17" i="166"/>
  <c r="O17" i="166" s="1"/>
  <c r="P17" i="166" s="1"/>
  <c r="Q17" i="167" s="1"/>
  <c r="N41" i="166"/>
  <c r="O41" i="166" s="1"/>
  <c r="P41" i="166" s="1"/>
  <c r="Q41" i="167" s="1"/>
  <c r="N57" i="166"/>
  <c r="O57" i="166" s="1"/>
  <c r="P57" i="166" s="1"/>
  <c r="Q57" i="167" s="1"/>
  <c r="N29" i="166"/>
  <c r="O29" i="166" s="1"/>
  <c r="P29" i="166" s="1"/>
  <c r="Q29" i="167" s="1"/>
  <c r="N53" i="166"/>
  <c r="O53" i="166" s="1"/>
  <c r="P53" i="166" s="1"/>
  <c r="Q53" i="167" s="1"/>
  <c r="N33" i="166"/>
  <c r="O33" i="166" s="1"/>
  <c r="P33" i="166" s="1"/>
  <c r="Q33" i="167" s="1"/>
  <c r="N64" i="166"/>
  <c r="O64" i="166" s="1"/>
  <c r="P64" i="166" s="1"/>
  <c r="Q64" i="167" s="1"/>
  <c r="N56" i="166"/>
  <c r="O56" i="166" s="1"/>
  <c r="P56" i="166" s="1"/>
  <c r="Q56" i="167" s="1"/>
  <c r="N63" i="166"/>
  <c r="O63" i="166" s="1"/>
  <c r="P63" i="166" s="1"/>
  <c r="Q63" i="167" s="1"/>
  <c r="N18" i="166"/>
  <c r="O18" i="166" s="1"/>
  <c r="P18" i="166" s="1"/>
  <c r="Q18" i="167" s="1"/>
  <c r="N37" i="166"/>
  <c r="O37" i="166" s="1"/>
  <c r="P37" i="166" s="1"/>
  <c r="Q37" i="167" s="1"/>
  <c r="N65" i="166"/>
  <c r="O65" i="166" s="1"/>
  <c r="P65" i="166" s="1"/>
  <c r="Q65" i="167" s="1"/>
  <c r="N42" i="166"/>
  <c r="O42" i="166" s="1"/>
  <c r="P42" i="166" s="1"/>
  <c r="Q42" i="167" s="1"/>
  <c r="N61" i="166"/>
  <c r="O61" i="166" s="1"/>
  <c r="P61" i="166" s="1"/>
  <c r="Q61" i="167" s="1"/>
  <c r="N32" i="166"/>
  <c r="O32" i="166" s="1"/>
  <c r="P32" i="166" s="1"/>
  <c r="Q32" i="167" s="1"/>
  <c r="N44" i="166"/>
  <c r="O44" i="166" s="1"/>
  <c r="P44" i="166" s="1"/>
  <c r="Q44" i="167" s="1"/>
  <c r="N54" i="166"/>
  <c r="O54" i="166" s="1"/>
  <c r="P54" i="166" s="1"/>
  <c r="Q54" i="167" s="1"/>
  <c r="N21" i="166"/>
  <c r="O21" i="166" s="1"/>
  <c r="P21" i="166" s="1"/>
  <c r="Q21" i="167" s="1"/>
  <c r="N62" i="166"/>
  <c r="O62" i="166" s="1"/>
  <c r="P62" i="166" s="1"/>
  <c r="Q62" i="167" s="1"/>
  <c r="N30" i="166"/>
  <c r="O30" i="166" s="1"/>
  <c r="P30" i="166" s="1"/>
  <c r="Q30" i="167" s="1"/>
  <c r="N22" i="166"/>
  <c r="O22" i="166" s="1"/>
  <c r="P22" i="166" s="1"/>
  <c r="Q22" i="167" s="1"/>
  <c r="N52" i="166"/>
  <c r="O52" i="166" s="1"/>
  <c r="P52" i="166" s="1"/>
  <c r="Q52" i="167" s="1"/>
  <c r="N36" i="166"/>
  <c r="O36" i="166" s="1"/>
  <c r="P36" i="166" s="1"/>
  <c r="Q36" i="167" s="1"/>
  <c r="N58" i="166"/>
  <c r="O58" i="166" s="1"/>
  <c r="P58" i="166" s="1"/>
  <c r="Q58" i="167" s="1"/>
  <c r="N27" i="166"/>
  <c r="O27" i="166" s="1"/>
  <c r="P27" i="166" s="1"/>
  <c r="Q27" i="167" s="1"/>
  <c r="N25" i="166"/>
  <c r="O25" i="166" s="1"/>
  <c r="P25" i="166" s="1"/>
  <c r="Q25" i="167" s="1"/>
  <c r="N19" i="166"/>
  <c r="O19" i="166" s="1"/>
  <c r="P19" i="166" s="1"/>
  <c r="Q19" i="167" s="1"/>
  <c r="N60" i="166"/>
  <c r="O60" i="166" s="1"/>
  <c r="P60" i="166" s="1"/>
  <c r="Q60" i="167" s="1"/>
  <c r="N55" i="166"/>
  <c r="O55" i="166" s="1"/>
  <c r="P55" i="166" s="1"/>
  <c r="Q55" i="167" s="1"/>
  <c r="N40" i="166"/>
  <c r="O40" i="166" s="1"/>
  <c r="P40" i="166" s="1"/>
  <c r="Q40" i="167" s="1"/>
  <c r="N26" i="166"/>
  <c r="O26" i="166" s="1"/>
  <c r="P26" i="166" s="1"/>
  <c r="Q26" i="167" s="1"/>
  <c r="N48" i="166"/>
  <c r="O48" i="166" s="1"/>
  <c r="P48" i="166" s="1"/>
  <c r="Q48" i="167" s="1"/>
  <c r="N16" i="166"/>
  <c r="O16" i="166" s="1"/>
  <c r="N28" i="166"/>
  <c r="O28" i="166" s="1"/>
  <c r="P28" i="166" s="1"/>
  <c r="Q28" i="167" s="1"/>
  <c r="N46" i="166"/>
  <c r="O46" i="166" s="1"/>
  <c r="P46" i="166" s="1"/>
  <c r="Q46" i="167" s="1"/>
  <c r="N45" i="166"/>
  <c r="O45" i="166" s="1"/>
  <c r="P45" i="166" s="1"/>
  <c r="Q45" i="167" s="1"/>
  <c r="N24" i="166"/>
  <c r="O24" i="166" s="1"/>
  <c r="P24" i="166" s="1"/>
  <c r="Q24" i="167" s="1"/>
  <c r="N20" i="166"/>
  <c r="O20" i="166" s="1"/>
  <c r="P20" i="166" s="1"/>
  <c r="Q20" i="167" s="1"/>
  <c r="O66" i="166" l="1"/>
  <c r="P16" i="166"/>
  <c r="I14" i="168" l="1"/>
  <c r="Q16" i="167"/>
  <c r="Q66" i="166"/>
  <c r="Q67" i="166" s="1"/>
  <c r="E67" i="167" s="1"/>
  <c r="S67" i="166" l="1"/>
  <c r="AH67" i="167" l="1"/>
  <c r="O67" i="167"/>
  <c r="N53" i="167" l="1"/>
  <c r="O53" i="167" s="1"/>
  <c r="P53" i="167" s="1"/>
  <c r="N29" i="167"/>
  <c r="O29" i="167" s="1"/>
  <c r="P29" i="167" s="1"/>
  <c r="N43" i="167"/>
  <c r="O43" i="167" s="1"/>
  <c r="P43" i="167" s="1"/>
  <c r="N37" i="167"/>
  <c r="O37" i="167" s="1"/>
  <c r="P37" i="167" s="1"/>
  <c r="N51" i="167"/>
  <c r="O51" i="167" s="1"/>
  <c r="P51" i="167" s="1"/>
  <c r="N42" i="167"/>
  <c r="O42" i="167" s="1"/>
  <c r="P42" i="167" s="1"/>
  <c r="N17" i="167"/>
  <c r="O17" i="167" s="1"/>
  <c r="P17" i="167" s="1"/>
  <c r="N27" i="167"/>
  <c r="O27" i="167" s="1"/>
  <c r="P27" i="167" s="1"/>
  <c r="N45" i="167"/>
  <c r="O45" i="167" s="1"/>
  <c r="P45" i="167" s="1"/>
  <c r="N59" i="167"/>
  <c r="O59" i="167" s="1"/>
  <c r="P59" i="167" s="1"/>
  <c r="N26" i="167"/>
  <c r="O26" i="167" s="1"/>
  <c r="P26" i="167" s="1"/>
  <c r="N21" i="167"/>
  <c r="O21" i="167" s="1"/>
  <c r="P21" i="167" s="1"/>
  <c r="N35" i="167"/>
  <c r="O35" i="167" s="1"/>
  <c r="P35" i="167" s="1"/>
  <c r="N19" i="167"/>
  <c r="O19" i="167" s="1"/>
  <c r="P19" i="167" s="1"/>
  <c r="N47" i="167"/>
  <c r="O47" i="167" s="1"/>
  <c r="P47" i="167" s="1"/>
  <c r="N65" i="167"/>
  <c r="O65" i="167" s="1"/>
  <c r="P65" i="167" s="1"/>
  <c r="N64" i="167"/>
  <c r="O64" i="167" s="1"/>
  <c r="P64" i="167" s="1"/>
  <c r="N63" i="167"/>
  <c r="O63" i="167" s="1"/>
  <c r="P63" i="167" s="1"/>
  <c r="N61" i="167"/>
  <c r="O61" i="167" s="1"/>
  <c r="P61" i="167" s="1"/>
  <c r="N57" i="167"/>
  <c r="O57" i="167" s="1"/>
  <c r="P57" i="167" s="1"/>
  <c r="N33" i="167"/>
  <c r="O33" i="167" s="1"/>
  <c r="P33" i="167" s="1"/>
  <c r="N39" i="167"/>
  <c r="O39" i="167" s="1"/>
  <c r="P39" i="167" s="1"/>
  <c r="N28" i="167"/>
  <c r="O28" i="167" s="1"/>
  <c r="P28" i="167" s="1"/>
  <c r="N40" i="167"/>
  <c r="O40" i="167" s="1"/>
  <c r="P40" i="167" s="1"/>
  <c r="N18" i="167"/>
  <c r="O18" i="167" s="1"/>
  <c r="P18" i="167" s="1"/>
  <c r="N32" i="167"/>
  <c r="O32" i="167" s="1"/>
  <c r="P32" i="167" s="1"/>
  <c r="N34" i="167"/>
  <c r="O34" i="167" s="1"/>
  <c r="P34" i="167" s="1"/>
  <c r="N49" i="167"/>
  <c r="O49" i="167" s="1"/>
  <c r="P49" i="167" s="1"/>
  <c r="N25" i="167"/>
  <c r="O25" i="167" s="1"/>
  <c r="P25" i="167" s="1"/>
  <c r="N20" i="167"/>
  <c r="O20" i="167" s="1"/>
  <c r="P20" i="167" s="1"/>
  <c r="N50" i="167"/>
  <c r="O50" i="167" s="1"/>
  <c r="P50" i="167" s="1"/>
  <c r="N62" i="167"/>
  <c r="O62" i="167" s="1"/>
  <c r="P62" i="167" s="1"/>
  <c r="N24" i="167"/>
  <c r="O24" i="167" s="1"/>
  <c r="P24" i="167" s="1"/>
  <c r="N48" i="167"/>
  <c r="O48" i="167" s="1"/>
  <c r="P48" i="167" s="1"/>
  <c r="N60" i="167"/>
  <c r="O60" i="167" s="1"/>
  <c r="P60" i="167" s="1"/>
  <c r="N31" i="167"/>
  <c r="O31" i="167" s="1"/>
  <c r="P31" i="167" s="1"/>
  <c r="N56" i="167"/>
  <c r="O56" i="167" s="1"/>
  <c r="P56" i="167" s="1"/>
  <c r="N52" i="167"/>
  <c r="O52" i="167" s="1"/>
  <c r="P52" i="167" s="1"/>
  <c r="N16" i="167"/>
  <c r="O16" i="167" s="1"/>
  <c r="N41" i="167"/>
  <c r="O41" i="167" s="1"/>
  <c r="P41" i="167" s="1"/>
  <c r="N46" i="167"/>
  <c r="O46" i="167" s="1"/>
  <c r="P46" i="167" s="1"/>
  <c r="N58" i="167"/>
  <c r="O58" i="167" s="1"/>
  <c r="P58" i="167" s="1"/>
  <c r="N44" i="167"/>
  <c r="O44" i="167" s="1"/>
  <c r="P44" i="167" s="1"/>
  <c r="N30" i="167"/>
  <c r="O30" i="167" s="1"/>
  <c r="P30" i="167" s="1"/>
  <c r="N22" i="167"/>
  <c r="O22" i="167" s="1"/>
  <c r="P22" i="167" s="1"/>
  <c r="N23" i="167"/>
  <c r="O23" i="167" s="1"/>
  <c r="P23" i="167" s="1"/>
  <c r="N38" i="167"/>
  <c r="O38" i="167" s="1"/>
  <c r="P38" i="167" s="1"/>
  <c r="N55" i="167"/>
  <c r="O55" i="167" s="1"/>
  <c r="P55" i="167" s="1"/>
  <c r="N36" i="167"/>
  <c r="O36" i="167" s="1"/>
  <c r="P36" i="167" s="1"/>
  <c r="N54" i="167"/>
  <c r="O54" i="167" s="1"/>
  <c r="P54" i="167" s="1"/>
  <c r="O66" i="167" l="1"/>
  <c r="P16" i="167"/>
  <c r="I15" i="168" l="1"/>
  <c r="I6" i="168" s="1"/>
  <c r="Q66" i="167"/>
  <c r="Q67" i="167" s="1"/>
  <c r="S67" i="167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<sst xmlns="http://schemas.openxmlformats.org/spreadsheetml/2006/main" count="644" uniqueCount="208">
  <si>
    <t>VREDNOTENJE KRITERIJEV</t>
  </si>
  <si>
    <t>IZRAČUN SREDSTEV</t>
  </si>
  <si>
    <t>Priimek in ime</t>
  </si>
  <si>
    <t>VSOTA</t>
  </si>
  <si>
    <t>A</t>
  </si>
  <si>
    <t>B</t>
  </si>
  <si>
    <t>C</t>
  </si>
  <si>
    <t>Šifra proračunskega uporabnika:</t>
  </si>
  <si>
    <t>Organizacijska enota:</t>
  </si>
  <si>
    <t>Datum ocenjevanja:</t>
  </si>
  <si>
    <t>Ocenjevalec:</t>
  </si>
  <si>
    <t>Tarifni razred</t>
  </si>
  <si>
    <t>Plačni razred</t>
  </si>
  <si>
    <t>OSNOVNI PODATKI O JAVNIH USLUŽBENCIH</t>
  </si>
  <si>
    <t>KRITERIJ</t>
  </si>
  <si>
    <t>DELOVNA USPEŠNOST</t>
  </si>
  <si>
    <t>KORIGIRANA DELOVNA USPEŠNOST</t>
  </si>
  <si>
    <t>IZPLAČILO DELOVNE USPEŠNOSTI</t>
  </si>
  <si>
    <t>NAJVIŠJE MOŽNO IZPLAČILO DELOVNE USPEŠNOSTI</t>
  </si>
  <si>
    <t>v koeficientu</t>
  </si>
  <si>
    <t>v €</t>
  </si>
  <si>
    <t>OCENE</t>
  </si>
  <si>
    <t>D</t>
  </si>
  <si>
    <t>E</t>
  </si>
  <si>
    <t>B - kakovost in natančnost</t>
  </si>
  <si>
    <t>A - znanje in strokovnost</t>
  </si>
  <si>
    <t>C - odnos do dela in delovnih sredstev</t>
  </si>
  <si>
    <t>D - obseg in učinkovitost</t>
  </si>
  <si>
    <t>E - inovativnost</t>
  </si>
  <si>
    <t>* LEGENDA:</t>
  </si>
  <si>
    <t>NAJVIŠJI DELEŽ
OSNOVNE PLAČE</t>
  </si>
  <si>
    <t>10=SUM(5..9)</t>
  </si>
  <si>
    <t>LIST</t>
  </si>
  <si>
    <t>VRSTICA</t>
  </si>
  <si>
    <t>PREJŠNJI LIST</t>
  </si>
  <si>
    <t>12</t>
  </si>
  <si>
    <t>I</t>
  </si>
  <si>
    <t>IZPLAČILO REDNE DELOVNE USPEŠNOSTI</t>
  </si>
  <si>
    <t>Nadpovprečni delovni rezultati *</t>
  </si>
  <si>
    <t>Julij</t>
  </si>
  <si>
    <t>Avgust</t>
  </si>
  <si>
    <t>September</t>
  </si>
  <si>
    <t>Oktober</t>
  </si>
  <si>
    <t>November</t>
  </si>
  <si>
    <t>December</t>
  </si>
  <si>
    <t>II=I x %</t>
  </si>
  <si>
    <t>OSNOVNA PLAČA</t>
  </si>
  <si>
    <t>III</t>
  </si>
  <si>
    <t>Ocenjevalno obdobje</t>
  </si>
  <si>
    <t>Kriteriji za določitev dela plače za redno delovno upešnost</t>
  </si>
  <si>
    <t>Vsota točk po posameznem ocenjevalnem obdobju</t>
  </si>
  <si>
    <t>Višina izplačila redne delovne uspešnosti po ocenjevalnem obdobju</t>
  </si>
  <si>
    <t>znanje in strokovnost</t>
  </si>
  <si>
    <t>kakovost in natančnost</t>
  </si>
  <si>
    <t>odnos do dela in delovnih sredstev</t>
  </si>
  <si>
    <t>obseg in učinkovitost</t>
  </si>
  <si>
    <t>inovativnost</t>
  </si>
  <si>
    <t>Podpis odgovorne osebe:</t>
  </si>
  <si>
    <t>LETO</t>
  </si>
  <si>
    <t>Leto:</t>
  </si>
  <si>
    <t>januar</t>
  </si>
  <si>
    <t>februar</t>
  </si>
  <si>
    <t>marec</t>
  </si>
  <si>
    <t>april</t>
  </si>
  <si>
    <t>maj</t>
  </si>
  <si>
    <t>junij</t>
  </si>
  <si>
    <t>julij</t>
  </si>
  <si>
    <t>avgust</t>
  </si>
  <si>
    <t>september</t>
  </si>
  <si>
    <t>oktober</t>
  </si>
  <si>
    <t>november</t>
  </si>
  <si>
    <t>december</t>
  </si>
  <si>
    <t>11=10 / IV</t>
  </si>
  <si>
    <t>ŠTEVILO OBDOBIJ</t>
  </si>
  <si>
    <t>OBRAČUNANA OSNOVNA PLAČA</t>
  </si>
  <si>
    <t>delež maks. ocene</t>
  </si>
  <si>
    <t>IZRAČUN REDNE
DELOVNE USPEŠNOSTI</t>
  </si>
  <si>
    <t>koeficient</t>
  </si>
  <si>
    <t>€</t>
  </si>
  <si>
    <t>Kor. faktor (KF)</t>
  </si>
  <si>
    <t>NAJVIŠJE MOŽNO IZPLAČILO REDNE LETNE DELOVNE USPEŠNOSTI</t>
  </si>
  <si>
    <t>IV</t>
  </si>
  <si>
    <t>Izplačana masa</t>
  </si>
  <si>
    <t>Ostanek</t>
  </si>
  <si>
    <t>MAKSIMALNA OCENA</t>
  </si>
  <si>
    <t>SKUPAJ</t>
  </si>
  <si>
    <t>12=11 x KF</t>
  </si>
  <si>
    <t>13=4 x 12</t>
  </si>
  <si>
    <t>14=MIN(13,15)</t>
  </si>
  <si>
    <t>5 x OCENE</t>
  </si>
  <si>
    <t>Obr. osnovna plača (obdobje)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</si>
  <si>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</si>
  <si>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</si>
  <si>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</si>
  <si>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</si>
  <si>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</si>
  <si>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</si>
  <si>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</si>
  <si>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</si>
  <si>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</si>
  <si>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</si>
  <si>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</si>
  <si>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OBDOBJE</t>
  </si>
  <si>
    <t>ZAČETEK SKLICEVANJA</t>
  </si>
  <si>
    <t>PREDHODNI LIST</t>
  </si>
  <si>
    <t>ZAMIK VRSTIC</t>
  </si>
  <si>
    <t>ZAČETNI STOLPEC</t>
  </si>
  <si>
    <t>ZAMIK STOPLCEV</t>
  </si>
  <si>
    <t>NASTAVITVE ZA IZRAČUN VSOTE RAZPOLOŽLJIVIH SREDSTEV GLEDE NA OBDOBJE</t>
  </si>
  <si>
    <t>ROČEN VNOS: VELJA ZA VSE LISTE</t>
  </si>
  <si>
    <t>OSNOVNA PLAČA (1. odst. 28. člena KPJS)</t>
  </si>
  <si>
    <t>OSNOVNA PLAČA ZA ČAS REDNEGA DELA V OCENJEVALNEM OBDOBJU (3. odst. 28. člena KPJS)</t>
  </si>
  <si>
    <t>$H$10</t>
  </si>
  <si>
    <t>11-1</t>
  </si>
  <si>
    <t>2-4</t>
  </si>
  <si>
    <t>5-7</t>
  </si>
  <si>
    <t>8-10</t>
  </si>
  <si>
    <t>11-4</t>
  </si>
  <si>
    <t>5-10</t>
  </si>
  <si>
    <t>november-januar</t>
  </si>
  <si>
    <t>februar-april</t>
  </si>
  <si>
    <t>maj-julij</t>
  </si>
  <si>
    <t>avgust-oktober</t>
  </si>
  <si>
    <t>november-april</t>
  </si>
  <si>
    <t>maj-oktober</t>
  </si>
  <si>
    <t>OBDOBJE IZPLAČILA</t>
  </si>
  <si>
    <r>
      <t xml:space="preserve">                 </t>
    </r>
    <r>
      <rPr>
        <b/>
        <sz val="12"/>
        <rFont val="Arial CE"/>
        <charset val="238"/>
      </rPr>
      <t>OSNOVNI PODATKI O JAVNIH USLUŽBENCIH</t>
    </r>
  </si>
  <si>
    <t>Zap_št.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</si>
  <si>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</si>
  <si>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</si>
  <si>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</si>
  <si>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</si>
  <si>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</si>
  <si>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</si>
  <si>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</si>
  <si>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</si>
  <si>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</si>
  <si>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</si>
  <si>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</si>
  <si>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</si>
  <si>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</si>
  <si>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</si>
  <si>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</si>
  <si>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</si>
  <si>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</si>
  <si>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</si>
  <si>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</si>
  <si>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</si>
  <si>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</si>
  <si>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</si>
  <si>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</si>
  <si>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</si>
  <si>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</si>
  <si>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</si>
  <si>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</si>
  <si>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</si>
  <si>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</si>
  <si>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</si>
  <si>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A31</t>
  </si>
  <si>
    <t>A32</t>
  </si>
  <si>
    <t>A33</t>
  </si>
  <si>
    <t>A34</t>
  </si>
  <si>
    <t>A35</t>
  </si>
  <si>
    <t>A36</t>
  </si>
  <si>
    <t>A37</t>
  </si>
  <si>
    <t>A38</t>
  </si>
  <si>
    <t>A39</t>
  </si>
  <si>
    <t>A40</t>
  </si>
  <si>
    <t>A41</t>
  </si>
  <si>
    <t>A42</t>
  </si>
  <si>
    <t>A43</t>
  </si>
  <si>
    <t>A44</t>
  </si>
  <si>
    <t>A45</t>
  </si>
  <si>
    <t>A46</t>
  </si>
  <si>
    <t>A47</t>
  </si>
  <si>
    <t>A48</t>
  </si>
  <si>
    <t>A49</t>
  </si>
  <si>
    <t>A50</t>
  </si>
  <si>
    <t>V</t>
  </si>
  <si>
    <t>Zap. št.</t>
  </si>
  <si>
    <t>VII</t>
  </si>
  <si>
    <t xml:space="preserve">šifra </t>
  </si>
  <si>
    <t xml:space="preserve">enota </t>
  </si>
  <si>
    <t>Januar</t>
  </si>
  <si>
    <t xml:space="preserve">Februar </t>
  </si>
  <si>
    <t>Marec</t>
  </si>
  <si>
    <t xml:space="preserve">April </t>
  </si>
  <si>
    <t xml:space="preserve">Maj </t>
  </si>
  <si>
    <t xml:space="preserve">Junij </t>
  </si>
  <si>
    <t>točki</t>
  </si>
  <si>
    <t>točke</t>
  </si>
  <si>
    <t>točk</t>
  </si>
  <si>
    <t xml:space="preserve">SEZNAM JAVNIH USLUŽBENCEV S ŠTEVILOM NADPOOVPREČNIH OCEN KRITERJEV ZA REDNO DELOVNO USPEŠNOST </t>
  </si>
  <si>
    <t xml:space="preserve">Število nadpovprečnih ocen </t>
  </si>
  <si>
    <t>VIII</t>
  </si>
  <si>
    <t>točko</t>
  </si>
  <si>
    <t>Izračunana masa</t>
  </si>
  <si>
    <t>Priloga 2: trimesečno izplačilo redne delovne uspešnosti</t>
  </si>
  <si>
    <t>Priimek in ime:</t>
  </si>
  <si>
    <t>7-9</t>
  </si>
  <si>
    <t>10-12</t>
  </si>
  <si>
    <t>julij-september</t>
  </si>
  <si>
    <t xml:space="preserve">oktober-december </t>
  </si>
  <si>
    <t>1-3</t>
  </si>
  <si>
    <t>4-6</t>
  </si>
  <si>
    <t>januar-marec</t>
  </si>
  <si>
    <t xml:space="preserve">april-junij </t>
  </si>
  <si>
    <t>1   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</si>
</sst>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0.000"/>
    <numFmt numFmtId="166" formatCode="dd/mm/yyyy;@"/>
  </numFmts>
  <fonts count="23" x14ac:knownFonts="1">
    <font>
      <sz val="10"/>
      <name val="Arial CE"/>
      <charset val="238"/>
    </font>
    <font>
      <sz val="10"/>
      <name val="Arial CE"/>
      <charset val="238"/>
    </font>
    <font>
      <sz val="8"/>
      <name val="Arial CE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sz val="9"/>
      <name val="Arial CE"/>
      <charset val="238"/>
    </font>
    <font>
      <b/>
      <sz val="9"/>
      <name val="Arial CE"/>
      <charset val="238"/>
    </font>
    <font>
      <i/>
      <sz val="10"/>
      <name val="Arial CE"/>
      <family val="2"/>
      <charset val="238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i/>
      <sz val="8"/>
      <name val="Arial CE"/>
      <family val="2"/>
      <charset val="238"/>
    </font>
    <font>
      <b/>
      <sz val="10"/>
      <color indexed="10"/>
      <name val="Arial CE"/>
      <charset val="238"/>
    </font>
    <font>
      <sz val="10"/>
      <color indexed="10"/>
      <name val="Arial CE"/>
      <charset val="238"/>
    </font>
    <font>
      <b/>
      <sz val="9"/>
      <color indexed="10"/>
      <name val="Arial CE"/>
      <charset val="238"/>
    </font>
    <font>
      <i/>
      <sz val="10"/>
      <name val="Arial CE"/>
      <charset val="238"/>
    </font>
    <font>
      <b/>
      <sz val="12"/>
      <name val="Arial CE"/>
      <charset val="238"/>
    </font>
    <font>
      <sz val="9"/>
      <name val="Arial CE"/>
      <family val="2"/>
      <charset val="238"/>
    </font>
    <font>
      <b/>
      <sz val="8"/>
      <name val="Arial CE"/>
      <charset val="238"/>
    </font>
    <font>
      <b/>
      <i/>
      <sz val="8"/>
      <name val="Arial CE"/>
      <charset val="238"/>
    </font>
    <font>
      <b/>
      <sz val="8"/>
      <color indexed="10"/>
      <name val="Arial CE"/>
      <charset val="238"/>
    </font>
    <font>
      <sz val="10"/>
      <name val="Arial CE"/>
      <charset val="238"/>
    </font>
    <font>
      <sz val="10"/>
      <color rgb="FF3366FF"/>
      <name val="Arial CE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5"/>
        <bgColor indexed="64"/>
      </patternFill>
    </fill>
  </fills>
  <borders count="10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1" fillId="0" borderId="0"/>
  </cellStyleXfs>
  <cellXfs count="416">
    <xf numFmtId="0" fontId="0" fillId="0" borderId="0" xfId="0"/>
    <xf numFmtId="0" fontId="0" fillId="0" borderId="2" xfId="0" applyBorder="1" applyAlignment="1" applyProtection="1">
      <alignment horizontal="center" vertical="center"/>
      <protection locked="0"/>
    </xf>
    <xf numFmtId="3" fontId="9" fillId="0" borderId="2" xfId="0" applyNumberFormat="1" applyFont="1" applyFill="1" applyBorder="1" applyAlignment="1" applyProtection="1">
      <alignment horizontal="center" vertical="center"/>
      <protection locked="0"/>
    </xf>
    <xf numFmtId="4" fontId="9" fillId="0" borderId="2" xfId="0" applyNumberFormat="1" applyFont="1" applyFill="1" applyBorder="1" applyAlignment="1" applyProtection="1">
      <alignment horizontal="right" vertical="center"/>
      <protection locked="0"/>
    </xf>
    <xf numFmtId="3" fontId="9" fillId="0" borderId="2" xfId="0" applyNumberFormat="1" applyFont="1" applyBorder="1" applyAlignment="1" applyProtection="1">
      <alignment horizontal="center" vertical="center"/>
      <protection locked="0"/>
    </xf>
    <xf numFmtId="4" fontId="9" fillId="0" borderId="2" xfId="0" applyNumberFormat="1" applyFont="1" applyBorder="1" applyAlignment="1" applyProtection="1">
      <alignment horizontal="right" vertical="center"/>
      <protection locked="0"/>
    </xf>
    <xf numFmtId="0" fontId="0" fillId="0" borderId="0" xfId="0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3" fontId="0" fillId="0" borderId="0" xfId="0" applyNumberFormat="1" applyAlignment="1" applyProtection="1">
      <alignment vertical="center"/>
      <protection locked="0"/>
    </xf>
    <xf numFmtId="0" fontId="0" fillId="0" borderId="0" xfId="0" applyProtection="1">
      <protection locked="0"/>
    </xf>
    <xf numFmtId="0" fontId="0" fillId="0" borderId="2" xfId="0" applyBorder="1" applyProtection="1">
      <protection locked="0"/>
    </xf>
    <xf numFmtId="3" fontId="0" fillId="0" borderId="0" xfId="0" applyNumberFormat="1" applyBorder="1" applyAlignment="1" applyProtection="1">
      <alignment horizontal="left" vertical="center"/>
      <protection locked="0"/>
    </xf>
    <xf numFmtId="0" fontId="4" fillId="0" borderId="0" xfId="0" applyFont="1" applyProtection="1">
      <protection locked="0"/>
    </xf>
    <xf numFmtId="3" fontId="0" fillId="0" borderId="0" xfId="0" applyNumberFormat="1" applyBorder="1" applyAlignment="1" applyProtection="1">
      <alignment horizontal="center" vertical="center"/>
      <protection locked="0"/>
    </xf>
    <xf numFmtId="0" fontId="5" fillId="0" borderId="45" xfId="0" applyFont="1" applyBorder="1" applyAlignment="1" applyProtection="1">
      <alignment vertical="center"/>
      <protection locked="0"/>
    </xf>
    <xf numFmtId="3" fontId="0" fillId="0" borderId="45" xfId="0" applyNumberFormat="1" applyBorder="1" applyAlignment="1" applyProtection="1">
      <alignment vertical="center"/>
      <protection locked="0"/>
    </xf>
    <xf numFmtId="0" fontId="4" fillId="4" borderId="2" xfId="2" applyFont="1" applyFill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21" fillId="4" borderId="59" xfId="2" applyFill="1" applyBorder="1" applyAlignment="1" applyProtection="1">
      <alignment horizontal="center" vertical="center" wrapText="1"/>
      <protection locked="0"/>
    </xf>
    <xf numFmtId="0" fontId="0" fillId="4" borderId="49" xfId="0" applyFill="1" applyBorder="1" applyAlignment="1" applyProtection="1">
      <alignment horizontal="center" vertical="center" wrapText="1"/>
      <protection locked="0"/>
    </xf>
    <xf numFmtId="0" fontId="0" fillId="4" borderId="50" xfId="0" applyFill="1" applyBorder="1" applyAlignment="1" applyProtection="1">
      <alignment horizontal="center" vertical="center" wrapText="1"/>
      <protection locked="0"/>
    </xf>
    <xf numFmtId="3" fontId="0" fillId="7" borderId="48" xfId="0" applyNumberFormat="1" applyFill="1" applyBorder="1" applyAlignment="1" applyProtection="1">
      <alignment horizontal="center" vertical="center" wrapText="1"/>
      <protection locked="0"/>
    </xf>
    <xf numFmtId="3" fontId="0" fillId="7" borderId="25" xfId="0" applyNumberFormat="1" applyFill="1" applyBorder="1" applyAlignment="1" applyProtection="1">
      <alignment horizontal="center" vertical="center" wrapText="1"/>
      <protection locked="0"/>
    </xf>
    <xf numFmtId="0" fontId="18" fillId="4" borderId="83" xfId="2" applyFont="1" applyFill="1" applyBorder="1" applyAlignment="1" applyProtection="1">
      <alignment horizontal="left" vertical="center" indent="2"/>
      <protection locked="0"/>
    </xf>
    <xf numFmtId="0" fontId="18" fillId="4" borderId="85" xfId="0" applyFont="1" applyFill="1" applyBorder="1" applyAlignment="1" applyProtection="1">
      <alignment horizontal="center" vertical="center"/>
      <protection locked="0"/>
    </xf>
    <xf numFmtId="0" fontId="18" fillId="4" borderId="86" xfId="0" applyFont="1" applyFill="1" applyBorder="1" applyAlignment="1" applyProtection="1">
      <alignment horizontal="center" vertical="center"/>
      <protection locked="0"/>
    </xf>
    <xf numFmtId="3" fontId="18" fillId="5" borderId="87" xfId="0" applyNumberFormat="1" applyFont="1" applyFill="1" applyBorder="1" applyAlignment="1" applyProtection="1">
      <alignment horizontal="center" vertical="center"/>
      <protection locked="0"/>
    </xf>
    <xf numFmtId="3" fontId="18" fillId="7" borderId="88" xfId="0" applyNumberFormat="1" applyFont="1" applyFill="1" applyBorder="1" applyAlignment="1" applyProtection="1">
      <alignment horizontal="center" vertical="center"/>
      <protection locked="0"/>
    </xf>
    <xf numFmtId="3" fontId="18" fillId="7" borderId="89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0" fillId="0" borderId="0" xfId="0" applyProtection="1">
      <protection hidden="1"/>
    </xf>
    <xf numFmtId="0" fontId="0" fillId="0" borderId="0" xfId="0" applyAlignment="1" applyProtection="1">
      <alignment vertical="center"/>
      <protection hidden="1"/>
    </xf>
    <xf numFmtId="0" fontId="4" fillId="0" borderId="2" xfId="0" applyFont="1" applyBorder="1" applyProtection="1">
      <protection hidden="1"/>
    </xf>
    <xf numFmtId="0" fontId="0" fillId="0" borderId="2" xfId="0" applyBorder="1" applyProtection="1">
      <protection hidden="1"/>
    </xf>
    <xf numFmtId="0" fontId="4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7" fillId="0" borderId="0" xfId="0" applyFont="1" applyFill="1" applyBorder="1" applyAlignment="1" applyProtection="1">
      <alignment horizontal="center" vertical="center"/>
      <protection hidden="1"/>
    </xf>
    <xf numFmtId="4" fontId="9" fillId="5" borderId="90" xfId="0" applyNumberFormat="1" applyFont="1" applyFill="1" applyBorder="1" applyAlignment="1" applyProtection="1">
      <alignment horizontal="right" vertical="center"/>
      <protection hidden="1"/>
    </xf>
    <xf numFmtId="4" fontId="9" fillId="7" borderId="7" xfId="0" applyNumberFormat="1" applyFont="1" applyFill="1" applyBorder="1" applyAlignment="1" applyProtection="1">
      <alignment horizontal="right" vertical="center"/>
      <protection hidden="1"/>
    </xf>
    <xf numFmtId="4" fontId="9" fillId="7" borderId="5" xfId="0" applyNumberFormat="1" applyFont="1" applyFill="1" applyBorder="1" applyAlignment="1" applyProtection="1">
      <alignment horizontal="right" vertical="center"/>
      <protection hidden="1"/>
    </xf>
    <xf numFmtId="3" fontId="0" fillId="0" borderId="0" xfId="0" applyNumberFormat="1" applyAlignment="1" applyProtection="1">
      <alignment vertical="center"/>
      <protection hidden="1"/>
    </xf>
    <xf numFmtId="0" fontId="0" fillId="4" borderId="46" xfId="0" applyFill="1" applyBorder="1" applyAlignment="1" applyProtection="1">
      <alignment horizontal="center" vertical="center" wrapText="1"/>
      <protection locked="0"/>
    </xf>
    <xf numFmtId="0" fontId="0" fillId="4" borderId="47" xfId="0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/>
      <protection hidden="1"/>
    </xf>
    <xf numFmtId="3" fontId="0" fillId="0" borderId="0" xfId="0" applyNumberFormat="1" applyBorder="1" applyAlignment="1" applyProtection="1">
      <alignment horizontal="left" vertical="center"/>
      <protection hidden="1"/>
    </xf>
    <xf numFmtId="3" fontId="0" fillId="0" borderId="0" xfId="0" applyNumberFormat="1" applyBorder="1" applyAlignment="1" applyProtection="1">
      <alignment horizontal="center" vertical="center"/>
      <protection hidden="1"/>
    </xf>
    <xf numFmtId="0" fontId="5" fillId="0" borderId="45" xfId="0" applyFont="1" applyBorder="1" applyAlignment="1" applyProtection="1">
      <alignment vertical="center"/>
      <protection hidden="1"/>
    </xf>
    <xf numFmtId="3" fontId="0" fillId="0" borderId="45" xfId="0" applyNumberFormat="1" applyBorder="1" applyAlignment="1" applyProtection="1">
      <alignment vertical="center"/>
      <protection hidden="1"/>
    </xf>
    <xf numFmtId="0" fontId="21" fillId="4" borderId="9" xfId="2" applyFill="1" applyBorder="1" applyAlignment="1" applyProtection="1">
      <alignment horizontal="center" vertical="center" wrapText="1"/>
      <protection locked="0"/>
    </xf>
    <xf numFmtId="0" fontId="21" fillId="4" borderId="2" xfId="2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vertical="center"/>
      <protection hidden="1"/>
    </xf>
    <xf numFmtId="0" fontId="0" fillId="0" borderId="2" xfId="0" applyBorder="1" applyAlignment="1" applyProtection="1">
      <alignment horizontal="center" vertical="center"/>
      <protection hidden="1"/>
    </xf>
    <xf numFmtId="3" fontId="9" fillId="0" borderId="2" xfId="0" applyNumberFormat="1" applyFont="1" applyFill="1" applyBorder="1" applyAlignment="1" applyProtection="1">
      <alignment horizontal="center" vertical="center"/>
      <protection hidden="1"/>
    </xf>
    <xf numFmtId="3" fontId="9" fillId="0" borderId="2" xfId="0" applyNumberFormat="1" applyFont="1" applyBorder="1" applyAlignment="1" applyProtection="1">
      <alignment horizontal="center" vertical="center"/>
      <protection hidden="1"/>
    </xf>
    <xf numFmtId="1" fontId="15" fillId="0" borderId="2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vertical="center"/>
      <protection hidden="1"/>
    </xf>
    <xf numFmtId="49" fontId="0" fillId="0" borderId="2" xfId="0" applyNumberFormat="1" applyBorder="1" applyAlignment="1" applyProtection="1">
      <alignment horizontal="center" vertical="center"/>
      <protection hidden="1"/>
    </xf>
    <xf numFmtId="0" fontId="0" fillId="2" borderId="2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49" fontId="0" fillId="0" borderId="2" xfId="0" applyNumberFormat="1" applyBorder="1" applyAlignment="1" applyProtection="1">
      <alignment horizontal="center" vertical="center"/>
      <protection locked="0"/>
    </xf>
    <xf numFmtId="1" fontId="0" fillId="0" borderId="2" xfId="0" applyNumberFormat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vertical="center"/>
      <protection locked="0"/>
    </xf>
    <xf numFmtId="0" fontId="1" fillId="2" borderId="35" xfId="0" applyFont="1" applyFill="1" applyBorder="1" applyAlignment="1" applyProtection="1">
      <alignment vertical="center"/>
      <protection locked="0"/>
    </xf>
    <xf numFmtId="49" fontId="0" fillId="0" borderId="0" xfId="0" applyNumberFormat="1" applyAlignment="1" applyProtection="1">
      <alignment vertical="center"/>
      <protection locked="0"/>
    </xf>
    <xf numFmtId="0" fontId="0" fillId="2" borderId="19" xfId="0" applyFill="1" applyBorder="1" applyAlignment="1" applyProtection="1">
      <alignment vertical="center"/>
      <protection locked="0"/>
    </xf>
    <xf numFmtId="0" fontId="0" fillId="0" borderId="19" xfId="0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vertical="center"/>
      <protection locked="0"/>
    </xf>
    <xf numFmtId="3" fontId="0" fillId="0" borderId="21" xfId="0" applyNumberFormat="1" applyBorder="1" applyAlignment="1" applyProtection="1">
      <alignment vertical="center"/>
      <protection locked="0"/>
    </xf>
    <xf numFmtId="0" fontId="0" fillId="0" borderId="21" xfId="0" applyBorder="1" applyAlignment="1" applyProtection="1">
      <alignment vertical="center"/>
      <protection locked="0"/>
    </xf>
    <xf numFmtId="3" fontId="0" fillId="0" borderId="1" xfId="0" applyNumberFormat="1" applyBorder="1" applyAlignment="1" applyProtection="1">
      <alignment vertical="center"/>
      <protection locked="0"/>
    </xf>
    <xf numFmtId="3" fontId="12" fillId="2" borderId="22" xfId="0" applyNumberFormat="1" applyFont="1" applyFill="1" applyBorder="1" applyAlignment="1" applyProtection="1">
      <alignment horizontal="center" vertical="center" wrapText="1"/>
      <protection locked="0"/>
    </xf>
    <xf numFmtId="3" fontId="1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6" fillId="3" borderId="23" xfId="0" applyFont="1" applyFill="1" applyBorder="1" applyAlignment="1" applyProtection="1">
      <alignment horizontal="center" vertical="center"/>
      <protection locked="0"/>
    </xf>
    <xf numFmtId="0" fontId="6" fillId="3" borderId="24" xfId="0" applyFont="1" applyFill="1" applyBorder="1" applyAlignment="1" applyProtection="1">
      <alignment horizontal="center" vertical="center"/>
      <protection locked="0"/>
    </xf>
    <xf numFmtId="0" fontId="1" fillId="3" borderId="24" xfId="0" applyFont="1" applyFill="1" applyBorder="1" applyAlignment="1" applyProtection="1">
      <alignment horizontal="center" vertical="center"/>
      <protection locked="0"/>
    </xf>
    <xf numFmtId="0" fontId="1" fillId="3" borderId="25" xfId="0" applyFont="1" applyFill="1" applyBorder="1" applyAlignment="1" applyProtection="1">
      <alignment horizontal="center" vertical="center"/>
      <protection locked="0"/>
    </xf>
    <xf numFmtId="0" fontId="19" fillId="3" borderId="91" xfId="0" applyFont="1" applyFill="1" applyBorder="1" applyAlignment="1" applyProtection="1">
      <alignment horizontal="center" vertical="center"/>
      <protection locked="0"/>
    </xf>
    <xf numFmtId="0" fontId="19" fillId="3" borderId="85" xfId="0" applyFont="1" applyFill="1" applyBorder="1" applyAlignment="1" applyProtection="1">
      <alignment horizontal="center" vertical="center"/>
      <protection locked="0"/>
    </xf>
    <xf numFmtId="0" fontId="18" fillId="3" borderId="85" xfId="0" applyFont="1" applyFill="1" applyBorder="1" applyAlignment="1" applyProtection="1">
      <alignment horizontal="center" vertical="center"/>
      <protection locked="0"/>
    </xf>
    <xf numFmtId="0" fontId="18" fillId="3" borderId="88" xfId="0" applyFont="1" applyFill="1" applyBorder="1" applyAlignment="1" applyProtection="1">
      <alignment horizontal="center" vertical="center"/>
      <protection locked="0"/>
    </xf>
    <xf numFmtId="0" fontId="18" fillId="2" borderId="20" xfId="0" applyFont="1" applyFill="1" applyBorder="1" applyAlignment="1" applyProtection="1">
      <alignment horizontal="center" vertical="center"/>
      <protection locked="0"/>
    </xf>
    <xf numFmtId="3" fontId="20" fillId="2" borderId="2" xfId="0" applyNumberFormat="1" applyFont="1" applyFill="1" applyBorder="1" applyAlignment="1" applyProtection="1">
      <alignment horizontal="center" vertical="center"/>
      <protection locked="0"/>
    </xf>
    <xf numFmtId="3" fontId="18" fillId="5" borderId="2" xfId="0" applyNumberFormat="1" applyFont="1" applyFill="1" applyBorder="1" applyAlignment="1" applyProtection="1">
      <alignment horizontal="center" vertical="center" wrapText="1"/>
      <protection locked="0"/>
    </xf>
    <xf numFmtId="3" fontId="18" fillId="6" borderId="2" xfId="0" applyNumberFormat="1" applyFont="1" applyFill="1" applyBorder="1" applyAlignment="1" applyProtection="1">
      <alignment horizontal="center" vertical="center" wrapText="1"/>
      <protection locked="0"/>
    </xf>
    <xf numFmtId="0" fontId="18" fillId="6" borderId="2" xfId="0" applyFont="1" applyFill="1" applyBorder="1" applyAlignment="1" applyProtection="1">
      <alignment horizontal="center" vertical="center" wrapText="1"/>
      <protection locked="0"/>
    </xf>
    <xf numFmtId="3" fontId="20" fillId="2" borderId="2" xfId="0" applyNumberFormat="1" applyFont="1" applyFill="1" applyBorder="1" applyAlignment="1" applyProtection="1">
      <alignment horizontal="center" vertical="center" wrapText="1"/>
      <protection locked="0"/>
    </xf>
    <xf numFmtId="3" fontId="20" fillId="2" borderId="26" xfId="0" applyNumberFormat="1" applyFont="1" applyFill="1" applyBorder="1" applyAlignment="1" applyProtection="1">
      <alignment horizontal="center" vertical="center"/>
      <protection locked="0"/>
    </xf>
    <xf numFmtId="4" fontId="0" fillId="0" borderId="2" xfId="0" applyNumberFormat="1" applyBorder="1" applyAlignment="1" applyProtection="1">
      <alignment vertical="center"/>
      <protection locked="0"/>
    </xf>
    <xf numFmtId="164" fontId="0" fillId="0" borderId="2" xfId="0" applyNumberFormat="1" applyBorder="1" applyAlignment="1" applyProtection="1">
      <alignment vertical="center"/>
      <protection locked="0"/>
    </xf>
    <xf numFmtId="4" fontId="0" fillId="0" borderId="26" xfId="0" applyNumberFormat="1" applyBorder="1" applyAlignment="1" applyProtection="1">
      <alignment vertical="center"/>
      <protection locked="0"/>
    </xf>
    <xf numFmtId="0" fontId="0" fillId="2" borderId="20" xfId="0" applyFill="1" applyBorder="1" applyAlignment="1" applyProtection="1">
      <alignment horizontal="center" vertical="center"/>
      <protection locked="0"/>
    </xf>
    <xf numFmtId="4" fontId="0" fillId="2" borderId="2" xfId="0" applyNumberFormat="1" applyFill="1" applyBorder="1" applyAlignment="1" applyProtection="1">
      <alignment vertical="center"/>
      <protection locked="0"/>
    </xf>
    <xf numFmtId="4" fontId="0" fillId="5" borderId="2" xfId="0" applyNumberFormat="1" applyFill="1" applyBorder="1" applyAlignment="1" applyProtection="1">
      <alignment vertical="center"/>
      <protection locked="0"/>
    </xf>
    <xf numFmtId="3" fontId="12" fillId="2" borderId="2" xfId="0" applyNumberFormat="1" applyFont="1" applyFill="1" applyBorder="1" applyAlignment="1" applyProtection="1">
      <alignment vertical="center"/>
      <protection locked="0"/>
    </xf>
    <xf numFmtId="4" fontId="12" fillId="2" borderId="2" xfId="0" applyNumberFormat="1" applyFont="1" applyFill="1" applyBorder="1" applyAlignment="1" applyProtection="1">
      <alignment vertical="center"/>
      <protection locked="0"/>
    </xf>
    <xf numFmtId="165" fontId="0" fillId="5" borderId="2" xfId="0" applyNumberFormat="1" applyFill="1" applyBorder="1" applyAlignment="1" applyProtection="1">
      <alignment horizontal="right" vertical="center"/>
      <protection locked="0"/>
    </xf>
    <xf numFmtId="3" fontId="12" fillId="2" borderId="2" xfId="0" applyNumberFormat="1" applyFont="1" applyFill="1" applyBorder="1" applyAlignment="1" applyProtection="1">
      <alignment horizontal="center" vertical="center"/>
      <protection locked="0"/>
    </xf>
    <xf numFmtId="9" fontId="4" fillId="2" borderId="2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vertical="center"/>
      <protection locked="0"/>
    </xf>
    <xf numFmtId="3" fontId="1" fillId="0" borderId="34" xfId="0" applyNumberFormat="1" applyFont="1" applyBorder="1" applyAlignment="1" applyProtection="1">
      <alignment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2" fontId="1" fillId="0" borderId="38" xfId="0" applyNumberFormat="1" applyFont="1" applyBorder="1" applyAlignment="1" applyProtection="1">
      <alignment horizontal="center" vertical="center"/>
      <protection locked="0"/>
    </xf>
    <xf numFmtId="3" fontId="1" fillId="0" borderId="42" xfId="0" applyNumberFormat="1" applyFont="1" applyBorder="1" applyAlignment="1" applyProtection="1">
      <alignment vertical="center"/>
      <protection locked="0"/>
    </xf>
    <xf numFmtId="0" fontId="18" fillId="4" borderId="85" xfId="0" applyFont="1" applyFill="1" applyBorder="1" applyAlignment="1" applyProtection="1">
      <alignment horizontal="center" vertical="center"/>
      <protection hidden="1"/>
    </xf>
    <xf numFmtId="3" fontId="18" fillId="4" borderId="86" xfId="0" applyNumberFormat="1" applyFont="1" applyFill="1" applyBorder="1" applyAlignment="1" applyProtection="1">
      <alignment horizontal="center" vertical="center"/>
      <protection hidden="1"/>
    </xf>
    <xf numFmtId="0" fontId="7" fillId="6" borderId="94" xfId="0" applyFont="1" applyFill="1" applyBorder="1" applyAlignment="1" applyProtection="1">
      <alignment horizontal="center" vertical="center"/>
      <protection hidden="1"/>
    </xf>
    <xf numFmtId="4" fontId="9" fillId="6" borderId="17" xfId="0" applyNumberFormat="1" applyFont="1" applyFill="1" applyBorder="1" applyAlignment="1" applyProtection="1">
      <alignment vertical="center"/>
      <protection hidden="1"/>
    </xf>
    <xf numFmtId="0" fontId="7" fillId="6" borderId="30" xfId="0" applyFont="1" applyFill="1" applyBorder="1" applyAlignment="1" applyProtection="1">
      <alignment horizontal="center" vertical="center"/>
      <protection hidden="1"/>
    </xf>
    <xf numFmtId="9" fontId="9" fillId="6" borderId="51" xfId="0" applyNumberFormat="1" applyFont="1" applyFill="1" applyBorder="1" applyAlignment="1" applyProtection="1">
      <alignment horizontal="center" vertical="center"/>
      <protection hidden="1"/>
    </xf>
    <xf numFmtId="4" fontId="9" fillId="6" borderId="41" xfId="0" applyNumberFormat="1" applyFont="1" applyFill="1" applyBorder="1" applyAlignment="1" applyProtection="1">
      <alignment vertical="center"/>
      <protection hidden="1"/>
    </xf>
    <xf numFmtId="0" fontId="18" fillId="3" borderId="87" xfId="0" applyFont="1" applyFill="1" applyBorder="1" applyAlignment="1" applyProtection="1">
      <alignment horizontal="center" vertical="center"/>
      <protection hidden="1"/>
    </xf>
    <xf numFmtId="3" fontId="18" fillId="5" borderId="88" xfId="0" applyNumberFormat="1" applyFont="1" applyFill="1" applyBorder="1" applyAlignment="1" applyProtection="1">
      <alignment horizontal="center" vertical="center"/>
      <protection hidden="1"/>
    </xf>
    <xf numFmtId="0" fontId="18" fillId="5" borderId="88" xfId="0" applyFont="1" applyFill="1" applyBorder="1" applyAlignment="1" applyProtection="1">
      <alignment horizontal="center" vertical="center" wrapText="1"/>
      <protection hidden="1"/>
    </xf>
    <xf numFmtId="0" fontId="18" fillId="5" borderId="92" xfId="0" applyFont="1" applyFill="1" applyBorder="1" applyAlignment="1" applyProtection="1">
      <alignment horizontal="center" vertical="center" wrapText="1"/>
      <protection hidden="1"/>
    </xf>
    <xf numFmtId="3" fontId="20" fillId="2" borderId="93" xfId="0" applyNumberFormat="1" applyFont="1" applyFill="1" applyBorder="1" applyAlignment="1" applyProtection="1">
      <alignment horizontal="center" vertical="center"/>
      <protection hidden="1"/>
    </xf>
    <xf numFmtId="3" fontId="20" fillId="2" borderId="92" xfId="0" applyNumberFormat="1" applyFont="1" applyFill="1" applyBorder="1" applyAlignment="1" applyProtection="1">
      <alignment horizontal="center" vertical="center"/>
      <protection hidden="1"/>
    </xf>
    <xf numFmtId="165" fontId="1" fillId="0" borderId="2" xfId="1" applyNumberFormat="1" applyBorder="1" applyAlignment="1" applyProtection="1">
      <alignment horizontal="center" vertical="center"/>
      <protection hidden="1"/>
    </xf>
    <xf numFmtId="3" fontId="4" fillId="5" borderId="13" xfId="0" applyNumberFormat="1" applyFont="1" applyFill="1" applyBorder="1" applyAlignment="1" applyProtection="1">
      <alignment horizontal="center" vertical="center" wrapText="1"/>
      <protection hidden="1"/>
    </xf>
    <xf numFmtId="4" fontId="4" fillId="5" borderId="6" xfId="0" applyNumberFormat="1" applyFont="1" applyFill="1" applyBorder="1" applyAlignment="1" applyProtection="1">
      <alignment horizontal="center" vertical="center" wrapText="1"/>
      <protection hidden="1"/>
    </xf>
    <xf numFmtId="3" fontId="12" fillId="2" borderId="95" xfId="0" applyNumberFormat="1" applyFont="1" applyFill="1" applyBorder="1" applyAlignment="1" applyProtection="1">
      <alignment horizontal="center" vertical="center" wrapText="1"/>
      <protection hidden="1"/>
    </xf>
    <xf numFmtId="4" fontId="12" fillId="2" borderId="69" xfId="0" applyNumberFormat="1" applyFont="1" applyFill="1" applyBorder="1" applyAlignment="1" applyProtection="1">
      <alignment horizontal="right" vertical="center" wrapText="1"/>
      <protection hidden="1"/>
    </xf>
    <xf numFmtId="3" fontId="4" fillId="5" borderId="27" xfId="0" applyNumberFormat="1" applyFont="1" applyFill="1" applyBorder="1" applyAlignment="1" applyProtection="1">
      <alignment horizontal="center" vertical="center" wrapText="1"/>
      <protection hidden="1"/>
    </xf>
    <xf numFmtId="165" fontId="4" fillId="5" borderId="28" xfId="0" applyNumberFormat="1" applyFont="1" applyFill="1" applyBorder="1" applyAlignment="1" applyProtection="1">
      <alignment horizontal="center" vertical="center" wrapText="1"/>
      <protection hidden="1"/>
    </xf>
    <xf numFmtId="3" fontId="12" fillId="2" borderId="30" xfId="0" applyNumberFormat="1" applyFont="1" applyFill="1" applyBorder="1" applyAlignment="1" applyProtection="1">
      <alignment horizontal="center" vertical="center" wrapText="1"/>
      <protection hidden="1"/>
    </xf>
    <xf numFmtId="4" fontId="12" fillId="2" borderId="31" xfId="0" applyNumberFormat="1" applyFont="1" applyFill="1" applyBorder="1" applyAlignment="1" applyProtection="1">
      <alignment vertical="center" wrapText="1"/>
      <protection hidden="1"/>
    </xf>
    <xf numFmtId="0" fontId="1" fillId="0" borderId="0" xfId="0" applyFont="1" applyAlignment="1" applyProtection="1">
      <alignment vertical="center"/>
      <protection hidden="1"/>
    </xf>
    <xf numFmtId="0" fontId="4" fillId="2" borderId="32" xfId="0" applyFont="1" applyFill="1" applyBorder="1" applyAlignment="1" applyProtection="1">
      <alignment horizontal="center" vertical="center"/>
      <protection hidden="1"/>
    </xf>
    <xf numFmtId="3" fontId="1" fillId="0" borderId="0" xfId="0" applyNumberFormat="1" applyFont="1" applyAlignment="1" applyProtection="1">
      <alignment vertical="center"/>
      <protection hidden="1"/>
    </xf>
    <xf numFmtId="0" fontId="1" fillId="0" borderId="37" xfId="0" applyFont="1" applyBorder="1" applyAlignment="1" applyProtection="1">
      <alignment horizontal="center" vertical="center"/>
      <protection hidden="1"/>
    </xf>
    <xf numFmtId="0" fontId="1" fillId="0" borderId="39" xfId="0" applyFont="1" applyBorder="1" applyAlignment="1" applyProtection="1">
      <alignment horizontal="center" vertical="center"/>
      <protection hidden="1"/>
    </xf>
    <xf numFmtId="0" fontId="1" fillId="0" borderId="0" xfId="0" applyFont="1" applyProtection="1">
      <protection hidden="1"/>
    </xf>
    <xf numFmtId="165" fontId="1" fillId="0" borderId="0" xfId="0" applyNumberFormat="1" applyFont="1" applyAlignment="1" applyProtection="1">
      <alignment vertical="center"/>
      <protection hidden="1"/>
    </xf>
    <xf numFmtId="0" fontId="0" fillId="2" borderId="2" xfId="0" applyFill="1" applyBorder="1" applyAlignment="1" applyProtection="1">
      <alignment horizontal="center" vertical="center"/>
      <protection hidden="1"/>
    </xf>
    <xf numFmtId="0" fontId="0" fillId="2" borderId="2" xfId="0" applyFill="1" applyBorder="1" applyAlignment="1" applyProtection="1">
      <alignment horizontal="left" vertical="center"/>
      <protection hidden="1"/>
    </xf>
    <xf numFmtId="1" fontId="0" fillId="0" borderId="2" xfId="0" applyNumberFormat="1" applyBorder="1" applyAlignment="1" applyProtection="1">
      <alignment horizontal="center" vertical="center"/>
      <protection hidden="1"/>
    </xf>
    <xf numFmtId="0" fontId="1" fillId="2" borderId="20" xfId="0" applyFont="1" applyFill="1" applyBorder="1" applyAlignment="1" applyProtection="1">
      <alignment vertical="center"/>
      <protection hidden="1"/>
    </xf>
    <xf numFmtId="0" fontId="1" fillId="2" borderId="35" xfId="0" applyFont="1" applyFill="1" applyBorder="1" applyAlignment="1" applyProtection="1">
      <alignment vertical="center"/>
      <protection hidden="1"/>
    </xf>
    <xf numFmtId="49" fontId="0" fillId="0" borderId="0" xfId="0" applyNumberFormat="1" applyAlignment="1" applyProtection="1">
      <alignment vertical="center"/>
      <protection hidden="1"/>
    </xf>
    <xf numFmtId="0" fontId="0" fillId="2" borderId="19" xfId="0" applyFill="1" applyBorder="1" applyAlignment="1" applyProtection="1">
      <alignment vertical="center"/>
      <protection hidden="1"/>
    </xf>
    <xf numFmtId="0" fontId="0" fillId="0" borderId="19" xfId="0" applyBorder="1" applyAlignment="1" applyProtection="1">
      <alignment horizontal="right" vertical="center"/>
      <protection hidden="1"/>
    </xf>
    <xf numFmtId="0" fontId="0" fillId="0" borderId="14" xfId="0" applyBorder="1" applyAlignment="1" applyProtection="1">
      <alignment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8" fillId="0" borderId="2" xfId="0" applyFont="1" applyBorder="1" applyAlignment="1" applyProtection="1">
      <alignment horizontal="left" vertical="center"/>
      <protection locked="0"/>
    </xf>
    <xf numFmtId="0" fontId="0" fillId="4" borderId="53" xfId="0" applyFill="1" applyBorder="1" applyAlignment="1" applyProtection="1">
      <alignment horizontal="center" vertical="center" wrapText="1"/>
      <protection locked="0"/>
    </xf>
    <xf numFmtId="0" fontId="18" fillId="4" borderId="83" xfId="0" applyFont="1" applyFill="1" applyBorder="1" applyAlignment="1" applyProtection="1">
      <alignment horizontal="center" vertical="center"/>
      <protection locked="0"/>
    </xf>
    <xf numFmtId="0" fontId="18" fillId="4" borderId="58" xfId="0" applyFont="1" applyFill="1" applyBorder="1" applyAlignment="1" applyProtection="1">
      <alignment horizontal="center" vertical="center"/>
      <protection locked="0"/>
    </xf>
    <xf numFmtId="0" fontId="0" fillId="4" borderId="59" xfId="0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left"/>
      <protection hidden="1"/>
    </xf>
    <xf numFmtId="0" fontId="4" fillId="0" borderId="0" xfId="0" applyFont="1"/>
    <xf numFmtId="0" fontId="4" fillId="0" borderId="0" xfId="0" applyFont="1" applyFill="1" applyBorder="1" applyAlignment="1" applyProtection="1">
      <alignment horizontal="left" vertical="center"/>
      <protection hidden="1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3" fontId="1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left" vertical="center"/>
      <protection hidden="1"/>
    </xf>
    <xf numFmtId="0" fontId="17" fillId="6" borderId="72" xfId="0" applyFont="1" applyFill="1" applyBorder="1" applyAlignment="1" applyProtection="1">
      <alignment horizontal="center" vertical="center" wrapText="1"/>
      <protection hidden="1"/>
    </xf>
    <xf numFmtId="0" fontId="18" fillId="4" borderId="83" xfId="0" applyFont="1" applyFill="1" applyBorder="1" applyAlignment="1" applyProtection="1">
      <alignment horizontal="center" vertical="center"/>
      <protection hidden="1"/>
    </xf>
    <xf numFmtId="0" fontId="18" fillId="4" borderId="84" xfId="0" applyFont="1" applyFill="1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3" fontId="4" fillId="0" borderId="0" xfId="0" applyNumberFormat="1" applyFont="1" applyAlignment="1" applyProtection="1">
      <alignment horizontal="center" vertical="center"/>
      <protection hidden="1"/>
    </xf>
    <xf numFmtId="0" fontId="0" fillId="0" borderId="0" xfId="0" applyAlignment="1" applyProtection="1">
      <alignment horizontal="left" vertical="center"/>
      <protection locked="0"/>
    </xf>
    <xf numFmtId="4" fontId="4" fillId="0" borderId="0" xfId="0" applyNumberFormat="1" applyFont="1" applyAlignment="1" applyProtection="1">
      <alignment vertical="center"/>
      <protection hidden="1"/>
    </xf>
    <xf numFmtId="3" fontId="0" fillId="0" borderId="0" xfId="0" applyNumberFormat="1" applyAlignment="1" applyProtection="1">
      <alignment horizontal="left" vertical="center"/>
      <protection hidden="1"/>
    </xf>
    <xf numFmtId="3" fontId="16" fillId="0" borderId="12" xfId="0" applyNumberFormat="1" applyFont="1" applyBorder="1" applyAlignment="1" applyProtection="1">
      <alignment horizontal="center" vertical="center"/>
      <protection hidden="1"/>
    </xf>
    <xf numFmtId="3" fontId="16" fillId="0" borderId="0" xfId="0" applyNumberFormat="1" applyFont="1" applyAlignment="1" applyProtection="1">
      <alignment horizontal="center" vertical="center"/>
      <protection hidden="1"/>
    </xf>
    <xf numFmtId="0" fontId="4" fillId="4" borderId="2" xfId="2" applyFont="1" applyFill="1" applyBorder="1" applyAlignment="1" applyProtection="1">
      <alignment horizontal="left" vertical="center"/>
      <protection hidden="1"/>
    </xf>
    <xf numFmtId="3" fontId="12" fillId="0" borderId="0" xfId="0" applyNumberFormat="1" applyFont="1" applyAlignment="1" applyProtection="1">
      <alignment horizontal="center" vertical="center" wrapText="1"/>
      <protection hidden="1"/>
    </xf>
    <xf numFmtId="3" fontId="14" fillId="0" borderId="0" xfId="0" applyNumberFormat="1" applyFont="1" applyAlignment="1" applyProtection="1">
      <alignment horizontal="center" vertical="center"/>
      <protection hidden="1"/>
    </xf>
    <xf numFmtId="4" fontId="9" fillId="0" borderId="2" xfId="0" applyNumberFormat="1" applyFont="1" applyBorder="1" applyAlignment="1" applyProtection="1">
      <alignment horizontal="right" vertical="center"/>
      <protection hidden="1"/>
    </xf>
    <xf numFmtId="1" fontId="1" fillId="0" borderId="2" xfId="0" applyNumberFormat="1" applyFont="1" applyBorder="1" applyAlignment="1" applyProtection="1">
      <alignment horizontal="center" vertical="center"/>
      <protection hidden="1"/>
    </xf>
    <xf numFmtId="4" fontId="13" fillId="0" borderId="2" xfId="0" applyNumberFormat="1" applyFont="1" applyBorder="1" applyAlignment="1" applyProtection="1">
      <alignment horizontal="right" vertical="center"/>
      <protection hidden="1"/>
    </xf>
    <xf numFmtId="165" fontId="13" fillId="0" borderId="0" xfId="0" applyNumberFormat="1" applyFont="1" applyAlignment="1" applyProtection="1">
      <alignment horizontal="center" vertical="center"/>
      <protection hidden="1"/>
    </xf>
    <xf numFmtId="2" fontId="11" fillId="0" borderId="0" xfId="0" applyNumberFormat="1" applyFont="1" applyAlignment="1" applyProtection="1">
      <alignment horizontal="center" vertical="center"/>
      <protection locked="0"/>
    </xf>
    <xf numFmtId="2" fontId="13" fillId="0" borderId="0" xfId="0" applyNumberFormat="1" applyFont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horizontal="right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" fillId="0" borderId="35" xfId="0" applyFont="1" applyBorder="1" applyProtection="1">
      <protection locked="0"/>
    </xf>
    <xf numFmtId="0" fontId="1" fillId="0" borderId="36" xfId="0" applyFont="1" applyBorder="1" applyProtection="1">
      <protection locked="0"/>
    </xf>
    <xf numFmtId="0" fontId="4" fillId="0" borderId="30" xfId="0" applyFont="1" applyBorder="1" applyAlignment="1" applyProtection="1">
      <alignment horizontal="center" vertical="center"/>
      <protection hidden="1"/>
    </xf>
    <xf numFmtId="0" fontId="1" fillId="0" borderId="40" xfId="0" applyFont="1" applyBorder="1" applyAlignment="1" applyProtection="1">
      <alignment horizontal="left" vertical="center"/>
      <protection hidden="1"/>
    </xf>
    <xf numFmtId="2" fontId="1" fillId="0" borderId="41" xfId="0" applyNumberFormat="1" applyFont="1" applyBorder="1" applyAlignment="1" applyProtection="1">
      <alignment horizontal="center" vertical="center"/>
      <protection hidden="1"/>
    </xf>
    <xf numFmtId="2" fontId="1" fillId="0" borderId="0" xfId="0" applyNumberFormat="1" applyFont="1" applyAlignment="1" applyProtection="1">
      <alignment horizontal="center" vertical="center"/>
      <protection locked="0"/>
    </xf>
    <xf numFmtId="0" fontId="1" fillId="0" borderId="43" xfId="0" applyFont="1" applyBorder="1" applyProtection="1">
      <protection locked="0"/>
    </xf>
    <xf numFmtId="0" fontId="1" fillId="0" borderId="44" xfId="0" applyFont="1" applyBorder="1" applyProtection="1">
      <protection locked="0"/>
    </xf>
    <xf numFmtId="0" fontId="0" fillId="0" borderId="0" xfId="0" applyAlignment="1" applyProtection="1">
      <alignment horizontal="left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18" fillId="2" borderId="20" xfId="0" applyFont="1" applyFill="1" applyBorder="1" applyAlignment="1" applyProtection="1">
      <alignment horizontal="center" vertical="center"/>
      <protection hidden="1"/>
    </xf>
    <xf numFmtId="3" fontId="20" fillId="2" borderId="2" xfId="0" applyNumberFormat="1" applyFont="1" applyFill="1" applyBorder="1" applyAlignment="1" applyProtection="1">
      <alignment horizontal="center" vertical="center"/>
      <protection hidden="1"/>
    </xf>
    <xf numFmtId="3" fontId="18" fillId="5" borderId="2" xfId="0" applyNumberFormat="1" applyFont="1" applyFill="1" applyBorder="1" applyAlignment="1" applyProtection="1">
      <alignment horizontal="center" vertical="center" wrapText="1"/>
      <protection hidden="1"/>
    </xf>
    <xf numFmtId="3" fontId="18" fillId="6" borderId="2" xfId="0" applyNumberFormat="1" applyFont="1" applyFill="1" applyBorder="1" applyAlignment="1" applyProtection="1">
      <alignment horizontal="center" vertical="center" wrapText="1"/>
      <protection hidden="1"/>
    </xf>
    <xf numFmtId="0" fontId="18" fillId="6" borderId="2" xfId="0" applyFont="1" applyFill="1" applyBorder="1" applyAlignment="1" applyProtection="1">
      <alignment horizontal="center" vertical="center" wrapText="1"/>
      <protection hidden="1"/>
    </xf>
    <xf numFmtId="3" fontId="20" fillId="2" borderId="2" xfId="0" applyNumberFormat="1" applyFont="1" applyFill="1" applyBorder="1" applyAlignment="1" applyProtection="1">
      <alignment horizontal="center" vertical="center" wrapText="1"/>
      <protection hidden="1"/>
    </xf>
    <xf numFmtId="3" fontId="20" fillId="2" borderId="26" xfId="0" applyNumberFormat="1" applyFont="1" applyFill="1" applyBorder="1" applyAlignment="1" applyProtection="1">
      <alignment horizontal="center" vertical="center"/>
      <protection hidden="1"/>
    </xf>
    <xf numFmtId="4" fontId="0" fillId="0" borderId="2" xfId="0" applyNumberFormat="1" applyBorder="1" applyAlignment="1" applyProtection="1">
      <alignment vertical="center"/>
      <protection hidden="1"/>
    </xf>
    <xf numFmtId="164" fontId="0" fillId="0" borderId="2" xfId="0" applyNumberFormat="1" applyBorder="1" applyAlignment="1" applyProtection="1">
      <alignment vertical="center"/>
      <protection hidden="1"/>
    </xf>
    <xf numFmtId="4" fontId="0" fillId="0" borderId="26" xfId="0" applyNumberFormat="1" applyBorder="1" applyAlignment="1" applyProtection="1">
      <alignment vertical="center"/>
      <protection hidden="1"/>
    </xf>
    <xf numFmtId="0" fontId="0" fillId="2" borderId="20" xfId="0" applyFill="1" applyBorder="1" applyAlignment="1" applyProtection="1">
      <alignment horizontal="center" vertical="center"/>
      <protection hidden="1"/>
    </xf>
    <xf numFmtId="4" fontId="0" fillId="2" borderId="2" xfId="0" applyNumberFormat="1" applyFill="1" applyBorder="1" applyAlignment="1" applyProtection="1">
      <alignment vertical="center"/>
      <protection hidden="1"/>
    </xf>
    <xf numFmtId="4" fontId="0" fillId="5" borderId="2" xfId="0" applyNumberFormat="1" applyFill="1" applyBorder="1" applyAlignment="1" applyProtection="1">
      <alignment vertical="center"/>
      <protection hidden="1"/>
    </xf>
    <xf numFmtId="3" fontId="12" fillId="2" borderId="2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vertical="center" wrapText="1"/>
      <protection hidden="1"/>
    </xf>
    <xf numFmtId="3" fontId="12" fillId="2" borderId="2" xfId="0" applyNumberFormat="1" applyFont="1" applyFill="1" applyBorder="1" applyAlignment="1" applyProtection="1">
      <alignment vertical="center"/>
      <protection hidden="1"/>
    </xf>
    <xf numFmtId="4" fontId="12" fillId="2" borderId="2" xfId="0" applyNumberFormat="1" applyFont="1" applyFill="1" applyBorder="1" applyAlignment="1" applyProtection="1">
      <alignment vertical="center"/>
      <protection hidden="1"/>
    </xf>
    <xf numFmtId="165" fontId="0" fillId="5" borderId="2" xfId="0" applyNumberFormat="1" applyFill="1" applyBorder="1" applyAlignment="1" applyProtection="1">
      <alignment horizontal="right" vertical="center"/>
      <protection hidden="1"/>
    </xf>
    <xf numFmtId="3" fontId="12" fillId="2" borderId="2" xfId="0" applyNumberFormat="1" applyFont="1" applyFill="1" applyBorder="1" applyAlignment="1" applyProtection="1">
      <alignment horizontal="center" vertical="center"/>
      <protection hidden="1"/>
    </xf>
    <xf numFmtId="9" fontId="4" fillId="2" borderId="2" xfId="0" applyNumberFormat="1" applyFont="1" applyFill="1" applyBorder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4" fontId="0" fillId="0" borderId="0" xfId="0" applyNumberFormat="1" applyAlignment="1" applyProtection="1">
      <alignment vertical="center"/>
      <protection hidden="1"/>
    </xf>
    <xf numFmtId="49" fontId="0" fillId="0" borderId="0" xfId="0" applyNumberFormat="1" applyProtection="1">
      <protection locked="0"/>
    </xf>
    <xf numFmtId="0" fontId="0" fillId="0" borderId="11" xfId="0" applyBorder="1"/>
    <xf numFmtId="0" fontId="0" fillId="0" borderId="1" xfId="0" applyBorder="1"/>
    <xf numFmtId="0" fontId="0" fillId="0" borderId="67" xfId="0" applyBorder="1"/>
    <xf numFmtId="0" fontId="0" fillId="0" borderId="96" xfId="0" applyBorder="1"/>
    <xf numFmtId="49" fontId="0" fillId="0" borderId="97" xfId="0" applyNumberFormat="1" applyBorder="1" applyAlignment="1" applyProtection="1">
      <alignment horizontal="center" vertical="center" wrapText="1"/>
      <protection hidden="1"/>
    </xf>
    <xf numFmtId="0" fontId="0" fillId="0" borderId="38" xfId="0" applyBorder="1" applyAlignment="1" applyProtection="1">
      <alignment horizontal="center"/>
      <protection hidden="1"/>
    </xf>
    <xf numFmtId="0" fontId="0" fillId="0" borderId="98" xfId="0" applyBorder="1" applyAlignment="1" applyProtection="1">
      <alignment horizontal="center"/>
      <protection hidden="1"/>
    </xf>
    <xf numFmtId="2" fontId="0" fillId="0" borderId="98" xfId="0" applyNumberFormat="1" applyBorder="1" applyAlignment="1" applyProtection="1">
      <alignment horizontal="center"/>
      <protection hidden="1"/>
    </xf>
    <xf numFmtId="49" fontId="0" fillId="0" borderId="100" xfId="0" applyNumberFormat="1" applyBorder="1" applyAlignment="1" applyProtection="1">
      <alignment horizontal="center" vertical="center"/>
      <protection hidden="1"/>
    </xf>
    <xf numFmtId="2" fontId="0" fillId="0" borderId="101" xfId="0" applyNumberFormat="1" applyBorder="1" applyAlignment="1" applyProtection="1">
      <alignment horizontal="center" vertical="center"/>
      <protection hidden="1"/>
    </xf>
    <xf numFmtId="49" fontId="0" fillId="0" borderId="30" xfId="0" applyNumberFormat="1" applyBorder="1" applyAlignment="1" applyProtection="1">
      <alignment horizontal="center" vertical="center"/>
      <protection hidden="1"/>
    </xf>
    <xf numFmtId="1" fontId="0" fillId="0" borderId="40" xfId="0" applyNumberFormat="1" applyBorder="1" applyAlignment="1" applyProtection="1">
      <alignment horizontal="center" vertical="center"/>
      <protection hidden="1"/>
    </xf>
    <xf numFmtId="2" fontId="0" fillId="0" borderId="41" xfId="0" applyNumberFormat="1" applyBorder="1" applyAlignment="1" applyProtection="1">
      <alignment horizontal="center" vertical="center"/>
      <protection hidden="1"/>
    </xf>
    <xf numFmtId="0" fontId="22" fillId="0" borderId="0" xfId="0" applyFont="1"/>
    <xf numFmtId="49" fontId="0" fillId="0" borderId="0" xfId="0" applyNumberFormat="1" applyProtection="1">
      <protection hidden="1"/>
    </xf>
    <xf numFmtId="49" fontId="0" fillId="0" borderId="0" xfId="0" applyNumberFormat="1"/>
    <xf numFmtId="49" fontId="0" fillId="0" borderId="102" xfId="0" applyNumberFormat="1" applyBorder="1" applyAlignment="1" applyProtection="1">
      <alignment horizontal="center" vertical="center"/>
      <protection hidden="1"/>
    </xf>
    <xf numFmtId="1" fontId="0" fillId="0" borderId="19" xfId="0" applyNumberFormat="1" applyBorder="1" applyAlignment="1" applyProtection="1">
      <alignment horizontal="center" vertical="center"/>
      <protection hidden="1"/>
    </xf>
    <xf numFmtId="2" fontId="0" fillId="0" borderId="99" xfId="0" applyNumberFormat="1" applyBorder="1" applyAlignment="1" applyProtection="1">
      <alignment horizontal="center" vertical="center"/>
      <protection hidden="1"/>
    </xf>
    <xf numFmtId="49" fontId="7" fillId="2" borderId="41" xfId="0" applyNumberFormat="1" applyFont="1" applyFill="1" applyBorder="1" applyAlignment="1" applyProtection="1">
      <alignment horizontal="center" vertical="center"/>
      <protection hidden="1"/>
    </xf>
    <xf numFmtId="49" fontId="0" fillId="0" borderId="0" xfId="0" applyNumberFormat="1" applyBorder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left" vertical="center"/>
      <protection hidden="1"/>
    </xf>
    <xf numFmtId="0" fontId="0" fillId="0" borderId="0" xfId="0" applyAlignment="1" applyProtection="1">
      <alignment horizontal="left" vertical="top" wrapText="1"/>
      <protection hidden="1"/>
    </xf>
    <xf numFmtId="49" fontId="7" fillId="2" borderId="40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Protection="1"/>
    <xf numFmtId="0" fontId="0" fillId="0" borderId="0" xfId="0" applyAlignment="1" applyProtection="1">
      <alignment horizontal="left" vertical="center" indent="1"/>
    </xf>
    <xf numFmtId="0" fontId="4" fillId="2" borderId="4" xfId="0" applyNumberFormat="1" applyFont="1" applyFill="1" applyBorder="1" applyAlignment="1" applyProtection="1">
      <alignment horizontal="center" vertical="center" wrapText="1"/>
      <protection hidden="1"/>
    </xf>
    <xf numFmtId="0" fontId="4" fillId="2" borderId="3" xfId="0" applyNumberFormat="1" applyFont="1" applyFill="1" applyBorder="1" applyAlignment="1" applyProtection="1">
      <alignment horizontal="center" vertical="center" wrapText="1"/>
      <protection hidden="1"/>
    </xf>
    <xf numFmtId="3" fontId="4" fillId="7" borderId="20" xfId="0" applyNumberFormat="1" applyFont="1" applyFill="1" applyBorder="1" applyAlignment="1" applyProtection="1">
      <alignment horizontal="center" vertical="center" wrapText="1"/>
      <protection locked="0"/>
    </xf>
    <xf numFmtId="3" fontId="4" fillId="7" borderId="35" xfId="0" applyNumberFormat="1" applyFont="1" applyFill="1" applyBorder="1" applyAlignment="1" applyProtection="1">
      <alignment horizontal="center" vertical="center" wrapText="1"/>
      <protection locked="0"/>
    </xf>
    <xf numFmtId="3" fontId="4" fillId="7" borderId="26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13" xfId="0" applyNumberFormat="1" applyFont="1" applyFill="1" applyBorder="1" applyAlignment="1" applyProtection="1">
      <alignment horizontal="center" vertical="center"/>
      <protection hidden="1"/>
    </xf>
    <xf numFmtId="2" fontId="4" fillId="0" borderId="8" xfId="0" applyNumberFormat="1" applyFont="1" applyFill="1" applyBorder="1" applyAlignment="1" applyProtection="1">
      <alignment horizontal="center" vertical="center"/>
      <protection hidden="1"/>
    </xf>
    <xf numFmtId="0" fontId="4" fillId="0" borderId="0" xfId="0" applyFont="1" applyFill="1" applyBorder="1" applyAlignment="1" applyProtection="1">
      <alignment horizontal="left" vertical="center"/>
      <protection locked="0"/>
    </xf>
    <xf numFmtId="0" fontId="4" fillId="0" borderId="14" xfId="0" applyFont="1" applyFill="1" applyBorder="1" applyAlignment="1" applyProtection="1">
      <alignment horizontal="left" vertical="center"/>
      <protection locked="0"/>
    </xf>
    <xf numFmtId="0" fontId="0" fillId="0" borderId="20" xfId="0" applyNumberFormat="1" applyBorder="1" applyAlignment="1" applyProtection="1">
      <alignment horizontal="center" vertical="center"/>
      <protection locked="0"/>
    </xf>
    <xf numFmtId="0" fontId="0" fillId="0" borderId="26" xfId="0" applyNumberFormat="1" applyBorder="1" applyAlignment="1" applyProtection="1">
      <alignment horizontal="center" vertical="center"/>
      <protection locked="0"/>
    </xf>
    <xf numFmtId="3" fontId="0" fillId="0" borderId="20" xfId="0" applyNumberFormat="1" applyBorder="1" applyAlignment="1" applyProtection="1">
      <alignment horizontal="center" vertical="center"/>
      <protection locked="0"/>
    </xf>
    <xf numFmtId="3" fontId="0" fillId="0" borderId="35" xfId="0" applyNumberFormat="1" applyBorder="1" applyAlignment="1" applyProtection="1">
      <alignment horizontal="center" vertical="center"/>
      <protection locked="0"/>
    </xf>
    <xf numFmtId="3" fontId="0" fillId="0" borderId="26" xfId="0" applyNumberFormat="1" applyBorder="1" applyAlignment="1" applyProtection="1">
      <alignment horizontal="center" vertical="center"/>
      <protection locked="0"/>
    </xf>
    <xf numFmtId="0" fontId="4" fillId="4" borderId="20" xfId="0" applyFont="1" applyFill="1" applyBorder="1" applyAlignment="1" applyProtection="1">
      <alignment horizontal="center" vertical="center"/>
      <protection locked="0"/>
    </xf>
    <xf numFmtId="0" fontId="4" fillId="4" borderId="35" xfId="0" applyFont="1" applyFill="1" applyBorder="1" applyAlignment="1" applyProtection="1">
      <alignment horizontal="center" vertical="center"/>
      <protection locked="0"/>
    </xf>
    <xf numFmtId="3" fontId="0" fillId="5" borderId="77" xfId="0" applyNumberFormat="1" applyFill="1" applyBorder="1" applyAlignment="1" applyProtection="1">
      <alignment horizontal="center" vertical="center" wrapText="1"/>
      <protection locked="0"/>
    </xf>
    <xf numFmtId="0" fontId="0" fillId="0" borderId="55" xfId="0" applyBorder="1" applyProtection="1">
      <protection locked="0"/>
    </xf>
    <xf numFmtId="0" fontId="0" fillId="0" borderId="20" xfId="0" applyBorder="1" applyAlignment="1" applyProtection="1">
      <alignment horizontal="center"/>
      <protection locked="0"/>
    </xf>
    <xf numFmtId="0" fontId="0" fillId="0" borderId="26" xfId="0" applyBorder="1" applyAlignment="1" applyProtection="1">
      <alignment horizontal="center"/>
      <protection locked="0"/>
    </xf>
    <xf numFmtId="0" fontId="4" fillId="4" borderId="2" xfId="0" applyFont="1" applyFill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/>
      <protection hidden="1"/>
    </xf>
    <xf numFmtId="3" fontId="0" fillId="0" borderId="2" xfId="0" applyNumberFormat="1" applyBorder="1" applyAlignment="1" applyProtection="1">
      <alignment horizontal="left" vertical="center"/>
      <protection hidden="1"/>
    </xf>
    <xf numFmtId="0" fontId="0" fillId="0" borderId="60" xfId="0" applyBorder="1" applyAlignment="1" applyProtection="1">
      <alignment horizontal="center"/>
      <protection hidden="1"/>
    </xf>
    <xf numFmtId="0" fontId="0" fillId="0" borderId="61" xfId="0" applyBorder="1" applyAlignment="1" applyProtection="1">
      <alignment horizontal="center"/>
      <protection hidden="1"/>
    </xf>
    <xf numFmtId="0" fontId="17" fillId="6" borderId="0" xfId="0" applyFont="1" applyFill="1" applyAlignment="1" applyProtection="1">
      <alignment horizontal="center" vertical="center" wrapText="1"/>
      <protection hidden="1"/>
    </xf>
    <xf numFmtId="0" fontId="17" fillId="6" borderId="14" xfId="0" applyFont="1" applyFill="1" applyBorder="1" applyAlignment="1" applyProtection="1">
      <alignment horizontal="center" vertical="center" wrapText="1"/>
      <protection hidden="1"/>
    </xf>
    <xf numFmtId="0" fontId="4" fillId="2" borderId="20" xfId="0" applyFont="1" applyFill="1" applyBorder="1" applyAlignment="1" applyProtection="1">
      <alignment horizontal="center" vertical="center"/>
      <protection locked="0"/>
    </xf>
    <xf numFmtId="0" fontId="4" fillId="2" borderId="35" xfId="0" applyFont="1" applyFill="1" applyBorder="1" applyAlignment="1" applyProtection="1">
      <alignment horizontal="center" vertical="center"/>
      <protection locked="0"/>
    </xf>
    <xf numFmtId="0" fontId="4" fillId="2" borderId="26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0" fontId="4" fillId="2" borderId="67" xfId="0" applyFont="1" applyFill="1" applyBorder="1" applyAlignment="1" applyProtection="1">
      <alignment horizontal="center" vertical="center" wrapText="1"/>
      <protection locked="0"/>
    </xf>
    <xf numFmtId="0" fontId="4" fillId="2" borderId="68" xfId="0" applyFont="1" applyFill="1" applyBorder="1" applyAlignment="1" applyProtection="1">
      <alignment horizontal="center" vertical="center" wrapText="1"/>
      <protection locked="0"/>
    </xf>
    <xf numFmtId="0" fontId="4" fillId="2" borderId="69" xfId="0" applyFont="1" applyFill="1" applyBorder="1" applyAlignment="1" applyProtection="1">
      <alignment horizontal="center" vertical="center" wrapText="1"/>
      <protection locked="0"/>
    </xf>
    <xf numFmtId="3" fontId="4" fillId="2" borderId="66" xfId="0" applyNumberFormat="1" applyFont="1" applyFill="1" applyBorder="1" applyAlignment="1" applyProtection="1">
      <alignment horizontal="center" vertical="center"/>
      <protection locked="0"/>
    </xf>
    <xf numFmtId="3" fontId="4" fillId="2" borderId="21" xfId="0" applyNumberFormat="1" applyFont="1" applyFill="1" applyBorder="1" applyAlignment="1" applyProtection="1">
      <alignment horizontal="center" vertical="center"/>
      <protection locked="0"/>
    </xf>
    <xf numFmtId="3" fontId="4" fillId="2" borderId="2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hidden="1"/>
    </xf>
    <xf numFmtId="0" fontId="4" fillId="2" borderId="1" xfId="0" applyFont="1" applyFill="1" applyBorder="1" applyAlignment="1" applyProtection="1">
      <alignment horizontal="center" vertical="center" wrapText="1"/>
      <protection hidden="1"/>
    </xf>
    <xf numFmtId="0" fontId="4" fillId="2" borderId="67" xfId="0" applyFont="1" applyFill="1" applyBorder="1" applyAlignment="1" applyProtection="1">
      <alignment horizontal="center" vertical="center" wrapText="1"/>
      <protection hidden="1"/>
    </xf>
    <xf numFmtId="0" fontId="4" fillId="2" borderId="68" xfId="0" applyFont="1" applyFill="1" applyBorder="1" applyAlignment="1" applyProtection="1">
      <alignment horizontal="center" vertical="center" wrapText="1"/>
      <protection hidden="1"/>
    </xf>
    <xf numFmtId="0" fontId="4" fillId="2" borderId="45" xfId="0" applyFont="1" applyFill="1" applyBorder="1" applyAlignment="1" applyProtection="1">
      <alignment horizontal="center" vertical="center" wrapText="1"/>
      <protection hidden="1"/>
    </xf>
    <xf numFmtId="0" fontId="4" fillId="2" borderId="69" xfId="0" applyFont="1" applyFill="1" applyBorder="1" applyAlignment="1" applyProtection="1">
      <alignment horizontal="center" vertical="center" wrapText="1"/>
      <protection hidden="1"/>
    </xf>
    <xf numFmtId="3" fontId="1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1" fillId="4" borderId="79" xfId="2" applyFill="1" applyBorder="1" applyAlignment="1" applyProtection="1">
      <alignment horizontal="center" vertical="center" wrapText="1"/>
      <protection hidden="1"/>
    </xf>
    <xf numFmtId="0" fontId="21" fillId="4" borderId="14" xfId="2" applyFill="1" applyBorder="1" applyAlignment="1" applyProtection="1">
      <alignment horizontal="center" vertical="center" wrapText="1"/>
      <protection hidden="1"/>
    </xf>
    <xf numFmtId="0" fontId="0" fillId="4" borderId="77" xfId="0" applyFill="1" applyBorder="1" applyAlignment="1" applyProtection="1">
      <alignment horizontal="center" vertical="center" wrapText="1"/>
      <protection hidden="1"/>
    </xf>
    <xf numFmtId="0" fontId="0" fillId="4" borderId="59" xfId="0" applyFill="1" applyBorder="1" applyAlignment="1" applyProtection="1">
      <alignment horizontal="center" vertical="center" wrapText="1"/>
      <protection hidden="1"/>
    </xf>
    <xf numFmtId="0" fontId="0" fillId="4" borderId="49" xfId="0" applyFill="1" applyBorder="1" applyAlignment="1" applyProtection="1">
      <alignment horizontal="center" vertical="center" wrapText="1"/>
      <protection hidden="1"/>
    </xf>
    <xf numFmtId="0" fontId="0" fillId="4" borderId="73" xfId="0" applyFill="1" applyBorder="1" applyAlignment="1" applyProtection="1">
      <alignment horizontal="center" vertical="center" wrapText="1"/>
      <protection hidden="1"/>
    </xf>
    <xf numFmtId="3" fontId="0" fillId="4" borderId="50" xfId="0" applyNumberFormat="1" applyFill="1" applyBorder="1" applyAlignment="1" applyProtection="1">
      <alignment horizontal="center" vertical="center" wrapText="1"/>
      <protection hidden="1"/>
    </xf>
    <xf numFmtId="3" fontId="0" fillId="4" borderId="74" xfId="0" applyNumberFormat="1" applyFill="1" applyBorder="1" applyAlignment="1" applyProtection="1">
      <alignment horizontal="center" vertical="center" wrapText="1"/>
      <protection hidden="1"/>
    </xf>
    <xf numFmtId="0" fontId="0" fillId="2" borderId="64" xfId="0" applyFill="1" applyBorder="1" applyAlignment="1" applyProtection="1">
      <alignment horizontal="center" vertical="center" wrapText="1"/>
      <protection hidden="1"/>
    </xf>
    <xf numFmtId="0" fontId="0" fillId="2" borderId="65" xfId="0" applyFill="1" applyBorder="1" applyProtection="1">
      <protection hidden="1"/>
    </xf>
    <xf numFmtId="0" fontId="1" fillId="3" borderId="54" xfId="0" applyFont="1" applyFill="1" applyBorder="1" applyAlignment="1" applyProtection="1">
      <alignment horizontal="center" vertical="center"/>
      <protection hidden="1"/>
    </xf>
    <xf numFmtId="0" fontId="1" fillId="3" borderId="55" xfId="0" applyFont="1" applyFill="1" applyBorder="1" applyAlignment="1" applyProtection="1">
      <alignment horizontal="center" vertical="center"/>
      <protection hidden="1"/>
    </xf>
    <xf numFmtId="3" fontId="0" fillId="5" borderId="56" xfId="0" applyNumberFormat="1" applyFill="1" applyBorder="1" applyAlignment="1" applyProtection="1">
      <alignment horizontal="center" vertical="center" wrapText="1"/>
      <protection hidden="1"/>
    </xf>
    <xf numFmtId="0" fontId="0" fillId="5" borderId="57" xfId="0" applyFill="1" applyBorder="1" applyProtection="1">
      <protection hidden="1"/>
    </xf>
    <xf numFmtId="0" fontId="0" fillId="5" borderId="10" xfId="0" applyFill="1" applyBorder="1" applyAlignment="1" applyProtection="1">
      <alignment horizontal="center" vertical="center" wrapText="1"/>
      <protection hidden="1"/>
    </xf>
    <xf numFmtId="0" fontId="0" fillId="5" borderId="71" xfId="0" applyFill="1" applyBorder="1" applyProtection="1">
      <protection hidden="1"/>
    </xf>
    <xf numFmtId="3" fontId="0" fillId="5" borderId="9" xfId="0" applyNumberFormat="1" applyFill="1" applyBorder="1" applyAlignment="1" applyProtection="1">
      <alignment horizontal="center" vertical="center" wrapText="1"/>
      <protection hidden="1"/>
    </xf>
    <xf numFmtId="0" fontId="0" fillId="5" borderId="48" xfId="0" applyFill="1" applyBorder="1" applyProtection="1">
      <protection hidden="1"/>
    </xf>
    <xf numFmtId="0" fontId="0" fillId="2" borderId="62" xfId="0" applyFill="1" applyBorder="1" applyAlignment="1" applyProtection="1">
      <alignment horizontal="center" vertical="center" wrapText="1"/>
      <protection hidden="1"/>
    </xf>
    <xf numFmtId="0" fontId="0" fillId="2" borderId="63" xfId="0" applyFill="1" applyBorder="1" applyProtection="1">
      <protection hidden="1"/>
    </xf>
    <xf numFmtId="0" fontId="4" fillId="0" borderId="0" xfId="0" applyFont="1" applyAlignment="1" applyProtection="1">
      <alignment horizontal="left" vertical="center"/>
      <protection locked="0"/>
    </xf>
    <xf numFmtId="3" fontId="0" fillId="0" borderId="20" xfId="0" applyNumberFormat="1" applyBorder="1" applyAlignment="1" applyProtection="1">
      <alignment horizontal="left" vertical="center"/>
      <protection locked="0"/>
    </xf>
    <xf numFmtId="0" fontId="0" fillId="0" borderId="35" xfId="0" applyBorder="1" applyProtection="1">
      <protection locked="0"/>
    </xf>
    <xf numFmtId="0" fontId="0" fillId="0" borderId="26" xfId="0" applyBorder="1" applyProtection="1">
      <protection locked="0"/>
    </xf>
    <xf numFmtId="0" fontId="16" fillId="8" borderId="27" xfId="0" applyFont="1" applyFill="1" applyBorder="1" applyAlignment="1" applyProtection="1">
      <alignment horizontal="center" vertical="center"/>
      <protection locked="0"/>
    </xf>
    <xf numFmtId="0" fontId="16" fillId="8" borderId="52" xfId="0" applyFont="1" applyFill="1" applyBorder="1" applyAlignment="1" applyProtection="1">
      <alignment horizontal="center" vertical="center"/>
      <protection locked="0"/>
    </xf>
    <xf numFmtId="0" fontId="16" fillId="8" borderId="31" xfId="0" applyFont="1" applyFill="1" applyBorder="1" applyAlignment="1" applyProtection="1">
      <alignment horizontal="center" vertical="center"/>
      <protection locked="0"/>
    </xf>
    <xf numFmtId="3" fontId="16" fillId="5" borderId="27" xfId="0" applyNumberFormat="1" applyFont="1" applyFill="1" applyBorder="1" applyAlignment="1" applyProtection="1">
      <alignment horizontal="center" vertical="center"/>
      <protection locked="0"/>
    </xf>
    <xf numFmtId="3" fontId="16" fillId="5" borderId="52" xfId="0" applyNumberFormat="1" applyFont="1" applyFill="1" applyBorder="1" applyAlignment="1" applyProtection="1">
      <alignment horizontal="center" vertical="center"/>
      <protection locked="0"/>
    </xf>
    <xf numFmtId="49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4" borderId="60" xfId="0" applyFont="1" applyFill="1" applyBorder="1" applyAlignment="1" applyProtection="1">
      <alignment horizontal="center" vertical="center"/>
      <protection hidden="1"/>
    </xf>
    <xf numFmtId="0" fontId="4" fillId="4" borderId="45" xfId="0" applyFont="1" applyFill="1" applyBorder="1" applyAlignment="1" applyProtection="1">
      <alignment horizontal="center" vertical="center"/>
      <protection hidden="1"/>
    </xf>
    <xf numFmtId="0" fontId="4" fillId="4" borderId="75" xfId="0" applyFont="1" applyFill="1" applyBorder="1" applyAlignment="1" applyProtection="1">
      <alignment horizontal="center" vertical="center"/>
      <protection hidden="1"/>
    </xf>
    <xf numFmtId="0" fontId="4" fillId="3" borderId="76" xfId="0" applyFont="1" applyFill="1" applyBorder="1" applyAlignment="1" applyProtection="1">
      <alignment horizontal="center" vertical="center"/>
      <protection locked="0"/>
    </xf>
    <xf numFmtId="0" fontId="4" fillId="3" borderId="45" xfId="0" applyFont="1" applyFill="1" applyBorder="1" applyAlignment="1" applyProtection="1">
      <alignment horizontal="center" vertical="center"/>
      <protection locked="0"/>
    </xf>
    <xf numFmtId="0" fontId="4" fillId="3" borderId="75" xfId="0" applyFont="1" applyFill="1" applyBorder="1" applyAlignment="1" applyProtection="1">
      <alignment horizontal="center" vertical="center"/>
      <protection locked="0"/>
    </xf>
    <xf numFmtId="3" fontId="4" fillId="5" borderId="70" xfId="0" applyNumberFormat="1" applyFont="1" applyFill="1" applyBorder="1" applyAlignment="1" applyProtection="1">
      <alignment horizontal="center" vertical="center" wrapText="1"/>
      <protection locked="0"/>
    </xf>
    <xf numFmtId="3" fontId="4" fillId="5" borderId="35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70" xfId="0" applyFont="1" applyFill="1" applyBorder="1" applyAlignment="1" applyProtection="1">
      <alignment horizontal="center" vertical="center" wrapText="1"/>
      <protection locked="0"/>
    </xf>
    <xf numFmtId="0" fontId="1" fillId="3" borderId="35" xfId="0" applyFont="1" applyFill="1" applyBorder="1" applyAlignment="1" applyProtection="1">
      <alignment horizontal="center" vertical="center" wrapText="1"/>
      <protection locked="0"/>
    </xf>
    <xf numFmtId="0" fontId="1" fillId="3" borderId="26" xfId="0" applyFont="1" applyFill="1" applyBorder="1" applyAlignment="1" applyProtection="1">
      <alignment horizontal="center" vertical="center" wrapText="1"/>
      <protection locked="0"/>
    </xf>
    <xf numFmtId="3" fontId="4" fillId="5" borderId="2" xfId="0" applyNumberFormat="1" applyFont="1" applyFill="1" applyBorder="1" applyAlignment="1" applyProtection="1">
      <alignment horizontal="center" vertical="center" wrapText="1"/>
      <protection locked="0"/>
    </xf>
    <xf numFmtId="3" fontId="4" fillId="6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horizontal="left" vertical="center"/>
      <protection locked="0"/>
    </xf>
    <xf numFmtId="166" fontId="0" fillId="0" borderId="20" xfId="0" applyNumberFormat="1" applyBorder="1" applyAlignment="1" applyProtection="1">
      <alignment horizontal="center" vertical="center"/>
      <protection locked="0"/>
    </xf>
    <xf numFmtId="0" fontId="0" fillId="9" borderId="20" xfId="0" applyFill="1" applyBorder="1" applyAlignment="1" applyProtection="1">
      <alignment horizontal="center" vertical="center"/>
      <protection locked="0"/>
    </xf>
    <xf numFmtId="0" fontId="0" fillId="9" borderId="35" xfId="0" applyFill="1" applyBorder="1" applyAlignment="1" applyProtection="1">
      <alignment horizontal="center" vertical="center"/>
      <protection locked="0"/>
    </xf>
    <xf numFmtId="0" fontId="0" fillId="9" borderId="26" xfId="0" applyFill="1" applyBorder="1" applyAlignment="1" applyProtection="1">
      <alignment horizontal="center" vertical="center"/>
      <protection locked="0"/>
    </xf>
    <xf numFmtId="0" fontId="0" fillId="9" borderId="77" xfId="0" applyFill="1" applyBorder="1" applyAlignment="1" applyProtection="1">
      <alignment horizontal="center" vertical="center" wrapText="1"/>
      <protection locked="0"/>
    </xf>
    <xf numFmtId="0" fontId="0" fillId="9" borderId="78" xfId="0" applyFill="1" applyBorder="1" applyAlignment="1" applyProtection="1">
      <alignment horizontal="center" vertical="center" wrapText="1"/>
      <protection locked="0"/>
    </xf>
    <xf numFmtId="0" fontId="0" fillId="9" borderId="79" xfId="0" applyFill="1" applyBorder="1" applyAlignment="1" applyProtection="1">
      <alignment horizontal="center" vertical="center" wrapText="1"/>
      <protection locked="0"/>
    </xf>
    <xf numFmtId="0" fontId="0" fillId="9" borderId="60" xfId="0" applyFill="1" applyBorder="1" applyAlignment="1" applyProtection="1">
      <alignment horizontal="center" vertical="center" wrapText="1"/>
      <protection locked="0"/>
    </xf>
    <xf numFmtId="0" fontId="0" fillId="9" borderId="45" xfId="0" applyFill="1" applyBorder="1" applyAlignment="1" applyProtection="1">
      <alignment horizontal="center" vertical="center" wrapText="1"/>
      <protection locked="0"/>
    </xf>
    <xf numFmtId="0" fontId="0" fillId="9" borderId="61" xfId="0" applyFill="1" applyBorder="1" applyAlignment="1" applyProtection="1">
      <alignment horizontal="center" vertical="center" wrapText="1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0" fontId="1" fillId="2" borderId="26" xfId="0" applyFont="1" applyFill="1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35" xfId="0" applyBorder="1" applyAlignment="1" applyProtection="1">
      <alignment horizontal="center" vertical="center"/>
      <protection locked="0"/>
    </xf>
    <xf numFmtId="0" fontId="0" fillId="0" borderId="26" xfId="0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  <protection hidden="1"/>
    </xf>
    <xf numFmtId="0" fontId="4" fillId="0" borderId="14" xfId="0" applyFont="1" applyBorder="1" applyAlignment="1" applyProtection="1">
      <alignment horizontal="left" vertical="center"/>
      <protection hidden="1"/>
    </xf>
    <xf numFmtId="3" fontId="0" fillId="0" borderId="20" xfId="0" applyNumberFormat="1" applyBorder="1" applyAlignment="1" applyProtection="1">
      <alignment horizontal="left" vertical="center"/>
      <protection hidden="1"/>
    </xf>
    <xf numFmtId="0" fontId="0" fillId="0" borderId="35" xfId="0" applyBorder="1" applyProtection="1">
      <protection hidden="1"/>
    </xf>
    <xf numFmtId="0" fontId="0" fillId="0" borderId="26" xfId="0" applyBorder="1" applyProtection="1">
      <protection hidden="1"/>
    </xf>
    <xf numFmtId="1" fontId="0" fillId="0" borderId="20" xfId="0" applyNumberFormat="1" applyBorder="1" applyAlignment="1" applyProtection="1">
      <alignment horizontal="center" vertical="center"/>
      <protection hidden="1"/>
    </xf>
    <xf numFmtId="0" fontId="0" fillId="2" borderId="20" xfId="0" applyFill="1" applyBorder="1" applyAlignment="1" applyProtection="1">
      <alignment horizontal="left" vertical="center"/>
      <protection locked="0"/>
    </xf>
    <xf numFmtId="0" fontId="0" fillId="2" borderId="35" xfId="0" applyFill="1" applyBorder="1" applyAlignment="1" applyProtection="1">
      <alignment horizontal="left" vertical="center"/>
      <protection locked="0"/>
    </xf>
    <xf numFmtId="0" fontId="0" fillId="2" borderId="26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4" fillId="2" borderId="20" xfId="0" applyFont="1" applyFill="1" applyBorder="1" applyAlignment="1" applyProtection="1">
      <alignment horizontal="center" vertical="center"/>
      <protection hidden="1"/>
    </xf>
    <xf numFmtId="0" fontId="4" fillId="2" borderId="35" xfId="0" applyFont="1" applyFill="1" applyBorder="1" applyAlignment="1" applyProtection="1">
      <alignment horizontal="center" vertical="center"/>
      <protection hidden="1"/>
    </xf>
    <xf numFmtId="0" fontId="4" fillId="2" borderId="26" xfId="0" applyFont="1" applyFill="1" applyBorder="1" applyAlignment="1" applyProtection="1">
      <alignment horizontal="center" vertical="center"/>
      <protection hidden="1"/>
    </xf>
    <xf numFmtId="3" fontId="12" fillId="2" borderId="2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2" xfId="0" applyNumberFormat="1" applyFont="1" applyFill="1" applyBorder="1" applyAlignment="1" applyProtection="1">
      <alignment horizontal="center" vertical="center"/>
      <protection hidden="1"/>
    </xf>
    <xf numFmtId="3" fontId="4" fillId="5" borderId="2" xfId="0" applyNumberFormat="1" applyFont="1" applyFill="1" applyBorder="1" applyAlignment="1" applyProtection="1">
      <alignment horizontal="center" vertical="center" wrapText="1"/>
      <protection hidden="1"/>
    </xf>
    <xf numFmtId="3" fontId="4" fillId="6" borderId="2" xfId="0" applyNumberFormat="1" applyFont="1" applyFill="1" applyBorder="1" applyAlignment="1" applyProtection="1">
      <alignment horizontal="center" vertical="center" wrapText="1"/>
      <protection hidden="1"/>
    </xf>
    <xf numFmtId="0" fontId="0" fillId="9" borderId="20" xfId="0" applyFill="1" applyBorder="1" applyAlignment="1" applyProtection="1">
      <alignment horizontal="center" vertical="center"/>
      <protection hidden="1"/>
    </xf>
    <xf numFmtId="0" fontId="0" fillId="9" borderId="35" xfId="0" applyFill="1" applyBorder="1" applyAlignment="1" applyProtection="1">
      <alignment horizontal="center" vertical="center"/>
      <protection hidden="1"/>
    </xf>
    <xf numFmtId="0" fontId="0" fillId="9" borderId="26" xfId="0" applyFill="1" applyBorder="1" applyAlignment="1" applyProtection="1">
      <alignment horizontal="center" vertical="center"/>
      <protection hidden="1"/>
    </xf>
    <xf numFmtId="0" fontId="0" fillId="9" borderId="77" xfId="0" applyFill="1" applyBorder="1" applyAlignment="1" applyProtection="1">
      <alignment horizontal="center" vertical="center" wrapText="1"/>
      <protection hidden="1"/>
    </xf>
    <xf numFmtId="0" fontId="0" fillId="9" borderId="78" xfId="0" applyFill="1" applyBorder="1" applyAlignment="1" applyProtection="1">
      <alignment horizontal="center" vertical="center" wrapText="1"/>
      <protection hidden="1"/>
    </xf>
    <xf numFmtId="0" fontId="0" fillId="9" borderId="79" xfId="0" applyFill="1" applyBorder="1" applyAlignment="1" applyProtection="1">
      <alignment horizontal="center" vertical="center" wrapText="1"/>
      <protection hidden="1"/>
    </xf>
    <xf numFmtId="0" fontId="0" fillId="9" borderId="60" xfId="0" applyFill="1" applyBorder="1" applyAlignment="1" applyProtection="1">
      <alignment horizontal="center" vertical="center" wrapText="1"/>
      <protection hidden="1"/>
    </xf>
    <xf numFmtId="0" fontId="0" fillId="9" borderId="45" xfId="0" applyFill="1" applyBorder="1" applyAlignment="1" applyProtection="1">
      <alignment horizontal="center" vertical="center" wrapText="1"/>
      <protection hidden="1"/>
    </xf>
    <xf numFmtId="0" fontId="0" fillId="9" borderId="61" xfId="0" applyFill="1" applyBorder="1" applyAlignment="1" applyProtection="1">
      <alignment horizontal="center" vertical="center" wrapText="1"/>
      <protection hidden="1"/>
    </xf>
    <xf numFmtId="0" fontId="1" fillId="2" borderId="20" xfId="0" applyFont="1" applyFill="1" applyBorder="1" applyAlignment="1" applyProtection="1">
      <alignment horizontal="left" vertical="center"/>
      <protection hidden="1"/>
    </xf>
    <xf numFmtId="0" fontId="1" fillId="2" borderId="26" xfId="0" applyFont="1" applyFill="1" applyBorder="1" applyAlignment="1" applyProtection="1">
      <alignment horizontal="left" vertical="center"/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35" xfId="0" applyBorder="1" applyAlignment="1" applyProtection="1">
      <alignment horizontal="center" vertical="center"/>
      <protection hidden="1"/>
    </xf>
    <xf numFmtId="0" fontId="0" fillId="0" borderId="26" xfId="0" applyBorder="1" applyAlignment="1" applyProtection="1">
      <alignment horizontal="center" vertical="center"/>
      <protection hidden="1"/>
    </xf>
    <xf numFmtId="0" fontId="0" fillId="2" borderId="20" xfId="0" applyFill="1" applyBorder="1" applyAlignment="1" applyProtection="1">
      <alignment horizontal="left" vertical="center"/>
      <protection hidden="1"/>
    </xf>
    <xf numFmtId="0" fontId="0" fillId="2" borderId="35" xfId="0" applyFill="1" applyBorder="1" applyAlignment="1" applyProtection="1">
      <alignment horizontal="left" vertical="center"/>
      <protection hidden="1"/>
    </xf>
    <xf numFmtId="0" fontId="0" fillId="2" borderId="26" xfId="0" applyFill="1" applyBorder="1" applyAlignment="1" applyProtection="1">
      <alignment horizontal="left" vertical="center"/>
      <protection hidden="1"/>
    </xf>
    <xf numFmtId="0" fontId="0" fillId="2" borderId="2" xfId="0" applyFill="1" applyBorder="1" applyAlignment="1" applyProtection="1">
      <alignment horizontal="left" vertical="center"/>
      <protection hidden="1"/>
    </xf>
    <xf numFmtId="49" fontId="0" fillId="0" borderId="0" xfId="0" applyNumberFormat="1" applyAlignment="1" applyProtection="1">
      <alignment horizontal="center"/>
      <protection hidden="1"/>
    </xf>
    <xf numFmtId="49" fontId="0" fillId="0" borderId="45" xfId="0" applyNumberFormat="1" applyBorder="1" applyAlignment="1" applyProtection="1">
      <alignment horizontal="center"/>
      <protection hidden="1"/>
    </xf>
    <xf numFmtId="0" fontId="0" fillId="0" borderId="0" xfId="0" applyAlignment="1" applyProtection="1">
      <alignment horizontal="left" vertical="top" wrapText="1"/>
      <protection hidden="1"/>
    </xf>
    <xf numFmtId="49" fontId="7" fillId="2" borderId="2" xfId="0" applyNumberFormat="1" applyFont="1" applyFill="1" applyBorder="1" applyAlignment="1" applyProtection="1">
      <alignment horizontal="center" vertical="center" wrapText="1"/>
      <protection hidden="1"/>
    </xf>
    <xf numFmtId="49" fontId="7" fillId="2" borderId="40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81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82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95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80" xfId="0" applyNumberFormat="1" applyFont="1" applyFill="1" applyBorder="1" applyAlignment="1" applyProtection="1">
      <alignment horizontal="center" vertical="center"/>
      <protection hidden="1"/>
    </xf>
    <xf numFmtId="49" fontId="4" fillId="2" borderId="15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16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5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18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99" xfId="0" applyNumberFormat="1" applyFont="1" applyFill="1" applyBorder="1" applyAlignment="1" applyProtection="1">
      <alignment horizontal="center" vertical="center" wrapText="1"/>
      <protection hidden="1"/>
    </xf>
    <xf numFmtId="49" fontId="7" fillId="2" borderId="77" xfId="0" applyNumberFormat="1" applyFont="1" applyFill="1" applyBorder="1" applyAlignment="1" applyProtection="1">
      <alignment horizontal="center" vertical="center" wrapText="1"/>
      <protection hidden="1"/>
    </xf>
    <xf numFmtId="49" fontId="7" fillId="2" borderId="103" xfId="0" applyNumberFormat="1" applyFont="1" applyFill="1" applyBorder="1" applyAlignment="1" applyProtection="1">
      <alignment horizontal="center" vertical="center" wrapText="1"/>
      <protection hidden="1"/>
    </xf>
    <xf numFmtId="0" fontId="16" fillId="0" borderId="0" xfId="0" applyNumberFormat="1" applyFont="1" applyAlignment="1" applyProtection="1">
      <alignment horizontal="center" wrapText="1"/>
      <protection hidden="1"/>
    </xf>
    <xf numFmtId="49" fontId="4" fillId="2" borderId="11" xfId="0" applyNumberFormat="1" applyFont="1" applyFill="1" applyBorder="1" applyAlignment="1" applyProtection="1">
      <alignment horizontal="center" vertical="center" wrapText="1"/>
      <protection hidden="1"/>
    </xf>
    <xf numFmtId="49" fontId="0" fillId="0" borderId="1" xfId="0" applyNumberFormat="1" applyBorder="1" applyProtection="1">
      <protection hidden="1"/>
    </xf>
    <xf numFmtId="49" fontId="0" fillId="0" borderId="13" xfId="0" applyNumberFormat="1" applyBorder="1" applyProtection="1">
      <protection hidden="1"/>
    </xf>
    <xf numFmtId="49" fontId="0" fillId="0" borderId="8" xfId="0" applyNumberFormat="1" applyBorder="1" applyProtection="1">
      <protection hidden="1"/>
    </xf>
    <xf numFmtId="0" fontId="0" fillId="0" borderId="27" xfId="0" applyBorder="1" applyAlignment="1" applyProtection="1">
      <alignment horizontal="center"/>
      <protection locked="0"/>
    </xf>
    <xf numFmtId="0" fontId="0" fillId="0" borderId="52" xfId="0" applyBorder="1" applyAlignment="1" applyProtection="1">
      <alignment horizontal="center"/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4" borderId="104" xfId="0" applyFill="1" applyBorder="1" applyAlignment="1" applyProtection="1">
      <alignment horizontal="center" vertical="center" wrapText="1"/>
      <protection locked="0"/>
    </xf>
    <xf numFmtId="0" fontId="0" fillId="4" borderId="105" xfId="0" applyFill="1" applyBorder="1" applyAlignment="1" applyProtection="1">
      <alignment horizontal="center" vertical="center" wrapText="1"/>
      <protection locked="0"/>
    </xf>
    <xf numFmtId="0" fontId="0" fillId="4" borderId="28" xfId="0" applyFill="1" applyBorder="1" applyAlignment="1" applyProtection="1">
      <alignment horizontal="center" vertical="center" wrapText="1"/>
      <protection locked="0"/>
    </xf>
    <xf numFmtId="0" fontId="0" fillId="0" borderId="102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19" xfId="0" applyBorder="1" applyAlignment="1">
      <alignment horizontal="center"/>
    </xf>
    <xf numFmtId="0" fontId="0" fillId="0" borderId="99" xfId="0" applyBorder="1" applyAlignment="1">
      <alignment horizontal="center"/>
    </xf>
    <xf numFmtId="0" fontId="0" fillId="0" borderId="100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101" xfId="0" applyBorder="1" applyAlignment="1">
      <alignment horizontal="center"/>
    </xf>
    <xf numFmtId="0" fontId="0" fillId="0" borderId="30" xfId="0" applyBorder="1" applyAlignment="1">
      <alignment horizontal="left"/>
    </xf>
    <xf numFmtId="0" fontId="0" fillId="0" borderId="40" xfId="0" applyBorder="1" applyAlignment="1">
      <alignment horizontal="left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</cellXfs>
  <cellStyles count="3">
    <cellStyle name="Navadno" xfId="0" builtinId="0"/>
    <cellStyle name="Navadno 2" xfId="2" xr:uid="{00000000-0005-0000-0000-000001000000}"/>
    <cellStyle name="Odstote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AY90"/>
  <sheetViews>
    <sheetView showGridLines="0" showRowColHeaders="0" showZeros="0" tabSelected="1" zoomScale="95" workbookViewId="0">
      <selection activeCell="D5" sqref="D5:E5"/>
    </sheetView>
  </sheetViews>
  <sheetFormatPr defaultColWidth="9.109375" defaultRowHeight="13.2" x14ac:dyDescent="0.25"/>
  <cols>
    <col min="1" max="1" width="7.88671875" style="6" customWidth="1"/>
    <col min="2" max="2" width="58.88671875" style="6" customWidth="1"/>
    <col min="3" max="4" width="9" style="6" customWidth="1"/>
    <col min="5" max="17" width="23.5546875" style="8" customWidth="1"/>
    <col min="18" max="19" width="9.109375" style="32"/>
    <col min="20" max="20" width="9.109375" style="32" hidden="1" customWidth="1"/>
    <col min="21" max="23" width="0" style="32" hidden="1" customWidth="1"/>
    <col min="24" max="24" width="0" style="31" hidden="1" customWidth="1"/>
    <col min="25" max="45" width="0" style="32" hidden="1" customWidth="1"/>
    <col min="46" max="51" width="9.109375" style="32"/>
    <col min="52" max="16384" width="9.109375" style="6"/>
  </cols>
  <sheetData>
    <row r="1" spans="1:51" ht="15.6" x14ac:dyDescent="0.25">
      <c r="B1" s="7" t="s">
        <v>197</v>
      </c>
      <c r="T1" s="33" t="s">
        <v>58</v>
      </c>
    </row>
    <row r="2" spans="1:51" ht="15.6" x14ac:dyDescent="0.25">
      <c r="B2" s="7"/>
      <c r="T2" s="34">
        <v>2009</v>
      </c>
    </row>
    <row r="3" spans="1:51" ht="15" customHeight="1" x14ac:dyDescent="0.25">
      <c r="B3" s="246" t="s">
        <v>7</v>
      </c>
      <c r="C3" s="247"/>
      <c r="D3" s="248" t="s">
        <v>181</v>
      </c>
      <c r="E3" s="249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T3" s="34">
        <v>2010</v>
      </c>
    </row>
    <row r="4" spans="1:51" ht="15" customHeight="1" x14ac:dyDescent="0.25">
      <c r="B4" s="246" t="s">
        <v>8</v>
      </c>
      <c r="C4" s="246"/>
      <c r="D4" s="250" t="s">
        <v>182</v>
      </c>
      <c r="E4" s="251"/>
      <c r="F4" s="251"/>
      <c r="G4" s="251"/>
      <c r="H4" s="251"/>
      <c r="I4" s="251"/>
      <c r="J4" s="251"/>
      <c r="K4" s="252"/>
      <c r="L4" s="31"/>
      <c r="M4" s="32"/>
      <c r="N4" s="32"/>
      <c r="O4" s="32"/>
      <c r="P4" s="32"/>
      <c r="Q4" s="32"/>
      <c r="T4" s="34">
        <v>2011</v>
      </c>
    </row>
    <row r="5" spans="1:51" ht="15" customHeight="1" x14ac:dyDescent="0.25">
      <c r="B5" s="12" t="s">
        <v>59</v>
      </c>
      <c r="C5" s="9"/>
      <c r="D5" s="257">
        <v>2024</v>
      </c>
      <c r="E5" s="258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T5" s="34">
        <v>2012</v>
      </c>
    </row>
    <row r="6" spans="1:51" x14ac:dyDescent="0.25">
      <c r="B6" s="14"/>
      <c r="C6" s="14"/>
      <c r="D6" s="14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T6" s="34">
        <v>2013</v>
      </c>
    </row>
    <row r="7" spans="1:51" s="17" customFormat="1" ht="35.1" customHeight="1" x14ac:dyDescent="0.25">
      <c r="A7" s="16" t="s">
        <v>126</v>
      </c>
      <c r="B7" s="253" t="s">
        <v>13</v>
      </c>
      <c r="C7" s="254"/>
      <c r="D7" s="254"/>
      <c r="E7" s="255" t="str">
        <f>"OSNOVNA PLAČA 
" &amp; "december " &amp; D5-1 &amp; "
(2. odst. 28. člena KPJS)"</f>
        <v>OSNOVNA PLAČA 
december 2023
(2. odst. 28. člena KPJS)</v>
      </c>
      <c r="F7" s="241" t="s">
        <v>110</v>
      </c>
      <c r="G7" s="242"/>
      <c r="H7" s="242"/>
      <c r="I7" s="242"/>
      <c r="J7" s="242"/>
      <c r="K7" s="242"/>
      <c r="L7" s="242"/>
      <c r="M7" s="242"/>
      <c r="N7" s="242"/>
      <c r="O7" s="242"/>
      <c r="P7" s="242"/>
      <c r="Q7" s="243"/>
      <c r="R7" s="35"/>
      <c r="S7" s="35"/>
      <c r="T7" s="34">
        <v>2014</v>
      </c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</row>
    <row r="8" spans="1:51" ht="35.1" customHeight="1" thickBot="1" x14ac:dyDescent="0.3">
      <c r="A8" s="18" t="s">
        <v>127</v>
      </c>
      <c r="B8" s="147" t="s">
        <v>2</v>
      </c>
      <c r="C8" s="19" t="s">
        <v>11</v>
      </c>
      <c r="D8" s="20" t="s">
        <v>12</v>
      </c>
      <c r="E8" s="256"/>
      <c r="F8" s="21" t="s">
        <v>183</v>
      </c>
      <c r="G8" s="21" t="s">
        <v>184</v>
      </c>
      <c r="H8" s="21" t="s">
        <v>185</v>
      </c>
      <c r="I8" s="21" t="s">
        <v>186</v>
      </c>
      <c r="J8" s="22" t="s">
        <v>187</v>
      </c>
      <c r="K8" s="21" t="s">
        <v>188</v>
      </c>
      <c r="L8" s="21" t="s">
        <v>39</v>
      </c>
      <c r="M8" s="21" t="s">
        <v>40</v>
      </c>
      <c r="N8" s="21" t="s">
        <v>41</v>
      </c>
      <c r="O8" s="21" t="s">
        <v>42</v>
      </c>
      <c r="P8" s="22" t="s">
        <v>43</v>
      </c>
      <c r="Q8" s="21" t="s">
        <v>44</v>
      </c>
      <c r="T8" s="34">
        <v>2015</v>
      </c>
    </row>
    <row r="9" spans="1:51" s="29" customFormat="1" ht="13.8" thickTop="1" x14ac:dyDescent="0.25">
      <c r="A9" s="23">
        <v>0</v>
      </c>
      <c r="B9" s="148">
        <v>1</v>
      </c>
      <c r="C9" s="24">
        <v>2</v>
      </c>
      <c r="D9" s="25">
        <v>3</v>
      </c>
      <c r="E9" s="26">
        <v>5</v>
      </c>
      <c r="F9" s="27">
        <v>6</v>
      </c>
      <c r="G9" s="28">
        <v>7</v>
      </c>
      <c r="H9" s="28">
        <v>8</v>
      </c>
      <c r="I9" s="28">
        <v>9</v>
      </c>
      <c r="J9" s="28">
        <v>10</v>
      </c>
      <c r="K9" s="28">
        <v>11</v>
      </c>
      <c r="L9" s="27">
        <v>6</v>
      </c>
      <c r="M9" s="28">
        <v>7</v>
      </c>
      <c r="N9" s="28">
        <v>8</v>
      </c>
      <c r="O9" s="28">
        <v>9</v>
      </c>
      <c r="P9" s="28">
        <v>10</v>
      </c>
      <c r="Q9" s="28">
        <v>11</v>
      </c>
      <c r="R9" s="36"/>
      <c r="S9" s="36"/>
      <c r="T9" s="34">
        <v>2016</v>
      </c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</row>
    <row r="10" spans="1:51" ht="24.75" customHeight="1" x14ac:dyDescent="0.25">
      <c r="A10" s="51">
        <v>1</v>
      </c>
      <c r="B10" s="146" t="s">
        <v>128</v>
      </c>
      <c r="C10" s="1" t="s">
        <v>178</v>
      </c>
      <c r="D10" s="2">
        <v>20</v>
      </c>
      <c r="E10" s="3">
        <v>1000</v>
      </c>
      <c r="F10" s="3">
        <v>1000</v>
      </c>
      <c r="G10" s="3">
        <v>1000</v>
      </c>
      <c r="H10" s="3">
        <v>1200</v>
      </c>
      <c r="I10" s="3">
        <v>1200</v>
      </c>
      <c r="J10" s="3">
        <v>1200</v>
      </c>
      <c r="K10" s="3">
        <v>1200</v>
      </c>
      <c r="L10" s="3">
        <v>1200</v>
      </c>
      <c r="M10" s="3">
        <v>1200</v>
      </c>
      <c r="N10" s="3">
        <v>1200</v>
      </c>
      <c r="O10" s="3">
        <v>1200</v>
      </c>
      <c r="P10" s="3">
        <v>1200</v>
      </c>
      <c r="Q10" s="3">
        <v>1200</v>
      </c>
      <c r="T10" s="34">
        <v>2017</v>
      </c>
    </row>
    <row r="11" spans="1:51" ht="24.75" customHeight="1" x14ac:dyDescent="0.25">
      <c r="A11" s="51">
        <v>2</v>
      </c>
      <c r="B11" s="146" t="s">
        <v>129</v>
      </c>
      <c r="C11" s="1" t="s">
        <v>180</v>
      </c>
      <c r="D11" s="4">
        <v>40</v>
      </c>
      <c r="E11" s="5">
        <v>2000</v>
      </c>
      <c r="F11" s="5">
        <v>2000</v>
      </c>
      <c r="G11" s="5">
        <v>2000</v>
      </c>
      <c r="H11" s="5">
        <v>2000</v>
      </c>
      <c r="I11" s="5">
        <v>2000</v>
      </c>
      <c r="J11" s="5">
        <v>2000</v>
      </c>
      <c r="K11" s="5">
        <v>2000</v>
      </c>
      <c r="L11" s="5">
        <v>2000</v>
      </c>
      <c r="M11" s="5">
        <v>2000</v>
      </c>
      <c r="N11" s="5">
        <v>2000</v>
      </c>
      <c r="O11" s="5">
        <v>2000</v>
      </c>
      <c r="P11" s="5">
        <v>2400</v>
      </c>
      <c r="Q11" s="5">
        <v>2400</v>
      </c>
      <c r="T11" s="34">
        <v>2018</v>
      </c>
    </row>
    <row r="12" spans="1:51" ht="24.75" customHeight="1" x14ac:dyDescent="0.25">
      <c r="A12" s="51">
        <v>3</v>
      </c>
      <c r="B12" s="146" t="s">
        <v>130</v>
      </c>
      <c r="C12" s="1" t="s">
        <v>194</v>
      </c>
      <c r="D12" s="4">
        <v>48</v>
      </c>
      <c r="E12" s="5">
        <v>2500</v>
      </c>
      <c r="F12" s="5">
        <v>2500</v>
      </c>
      <c r="G12" s="5"/>
      <c r="H12" s="5"/>
      <c r="I12" s="5"/>
      <c r="J12" s="5"/>
      <c r="K12" s="5"/>
      <c r="L12" s="5"/>
      <c r="M12" s="5"/>
      <c r="N12" s="5">
        <v>1400</v>
      </c>
      <c r="O12" s="5"/>
      <c r="P12" s="5"/>
      <c r="Q12" s="5"/>
      <c r="T12" s="34">
        <v>2019</v>
      </c>
    </row>
    <row r="13" spans="1:51" ht="24.75" customHeight="1" x14ac:dyDescent="0.25">
      <c r="A13" s="51">
        <v>4</v>
      </c>
      <c r="B13" s="146" t="s">
        <v>131</v>
      </c>
      <c r="C13" s="1"/>
      <c r="D13" s="4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T13" s="34">
        <v>2020</v>
      </c>
    </row>
    <row r="14" spans="1:51" ht="24.75" customHeight="1" x14ac:dyDescent="0.25">
      <c r="A14" s="51">
        <v>5</v>
      </c>
      <c r="B14" s="146" t="s">
        <v>132</v>
      </c>
      <c r="C14" s="1"/>
      <c r="D14" s="4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T14" s="34">
        <v>2021</v>
      </c>
    </row>
    <row r="15" spans="1:51" ht="24.75" customHeight="1" x14ac:dyDescent="0.25">
      <c r="A15" s="51">
        <v>6</v>
      </c>
      <c r="B15" s="146" t="s">
        <v>133</v>
      </c>
      <c r="C15" s="1"/>
      <c r="D15" s="4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T15" s="34">
        <v>2022</v>
      </c>
    </row>
    <row r="16" spans="1:51" ht="24.75" customHeight="1" x14ac:dyDescent="0.25">
      <c r="A16" s="51">
        <v>7</v>
      </c>
      <c r="B16" s="146" t="s">
        <v>134</v>
      </c>
      <c r="C16" s="1" t="s">
        <v>81</v>
      </c>
      <c r="D16" s="4">
        <v>34</v>
      </c>
      <c r="E16" s="5">
        <v>1500</v>
      </c>
      <c r="G16" s="5">
        <v>1500</v>
      </c>
      <c r="H16" s="5">
        <v>1500</v>
      </c>
      <c r="I16" s="5">
        <v>1500</v>
      </c>
      <c r="J16" s="5">
        <v>1500</v>
      </c>
      <c r="K16" s="5">
        <v>1500</v>
      </c>
      <c r="L16" s="5">
        <v>1500</v>
      </c>
      <c r="M16" s="5">
        <v>1500</v>
      </c>
      <c r="N16" s="5">
        <v>1500</v>
      </c>
      <c r="O16" s="5">
        <v>1500</v>
      </c>
      <c r="P16" s="5">
        <v>1500</v>
      </c>
      <c r="Q16" s="5">
        <v>1500</v>
      </c>
      <c r="T16" s="34">
        <v>2023</v>
      </c>
    </row>
    <row r="17" spans="1:20" ht="24.75" customHeight="1" x14ac:dyDescent="0.25">
      <c r="A17" s="51">
        <v>8</v>
      </c>
      <c r="B17" s="146" t="s">
        <v>135</v>
      </c>
      <c r="C17" s="1"/>
      <c r="D17" s="4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T17" s="34">
        <v>2024</v>
      </c>
    </row>
    <row r="18" spans="1:20" ht="24.75" customHeight="1" x14ac:dyDescent="0.25">
      <c r="A18" s="51">
        <v>9</v>
      </c>
      <c r="B18" s="146" t="s">
        <v>136</v>
      </c>
      <c r="C18" s="1"/>
      <c r="D18" s="4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T18" s="34">
        <v>2025</v>
      </c>
    </row>
    <row r="19" spans="1:20" ht="24.75" customHeight="1" x14ac:dyDescent="0.25">
      <c r="A19" s="51">
        <v>10</v>
      </c>
      <c r="B19" s="146" t="s">
        <v>137</v>
      </c>
      <c r="C19" s="1"/>
      <c r="D19" s="4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T19" s="34">
        <v>2026</v>
      </c>
    </row>
    <row r="20" spans="1:20" ht="24.75" customHeight="1" x14ac:dyDescent="0.25">
      <c r="A20" s="51">
        <v>11</v>
      </c>
      <c r="B20" s="146" t="s">
        <v>138</v>
      </c>
      <c r="C20" s="1" t="s">
        <v>81</v>
      </c>
      <c r="D20" s="4">
        <v>34</v>
      </c>
      <c r="E20" s="5">
        <v>1500</v>
      </c>
      <c r="F20" s="8">
        <v>1300</v>
      </c>
      <c r="G20" s="5">
        <v>1500</v>
      </c>
      <c r="H20" s="5">
        <v>1500</v>
      </c>
      <c r="I20" s="5">
        <v>1500</v>
      </c>
      <c r="J20" s="5">
        <v>1500</v>
      </c>
      <c r="K20" s="5">
        <v>1500</v>
      </c>
      <c r="L20" s="5">
        <v>1500</v>
      </c>
      <c r="M20" s="5">
        <v>1500</v>
      </c>
      <c r="N20" s="5">
        <v>1500</v>
      </c>
      <c r="O20" s="5">
        <v>1500</v>
      </c>
      <c r="P20" s="5">
        <v>1500</v>
      </c>
      <c r="Q20" s="5">
        <v>1500</v>
      </c>
      <c r="T20" s="34">
        <v>2027</v>
      </c>
    </row>
    <row r="21" spans="1:20" ht="24.75" customHeight="1" x14ac:dyDescent="0.25">
      <c r="A21" s="51">
        <v>12</v>
      </c>
      <c r="B21" s="146" t="s">
        <v>139</v>
      </c>
      <c r="C21" s="1"/>
      <c r="D21" s="4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T21" s="34">
        <v>2028</v>
      </c>
    </row>
    <row r="22" spans="1:20" ht="24.75" customHeight="1" x14ac:dyDescent="0.25">
      <c r="A22" s="51">
        <v>13</v>
      </c>
      <c r="B22" s="146" t="s">
        <v>140</v>
      </c>
      <c r="C22" s="1"/>
      <c r="D22" s="4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T22" s="34">
        <v>2024</v>
      </c>
    </row>
    <row r="23" spans="1:20" ht="24.75" customHeight="1" x14ac:dyDescent="0.25">
      <c r="A23" s="51">
        <v>14</v>
      </c>
      <c r="B23" s="146" t="s">
        <v>141</v>
      </c>
      <c r="C23" s="1"/>
      <c r="D23" s="4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T23" s="34">
        <v>2025</v>
      </c>
    </row>
    <row r="24" spans="1:20" ht="24.75" customHeight="1" x14ac:dyDescent="0.25">
      <c r="A24" s="51">
        <v>15</v>
      </c>
      <c r="B24" s="146" t="s">
        <v>142</v>
      </c>
      <c r="C24" s="1"/>
      <c r="D24" s="4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T24" s="34">
        <v>2026</v>
      </c>
    </row>
    <row r="25" spans="1:20" ht="24.75" customHeight="1" x14ac:dyDescent="0.25">
      <c r="A25" s="51">
        <v>16</v>
      </c>
      <c r="B25" s="146" t="s">
        <v>143</v>
      </c>
      <c r="C25" s="1"/>
      <c r="D25" s="4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T25" s="34">
        <v>2027</v>
      </c>
    </row>
    <row r="26" spans="1:20" ht="24.75" customHeight="1" x14ac:dyDescent="0.25">
      <c r="A26" s="51">
        <v>17</v>
      </c>
      <c r="B26" s="146" t="s">
        <v>144</v>
      </c>
      <c r="C26" s="1"/>
      <c r="D26" s="4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T26" s="34">
        <v>2028</v>
      </c>
    </row>
    <row r="27" spans="1:20" ht="24.75" customHeight="1" x14ac:dyDescent="0.25">
      <c r="A27" s="51">
        <v>18</v>
      </c>
      <c r="B27" s="146" t="s">
        <v>145</v>
      </c>
      <c r="C27" s="1"/>
      <c r="D27" s="4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T27" s="34">
        <v>2024</v>
      </c>
    </row>
    <row r="28" spans="1:20" ht="24.75" customHeight="1" x14ac:dyDescent="0.25">
      <c r="A28" s="51">
        <v>19</v>
      </c>
      <c r="B28" s="146" t="s">
        <v>146</v>
      </c>
      <c r="C28" s="1"/>
      <c r="D28" s="4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T28" s="34">
        <v>2025</v>
      </c>
    </row>
    <row r="29" spans="1:20" ht="24.75" customHeight="1" x14ac:dyDescent="0.25">
      <c r="A29" s="51">
        <v>20</v>
      </c>
      <c r="B29" s="146" t="s">
        <v>147</v>
      </c>
      <c r="C29" s="1"/>
      <c r="D29" s="4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T29" s="34">
        <v>2026</v>
      </c>
    </row>
    <row r="30" spans="1:20" ht="24.75" customHeight="1" x14ac:dyDescent="0.25">
      <c r="A30" s="51">
        <v>21</v>
      </c>
      <c r="B30" s="146" t="s">
        <v>148</v>
      </c>
      <c r="C30" s="1"/>
      <c r="D30" s="4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T30" s="34">
        <v>2027</v>
      </c>
    </row>
    <row r="31" spans="1:20" ht="24.75" customHeight="1" x14ac:dyDescent="0.25">
      <c r="A31" s="51">
        <v>22</v>
      </c>
      <c r="B31" s="146" t="s">
        <v>149</v>
      </c>
      <c r="C31" s="1"/>
      <c r="D31" s="4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T31" s="34">
        <v>2028</v>
      </c>
    </row>
    <row r="32" spans="1:20" ht="24.75" customHeight="1" x14ac:dyDescent="0.25">
      <c r="A32" s="51">
        <v>23</v>
      </c>
      <c r="B32" s="146" t="s">
        <v>150</v>
      </c>
      <c r="C32" s="1"/>
      <c r="D32" s="4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T32" s="34">
        <v>2024</v>
      </c>
    </row>
    <row r="33" spans="1:20" ht="24.75" customHeight="1" x14ac:dyDescent="0.25">
      <c r="A33" s="51">
        <v>24</v>
      </c>
      <c r="B33" s="146" t="s">
        <v>151</v>
      </c>
      <c r="C33" s="1"/>
      <c r="D33" s="4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T33" s="34">
        <v>2025</v>
      </c>
    </row>
    <row r="34" spans="1:20" ht="24.75" customHeight="1" x14ac:dyDescent="0.25">
      <c r="A34" s="51">
        <v>25</v>
      </c>
      <c r="B34" s="146" t="s">
        <v>152</v>
      </c>
      <c r="C34" s="1"/>
      <c r="D34" s="4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T34" s="34">
        <v>2026</v>
      </c>
    </row>
    <row r="35" spans="1:20" ht="24.75" customHeight="1" x14ac:dyDescent="0.25">
      <c r="A35" s="51">
        <v>26</v>
      </c>
      <c r="B35" s="146" t="s">
        <v>153</v>
      </c>
      <c r="C35" s="1"/>
      <c r="D35" s="4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T35" s="34">
        <v>2022</v>
      </c>
    </row>
    <row r="36" spans="1:20" ht="24.75" customHeight="1" x14ac:dyDescent="0.25">
      <c r="A36" s="51">
        <v>27</v>
      </c>
      <c r="B36" s="146" t="s">
        <v>154</v>
      </c>
      <c r="C36" s="1"/>
      <c r="D36" s="4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T36" s="34">
        <v>2023</v>
      </c>
    </row>
    <row r="37" spans="1:20" ht="24.75" customHeight="1" x14ac:dyDescent="0.25">
      <c r="A37" s="51">
        <v>28</v>
      </c>
      <c r="B37" s="146" t="s">
        <v>155</v>
      </c>
      <c r="C37" s="1"/>
      <c r="D37" s="4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T37" s="34">
        <v>2024</v>
      </c>
    </row>
    <row r="38" spans="1:20" ht="24.75" customHeight="1" x14ac:dyDescent="0.25">
      <c r="A38" s="51">
        <v>29</v>
      </c>
      <c r="B38" s="146" t="s">
        <v>156</v>
      </c>
      <c r="C38" s="1"/>
      <c r="D38" s="4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T38" s="34">
        <v>2025</v>
      </c>
    </row>
    <row r="39" spans="1:20" ht="24.75" customHeight="1" x14ac:dyDescent="0.25">
      <c r="A39" s="51">
        <v>30</v>
      </c>
      <c r="B39" s="146" t="s">
        <v>157</v>
      </c>
      <c r="C39" s="1"/>
      <c r="D39" s="4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T39" s="34">
        <v>2026</v>
      </c>
    </row>
    <row r="40" spans="1:20" ht="24.75" customHeight="1" x14ac:dyDescent="0.25">
      <c r="A40" s="51">
        <v>31</v>
      </c>
      <c r="B40" s="146" t="s">
        <v>158</v>
      </c>
      <c r="C40" s="1"/>
      <c r="D40" s="4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T40" s="34">
        <v>2027</v>
      </c>
    </row>
    <row r="41" spans="1:20" ht="24.75" customHeight="1" x14ac:dyDescent="0.25">
      <c r="A41" s="51">
        <v>32</v>
      </c>
      <c r="B41" s="146" t="s">
        <v>159</v>
      </c>
      <c r="C41" s="1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T41" s="34">
        <v>2028</v>
      </c>
    </row>
    <row r="42" spans="1:20" ht="24.75" customHeight="1" x14ac:dyDescent="0.25">
      <c r="A42" s="51">
        <v>33</v>
      </c>
      <c r="B42" s="146" t="s">
        <v>160</v>
      </c>
      <c r="C42" s="1"/>
      <c r="D42" s="4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T42" s="34">
        <v>2024</v>
      </c>
    </row>
    <row r="43" spans="1:20" ht="24.75" customHeight="1" x14ac:dyDescent="0.25">
      <c r="A43" s="51">
        <v>34</v>
      </c>
      <c r="B43" s="146" t="s">
        <v>161</v>
      </c>
      <c r="C43" s="1"/>
      <c r="D43" s="4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T43" s="34">
        <v>2025</v>
      </c>
    </row>
    <row r="44" spans="1:20" ht="24.75" customHeight="1" x14ac:dyDescent="0.25">
      <c r="A44" s="51">
        <v>35</v>
      </c>
      <c r="B44" s="146" t="s">
        <v>162</v>
      </c>
      <c r="C44" s="1"/>
      <c r="D44" s="4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T44" s="34">
        <v>2026</v>
      </c>
    </row>
    <row r="45" spans="1:20" ht="24.75" customHeight="1" x14ac:dyDescent="0.25">
      <c r="A45" s="51">
        <v>36</v>
      </c>
      <c r="B45" s="146" t="s">
        <v>163</v>
      </c>
      <c r="C45" s="1"/>
      <c r="D45" s="4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T45" s="34">
        <v>2027</v>
      </c>
    </row>
    <row r="46" spans="1:20" ht="24.75" customHeight="1" x14ac:dyDescent="0.25">
      <c r="A46" s="51">
        <v>37</v>
      </c>
      <c r="B46" s="146" t="s">
        <v>164</v>
      </c>
      <c r="C46" s="1"/>
      <c r="D46" s="4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T46" s="34">
        <v>2028</v>
      </c>
    </row>
    <row r="47" spans="1:20" ht="24.75" customHeight="1" x14ac:dyDescent="0.25">
      <c r="A47" s="51">
        <v>38</v>
      </c>
      <c r="B47" s="146" t="s">
        <v>165</v>
      </c>
      <c r="C47" s="1"/>
      <c r="D47" s="4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T47" s="34">
        <v>2028</v>
      </c>
    </row>
    <row r="48" spans="1:20" ht="24.75" customHeight="1" x14ac:dyDescent="0.25">
      <c r="A48" s="51">
        <v>39</v>
      </c>
      <c r="B48" s="146" t="s">
        <v>166</v>
      </c>
      <c r="C48" s="1"/>
      <c r="D48" s="4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T48" s="34">
        <v>2028</v>
      </c>
    </row>
    <row r="49" spans="1:20" ht="24.75" customHeight="1" x14ac:dyDescent="0.25">
      <c r="A49" s="51">
        <v>40</v>
      </c>
      <c r="B49" s="146" t="s">
        <v>167</v>
      </c>
      <c r="C49" s="1"/>
      <c r="D49" s="4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T49" s="34">
        <v>2028</v>
      </c>
    </row>
    <row r="50" spans="1:20" ht="24.75" customHeight="1" x14ac:dyDescent="0.25">
      <c r="A50" s="51">
        <v>41</v>
      </c>
      <c r="B50" s="146" t="s">
        <v>168</v>
      </c>
      <c r="C50" s="1"/>
      <c r="D50" s="4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T50" s="34">
        <v>2028</v>
      </c>
    </row>
    <row r="51" spans="1:20" ht="24.75" customHeight="1" x14ac:dyDescent="0.25">
      <c r="A51" s="51">
        <v>42</v>
      </c>
      <c r="B51" s="146" t="s">
        <v>169</v>
      </c>
      <c r="C51" s="1"/>
      <c r="D51" s="4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T51" s="34">
        <v>2028</v>
      </c>
    </row>
    <row r="52" spans="1:20" ht="24.75" customHeight="1" x14ac:dyDescent="0.25">
      <c r="A52" s="51">
        <v>43</v>
      </c>
      <c r="B52" s="146" t="s">
        <v>170</v>
      </c>
      <c r="C52" s="1"/>
      <c r="D52" s="4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T52" s="34">
        <v>2028</v>
      </c>
    </row>
    <row r="53" spans="1:20" ht="24.75" customHeight="1" x14ac:dyDescent="0.25">
      <c r="A53" s="51">
        <v>44</v>
      </c>
      <c r="B53" s="146" t="s">
        <v>171</v>
      </c>
      <c r="C53" s="1"/>
      <c r="D53" s="4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T53" s="34">
        <v>2028</v>
      </c>
    </row>
    <row r="54" spans="1:20" ht="24.75" customHeight="1" x14ac:dyDescent="0.25">
      <c r="A54" s="51">
        <v>45</v>
      </c>
      <c r="B54" s="146" t="s">
        <v>172</v>
      </c>
      <c r="C54" s="1"/>
      <c r="D54" s="4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T54" s="34">
        <v>2028</v>
      </c>
    </row>
    <row r="55" spans="1:20" ht="24.75" customHeight="1" x14ac:dyDescent="0.25">
      <c r="A55" s="51">
        <v>46</v>
      </c>
      <c r="B55" s="146" t="s">
        <v>173</v>
      </c>
      <c r="C55" s="1"/>
      <c r="D55" s="4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T55" s="34">
        <v>2028</v>
      </c>
    </row>
    <row r="56" spans="1:20" ht="24.75" customHeight="1" x14ac:dyDescent="0.25">
      <c r="A56" s="51">
        <v>47</v>
      </c>
      <c r="B56" s="146" t="s">
        <v>174</v>
      </c>
      <c r="C56" s="1"/>
      <c r="D56" s="4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T56" s="34">
        <v>2028</v>
      </c>
    </row>
    <row r="57" spans="1:20" ht="24.75" customHeight="1" x14ac:dyDescent="0.25">
      <c r="A57" s="51">
        <v>48</v>
      </c>
      <c r="B57" s="146" t="s">
        <v>175</v>
      </c>
      <c r="C57" s="1"/>
      <c r="D57" s="4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T57" s="34">
        <v>2028</v>
      </c>
    </row>
    <row r="58" spans="1:20" ht="24.75" customHeight="1" x14ac:dyDescent="0.25">
      <c r="A58" s="51">
        <v>49</v>
      </c>
      <c r="B58" s="146" t="s">
        <v>176</v>
      </c>
      <c r="C58" s="1"/>
      <c r="D58" s="4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T58" s="34">
        <v>2028</v>
      </c>
    </row>
    <row r="59" spans="1:20" ht="24.75" customHeight="1" x14ac:dyDescent="0.25">
      <c r="A59" s="51">
        <v>50</v>
      </c>
      <c r="B59" s="146" t="s">
        <v>177</v>
      </c>
      <c r="C59" s="1"/>
      <c r="D59" s="4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T59" s="34">
        <v>2028</v>
      </c>
    </row>
    <row r="60" spans="1:20" ht="13.8" thickBot="1" x14ac:dyDescent="0.3">
      <c r="A60" s="32"/>
      <c r="B60" s="37"/>
      <c r="C60" s="244" t="s">
        <v>85</v>
      </c>
      <c r="D60" s="245"/>
      <c r="E60" s="38">
        <f t="shared" ref="E60:Q60" si="0">SUM(E10:E59)</f>
        <v>8500</v>
      </c>
      <c r="F60" s="39">
        <f t="shared" si="0"/>
        <v>6800</v>
      </c>
      <c r="G60" s="40">
        <f t="shared" si="0"/>
        <v>6000</v>
      </c>
      <c r="H60" s="40">
        <f t="shared" si="0"/>
        <v>6200</v>
      </c>
      <c r="I60" s="40">
        <f t="shared" si="0"/>
        <v>6200</v>
      </c>
      <c r="J60" s="40">
        <f t="shared" si="0"/>
        <v>6200</v>
      </c>
      <c r="K60" s="40">
        <f t="shared" si="0"/>
        <v>6200</v>
      </c>
      <c r="L60" s="39">
        <f t="shared" si="0"/>
        <v>6200</v>
      </c>
      <c r="M60" s="40">
        <f t="shared" si="0"/>
        <v>6200</v>
      </c>
      <c r="N60" s="40">
        <f t="shared" si="0"/>
        <v>7600</v>
      </c>
      <c r="O60" s="40">
        <f t="shared" si="0"/>
        <v>6200</v>
      </c>
      <c r="P60" s="40">
        <f t="shared" si="0"/>
        <v>6600</v>
      </c>
      <c r="Q60" s="40">
        <f t="shared" si="0"/>
        <v>6600</v>
      </c>
      <c r="T60" s="34">
        <v>2032</v>
      </c>
    </row>
    <row r="61" spans="1:20" x14ac:dyDescent="0.25">
      <c r="A61" s="32"/>
      <c r="B61" s="32"/>
      <c r="C61" s="32"/>
      <c r="D61" s="32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T61" s="34">
        <v>2033</v>
      </c>
    </row>
    <row r="62" spans="1:20" x14ac:dyDescent="0.25">
      <c r="A62" s="32"/>
      <c r="B62" s="32"/>
      <c r="C62" s="32"/>
      <c r="D62" s="32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T62" s="34">
        <v>2034</v>
      </c>
    </row>
    <row r="63" spans="1:20" x14ac:dyDescent="0.25">
      <c r="A63" s="32"/>
      <c r="B63" s="32"/>
      <c r="C63" s="32"/>
      <c r="D63" s="32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T63" s="34">
        <v>2035</v>
      </c>
    </row>
    <row r="64" spans="1:20" x14ac:dyDescent="0.25">
      <c r="A64" s="32"/>
      <c r="B64" s="32"/>
      <c r="C64" s="32"/>
      <c r="D64" s="32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T64" s="34">
        <v>2036</v>
      </c>
    </row>
    <row r="65" spans="1:20" x14ac:dyDescent="0.25">
      <c r="A65" s="32"/>
      <c r="B65" s="32"/>
      <c r="C65" s="32"/>
      <c r="D65" s="32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T65" s="34">
        <v>2037</v>
      </c>
    </row>
    <row r="66" spans="1:20" x14ac:dyDescent="0.25">
      <c r="A66" s="32"/>
      <c r="B66" s="32"/>
      <c r="C66" s="32"/>
      <c r="D66" s="32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T66" s="34">
        <v>2038</v>
      </c>
    </row>
    <row r="67" spans="1:20" x14ac:dyDescent="0.25">
      <c r="A67" s="32"/>
      <c r="B67" s="32"/>
      <c r="C67" s="32"/>
      <c r="D67" s="32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T67" s="34">
        <v>2039</v>
      </c>
    </row>
    <row r="68" spans="1:20" x14ac:dyDescent="0.25">
      <c r="A68" s="32"/>
      <c r="B68" s="32"/>
      <c r="C68" s="32"/>
      <c r="D68" s="32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T68" s="34">
        <v>2040</v>
      </c>
    </row>
    <row r="69" spans="1:20" x14ac:dyDescent="0.25">
      <c r="A69" s="32"/>
      <c r="B69" s="32"/>
      <c r="C69" s="32"/>
      <c r="D69" s="32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T69" s="34">
        <v>2041</v>
      </c>
    </row>
    <row r="70" spans="1:20" x14ac:dyDescent="0.25">
      <c r="A70" s="32"/>
      <c r="B70" s="32"/>
      <c r="C70" s="32"/>
      <c r="D70" s="32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T70" s="34">
        <v>2042</v>
      </c>
    </row>
    <row r="71" spans="1:20" x14ac:dyDescent="0.25">
      <c r="A71" s="32"/>
      <c r="B71" s="32"/>
      <c r="C71" s="32"/>
      <c r="D71" s="32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T71" s="34">
        <v>2043</v>
      </c>
    </row>
    <row r="72" spans="1:20" x14ac:dyDescent="0.25">
      <c r="A72" s="32"/>
      <c r="B72" s="32"/>
      <c r="C72" s="32"/>
      <c r="D72" s="32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T72" s="34">
        <v>2044</v>
      </c>
    </row>
    <row r="73" spans="1:20" x14ac:dyDescent="0.25">
      <c r="A73" s="32"/>
      <c r="B73" s="32"/>
      <c r="C73" s="32"/>
      <c r="D73" s="32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T73" s="34">
        <v>2045</v>
      </c>
    </row>
    <row r="74" spans="1:20" x14ac:dyDescent="0.25">
      <c r="A74" s="32"/>
      <c r="B74" s="32"/>
      <c r="C74" s="32"/>
      <c r="D74" s="32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T74" s="34">
        <v>2046</v>
      </c>
    </row>
    <row r="75" spans="1:20" x14ac:dyDescent="0.25">
      <c r="A75" s="32"/>
      <c r="B75" s="32"/>
      <c r="C75" s="32"/>
      <c r="D75" s="32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T75" s="34">
        <v>2047</v>
      </c>
    </row>
    <row r="76" spans="1:20" x14ac:dyDescent="0.25">
      <c r="A76" s="32"/>
      <c r="B76" s="32"/>
      <c r="C76" s="32"/>
      <c r="D76" s="32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T76" s="34">
        <v>2048</v>
      </c>
    </row>
    <row r="77" spans="1:20" x14ac:dyDescent="0.25">
      <c r="A77" s="32"/>
      <c r="B77" s="32"/>
      <c r="C77" s="32"/>
      <c r="D77" s="32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T77" s="34">
        <v>2049</v>
      </c>
    </row>
    <row r="78" spans="1:20" x14ac:dyDescent="0.25">
      <c r="A78" s="32"/>
      <c r="B78" s="32"/>
      <c r="C78" s="32"/>
      <c r="D78" s="32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T78" s="34">
        <v>2050</v>
      </c>
    </row>
    <row r="79" spans="1:20" x14ac:dyDescent="0.25">
      <c r="A79" s="32"/>
      <c r="B79" s="32"/>
      <c r="C79" s="32"/>
      <c r="D79" s="32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T79" s="34">
        <v>2051</v>
      </c>
    </row>
    <row r="80" spans="1:20" x14ac:dyDescent="0.25">
      <c r="A80" s="32"/>
      <c r="B80" s="32"/>
      <c r="C80" s="32"/>
      <c r="D80" s="32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T80" s="34">
        <v>2052</v>
      </c>
    </row>
    <row r="81" spans="1:17" x14ac:dyDescent="0.25">
      <c r="A81" s="32"/>
      <c r="B81" s="32"/>
      <c r="C81" s="32"/>
      <c r="D81" s="32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</row>
    <row r="82" spans="1:17" x14ac:dyDescent="0.25">
      <c r="A82" s="32"/>
      <c r="B82" s="32"/>
      <c r="C82" s="32"/>
      <c r="D82" s="32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</row>
    <row r="83" spans="1:17" x14ac:dyDescent="0.25">
      <c r="A83" s="32"/>
      <c r="B83" s="32"/>
      <c r="C83" s="32"/>
      <c r="D83" s="32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</row>
    <row r="84" spans="1:17" x14ac:dyDescent="0.25">
      <c r="A84" s="32"/>
      <c r="B84" s="32"/>
      <c r="C84" s="32"/>
      <c r="D84" s="32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</row>
    <row r="85" spans="1:17" x14ac:dyDescent="0.25">
      <c r="A85" s="32"/>
      <c r="B85" s="32"/>
      <c r="C85" s="32"/>
      <c r="D85" s="32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</row>
    <row r="86" spans="1:17" x14ac:dyDescent="0.25">
      <c r="A86" s="32"/>
      <c r="B86" s="32"/>
      <c r="C86" s="32"/>
      <c r="D86" s="32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</row>
    <row r="87" spans="1:17" x14ac:dyDescent="0.25">
      <c r="A87" s="32"/>
      <c r="B87" s="32"/>
      <c r="C87" s="32"/>
      <c r="D87" s="32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</row>
    <row r="88" spans="1:17" x14ac:dyDescent="0.25">
      <c r="A88" s="32"/>
      <c r="B88" s="32"/>
      <c r="C88" s="32"/>
      <c r="D88" s="32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</row>
    <row r="89" spans="1:17" x14ac:dyDescent="0.25">
      <c r="A89" s="32"/>
      <c r="B89" s="32"/>
      <c r="C89" s="32"/>
      <c r="D89" s="32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</row>
    <row r="90" spans="1:17" x14ac:dyDescent="0.25">
      <c r="A90" s="32"/>
      <c r="B90" s="32"/>
      <c r="C90" s="32"/>
      <c r="D90" s="32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</row>
  </sheetData>
  <sheetProtection algorithmName="SHA-512" hashValue="0C5//lRbxG8Yot7NIxhedhF7043GC6suI9p9EW006fLjvY84Y43DYEllOZmrxGXOVT6x9GajDq9iySViV6fCIg==" saltValue="Cx2VniK5763QNuKWMQG/Cw==" spinCount="100000" sheet="1" objects="1" scenarios="1"/>
  <mergeCells count="9">
    <mergeCell ref="F7:Q7"/>
    <mergeCell ref="C60:D60"/>
    <mergeCell ref="B3:C3"/>
    <mergeCell ref="B4:C4"/>
    <mergeCell ref="D3:E3"/>
    <mergeCell ref="D4:K4"/>
    <mergeCell ref="B7:D7"/>
    <mergeCell ref="E7:E8"/>
    <mergeCell ref="D5:E5"/>
  </mergeCells>
  <phoneticPr fontId="2" type="noConversion"/>
  <dataValidations count="1">
    <dataValidation type="list" allowBlank="1" showInputMessage="1" showErrorMessage="1" sqref="D5:E5" xr:uid="{00000000-0002-0000-0000-000000000000}">
      <formula1>$T$2:$T$80</formula1>
    </dataValidation>
  </dataValidations>
  <printOptions horizontalCentered="1"/>
  <pageMargins left="0.75" right="0.75" top="0.39370078740157483" bottom="0.35433070866141736" header="0" footer="0"/>
  <pageSetup paperSize="9" scale="66" orientation="landscape" r:id="rId1"/>
  <headerFooter alignWithMargins="0">
    <oddFooter>&amp;C&amp;D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61D77-5818-4B4C-B723-D3EC549B43D2}">
  <dimension ref="G1:J59"/>
  <sheetViews>
    <sheetView workbookViewId="0"/>
  </sheetViews>
  <sheetFormatPr defaultRowHeight="13.2" x14ac:dyDescent="0.25"/>
  <cols>
    <col min="1" max="5" width="3.5546875" customWidth="1"/>
    <col min="6" max="6" width="4" customWidth="1"/>
    <col min="8" max="8" width="41.109375" customWidth="1"/>
    <col min="9" max="9" width="25.5546875" customWidth="1"/>
    <col min="10" max="10" width="39.109375" customWidth="1"/>
  </cols>
  <sheetData>
    <row r="1" spans="7:10" ht="11.25" customHeight="1" x14ac:dyDescent="0.25"/>
    <row r="2" spans="7:10" ht="11.25" customHeight="1" x14ac:dyDescent="0.25"/>
    <row r="3" spans="7:10" ht="11.25" customHeight="1" x14ac:dyDescent="0.25"/>
    <row r="4" spans="7:10" ht="11.25" customHeight="1" x14ac:dyDescent="0.25"/>
    <row r="5" spans="7:10" ht="11.25" customHeight="1" x14ac:dyDescent="0.25"/>
    <row r="6" spans="7:10" ht="23.25" customHeight="1" x14ac:dyDescent="0.25">
      <c r="G6" s="152" t="s">
        <v>192</v>
      </c>
    </row>
    <row r="8" spans="7:10" ht="23.25" customHeight="1" thickBot="1" x14ac:dyDescent="0.3">
      <c r="G8" s="152" t="str">
        <f>"OBDOBJE: julij - september " &amp; 'OSNOVNA PLAČA'!D5</f>
        <v>OBDOBJE: julij - september 2024</v>
      </c>
    </row>
    <row r="9" spans="7:10" ht="23.25" customHeight="1" thickBot="1" x14ac:dyDescent="0.3">
      <c r="G9" s="401" t="s">
        <v>2</v>
      </c>
      <c r="H9" s="402"/>
      <c r="I9" s="402" t="s">
        <v>193</v>
      </c>
      <c r="J9" s="403"/>
    </row>
    <row r="10" spans="7:10" ht="23.25" customHeight="1" x14ac:dyDescent="0.25">
      <c r="G10" s="404" t="str">
        <f>+IF(LEN('OSNOVNA PLAČA'!B10)&gt;0,'LETNO OBVESTILO'!V16,"")</f>
        <v>1   A1</v>
      </c>
      <c r="H10" s="405"/>
      <c r="I10" s="406">
        <f ca="1">IF(LEN('7-9'!B16)&gt;0,'7-9'!K16,"")</f>
        <v>1</v>
      </c>
      <c r="J10" s="407"/>
    </row>
    <row r="11" spans="7:10" ht="23.25" customHeight="1" x14ac:dyDescent="0.25">
      <c r="G11" s="408" t="str">
        <f>+IF(LEN('OSNOVNA PLAČA'!B11)&gt;0,'LETNO OBVESTILO'!V17,"")</f>
        <v>2   A2</v>
      </c>
      <c r="H11" s="409"/>
      <c r="I11" s="410">
        <f ca="1">IF(LEN('7-9'!B17)&gt;0,'7-9'!K17,"")</f>
        <v>3</v>
      </c>
      <c r="J11" s="411"/>
    </row>
    <row r="12" spans="7:10" ht="23.25" customHeight="1" x14ac:dyDescent="0.25">
      <c r="G12" s="408" t="str">
        <f>+IF(LEN('OSNOVNA PLAČA'!B12)&gt;0,'LETNO OBVESTILO'!V18,"")</f>
        <v>3   A3</v>
      </c>
      <c r="H12" s="409"/>
      <c r="I12" s="410">
        <f ca="1">IF(LEN('7-9'!B18)&gt;0,'7-9'!K18,"")</f>
        <v>0</v>
      </c>
      <c r="J12" s="411"/>
    </row>
    <row r="13" spans="7:10" ht="23.25" customHeight="1" x14ac:dyDescent="0.25">
      <c r="G13" s="408" t="str">
        <f>+IF(LEN('OSNOVNA PLAČA'!B13)&gt;0,'LETNO OBVESTILO'!V19,"")</f>
        <v>4   A4</v>
      </c>
      <c r="H13" s="409"/>
      <c r="I13" s="410">
        <f ca="1">IF(LEN('7-9'!B19)&gt;0,'7-9'!K19,"")</f>
        <v>0</v>
      </c>
      <c r="J13" s="411"/>
    </row>
    <row r="14" spans="7:10" ht="23.25" customHeight="1" x14ac:dyDescent="0.25">
      <c r="G14" s="408" t="str">
        <f>+IF(LEN('OSNOVNA PLAČA'!B14)&gt;0,'LETNO OBVESTILO'!V20,"")</f>
        <v>5   A5</v>
      </c>
      <c r="H14" s="409"/>
      <c r="I14" s="410">
        <f ca="1">IF(LEN('7-9'!B20)&gt;0,'7-9'!K20,"")</f>
        <v>0</v>
      </c>
      <c r="J14" s="411"/>
    </row>
    <row r="15" spans="7:10" ht="23.25" customHeight="1" x14ac:dyDescent="0.25">
      <c r="G15" s="408" t="str">
        <f>+IF(LEN('OSNOVNA PLAČA'!B15)&gt;0,'LETNO OBVESTILO'!V21,"")</f>
        <v>6   A6</v>
      </c>
      <c r="H15" s="409"/>
      <c r="I15" s="410">
        <f ca="1">IF(LEN('7-9'!B21)&gt;0,'7-9'!K21,"")</f>
        <v>2</v>
      </c>
      <c r="J15" s="411"/>
    </row>
    <row r="16" spans="7:10" ht="23.25" customHeight="1" x14ac:dyDescent="0.25">
      <c r="G16" s="408" t="str">
        <f>+IF(LEN('OSNOVNA PLAČA'!B16)&gt;0,'LETNO OBVESTILO'!V22,"")</f>
        <v>7   A7</v>
      </c>
      <c r="H16" s="409"/>
      <c r="I16" s="410">
        <f ca="1">IF(LEN('7-9'!B22)&gt;0,'7-9'!K22,"")</f>
        <v>0</v>
      </c>
      <c r="J16" s="411"/>
    </row>
    <row r="17" spans="7:10" ht="23.25" customHeight="1" x14ac:dyDescent="0.25">
      <c r="G17" s="408" t="str">
        <f>+IF(LEN('OSNOVNA PLAČA'!B17)&gt;0,'LETNO OBVESTILO'!V23,"")</f>
        <v>8   A8</v>
      </c>
      <c r="H17" s="409"/>
      <c r="I17" s="410">
        <f ca="1">IF(LEN('7-9'!B23)&gt;0,'7-9'!K23,"")</f>
        <v>0</v>
      </c>
      <c r="J17" s="411"/>
    </row>
    <row r="18" spans="7:10" ht="23.25" customHeight="1" x14ac:dyDescent="0.25">
      <c r="G18" s="408" t="str">
        <f>+IF(LEN('OSNOVNA PLAČA'!B18)&gt;0,'LETNO OBVESTILO'!V24,"")</f>
        <v>9   A9</v>
      </c>
      <c r="H18" s="409"/>
      <c r="I18" s="410">
        <f ca="1">IF(LEN('7-9'!B24)&gt;0,'7-9'!K24,"")</f>
        <v>0</v>
      </c>
      <c r="J18" s="411"/>
    </row>
    <row r="19" spans="7:10" ht="23.25" customHeight="1" x14ac:dyDescent="0.25">
      <c r="G19" s="408" t="str">
        <f>+IF(LEN('OSNOVNA PLAČA'!B19)&gt;0,'LETNO OBVESTILO'!V25,"")</f>
        <v>10   A10</v>
      </c>
      <c r="H19" s="409"/>
      <c r="I19" s="410">
        <f ca="1">IF(LEN('7-9'!B25)&gt;0,'7-9'!K25,"")</f>
        <v>0</v>
      </c>
      <c r="J19" s="411"/>
    </row>
    <row r="20" spans="7:10" ht="23.25" customHeight="1" x14ac:dyDescent="0.25">
      <c r="G20" s="408" t="str">
        <f>+IF(LEN('OSNOVNA PLAČA'!B20)&gt;0,'LETNO OBVESTILO'!V26,"")</f>
        <v>11   A11</v>
      </c>
      <c r="H20" s="409"/>
      <c r="I20" s="410">
        <f ca="1">IF(LEN('7-9'!B26)&gt;0,'7-9'!K26,"")</f>
        <v>0</v>
      </c>
      <c r="J20" s="411"/>
    </row>
    <row r="21" spans="7:10" ht="23.25" customHeight="1" x14ac:dyDescent="0.25">
      <c r="G21" s="408" t="str">
        <f>+IF(LEN('OSNOVNA PLAČA'!B21)&gt;0,'LETNO OBVESTILO'!V27,"")</f>
        <v>12   A12</v>
      </c>
      <c r="H21" s="409"/>
      <c r="I21" s="410">
        <f ca="1">IF(LEN('7-9'!B27)&gt;0,'7-9'!K27,"")</f>
        <v>0</v>
      </c>
      <c r="J21" s="411"/>
    </row>
    <row r="22" spans="7:10" ht="23.25" customHeight="1" x14ac:dyDescent="0.25">
      <c r="G22" s="408" t="str">
        <f>+IF(LEN('OSNOVNA PLAČA'!B22)&gt;0,'LETNO OBVESTILO'!V28,"")</f>
        <v>13   A13</v>
      </c>
      <c r="H22" s="409"/>
      <c r="I22" s="410">
        <f ca="1">IF(LEN('7-9'!B28)&gt;0,'7-9'!K28,"")</f>
        <v>0</v>
      </c>
      <c r="J22" s="411"/>
    </row>
    <row r="23" spans="7:10" ht="23.25" customHeight="1" x14ac:dyDescent="0.25">
      <c r="G23" s="408" t="str">
        <f>+IF(LEN('OSNOVNA PLAČA'!B23)&gt;0,'LETNO OBVESTILO'!V29,"")</f>
        <v>14   A14</v>
      </c>
      <c r="H23" s="409"/>
      <c r="I23" s="410">
        <f ca="1">IF(LEN('7-9'!B29)&gt;0,'7-9'!K29,"")</f>
        <v>0</v>
      </c>
      <c r="J23" s="411"/>
    </row>
    <row r="24" spans="7:10" ht="23.25" customHeight="1" x14ac:dyDescent="0.25">
      <c r="G24" s="408" t="str">
        <f>+IF(LEN('OSNOVNA PLAČA'!B24)&gt;0,'LETNO OBVESTILO'!V30,"")</f>
        <v>15   A15</v>
      </c>
      <c r="H24" s="409"/>
      <c r="I24" s="410">
        <f ca="1">IF(LEN('7-9'!B30)&gt;0,'7-9'!K30,"")</f>
        <v>0</v>
      </c>
      <c r="J24" s="411"/>
    </row>
    <row r="25" spans="7:10" ht="23.25" customHeight="1" x14ac:dyDescent="0.25">
      <c r="G25" s="408" t="str">
        <f>+IF(LEN('OSNOVNA PLAČA'!B25)&gt;0,'LETNO OBVESTILO'!V31,"")</f>
        <v>16   A16</v>
      </c>
      <c r="H25" s="409"/>
      <c r="I25" s="410">
        <f ca="1">IF(LEN('7-9'!B31)&gt;0,'7-9'!K31,"")</f>
        <v>0</v>
      </c>
      <c r="J25" s="411"/>
    </row>
    <row r="26" spans="7:10" ht="23.25" customHeight="1" x14ac:dyDescent="0.25">
      <c r="G26" s="408" t="str">
        <f>+IF(LEN('OSNOVNA PLAČA'!B26)&gt;0,'LETNO OBVESTILO'!V32,"")</f>
        <v>17   A17</v>
      </c>
      <c r="H26" s="409"/>
      <c r="I26" s="410">
        <f ca="1">IF(LEN('7-9'!B32)&gt;0,'7-9'!K32,"")</f>
        <v>0</v>
      </c>
      <c r="J26" s="411"/>
    </row>
    <row r="27" spans="7:10" ht="23.25" customHeight="1" x14ac:dyDescent="0.25">
      <c r="G27" s="408" t="str">
        <f>+IF(LEN('OSNOVNA PLAČA'!B27)&gt;0,'LETNO OBVESTILO'!V33,"")</f>
        <v>18   A18</v>
      </c>
      <c r="H27" s="409"/>
      <c r="I27" s="410">
        <f ca="1">IF(LEN('7-9'!B33)&gt;0,'7-9'!K33,"")</f>
        <v>0</v>
      </c>
      <c r="J27" s="411"/>
    </row>
    <row r="28" spans="7:10" ht="23.25" customHeight="1" x14ac:dyDescent="0.25">
      <c r="G28" s="408" t="str">
        <f>+IF(LEN('OSNOVNA PLAČA'!B28)&gt;0,'LETNO OBVESTILO'!V34,"")</f>
        <v>19   A19</v>
      </c>
      <c r="H28" s="409"/>
      <c r="I28" s="410">
        <f ca="1">IF(LEN('7-9'!B34)&gt;0,'7-9'!K34,"")</f>
        <v>0</v>
      </c>
      <c r="J28" s="411"/>
    </row>
    <row r="29" spans="7:10" ht="23.25" customHeight="1" x14ac:dyDescent="0.25">
      <c r="G29" s="408" t="str">
        <f>+IF(LEN('OSNOVNA PLAČA'!B29)&gt;0,'LETNO OBVESTILO'!V35,"")</f>
        <v>20   A20</v>
      </c>
      <c r="H29" s="409"/>
      <c r="I29" s="410">
        <f ca="1">IF(LEN('7-9'!B35)&gt;0,'7-9'!K35,"")</f>
        <v>0</v>
      </c>
      <c r="J29" s="411"/>
    </row>
    <row r="30" spans="7:10" ht="23.25" customHeight="1" x14ac:dyDescent="0.25">
      <c r="G30" s="408" t="str">
        <f>+IF(LEN('OSNOVNA PLAČA'!B30)&gt;0,'LETNO OBVESTILO'!V36,"")</f>
        <v>21   A21</v>
      </c>
      <c r="H30" s="409"/>
      <c r="I30" s="410">
        <f ca="1">IF(LEN('7-9'!B36)&gt;0,'7-9'!K36,"")</f>
        <v>0</v>
      </c>
      <c r="J30" s="411"/>
    </row>
    <row r="31" spans="7:10" ht="23.25" customHeight="1" x14ac:dyDescent="0.25">
      <c r="G31" s="408" t="str">
        <f>+IF(LEN('OSNOVNA PLAČA'!B31)&gt;0,'LETNO OBVESTILO'!V37,"")</f>
        <v>22   A22</v>
      </c>
      <c r="H31" s="409"/>
      <c r="I31" s="410">
        <f ca="1">IF(LEN('7-9'!B37)&gt;0,'7-9'!K37,"")</f>
        <v>0</v>
      </c>
      <c r="J31" s="411"/>
    </row>
    <row r="32" spans="7:10" ht="23.25" customHeight="1" x14ac:dyDescent="0.25">
      <c r="G32" s="408" t="str">
        <f>+IF(LEN('OSNOVNA PLAČA'!B32)&gt;0,'LETNO OBVESTILO'!V38,"")</f>
        <v>23   A23</v>
      </c>
      <c r="H32" s="409"/>
      <c r="I32" s="410">
        <f ca="1">IF(LEN('7-9'!B38)&gt;0,'7-9'!K38,"")</f>
        <v>0</v>
      </c>
      <c r="J32" s="411"/>
    </row>
    <row r="33" spans="7:10" ht="23.25" customHeight="1" x14ac:dyDescent="0.25">
      <c r="G33" s="408" t="str">
        <f>+IF(LEN('OSNOVNA PLAČA'!B33)&gt;0,'LETNO OBVESTILO'!V39,"")</f>
        <v>24   A24</v>
      </c>
      <c r="H33" s="409"/>
      <c r="I33" s="410">
        <f ca="1">IF(LEN('7-9'!B39)&gt;0,'7-9'!K39,"")</f>
        <v>0</v>
      </c>
      <c r="J33" s="411"/>
    </row>
    <row r="34" spans="7:10" ht="23.25" customHeight="1" x14ac:dyDescent="0.25">
      <c r="G34" s="408" t="str">
        <f>+IF(LEN('OSNOVNA PLAČA'!B34)&gt;0,'LETNO OBVESTILO'!V40,"")</f>
        <v>25   A25</v>
      </c>
      <c r="H34" s="409"/>
      <c r="I34" s="410">
        <f ca="1">IF(LEN('7-9'!B40)&gt;0,'7-9'!K40,"")</f>
        <v>0</v>
      </c>
      <c r="J34" s="411"/>
    </row>
    <row r="35" spans="7:10" ht="23.25" customHeight="1" x14ac:dyDescent="0.25">
      <c r="G35" s="408" t="str">
        <f>+IF(LEN('OSNOVNA PLAČA'!B35)&gt;0,'LETNO OBVESTILO'!V41,"")</f>
        <v>26   A26</v>
      </c>
      <c r="H35" s="409"/>
      <c r="I35" s="410">
        <f ca="1">IF(LEN('7-9'!B41)&gt;0,'7-9'!K41,"")</f>
        <v>0</v>
      </c>
      <c r="J35" s="411"/>
    </row>
    <row r="36" spans="7:10" ht="23.25" customHeight="1" x14ac:dyDescent="0.25">
      <c r="G36" s="408" t="str">
        <f>+IF(LEN('OSNOVNA PLAČA'!B36)&gt;0,'LETNO OBVESTILO'!V42,"")</f>
        <v>27   A27</v>
      </c>
      <c r="H36" s="409"/>
      <c r="I36" s="410">
        <f ca="1">IF(LEN('7-9'!B42)&gt;0,'7-9'!K42,"")</f>
        <v>0</v>
      </c>
      <c r="J36" s="411"/>
    </row>
    <row r="37" spans="7:10" ht="23.25" customHeight="1" x14ac:dyDescent="0.25">
      <c r="G37" s="408" t="str">
        <f>+IF(LEN('OSNOVNA PLAČA'!B37)&gt;0,'LETNO OBVESTILO'!V43,"")</f>
        <v>28   A28</v>
      </c>
      <c r="H37" s="409"/>
      <c r="I37" s="410">
        <f ca="1">IF(LEN('7-9'!B43)&gt;0,'7-9'!K43,"")</f>
        <v>0</v>
      </c>
      <c r="J37" s="411"/>
    </row>
    <row r="38" spans="7:10" ht="23.25" customHeight="1" x14ac:dyDescent="0.25">
      <c r="G38" s="408" t="str">
        <f>+IF(LEN('OSNOVNA PLAČA'!B38)&gt;0,'LETNO OBVESTILO'!V44,"")</f>
        <v>29   A29</v>
      </c>
      <c r="H38" s="409"/>
      <c r="I38" s="410">
        <f ca="1">IF(LEN('7-9'!B44)&gt;0,'7-9'!K44,"")</f>
        <v>0</v>
      </c>
      <c r="J38" s="411"/>
    </row>
    <row r="39" spans="7:10" ht="23.25" customHeight="1" x14ac:dyDescent="0.25">
      <c r="G39" s="408" t="str">
        <f>+IF(LEN('OSNOVNA PLAČA'!B39)&gt;0,'LETNO OBVESTILO'!V45,"")</f>
        <v>30   A30</v>
      </c>
      <c r="H39" s="409"/>
      <c r="I39" s="410">
        <f ca="1">IF(LEN('7-9'!B45)&gt;0,'7-9'!K45,"")</f>
        <v>0</v>
      </c>
      <c r="J39" s="411"/>
    </row>
    <row r="40" spans="7:10" ht="23.25" customHeight="1" x14ac:dyDescent="0.25">
      <c r="G40" s="408" t="str">
        <f>+IF(LEN('OSNOVNA PLAČA'!B40)&gt;0,'LETNO OBVESTILO'!V46,"")</f>
        <v>31   A31</v>
      </c>
      <c r="H40" s="409"/>
      <c r="I40" s="410">
        <f ca="1">IF(LEN('7-9'!B46)&gt;0,'7-9'!K46,"")</f>
        <v>0</v>
      </c>
      <c r="J40" s="411"/>
    </row>
    <row r="41" spans="7:10" ht="23.25" customHeight="1" x14ac:dyDescent="0.25">
      <c r="G41" s="408" t="str">
        <f>+IF(LEN('OSNOVNA PLAČA'!B41)&gt;0,'LETNO OBVESTILO'!V47,"")</f>
        <v>32   A32</v>
      </c>
      <c r="H41" s="409"/>
      <c r="I41" s="410">
        <f ca="1">IF(LEN('7-9'!B47)&gt;0,'7-9'!K47,"")</f>
        <v>0</v>
      </c>
      <c r="J41" s="411"/>
    </row>
    <row r="42" spans="7:10" ht="23.25" customHeight="1" x14ac:dyDescent="0.25">
      <c r="G42" s="408" t="str">
        <f>+IF(LEN('OSNOVNA PLAČA'!B42)&gt;0,'LETNO OBVESTILO'!V48,"")</f>
        <v>33   A33</v>
      </c>
      <c r="H42" s="409"/>
      <c r="I42" s="410">
        <f ca="1">IF(LEN('7-9'!B48)&gt;0,'7-9'!K48,"")</f>
        <v>0</v>
      </c>
      <c r="J42" s="411"/>
    </row>
    <row r="43" spans="7:10" ht="23.25" customHeight="1" x14ac:dyDescent="0.25">
      <c r="G43" s="408" t="str">
        <f>+IF(LEN('OSNOVNA PLAČA'!B43)&gt;0,'LETNO OBVESTILO'!V49,"")</f>
        <v>34   A34</v>
      </c>
      <c r="H43" s="409"/>
      <c r="I43" s="410">
        <f ca="1">IF(LEN('7-9'!B49)&gt;0,'7-9'!K49,"")</f>
        <v>0</v>
      </c>
      <c r="J43" s="411"/>
    </row>
    <row r="44" spans="7:10" ht="23.25" customHeight="1" x14ac:dyDescent="0.25">
      <c r="G44" s="408" t="str">
        <f>+IF(LEN('OSNOVNA PLAČA'!B44)&gt;0,'LETNO OBVESTILO'!V50,"")</f>
        <v>35   A35</v>
      </c>
      <c r="H44" s="409"/>
      <c r="I44" s="410">
        <f ca="1">IF(LEN('7-9'!B50)&gt;0,'7-9'!K50,"")</f>
        <v>0</v>
      </c>
      <c r="J44" s="411"/>
    </row>
    <row r="45" spans="7:10" ht="23.25" customHeight="1" x14ac:dyDescent="0.25">
      <c r="G45" s="408" t="str">
        <f>+IF(LEN('OSNOVNA PLAČA'!B45)&gt;0,'LETNO OBVESTILO'!V51,"")</f>
        <v>36   A36</v>
      </c>
      <c r="H45" s="409"/>
      <c r="I45" s="410">
        <f ca="1">IF(LEN('7-9'!B51)&gt;0,'7-9'!K51,"")</f>
        <v>0</v>
      </c>
      <c r="J45" s="411"/>
    </row>
    <row r="46" spans="7:10" ht="23.25" customHeight="1" x14ac:dyDescent="0.25">
      <c r="G46" s="408" t="str">
        <f>+IF(LEN('OSNOVNA PLAČA'!B46)&gt;0,'LETNO OBVESTILO'!V52,"")</f>
        <v>37   A37</v>
      </c>
      <c r="H46" s="409"/>
      <c r="I46" s="410">
        <f ca="1">IF(LEN('7-9'!B52)&gt;0,'7-9'!K52,"")</f>
        <v>0</v>
      </c>
      <c r="J46" s="411"/>
    </row>
    <row r="47" spans="7:10" ht="23.25" customHeight="1" x14ac:dyDescent="0.25">
      <c r="G47" s="408" t="str">
        <f>+IF(LEN('OSNOVNA PLAČA'!B47)&gt;0,'LETNO OBVESTILO'!V53,"")</f>
        <v>38   A38</v>
      </c>
      <c r="H47" s="409"/>
      <c r="I47" s="410">
        <f ca="1">IF(LEN('7-9'!B53)&gt;0,'7-9'!K53,"")</f>
        <v>0</v>
      </c>
      <c r="J47" s="411"/>
    </row>
    <row r="48" spans="7:10" ht="23.25" customHeight="1" x14ac:dyDescent="0.25">
      <c r="G48" s="408" t="str">
        <f>+IF(LEN('OSNOVNA PLAČA'!B48)&gt;0,'LETNO OBVESTILO'!V54,"")</f>
        <v>39   A39</v>
      </c>
      <c r="H48" s="409"/>
      <c r="I48" s="410">
        <f ca="1">IF(LEN('7-9'!B54)&gt;0,'7-9'!K54,"")</f>
        <v>0</v>
      </c>
      <c r="J48" s="411"/>
    </row>
    <row r="49" spans="7:10" ht="23.25" customHeight="1" x14ac:dyDescent="0.25">
      <c r="G49" s="408" t="str">
        <f>+IF(LEN('OSNOVNA PLAČA'!B49)&gt;0,'LETNO OBVESTILO'!V55,"")</f>
        <v>40   A40</v>
      </c>
      <c r="H49" s="409"/>
      <c r="I49" s="410">
        <f ca="1">IF(LEN('7-9'!B55)&gt;0,'7-9'!K55,"")</f>
        <v>0</v>
      </c>
      <c r="J49" s="411"/>
    </row>
    <row r="50" spans="7:10" ht="23.25" customHeight="1" x14ac:dyDescent="0.25">
      <c r="G50" s="408" t="str">
        <f>+IF(LEN('OSNOVNA PLAČA'!B50)&gt;0,'LETNO OBVESTILO'!V56,"")</f>
        <v>41   A41</v>
      </c>
      <c r="H50" s="409"/>
      <c r="I50" s="410">
        <f ca="1">IF(LEN('7-9'!B56)&gt;0,'7-9'!K56,"")</f>
        <v>0</v>
      </c>
      <c r="J50" s="411"/>
    </row>
    <row r="51" spans="7:10" ht="23.25" customHeight="1" x14ac:dyDescent="0.25">
      <c r="G51" s="408" t="str">
        <f>+IF(LEN('OSNOVNA PLAČA'!B51)&gt;0,'LETNO OBVESTILO'!V57,"")</f>
        <v>42   A42</v>
      </c>
      <c r="H51" s="409"/>
      <c r="I51" s="410">
        <f ca="1">IF(LEN('7-9'!B57)&gt;0,'7-9'!K57,"")</f>
        <v>0</v>
      </c>
      <c r="J51" s="411"/>
    </row>
    <row r="52" spans="7:10" ht="23.25" customHeight="1" x14ac:dyDescent="0.25">
      <c r="G52" s="408" t="str">
        <f>+IF(LEN('OSNOVNA PLAČA'!B52)&gt;0,'LETNO OBVESTILO'!V58,"")</f>
        <v>43   A43</v>
      </c>
      <c r="H52" s="409"/>
      <c r="I52" s="410">
        <f ca="1">IF(LEN('7-9'!B58)&gt;0,'7-9'!K58,"")</f>
        <v>0</v>
      </c>
      <c r="J52" s="411"/>
    </row>
    <row r="53" spans="7:10" ht="23.25" customHeight="1" x14ac:dyDescent="0.25">
      <c r="G53" s="408" t="str">
        <f>+IF(LEN('OSNOVNA PLAČA'!B53)&gt;0,'LETNO OBVESTILO'!V59,"")</f>
        <v>44   A44</v>
      </c>
      <c r="H53" s="409"/>
      <c r="I53" s="410">
        <f ca="1">IF(LEN('7-9'!B59)&gt;0,'7-9'!K59,"")</f>
        <v>0</v>
      </c>
      <c r="J53" s="411"/>
    </row>
    <row r="54" spans="7:10" ht="23.25" customHeight="1" x14ac:dyDescent="0.25">
      <c r="G54" s="408" t="str">
        <f>+IF(LEN('OSNOVNA PLAČA'!B54)&gt;0,'LETNO OBVESTILO'!V60,"")</f>
        <v>45   A45</v>
      </c>
      <c r="H54" s="409"/>
      <c r="I54" s="410">
        <f ca="1">IF(LEN('7-9'!B60)&gt;0,'7-9'!K60,"")</f>
        <v>0</v>
      </c>
      <c r="J54" s="411"/>
    </row>
    <row r="55" spans="7:10" ht="23.25" customHeight="1" x14ac:dyDescent="0.25">
      <c r="G55" s="408" t="str">
        <f>+IF(LEN('OSNOVNA PLAČA'!B55)&gt;0,'LETNO OBVESTILO'!V61,"")</f>
        <v>46   A46</v>
      </c>
      <c r="H55" s="409"/>
      <c r="I55" s="410">
        <f ca="1">IF(LEN('7-9'!B61)&gt;0,'7-9'!K61,"")</f>
        <v>0</v>
      </c>
      <c r="J55" s="411"/>
    </row>
    <row r="56" spans="7:10" ht="23.25" customHeight="1" x14ac:dyDescent="0.25">
      <c r="G56" s="408" t="str">
        <f>+IF(LEN('OSNOVNA PLAČA'!B56)&gt;0,'LETNO OBVESTILO'!V62,"")</f>
        <v>47   A47</v>
      </c>
      <c r="H56" s="409"/>
      <c r="I56" s="410">
        <f ca="1">IF(LEN('7-9'!B62)&gt;0,'7-9'!K62,"")</f>
        <v>0</v>
      </c>
      <c r="J56" s="411"/>
    </row>
    <row r="57" spans="7:10" ht="23.25" customHeight="1" x14ac:dyDescent="0.25">
      <c r="G57" s="408" t="str">
        <f>+IF(LEN('OSNOVNA PLAČA'!B57)&gt;0,'LETNO OBVESTILO'!V63,"")</f>
        <v>48   A48</v>
      </c>
      <c r="H57" s="409"/>
      <c r="I57" s="410">
        <f ca="1">IF(LEN('7-9'!B63)&gt;0,'7-9'!K63,"")</f>
        <v>0</v>
      </c>
      <c r="J57" s="411"/>
    </row>
    <row r="58" spans="7:10" ht="23.25" customHeight="1" x14ac:dyDescent="0.25">
      <c r="G58" s="408" t="str">
        <f>+IF(LEN('OSNOVNA PLAČA'!B58)&gt;0,'LETNO OBVESTILO'!V64,"")</f>
        <v>49   A49</v>
      </c>
      <c r="H58" s="409"/>
      <c r="I58" s="410">
        <f ca="1">IF(LEN('7-9'!B64)&gt;0,'7-9'!K64,"")</f>
        <v>0</v>
      </c>
      <c r="J58" s="411"/>
    </row>
    <row r="59" spans="7:10" ht="23.25" customHeight="1" thickBot="1" x14ac:dyDescent="0.3">
      <c r="G59" s="412" t="str">
        <f>+IF(LEN('OSNOVNA PLAČA'!B59)&gt;0,'LETNO OBVESTILO'!V65,"")</f>
        <v>50   A50</v>
      </c>
      <c r="H59" s="413"/>
      <c r="I59" s="414">
        <f ca="1">IF(LEN('7-9'!B65)&gt;0,'7-9'!K65,"")</f>
        <v>0</v>
      </c>
      <c r="J59" s="415"/>
    </row>
  </sheetData>
  <mergeCells count="102">
    <mergeCell ref="G57:H57"/>
    <mergeCell ref="I57:J57"/>
    <mergeCell ref="G58:H58"/>
    <mergeCell ref="I58:J58"/>
    <mergeCell ref="G59:H59"/>
    <mergeCell ref="I59:J59"/>
    <mergeCell ref="G54:H54"/>
    <mergeCell ref="I54:J54"/>
    <mergeCell ref="G55:H55"/>
    <mergeCell ref="I55:J55"/>
    <mergeCell ref="G56:H56"/>
    <mergeCell ref="I56:J56"/>
    <mergeCell ref="G53:H53"/>
    <mergeCell ref="I53:J53"/>
    <mergeCell ref="G48:H48"/>
    <mergeCell ref="I48:J48"/>
    <mergeCell ref="G49:H49"/>
    <mergeCell ref="I49:J49"/>
    <mergeCell ref="G50:H50"/>
    <mergeCell ref="I50:J50"/>
    <mergeCell ref="G44:H44"/>
    <mergeCell ref="I44:J44"/>
    <mergeCell ref="G45:H45"/>
    <mergeCell ref="I45:J45"/>
    <mergeCell ref="G46:H46"/>
    <mergeCell ref="I46:J46"/>
    <mergeCell ref="G47:H47"/>
    <mergeCell ref="I47:J47"/>
    <mergeCell ref="G51:H51"/>
    <mergeCell ref="I51:J51"/>
    <mergeCell ref="G52:H52"/>
    <mergeCell ref="I52:J52"/>
    <mergeCell ref="G40:H40"/>
    <mergeCell ref="I40:J40"/>
    <mergeCell ref="G41:H41"/>
    <mergeCell ref="I41:J41"/>
    <mergeCell ref="G36:H36"/>
    <mergeCell ref="I36:J36"/>
    <mergeCell ref="G37:H37"/>
    <mergeCell ref="I37:J37"/>
    <mergeCell ref="G38:H38"/>
    <mergeCell ref="I38:J38"/>
    <mergeCell ref="G27:H27"/>
    <mergeCell ref="I27:J27"/>
    <mergeCell ref="G28:H28"/>
    <mergeCell ref="I28:J28"/>
    <mergeCell ref="G29:H29"/>
    <mergeCell ref="I29:J29"/>
    <mergeCell ref="G42:H42"/>
    <mergeCell ref="I42:J42"/>
    <mergeCell ref="G43:H43"/>
    <mergeCell ref="I43:J43"/>
    <mergeCell ref="G33:H33"/>
    <mergeCell ref="I33:J33"/>
    <mergeCell ref="G34:H34"/>
    <mergeCell ref="I34:J34"/>
    <mergeCell ref="G35:H35"/>
    <mergeCell ref="I35:J35"/>
    <mergeCell ref="G30:H30"/>
    <mergeCell ref="I30:J30"/>
    <mergeCell ref="G31:H31"/>
    <mergeCell ref="I31:J31"/>
    <mergeCell ref="G32:H32"/>
    <mergeCell ref="I32:J32"/>
    <mergeCell ref="G39:H39"/>
    <mergeCell ref="I39:J39"/>
    <mergeCell ref="G26:H26"/>
    <mergeCell ref="I26:J26"/>
    <mergeCell ref="G21:H21"/>
    <mergeCell ref="I21:J21"/>
    <mergeCell ref="G22:H22"/>
    <mergeCell ref="I22:J22"/>
    <mergeCell ref="G23:H23"/>
    <mergeCell ref="I23:J23"/>
    <mergeCell ref="G18:H18"/>
    <mergeCell ref="I18:J18"/>
    <mergeCell ref="G19:H19"/>
    <mergeCell ref="I19:J19"/>
    <mergeCell ref="G20:H20"/>
    <mergeCell ref="I20:J20"/>
    <mergeCell ref="G9:H9"/>
    <mergeCell ref="I9:J9"/>
    <mergeCell ref="G10:H10"/>
    <mergeCell ref="I10:J10"/>
    <mergeCell ref="G11:H11"/>
    <mergeCell ref="I11:J11"/>
    <mergeCell ref="G24:H24"/>
    <mergeCell ref="I24:J24"/>
    <mergeCell ref="G25:H25"/>
    <mergeCell ref="I25:J25"/>
    <mergeCell ref="G15:H15"/>
    <mergeCell ref="I15:J15"/>
    <mergeCell ref="G16:H16"/>
    <mergeCell ref="I16:J16"/>
    <mergeCell ref="G17:H17"/>
    <mergeCell ref="I17:J17"/>
    <mergeCell ref="G12:H12"/>
    <mergeCell ref="I12:J12"/>
    <mergeCell ref="G13:H13"/>
    <mergeCell ref="I13:J13"/>
    <mergeCell ref="G14:H14"/>
    <mergeCell ref="I14:J1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D9087-DA74-4C30-84F0-27558AA932D2}">
  <dimension ref="G1:J59"/>
  <sheetViews>
    <sheetView workbookViewId="0"/>
  </sheetViews>
  <sheetFormatPr defaultRowHeight="13.2" x14ac:dyDescent="0.25"/>
  <cols>
    <col min="1" max="5" width="3.5546875" customWidth="1"/>
    <col min="6" max="6" width="4" customWidth="1"/>
    <col min="8" max="8" width="41.109375" customWidth="1"/>
    <col min="9" max="9" width="25.5546875" customWidth="1"/>
    <col min="10" max="10" width="39.109375" customWidth="1"/>
  </cols>
  <sheetData>
    <row r="1" spans="7:10" ht="11.25" customHeight="1" x14ac:dyDescent="0.25"/>
    <row r="2" spans="7:10" ht="11.25" customHeight="1" x14ac:dyDescent="0.25"/>
    <row r="3" spans="7:10" ht="11.25" customHeight="1" x14ac:dyDescent="0.25"/>
    <row r="4" spans="7:10" ht="11.25" customHeight="1" x14ac:dyDescent="0.25"/>
    <row r="5" spans="7:10" ht="11.25" customHeight="1" x14ac:dyDescent="0.25"/>
    <row r="6" spans="7:10" ht="23.25" customHeight="1" x14ac:dyDescent="0.25">
      <c r="G6" s="152" t="s">
        <v>192</v>
      </c>
    </row>
    <row r="8" spans="7:10" ht="23.25" customHeight="1" thickBot="1" x14ac:dyDescent="0.3">
      <c r="G8" s="152" t="str">
        <f>"OBDOBJE: oktober - december " &amp; 'OSNOVNA PLAČA'!D5</f>
        <v>OBDOBJE: oktober - december 2024</v>
      </c>
    </row>
    <row r="9" spans="7:10" ht="23.25" customHeight="1" thickBot="1" x14ac:dyDescent="0.3">
      <c r="G9" s="401" t="s">
        <v>2</v>
      </c>
      <c r="H9" s="402"/>
      <c r="I9" s="402" t="s">
        <v>193</v>
      </c>
      <c r="J9" s="403"/>
    </row>
    <row r="10" spans="7:10" ht="23.25" customHeight="1" x14ac:dyDescent="0.25">
      <c r="G10" s="404" t="str">
        <f>+IF(LEN('OSNOVNA PLAČA'!B10)&gt;0,'LETNO OBVESTILO'!V16,"")</f>
        <v>1   A1</v>
      </c>
      <c r="H10" s="405"/>
      <c r="I10" s="406">
        <f ca="1">IF(LEN('10-12'!B16)&gt;0,'10-12'!K16,"")</f>
        <v>0</v>
      </c>
      <c r="J10" s="407"/>
    </row>
    <row r="11" spans="7:10" ht="23.25" customHeight="1" x14ac:dyDescent="0.25">
      <c r="G11" s="408" t="str">
        <f>+IF(LEN('OSNOVNA PLAČA'!B11)&gt;0,'LETNO OBVESTILO'!V17,"")</f>
        <v>2   A2</v>
      </c>
      <c r="H11" s="409"/>
      <c r="I11" s="410">
        <f ca="1">IF(LEN('10-12'!B17)&gt;0,'10-12'!K17,"")</f>
        <v>0</v>
      </c>
      <c r="J11" s="411"/>
    </row>
    <row r="12" spans="7:10" ht="23.25" customHeight="1" x14ac:dyDescent="0.25">
      <c r="G12" s="408" t="str">
        <f>+IF(LEN('OSNOVNA PLAČA'!B12)&gt;0,'LETNO OBVESTILO'!V18,"")</f>
        <v>3   A3</v>
      </c>
      <c r="H12" s="409"/>
      <c r="I12" s="410">
        <f ca="1">IF(LEN('10-12'!B18)&gt;0,'10-12'!K18,"")</f>
        <v>0</v>
      </c>
      <c r="J12" s="411"/>
    </row>
    <row r="13" spans="7:10" ht="23.25" customHeight="1" x14ac:dyDescent="0.25">
      <c r="G13" s="408" t="str">
        <f>+IF(LEN('OSNOVNA PLAČA'!B13)&gt;0,'LETNO OBVESTILO'!V19,"")</f>
        <v>4   A4</v>
      </c>
      <c r="H13" s="409"/>
      <c r="I13" s="410">
        <f ca="1">IF(LEN('10-12'!B19)&gt;0,'10-12'!K19,"")</f>
        <v>0</v>
      </c>
      <c r="J13" s="411"/>
    </row>
    <row r="14" spans="7:10" ht="23.25" customHeight="1" x14ac:dyDescent="0.25">
      <c r="G14" s="408" t="str">
        <f>+IF(LEN('OSNOVNA PLAČA'!B14)&gt;0,'LETNO OBVESTILO'!V20,"")</f>
        <v>5   A5</v>
      </c>
      <c r="H14" s="409"/>
      <c r="I14" s="410">
        <f ca="1">IF(LEN('10-12'!B20)&gt;0,'10-12'!K20,"")</f>
        <v>0</v>
      </c>
      <c r="J14" s="411"/>
    </row>
    <row r="15" spans="7:10" ht="23.25" customHeight="1" x14ac:dyDescent="0.25">
      <c r="G15" s="408" t="str">
        <f>+IF(LEN('OSNOVNA PLAČA'!B15)&gt;0,'LETNO OBVESTILO'!V21,"")</f>
        <v>6   A6</v>
      </c>
      <c r="H15" s="409"/>
      <c r="I15" s="410">
        <f ca="1">IF(LEN('10-12'!B21)&gt;0,'10-12'!K21,"")</f>
        <v>0</v>
      </c>
      <c r="J15" s="411"/>
    </row>
    <row r="16" spans="7:10" ht="23.25" customHeight="1" x14ac:dyDescent="0.25">
      <c r="G16" s="408" t="str">
        <f>+IF(LEN('OSNOVNA PLAČA'!B16)&gt;0,'LETNO OBVESTILO'!V22,"")</f>
        <v>7   A7</v>
      </c>
      <c r="H16" s="409"/>
      <c r="I16" s="410">
        <f ca="1">IF(LEN('10-12'!B22)&gt;0,'10-12'!K22,"")</f>
        <v>0</v>
      </c>
      <c r="J16" s="411"/>
    </row>
    <row r="17" spans="7:10" ht="23.25" customHeight="1" x14ac:dyDescent="0.25">
      <c r="G17" s="408" t="str">
        <f>+IF(LEN('OSNOVNA PLAČA'!B17)&gt;0,'LETNO OBVESTILO'!V23,"")</f>
        <v>8   A8</v>
      </c>
      <c r="H17" s="409"/>
      <c r="I17" s="410">
        <f ca="1">IF(LEN('10-12'!B23)&gt;0,'10-12'!K23,"")</f>
        <v>0</v>
      </c>
      <c r="J17" s="411"/>
    </row>
    <row r="18" spans="7:10" ht="23.25" customHeight="1" x14ac:dyDescent="0.25">
      <c r="G18" s="408" t="str">
        <f>+IF(LEN('OSNOVNA PLAČA'!B18)&gt;0,'LETNO OBVESTILO'!V24,"")</f>
        <v>9   A9</v>
      </c>
      <c r="H18" s="409"/>
      <c r="I18" s="410">
        <f ca="1">IF(LEN('10-12'!B24)&gt;0,'10-12'!K24,"")</f>
        <v>0</v>
      </c>
      <c r="J18" s="411"/>
    </row>
    <row r="19" spans="7:10" ht="23.25" customHeight="1" x14ac:dyDescent="0.25">
      <c r="G19" s="408" t="str">
        <f>+IF(LEN('OSNOVNA PLAČA'!B19)&gt;0,'LETNO OBVESTILO'!V25,"")</f>
        <v>10   A10</v>
      </c>
      <c r="H19" s="409"/>
      <c r="I19" s="410">
        <f ca="1">IF(LEN('10-12'!B25)&gt;0,'10-12'!K25,"")</f>
        <v>0</v>
      </c>
      <c r="J19" s="411"/>
    </row>
    <row r="20" spans="7:10" ht="23.25" customHeight="1" x14ac:dyDescent="0.25">
      <c r="G20" s="408" t="str">
        <f>+IF(LEN('OSNOVNA PLAČA'!B20)&gt;0,'LETNO OBVESTILO'!V26,"")</f>
        <v>11   A11</v>
      </c>
      <c r="H20" s="409"/>
      <c r="I20" s="410">
        <f ca="1">IF(LEN('10-12'!B26)&gt;0,'10-12'!K26,"")</f>
        <v>0</v>
      </c>
      <c r="J20" s="411"/>
    </row>
    <row r="21" spans="7:10" ht="23.25" customHeight="1" x14ac:dyDescent="0.25">
      <c r="G21" s="408" t="str">
        <f>+IF(LEN('OSNOVNA PLAČA'!B21)&gt;0,'LETNO OBVESTILO'!V27,"")</f>
        <v>12   A12</v>
      </c>
      <c r="H21" s="409"/>
      <c r="I21" s="410">
        <f ca="1">IF(LEN('10-12'!B27)&gt;0,'10-12'!K27,"")</f>
        <v>0</v>
      </c>
      <c r="J21" s="411"/>
    </row>
    <row r="22" spans="7:10" ht="23.25" customHeight="1" x14ac:dyDescent="0.25">
      <c r="G22" s="408" t="str">
        <f>+IF(LEN('OSNOVNA PLAČA'!B22)&gt;0,'LETNO OBVESTILO'!V28,"")</f>
        <v>13   A13</v>
      </c>
      <c r="H22" s="409"/>
      <c r="I22" s="410">
        <f ca="1">IF(LEN('10-12'!B28)&gt;0,'10-12'!K28,"")</f>
        <v>0</v>
      </c>
      <c r="J22" s="411"/>
    </row>
    <row r="23" spans="7:10" ht="23.25" customHeight="1" x14ac:dyDescent="0.25">
      <c r="G23" s="408" t="str">
        <f>+IF(LEN('OSNOVNA PLAČA'!B23)&gt;0,'LETNO OBVESTILO'!V29,"")</f>
        <v>14   A14</v>
      </c>
      <c r="H23" s="409"/>
      <c r="I23" s="410">
        <f ca="1">IF(LEN('10-12'!B29)&gt;0,'10-12'!K29,"")</f>
        <v>0</v>
      </c>
      <c r="J23" s="411"/>
    </row>
    <row r="24" spans="7:10" ht="23.25" customHeight="1" x14ac:dyDescent="0.25">
      <c r="G24" s="408" t="str">
        <f>+IF(LEN('OSNOVNA PLAČA'!B24)&gt;0,'LETNO OBVESTILO'!V30,"")</f>
        <v>15   A15</v>
      </c>
      <c r="H24" s="409"/>
      <c r="I24" s="410">
        <f ca="1">IF(LEN('10-12'!B30)&gt;0,'10-12'!K30,"")</f>
        <v>0</v>
      </c>
      <c r="J24" s="411"/>
    </row>
    <row r="25" spans="7:10" ht="23.25" customHeight="1" x14ac:dyDescent="0.25">
      <c r="G25" s="408" t="str">
        <f>+IF(LEN('OSNOVNA PLAČA'!B25)&gt;0,'LETNO OBVESTILO'!V31,"")</f>
        <v>16   A16</v>
      </c>
      <c r="H25" s="409"/>
      <c r="I25" s="410">
        <f ca="1">IF(LEN('10-12'!B31)&gt;0,'10-12'!K31,"")</f>
        <v>0</v>
      </c>
      <c r="J25" s="411"/>
    </row>
    <row r="26" spans="7:10" ht="23.25" customHeight="1" x14ac:dyDescent="0.25">
      <c r="G26" s="408" t="str">
        <f>+IF(LEN('OSNOVNA PLAČA'!B26)&gt;0,'LETNO OBVESTILO'!V32,"")</f>
        <v>17   A17</v>
      </c>
      <c r="H26" s="409"/>
      <c r="I26" s="410">
        <f ca="1">IF(LEN('10-12'!B32)&gt;0,'10-12'!K32,"")</f>
        <v>0</v>
      </c>
      <c r="J26" s="411"/>
    </row>
    <row r="27" spans="7:10" ht="23.25" customHeight="1" x14ac:dyDescent="0.25">
      <c r="G27" s="408" t="str">
        <f>+IF(LEN('OSNOVNA PLAČA'!B27)&gt;0,'LETNO OBVESTILO'!V33,"")</f>
        <v>18   A18</v>
      </c>
      <c r="H27" s="409"/>
      <c r="I27" s="410">
        <f ca="1">IF(LEN('10-12'!B33)&gt;0,'10-12'!K33,"")</f>
        <v>0</v>
      </c>
      <c r="J27" s="411"/>
    </row>
    <row r="28" spans="7:10" ht="23.25" customHeight="1" x14ac:dyDescent="0.25">
      <c r="G28" s="408" t="str">
        <f>+IF(LEN('OSNOVNA PLAČA'!B28)&gt;0,'LETNO OBVESTILO'!V34,"")</f>
        <v>19   A19</v>
      </c>
      <c r="H28" s="409"/>
      <c r="I28" s="410">
        <f ca="1">IF(LEN('10-12'!B34)&gt;0,'10-12'!K34,"")</f>
        <v>0</v>
      </c>
      <c r="J28" s="411"/>
    </row>
    <row r="29" spans="7:10" ht="23.25" customHeight="1" x14ac:dyDescent="0.25">
      <c r="G29" s="408" t="str">
        <f>+IF(LEN('OSNOVNA PLAČA'!B29)&gt;0,'LETNO OBVESTILO'!V35,"")</f>
        <v>20   A20</v>
      </c>
      <c r="H29" s="409"/>
      <c r="I29" s="410">
        <f ca="1">IF(LEN('10-12'!B35)&gt;0,'10-12'!K35,"")</f>
        <v>0</v>
      </c>
      <c r="J29" s="411"/>
    </row>
    <row r="30" spans="7:10" ht="23.25" customHeight="1" x14ac:dyDescent="0.25">
      <c r="G30" s="408" t="str">
        <f>+IF(LEN('OSNOVNA PLAČA'!B30)&gt;0,'LETNO OBVESTILO'!V36,"")</f>
        <v>21   A21</v>
      </c>
      <c r="H30" s="409"/>
      <c r="I30" s="410">
        <f ca="1">IF(LEN('10-12'!B36)&gt;0,'10-12'!K36,"")</f>
        <v>0</v>
      </c>
      <c r="J30" s="411"/>
    </row>
    <row r="31" spans="7:10" ht="23.25" customHeight="1" x14ac:dyDescent="0.25">
      <c r="G31" s="408" t="str">
        <f>+IF(LEN('OSNOVNA PLAČA'!B31)&gt;0,'LETNO OBVESTILO'!V37,"")</f>
        <v>22   A22</v>
      </c>
      <c r="H31" s="409"/>
      <c r="I31" s="410">
        <f ca="1">IF(LEN('10-12'!B37)&gt;0,'10-12'!K37,"")</f>
        <v>0</v>
      </c>
      <c r="J31" s="411"/>
    </row>
    <row r="32" spans="7:10" ht="23.25" customHeight="1" x14ac:dyDescent="0.25">
      <c r="G32" s="408" t="str">
        <f>+IF(LEN('OSNOVNA PLAČA'!B32)&gt;0,'LETNO OBVESTILO'!V38,"")</f>
        <v>23   A23</v>
      </c>
      <c r="H32" s="409"/>
      <c r="I32" s="410">
        <f ca="1">IF(LEN('10-12'!B38)&gt;0,'10-12'!K38,"")</f>
        <v>0</v>
      </c>
      <c r="J32" s="411"/>
    </row>
    <row r="33" spans="7:10" ht="23.25" customHeight="1" x14ac:dyDescent="0.25">
      <c r="G33" s="408" t="str">
        <f>+IF(LEN('OSNOVNA PLAČA'!B33)&gt;0,'LETNO OBVESTILO'!V39,"")</f>
        <v>24   A24</v>
      </c>
      <c r="H33" s="409"/>
      <c r="I33" s="410">
        <f ca="1">IF(LEN('10-12'!B39)&gt;0,'10-12'!K39,"")</f>
        <v>0</v>
      </c>
      <c r="J33" s="411"/>
    </row>
    <row r="34" spans="7:10" ht="23.25" customHeight="1" x14ac:dyDescent="0.25">
      <c r="G34" s="408" t="str">
        <f>+IF(LEN('OSNOVNA PLAČA'!B34)&gt;0,'LETNO OBVESTILO'!V40,"")</f>
        <v>25   A25</v>
      </c>
      <c r="H34" s="409"/>
      <c r="I34" s="410">
        <f ca="1">IF(LEN('10-12'!B40)&gt;0,'10-12'!K40,"")</f>
        <v>0</v>
      </c>
      <c r="J34" s="411"/>
    </row>
    <row r="35" spans="7:10" ht="23.25" customHeight="1" x14ac:dyDescent="0.25">
      <c r="G35" s="408" t="str">
        <f>+IF(LEN('OSNOVNA PLAČA'!B35)&gt;0,'LETNO OBVESTILO'!V41,"")</f>
        <v>26   A26</v>
      </c>
      <c r="H35" s="409"/>
      <c r="I35" s="410">
        <f ca="1">IF(LEN('10-12'!B41)&gt;0,'10-12'!K41,"")</f>
        <v>0</v>
      </c>
      <c r="J35" s="411"/>
    </row>
    <row r="36" spans="7:10" ht="23.25" customHeight="1" x14ac:dyDescent="0.25">
      <c r="G36" s="408" t="str">
        <f>+IF(LEN('OSNOVNA PLAČA'!B36)&gt;0,'LETNO OBVESTILO'!V42,"")</f>
        <v>27   A27</v>
      </c>
      <c r="H36" s="409"/>
      <c r="I36" s="410">
        <f ca="1">IF(LEN('10-12'!B42)&gt;0,'10-12'!K42,"")</f>
        <v>0</v>
      </c>
      <c r="J36" s="411"/>
    </row>
    <row r="37" spans="7:10" ht="23.25" customHeight="1" x14ac:dyDescent="0.25">
      <c r="G37" s="408" t="str">
        <f>+IF(LEN('OSNOVNA PLAČA'!B37)&gt;0,'LETNO OBVESTILO'!V43,"")</f>
        <v>28   A28</v>
      </c>
      <c r="H37" s="409"/>
      <c r="I37" s="410">
        <f ca="1">IF(LEN('10-12'!B43)&gt;0,'10-12'!K43,"")</f>
        <v>0</v>
      </c>
      <c r="J37" s="411"/>
    </row>
    <row r="38" spans="7:10" ht="23.25" customHeight="1" x14ac:dyDescent="0.25">
      <c r="G38" s="408" t="str">
        <f>+IF(LEN('OSNOVNA PLAČA'!B38)&gt;0,'LETNO OBVESTILO'!V44,"")</f>
        <v>29   A29</v>
      </c>
      <c r="H38" s="409"/>
      <c r="I38" s="410">
        <f ca="1">IF(LEN('10-12'!B44)&gt;0,'10-12'!K44,"")</f>
        <v>0</v>
      </c>
      <c r="J38" s="411"/>
    </row>
    <row r="39" spans="7:10" ht="23.25" customHeight="1" x14ac:dyDescent="0.25">
      <c r="G39" s="408" t="str">
        <f>+IF(LEN('OSNOVNA PLAČA'!B39)&gt;0,'LETNO OBVESTILO'!V45,"")</f>
        <v>30   A30</v>
      </c>
      <c r="H39" s="409"/>
      <c r="I39" s="410">
        <f ca="1">IF(LEN('10-12'!B45)&gt;0,'10-12'!K45,"")</f>
        <v>0</v>
      </c>
      <c r="J39" s="411"/>
    </row>
    <row r="40" spans="7:10" ht="23.25" customHeight="1" x14ac:dyDescent="0.25">
      <c r="G40" s="408" t="str">
        <f>+IF(LEN('OSNOVNA PLAČA'!B40)&gt;0,'LETNO OBVESTILO'!V46,"")</f>
        <v>31   A31</v>
      </c>
      <c r="H40" s="409"/>
      <c r="I40" s="410">
        <f ca="1">IF(LEN('10-12'!B46)&gt;0,'10-12'!K46,"")</f>
        <v>0</v>
      </c>
      <c r="J40" s="411"/>
    </row>
    <row r="41" spans="7:10" ht="23.25" customHeight="1" x14ac:dyDescent="0.25">
      <c r="G41" s="408" t="str">
        <f>+IF(LEN('OSNOVNA PLAČA'!B41)&gt;0,'LETNO OBVESTILO'!V47,"")</f>
        <v>32   A32</v>
      </c>
      <c r="H41" s="409"/>
      <c r="I41" s="410">
        <f ca="1">IF(LEN('10-12'!B47)&gt;0,'10-12'!K47,"")</f>
        <v>0</v>
      </c>
      <c r="J41" s="411"/>
    </row>
    <row r="42" spans="7:10" ht="23.25" customHeight="1" x14ac:dyDescent="0.25">
      <c r="G42" s="408" t="str">
        <f>+IF(LEN('OSNOVNA PLAČA'!B42)&gt;0,'LETNO OBVESTILO'!V48,"")</f>
        <v>33   A33</v>
      </c>
      <c r="H42" s="409"/>
      <c r="I42" s="410">
        <f ca="1">IF(LEN('10-12'!B48)&gt;0,'10-12'!K48,"")</f>
        <v>0</v>
      </c>
      <c r="J42" s="411"/>
    </row>
    <row r="43" spans="7:10" ht="23.25" customHeight="1" x14ac:dyDescent="0.25">
      <c r="G43" s="408" t="str">
        <f>+IF(LEN('OSNOVNA PLAČA'!B43)&gt;0,'LETNO OBVESTILO'!V49,"")</f>
        <v>34   A34</v>
      </c>
      <c r="H43" s="409"/>
      <c r="I43" s="410">
        <f ca="1">IF(LEN('10-12'!B49)&gt;0,'10-12'!K49,"")</f>
        <v>0</v>
      </c>
      <c r="J43" s="411"/>
    </row>
    <row r="44" spans="7:10" ht="23.25" customHeight="1" x14ac:dyDescent="0.25">
      <c r="G44" s="408" t="str">
        <f>+IF(LEN('OSNOVNA PLAČA'!B44)&gt;0,'LETNO OBVESTILO'!V50,"")</f>
        <v>35   A35</v>
      </c>
      <c r="H44" s="409"/>
      <c r="I44" s="410">
        <f ca="1">IF(LEN('10-12'!B50)&gt;0,'10-12'!K50,"")</f>
        <v>0</v>
      </c>
      <c r="J44" s="411"/>
    </row>
    <row r="45" spans="7:10" ht="23.25" customHeight="1" x14ac:dyDescent="0.25">
      <c r="G45" s="408" t="str">
        <f>+IF(LEN('OSNOVNA PLAČA'!B45)&gt;0,'LETNO OBVESTILO'!V51,"")</f>
        <v>36   A36</v>
      </c>
      <c r="H45" s="409"/>
      <c r="I45" s="410">
        <f ca="1">IF(LEN('10-12'!B51)&gt;0,'10-12'!K51,"")</f>
        <v>0</v>
      </c>
      <c r="J45" s="411"/>
    </row>
    <row r="46" spans="7:10" ht="23.25" customHeight="1" x14ac:dyDescent="0.25">
      <c r="G46" s="408" t="str">
        <f>+IF(LEN('OSNOVNA PLAČA'!B46)&gt;0,'LETNO OBVESTILO'!V52,"")</f>
        <v>37   A37</v>
      </c>
      <c r="H46" s="409"/>
      <c r="I46" s="410">
        <f ca="1">IF(LEN('10-12'!B52)&gt;0,'10-12'!K52,"")</f>
        <v>0</v>
      </c>
      <c r="J46" s="411"/>
    </row>
    <row r="47" spans="7:10" ht="23.25" customHeight="1" x14ac:dyDescent="0.25">
      <c r="G47" s="408" t="str">
        <f>+IF(LEN('OSNOVNA PLAČA'!B47)&gt;0,'LETNO OBVESTILO'!V53,"")</f>
        <v>38   A38</v>
      </c>
      <c r="H47" s="409"/>
      <c r="I47" s="410">
        <f ca="1">IF(LEN('10-12'!B53)&gt;0,'10-12'!K53,"")</f>
        <v>0</v>
      </c>
      <c r="J47" s="411"/>
    </row>
    <row r="48" spans="7:10" ht="23.25" customHeight="1" x14ac:dyDescent="0.25">
      <c r="G48" s="408" t="str">
        <f>+IF(LEN('OSNOVNA PLAČA'!B48)&gt;0,'LETNO OBVESTILO'!V54,"")</f>
        <v>39   A39</v>
      </c>
      <c r="H48" s="409"/>
      <c r="I48" s="410">
        <f ca="1">IF(LEN('10-12'!B54)&gt;0,'10-12'!K54,"")</f>
        <v>0</v>
      </c>
      <c r="J48" s="411"/>
    </row>
    <row r="49" spans="7:10" ht="23.25" customHeight="1" x14ac:dyDescent="0.25">
      <c r="G49" s="408" t="str">
        <f>+IF(LEN('OSNOVNA PLAČA'!B49)&gt;0,'LETNO OBVESTILO'!V55,"")</f>
        <v>40   A40</v>
      </c>
      <c r="H49" s="409"/>
      <c r="I49" s="410">
        <f ca="1">IF(LEN('10-12'!B55)&gt;0,'10-12'!K55,"")</f>
        <v>0</v>
      </c>
      <c r="J49" s="411"/>
    </row>
    <row r="50" spans="7:10" ht="23.25" customHeight="1" x14ac:dyDescent="0.25">
      <c r="G50" s="408" t="str">
        <f>+IF(LEN('OSNOVNA PLAČA'!B50)&gt;0,'LETNO OBVESTILO'!V56,"")</f>
        <v>41   A41</v>
      </c>
      <c r="H50" s="409"/>
      <c r="I50" s="410">
        <f ca="1">IF(LEN('10-12'!B56)&gt;0,'10-12'!K56,"")</f>
        <v>0</v>
      </c>
      <c r="J50" s="411"/>
    </row>
    <row r="51" spans="7:10" ht="23.25" customHeight="1" x14ac:dyDescent="0.25">
      <c r="G51" s="408" t="str">
        <f>+IF(LEN('OSNOVNA PLAČA'!B51)&gt;0,'LETNO OBVESTILO'!V57,"")</f>
        <v>42   A42</v>
      </c>
      <c r="H51" s="409"/>
      <c r="I51" s="410">
        <f ca="1">IF(LEN('10-12'!B57)&gt;0,'10-12'!K57,"")</f>
        <v>0</v>
      </c>
      <c r="J51" s="411"/>
    </row>
    <row r="52" spans="7:10" ht="23.25" customHeight="1" x14ac:dyDescent="0.25">
      <c r="G52" s="408" t="str">
        <f>+IF(LEN('OSNOVNA PLAČA'!B52)&gt;0,'LETNO OBVESTILO'!V58,"")</f>
        <v>43   A43</v>
      </c>
      <c r="H52" s="409"/>
      <c r="I52" s="410">
        <f ca="1">IF(LEN('10-12'!B58)&gt;0,'10-12'!K58,"")</f>
        <v>0</v>
      </c>
      <c r="J52" s="411"/>
    </row>
    <row r="53" spans="7:10" ht="23.25" customHeight="1" x14ac:dyDescent="0.25">
      <c r="G53" s="408" t="str">
        <f>+IF(LEN('OSNOVNA PLAČA'!B53)&gt;0,'LETNO OBVESTILO'!V59,"")</f>
        <v>44   A44</v>
      </c>
      <c r="H53" s="409"/>
      <c r="I53" s="410">
        <f ca="1">IF(LEN('10-12'!B59)&gt;0,'10-12'!K59,"")</f>
        <v>0</v>
      </c>
      <c r="J53" s="411"/>
    </row>
    <row r="54" spans="7:10" ht="23.25" customHeight="1" x14ac:dyDescent="0.25">
      <c r="G54" s="408" t="str">
        <f>+IF(LEN('OSNOVNA PLAČA'!B54)&gt;0,'LETNO OBVESTILO'!V60,"")</f>
        <v>45   A45</v>
      </c>
      <c r="H54" s="409"/>
      <c r="I54" s="410">
        <f ca="1">IF(LEN('10-12'!B60)&gt;0,'10-12'!K60,"")</f>
        <v>0</v>
      </c>
      <c r="J54" s="411"/>
    </row>
    <row r="55" spans="7:10" ht="23.25" customHeight="1" x14ac:dyDescent="0.25">
      <c r="G55" s="408" t="str">
        <f>+IF(LEN('OSNOVNA PLAČA'!B55)&gt;0,'LETNO OBVESTILO'!V61,"")</f>
        <v>46   A46</v>
      </c>
      <c r="H55" s="409"/>
      <c r="I55" s="410">
        <f ca="1">IF(LEN('10-12'!B61)&gt;0,'10-12'!K61,"")</f>
        <v>0</v>
      </c>
      <c r="J55" s="411"/>
    </row>
    <row r="56" spans="7:10" ht="23.25" customHeight="1" x14ac:dyDescent="0.25">
      <c r="G56" s="408" t="str">
        <f>+IF(LEN('OSNOVNA PLAČA'!B56)&gt;0,'LETNO OBVESTILO'!V62,"")</f>
        <v>47   A47</v>
      </c>
      <c r="H56" s="409"/>
      <c r="I56" s="410">
        <f ca="1">IF(LEN('10-12'!B62)&gt;0,'10-12'!K62,"")</f>
        <v>0</v>
      </c>
      <c r="J56" s="411"/>
    </row>
    <row r="57" spans="7:10" ht="23.25" customHeight="1" x14ac:dyDescent="0.25">
      <c r="G57" s="408" t="str">
        <f>+IF(LEN('OSNOVNA PLAČA'!B57)&gt;0,'LETNO OBVESTILO'!V63,"")</f>
        <v>48   A48</v>
      </c>
      <c r="H57" s="409"/>
      <c r="I57" s="410">
        <f ca="1">IF(LEN('10-12'!B63)&gt;0,'10-12'!K63,"")</f>
        <v>0</v>
      </c>
      <c r="J57" s="411"/>
    </row>
    <row r="58" spans="7:10" ht="23.25" customHeight="1" x14ac:dyDescent="0.25">
      <c r="G58" s="408" t="str">
        <f>+IF(LEN('OSNOVNA PLAČA'!B58)&gt;0,'LETNO OBVESTILO'!V64,"")</f>
        <v>49   A49</v>
      </c>
      <c r="H58" s="409"/>
      <c r="I58" s="410">
        <f ca="1">IF(LEN('10-12'!B64)&gt;0,'10-12'!K64,"")</f>
        <v>0</v>
      </c>
      <c r="J58" s="411"/>
    </row>
    <row r="59" spans="7:10" ht="23.25" customHeight="1" thickBot="1" x14ac:dyDescent="0.3">
      <c r="G59" s="412" t="str">
        <f>+IF(LEN('OSNOVNA PLAČA'!B59)&gt;0,'LETNO OBVESTILO'!V65,"")</f>
        <v>50   A50</v>
      </c>
      <c r="H59" s="413"/>
      <c r="I59" s="414">
        <f ca="1">IF(LEN('10-12'!B65)&gt;0,'10-12'!K65,"")</f>
        <v>0</v>
      </c>
      <c r="J59" s="415"/>
    </row>
  </sheetData>
  <mergeCells count="102">
    <mergeCell ref="G57:H57"/>
    <mergeCell ref="I57:J57"/>
    <mergeCell ref="G58:H58"/>
    <mergeCell ref="I58:J58"/>
    <mergeCell ref="G59:H59"/>
    <mergeCell ref="I59:J59"/>
    <mergeCell ref="G54:H54"/>
    <mergeCell ref="I54:J54"/>
    <mergeCell ref="G55:H55"/>
    <mergeCell ref="I55:J55"/>
    <mergeCell ref="G56:H56"/>
    <mergeCell ref="I56:J56"/>
    <mergeCell ref="G51:H51"/>
    <mergeCell ref="I51:J51"/>
    <mergeCell ref="G52:H52"/>
    <mergeCell ref="I52:J52"/>
    <mergeCell ref="G53:H53"/>
    <mergeCell ref="I53:J53"/>
    <mergeCell ref="G48:H48"/>
    <mergeCell ref="I48:J48"/>
    <mergeCell ref="G49:H49"/>
    <mergeCell ref="I49:J49"/>
    <mergeCell ref="G50:H50"/>
    <mergeCell ref="I50:J50"/>
    <mergeCell ref="G45:H45"/>
    <mergeCell ref="I45:J45"/>
    <mergeCell ref="G46:H46"/>
    <mergeCell ref="I46:J46"/>
    <mergeCell ref="G47:H47"/>
    <mergeCell ref="I47:J47"/>
    <mergeCell ref="G42:H42"/>
    <mergeCell ref="I42:J42"/>
    <mergeCell ref="G43:H43"/>
    <mergeCell ref="I43:J43"/>
    <mergeCell ref="G44:H44"/>
    <mergeCell ref="I44:J44"/>
    <mergeCell ref="G39:H39"/>
    <mergeCell ref="I39:J39"/>
    <mergeCell ref="G40:H40"/>
    <mergeCell ref="I40:J40"/>
    <mergeCell ref="G41:H41"/>
    <mergeCell ref="I41:J41"/>
    <mergeCell ref="G36:H36"/>
    <mergeCell ref="I36:J36"/>
    <mergeCell ref="G37:H37"/>
    <mergeCell ref="I37:J37"/>
    <mergeCell ref="G38:H38"/>
    <mergeCell ref="I38:J38"/>
    <mergeCell ref="G33:H33"/>
    <mergeCell ref="I33:J33"/>
    <mergeCell ref="G34:H34"/>
    <mergeCell ref="I34:J34"/>
    <mergeCell ref="G35:H35"/>
    <mergeCell ref="I35:J35"/>
    <mergeCell ref="G30:H30"/>
    <mergeCell ref="I30:J30"/>
    <mergeCell ref="G31:H31"/>
    <mergeCell ref="I31:J31"/>
    <mergeCell ref="G32:H32"/>
    <mergeCell ref="I32:J32"/>
    <mergeCell ref="G27:H27"/>
    <mergeCell ref="I27:J27"/>
    <mergeCell ref="G28:H28"/>
    <mergeCell ref="I28:J28"/>
    <mergeCell ref="G29:H29"/>
    <mergeCell ref="I29:J29"/>
    <mergeCell ref="G24:H24"/>
    <mergeCell ref="I24:J24"/>
    <mergeCell ref="G25:H25"/>
    <mergeCell ref="I25:J25"/>
    <mergeCell ref="G26:H26"/>
    <mergeCell ref="I26:J26"/>
    <mergeCell ref="G22:H22"/>
    <mergeCell ref="I22:J22"/>
    <mergeCell ref="G23:H23"/>
    <mergeCell ref="I23:J23"/>
    <mergeCell ref="G18:H18"/>
    <mergeCell ref="I18:J18"/>
    <mergeCell ref="G19:H19"/>
    <mergeCell ref="I19:J19"/>
    <mergeCell ref="G20:H20"/>
    <mergeCell ref="I20:J20"/>
    <mergeCell ref="G17:H17"/>
    <mergeCell ref="I17:J17"/>
    <mergeCell ref="G12:H12"/>
    <mergeCell ref="I12:J12"/>
    <mergeCell ref="G13:H13"/>
    <mergeCell ref="I13:J13"/>
    <mergeCell ref="G14:H14"/>
    <mergeCell ref="I14:J14"/>
    <mergeCell ref="G21:H21"/>
    <mergeCell ref="I21:J21"/>
    <mergeCell ref="G9:H9"/>
    <mergeCell ref="I9:J9"/>
    <mergeCell ref="G10:H10"/>
    <mergeCell ref="I10:J10"/>
    <mergeCell ref="G11:H11"/>
    <mergeCell ref="I11:J11"/>
    <mergeCell ref="G15:H15"/>
    <mergeCell ref="I15:J15"/>
    <mergeCell ref="G16:H16"/>
    <mergeCell ref="I16:J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fitToPage="1"/>
  </sheetPr>
  <dimension ref="A1:AV552"/>
  <sheetViews>
    <sheetView showGridLines="0" showRowColHeaders="0" showZeros="0" zoomScale="95" workbookViewId="0">
      <selection activeCell="B61" sqref="B61"/>
    </sheetView>
  </sheetViews>
  <sheetFormatPr defaultColWidth="9.109375" defaultRowHeight="13.2" x14ac:dyDescent="0.25"/>
  <cols>
    <col min="1" max="1" width="18.109375" style="6" customWidth="1"/>
    <col min="2" max="2" width="54.88671875" style="6" customWidth="1"/>
    <col min="3" max="3" width="17.6640625" style="6" customWidth="1"/>
    <col min="4" max="4" width="17.6640625" style="8" customWidth="1"/>
    <col min="5" max="16" width="12.6640625" style="8" customWidth="1"/>
    <col min="17" max="26" width="9.109375" style="32"/>
    <col min="27" max="16384" width="9.109375" style="6"/>
  </cols>
  <sheetData>
    <row r="1" spans="1:48" ht="15.6" x14ac:dyDescent="0.25">
      <c r="A1" s="32"/>
      <c r="B1" s="44" t="str">
        <f>+'OSNOVNA PLAČA'!B1</f>
        <v>Priloga 2: trimesečno izplačilo redne delovne uspešnosti</v>
      </c>
      <c r="C1" s="32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</row>
    <row r="2" spans="1:48" ht="15.6" x14ac:dyDescent="0.25">
      <c r="A2" s="32"/>
      <c r="B2" s="44"/>
      <c r="C2" s="32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</row>
    <row r="3" spans="1:48" ht="15" customHeight="1" x14ac:dyDescent="0.25">
      <c r="A3" s="32"/>
      <c r="B3" s="153" t="s">
        <v>7</v>
      </c>
      <c r="C3" s="260" t="str">
        <f>+IF(LEN('OSNOVNA PLAČA'!D3)&gt;0,'OSNOVNA PLAČA'!D3,"")</f>
        <v xml:space="preserve">šifra </v>
      </c>
      <c r="D3" s="260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</row>
    <row r="4" spans="1:48" ht="15" customHeight="1" x14ac:dyDescent="0.25">
      <c r="A4" s="32"/>
      <c r="B4" s="153" t="s">
        <v>8</v>
      </c>
      <c r="C4" s="261" t="str">
        <f>+IF(LEN('OSNOVNA PLAČA'!D4)&gt;0,'OSNOVNA PLAČA'!D4,"")</f>
        <v xml:space="preserve">enota </v>
      </c>
      <c r="D4" s="261"/>
      <c r="E4" s="261" t="str">
        <f>+IF(LEN('OSNOVNA PLAČA'!F4)&gt;0,'OSNOVNA PLAČA'!F4,"")</f>
        <v/>
      </c>
      <c r="F4" s="261"/>
      <c r="G4" s="261" t="str">
        <f>+IF(LEN('OSNOVNA PLAČA'!H4)&gt;0,'OSNOVNA PLAČA'!H4,"")</f>
        <v/>
      </c>
      <c r="H4" s="261"/>
      <c r="I4" s="261" t="str">
        <f>+IF(LEN('OSNOVNA PLAČA'!J4)&gt;0,'OSNOVNA PLAČA'!J4,"")</f>
        <v/>
      </c>
      <c r="J4" s="261"/>
      <c r="K4" s="32"/>
      <c r="L4" s="32"/>
      <c r="M4" s="32"/>
      <c r="N4" s="32"/>
      <c r="O4" s="32"/>
      <c r="P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</row>
    <row r="5" spans="1:48" ht="15" customHeight="1" x14ac:dyDescent="0.25">
      <c r="A5" s="32"/>
      <c r="B5" s="151" t="s">
        <v>59</v>
      </c>
      <c r="C5" s="262">
        <f>+IF(LEN('OSNOVNA PLAČA'!D5)&gt;0,'OSNOVNA PLAČA'!D5,"")</f>
        <v>2024</v>
      </c>
      <c r="D5" s="263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</row>
    <row r="6" spans="1:48" x14ac:dyDescent="0.25">
      <c r="A6" s="32"/>
      <c r="B6" s="47"/>
      <c r="C6" s="47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</row>
    <row r="7" spans="1:48" s="17" customFormat="1" ht="33" customHeight="1" x14ac:dyDescent="0.25">
      <c r="A7" s="50"/>
      <c r="B7" s="259" t="s">
        <v>13</v>
      </c>
      <c r="C7" s="259"/>
      <c r="D7" s="259"/>
      <c r="E7" s="241" t="s">
        <v>111</v>
      </c>
      <c r="F7" s="242"/>
      <c r="G7" s="242"/>
      <c r="H7" s="242"/>
      <c r="I7" s="242"/>
      <c r="J7" s="242"/>
      <c r="K7" s="242"/>
      <c r="L7" s="242"/>
      <c r="M7" s="242"/>
      <c r="N7" s="242"/>
      <c r="O7" s="242"/>
      <c r="P7" s="242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</row>
    <row r="8" spans="1:48" ht="13.8" thickBot="1" x14ac:dyDescent="0.3">
      <c r="A8" s="18" t="s">
        <v>179</v>
      </c>
      <c r="B8" s="150" t="s">
        <v>2</v>
      </c>
      <c r="C8" s="42" t="s">
        <v>11</v>
      </c>
      <c r="D8" s="43" t="s">
        <v>12</v>
      </c>
      <c r="E8" s="21" t="s">
        <v>183</v>
      </c>
      <c r="F8" s="21" t="s">
        <v>184</v>
      </c>
      <c r="G8" s="21" t="s">
        <v>185</v>
      </c>
      <c r="H8" s="21" t="s">
        <v>186</v>
      </c>
      <c r="I8" s="22" t="s">
        <v>187</v>
      </c>
      <c r="J8" s="21" t="s">
        <v>188</v>
      </c>
      <c r="K8" s="21" t="s">
        <v>39</v>
      </c>
      <c r="L8" s="21" t="s">
        <v>40</v>
      </c>
      <c r="M8" s="21" t="s">
        <v>41</v>
      </c>
      <c r="N8" s="21" t="s">
        <v>42</v>
      </c>
      <c r="O8" s="22" t="s">
        <v>43</v>
      </c>
      <c r="P8" s="21" t="s">
        <v>44</v>
      </c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</row>
    <row r="9" spans="1:48" s="29" customFormat="1" ht="13.8" thickTop="1" x14ac:dyDescent="0.25">
      <c r="A9" s="49"/>
      <c r="B9" s="149">
        <v>1</v>
      </c>
      <c r="C9" s="24">
        <v>2</v>
      </c>
      <c r="D9" s="25">
        <v>3</v>
      </c>
      <c r="E9" s="28">
        <v>4</v>
      </c>
      <c r="F9" s="28">
        <v>5</v>
      </c>
      <c r="G9" s="28">
        <v>6</v>
      </c>
      <c r="H9" s="28">
        <v>7</v>
      </c>
      <c r="I9" s="28">
        <v>8</v>
      </c>
      <c r="J9" s="28">
        <v>9</v>
      </c>
      <c r="K9" s="28">
        <v>4</v>
      </c>
      <c r="L9" s="28">
        <v>5</v>
      </c>
      <c r="M9" s="28">
        <v>6</v>
      </c>
      <c r="N9" s="28">
        <v>7</v>
      </c>
      <c r="O9" s="28">
        <v>8</v>
      </c>
      <c r="P9" s="28">
        <v>9</v>
      </c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</row>
    <row r="10" spans="1:48" ht="28.5" customHeight="1" x14ac:dyDescent="0.25">
      <c r="A10" s="51">
        <f>'OSNOVNA PLAČA'!A10</f>
        <v>1</v>
      </c>
      <c r="B10" s="157" t="str">
        <f>+IF(LEN('OSNOVNA PLAČA'!B10)&gt;0,'OSNOVNA PLAČA'!B10,"")</f>
        <v>A1</v>
      </c>
      <c r="C10" s="52" t="str">
        <f>+IF(LEN('OSNOVNA PLAČA'!C10)&gt;0,'OSNOVNA PLAČA'!C10,"")</f>
        <v>V</v>
      </c>
      <c r="D10" s="53">
        <f>+IF(LEN('OSNOVNA PLAČA'!D10)&gt;0,'OSNOVNA PLAČA'!D10,"")</f>
        <v>20</v>
      </c>
      <c r="E10" s="3">
        <v>1200</v>
      </c>
      <c r="F10" s="3">
        <v>1000</v>
      </c>
      <c r="G10" s="3">
        <v>900</v>
      </c>
      <c r="H10" s="3">
        <v>1000</v>
      </c>
      <c r="I10" s="3">
        <v>1000</v>
      </c>
      <c r="J10" s="3">
        <v>1000</v>
      </c>
      <c r="K10" s="3">
        <v>1000</v>
      </c>
      <c r="L10" s="3">
        <v>1000</v>
      </c>
      <c r="M10" s="3">
        <v>1000</v>
      </c>
      <c r="N10" s="3">
        <v>1000</v>
      </c>
      <c r="O10" s="3">
        <v>0</v>
      </c>
      <c r="P10" s="3">
        <v>1000</v>
      </c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</row>
    <row r="11" spans="1:48" ht="28.5" customHeight="1" x14ac:dyDescent="0.25">
      <c r="A11" s="51">
        <f>'OSNOVNA PLAČA'!A11</f>
        <v>2</v>
      </c>
      <c r="B11" s="157" t="str">
        <f>+IF(LEN('OSNOVNA PLAČA'!B11)&gt;0,'OSNOVNA PLAČA'!B11,"")</f>
        <v>A2</v>
      </c>
      <c r="C11" s="52" t="str">
        <f>+IF(LEN('OSNOVNA PLAČA'!C11)&gt;0,'OSNOVNA PLAČA'!C11,"")</f>
        <v>VII</v>
      </c>
      <c r="D11" s="54">
        <f>+IF(LEN('OSNOVNA PLAČA'!D11)&gt;0,'OSNOVNA PLAČA'!D11,"")</f>
        <v>40</v>
      </c>
      <c r="E11" s="5">
        <v>2000</v>
      </c>
      <c r="F11" s="5">
        <v>2000</v>
      </c>
      <c r="G11" s="5">
        <v>2000</v>
      </c>
      <c r="H11" s="5">
        <v>2000</v>
      </c>
      <c r="I11" s="5">
        <v>2000</v>
      </c>
      <c r="J11" s="5">
        <v>2000</v>
      </c>
      <c r="K11" s="5">
        <v>2000</v>
      </c>
      <c r="L11" s="5">
        <v>2000</v>
      </c>
      <c r="M11" s="5">
        <v>2000</v>
      </c>
      <c r="N11" s="5">
        <v>2000</v>
      </c>
      <c r="O11" s="5">
        <v>2000</v>
      </c>
      <c r="P11" s="5">
        <v>2000</v>
      </c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</row>
    <row r="12" spans="1:48" ht="28.5" customHeight="1" x14ac:dyDescent="0.25">
      <c r="A12" s="51">
        <f>'OSNOVNA PLAČA'!A12</f>
        <v>3</v>
      </c>
      <c r="B12" s="157" t="str">
        <f>+IF(LEN('OSNOVNA PLAČA'!B12)&gt;0,'OSNOVNA PLAČA'!B12,"")</f>
        <v>A3</v>
      </c>
      <c r="C12" s="52" t="str">
        <f>+IF(LEN('OSNOVNA PLAČA'!C12)&gt;0,'OSNOVNA PLAČA'!C12,"")</f>
        <v>VIII</v>
      </c>
      <c r="D12" s="54">
        <f>+IF(LEN('OSNOVNA PLAČA'!D12)&gt;0,'OSNOVNA PLAČA'!D12,"")</f>
        <v>48</v>
      </c>
      <c r="E12" s="5">
        <v>2800</v>
      </c>
      <c r="F12" s="5">
        <v>2800</v>
      </c>
      <c r="G12" s="5">
        <v>2800</v>
      </c>
      <c r="H12" s="5">
        <v>3000</v>
      </c>
      <c r="I12" s="5">
        <v>3000</v>
      </c>
      <c r="J12" s="5">
        <v>3000</v>
      </c>
      <c r="K12" s="5">
        <v>3000</v>
      </c>
      <c r="L12" s="5">
        <v>3000</v>
      </c>
      <c r="M12" s="5">
        <v>3000</v>
      </c>
      <c r="N12" s="5">
        <v>3000</v>
      </c>
      <c r="O12" s="5">
        <v>3000</v>
      </c>
      <c r="P12" s="5">
        <v>3000</v>
      </c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</row>
    <row r="13" spans="1:48" ht="28.5" customHeight="1" x14ac:dyDescent="0.25">
      <c r="A13" s="51">
        <f>'OSNOVNA PLAČA'!A13</f>
        <v>4</v>
      </c>
      <c r="B13" s="157" t="str">
        <f>+IF(LEN('OSNOVNA PLAČA'!B13)&gt;0,'OSNOVNA PLAČA'!B13,"")</f>
        <v>A4</v>
      </c>
      <c r="C13" s="52" t="str">
        <f>+IF(LEN('OSNOVNA PLAČA'!C13)&gt;0,'OSNOVNA PLAČA'!C13,"")</f>
        <v/>
      </c>
      <c r="D13" s="54" t="str">
        <f>+IF(LEN('OSNOVNA PLAČA'!D13)&gt;0,'OSNOVNA PLAČA'!D13,"")</f>
        <v/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</row>
    <row r="14" spans="1:48" ht="28.5" customHeight="1" x14ac:dyDescent="0.25">
      <c r="A14" s="51">
        <f>'OSNOVNA PLAČA'!A14</f>
        <v>5</v>
      </c>
      <c r="B14" s="157" t="str">
        <f>+IF(LEN('OSNOVNA PLAČA'!B14)&gt;0,'OSNOVNA PLAČA'!B14,"")</f>
        <v>A5</v>
      </c>
      <c r="C14" s="52" t="str">
        <f>+IF(LEN('OSNOVNA PLAČA'!C14)&gt;0,'OSNOVNA PLAČA'!C14,"")</f>
        <v/>
      </c>
      <c r="D14" s="54" t="str">
        <f>+IF(LEN('OSNOVNA PLAČA'!D14)&gt;0,'OSNOVNA PLAČA'!D14,"")</f>
        <v/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</row>
    <row r="15" spans="1:48" ht="28.5" customHeight="1" x14ac:dyDescent="0.25">
      <c r="A15" s="51">
        <f>'OSNOVNA PLAČA'!A15</f>
        <v>6</v>
      </c>
      <c r="B15" s="157" t="str">
        <f>+IF(LEN('OSNOVNA PLAČA'!B15)&gt;0,'OSNOVNA PLAČA'!B15,"")</f>
        <v>A6</v>
      </c>
      <c r="C15" s="52" t="str">
        <f>+IF(LEN('OSNOVNA PLAČA'!C15)&gt;0,'OSNOVNA PLAČA'!C15,"")</f>
        <v/>
      </c>
      <c r="D15" s="54" t="str">
        <f>+IF(LEN('OSNOVNA PLAČA'!D15)&gt;0,'OSNOVNA PLAČA'!D15,"")</f>
        <v/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</row>
    <row r="16" spans="1:48" ht="28.5" customHeight="1" x14ac:dyDescent="0.25">
      <c r="A16" s="51">
        <f>'OSNOVNA PLAČA'!A16</f>
        <v>7</v>
      </c>
      <c r="B16" s="157" t="str">
        <f>+IF(LEN('OSNOVNA PLAČA'!B16)&gt;0,'OSNOVNA PLAČA'!B16,"")</f>
        <v>A7</v>
      </c>
      <c r="C16" s="52" t="str">
        <f>+IF(LEN('OSNOVNA PLAČA'!C16)&gt;0,'OSNOVNA PLAČA'!C16,"")</f>
        <v>IV</v>
      </c>
      <c r="D16" s="54">
        <f>+IF(LEN('OSNOVNA PLAČA'!D16)&gt;0,'OSNOVNA PLAČA'!D16,"")</f>
        <v>34</v>
      </c>
      <c r="E16" s="5"/>
      <c r="F16" s="5"/>
      <c r="G16" s="5">
        <v>15000</v>
      </c>
      <c r="H16" s="5"/>
      <c r="I16" s="5"/>
      <c r="J16" s="5"/>
      <c r="K16" s="5"/>
      <c r="L16" s="5"/>
      <c r="M16" s="5"/>
      <c r="N16" s="5"/>
      <c r="O16" s="5"/>
      <c r="P16" s="5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</row>
    <row r="17" spans="1:48" ht="28.5" customHeight="1" x14ac:dyDescent="0.25">
      <c r="A17" s="51">
        <f>'OSNOVNA PLAČA'!A17</f>
        <v>8</v>
      </c>
      <c r="B17" s="157" t="str">
        <f>+IF(LEN('OSNOVNA PLAČA'!B17)&gt;0,'OSNOVNA PLAČA'!B17,"")</f>
        <v>A8</v>
      </c>
      <c r="C17" s="52" t="str">
        <f>+IF(LEN('OSNOVNA PLAČA'!C17)&gt;0,'OSNOVNA PLAČA'!C17,"")</f>
        <v/>
      </c>
      <c r="D17" s="54" t="str">
        <f>+IF(LEN('OSNOVNA PLAČA'!D17)&gt;0,'OSNOVNA PLAČA'!D17,"")</f>
        <v/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</row>
    <row r="18" spans="1:48" ht="28.5" customHeight="1" x14ac:dyDescent="0.25">
      <c r="A18" s="51">
        <f>'OSNOVNA PLAČA'!A18</f>
        <v>9</v>
      </c>
      <c r="B18" s="157" t="str">
        <f>+IF(LEN('OSNOVNA PLAČA'!B18)&gt;0,'OSNOVNA PLAČA'!B18,"")</f>
        <v>A9</v>
      </c>
      <c r="C18" s="52" t="str">
        <f>+IF(LEN('OSNOVNA PLAČA'!C18)&gt;0,'OSNOVNA PLAČA'!C18,"")</f>
        <v/>
      </c>
      <c r="D18" s="54" t="str">
        <f>+IF(LEN('OSNOVNA PLAČA'!D18)&gt;0,'OSNOVNA PLAČA'!D18,"")</f>
        <v/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</row>
    <row r="19" spans="1:48" ht="28.5" customHeight="1" x14ac:dyDescent="0.25">
      <c r="A19" s="51">
        <f>'OSNOVNA PLAČA'!A19</f>
        <v>10</v>
      </c>
      <c r="B19" s="157" t="str">
        <f>+IF(LEN('OSNOVNA PLAČA'!B19)&gt;0,'OSNOVNA PLAČA'!B19,"")</f>
        <v>A10</v>
      </c>
      <c r="C19" s="52" t="str">
        <f>+IF(LEN('OSNOVNA PLAČA'!C19)&gt;0,'OSNOVNA PLAČA'!C19,"")</f>
        <v/>
      </c>
      <c r="D19" s="54" t="str">
        <f>+IF(LEN('OSNOVNA PLAČA'!D19)&gt;0,'OSNOVNA PLAČA'!D19,"")</f>
        <v/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</row>
    <row r="20" spans="1:48" ht="28.5" customHeight="1" x14ac:dyDescent="0.25">
      <c r="A20" s="51">
        <f>'OSNOVNA PLAČA'!A20</f>
        <v>11</v>
      </c>
      <c r="B20" s="157" t="str">
        <f>+IF(LEN('OSNOVNA PLAČA'!B20)&gt;0,'OSNOVNA PLAČA'!B20,"")</f>
        <v>A11</v>
      </c>
      <c r="C20" s="52" t="str">
        <f>+IF(LEN('OSNOVNA PLAČA'!C20)&gt;0,'OSNOVNA PLAČA'!C20,"")</f>
        <v>IV</v>
      </c>
      <c r="D20" s="54">
        <f>+IF(LEN('OSNOVNA PLAČA'!D20)&gt;0,'OSNOVNA PLAČA'!D20,"")</f>
        <v>34</v>
      </c>
      <c r="E20" s="5">
        <v>2000</v>
      </c>
      <c r="F20" s="5">
        <v>2000</v>
      </c>
      <c r="G20" s="5">
        <v>2000</v>
      </c>
      <c r="H20" s="5">
        <v>2000</v>
      </c>
      <c r="I20" s="5">
        <v>2000</v>
      </c>
      <c r="J20" s="5">
        <v>2000</v>
      </c>
      <c r="K20" s="5">
        <v>2000</v>
      </c>
      <c r="L20" s="5">
        <v>2000</v>
      </c>
      <c r="M20" s="5">
        <v>2000</v>
      </c>
      <c r="N20" s="5">
        <v>2000</v>
      </c>
      <c r="O20" s="5">
        <v>2000</v>
      </c>
      <c r="P20" s="5">
        <v>2000</v>
      </c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</row>
    <row r="21" spans="1:48" ht="28.5" customHeight="1" x14ac:dyDescent="0.25">
      <c r="A21" s="51">
        <f>'OSNOVNA PLAČA'!A21</f>
        <v>12</v>
      </c>
      <c r="B21" s="157" t="str">
        <f>+IF(LEN('OSNOVNA PLAČA'!B21)&gt;0,'OSNOVNA PLAČA'!B21,"")</f>
        <v>A12</v>
      </c>
      <c r="C21" s="52" t="str">
        <f>+IF(LEN('OSNOVNA PLAČA'!C21)&gt;0,'OSNOVNA PLAČA'!C21,"")</f>
        <v/>
      </c>
      <c r="D21" s="54" t="str">
        <f>+IF(LEN('OSNOVNA PLAČA'!D21)&gt;0,'OSNOVNA PLAČA'!D21,"")</f>
        <v/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</row>
    <row r="22" spans="1:48" ht="28.5" customHeight="1" x14ac:dyDescent="0.25">
      <c r="A22" s="51">
        <f>'OSNOVNA PLAČA'!A22</f>
        <v>13</v>
      </c>
      <c r="B22" s="157" t="str">
        <f>+IF(LEN('OSNOVNA PLAČA'!B22)&gt;0,'OSNOVNA PLAČA'!B22,"")</f>
        <v>A13</v>
      </c>
      <c r="C22" s="52" t="str">
        <f>+IF(LEN('OSNOVNA PLAČA'!C22)&gt;0,'OSNOVNA PLAČA'!C22,"")</f>
        <v/>
      </c>
      <c r="D22" s="54" t="str">
        <f>+IF(LEN('OSNOVNA PLAČA'!D22)&gt;0,'OSNOVNA PLAČA'!D22,"")</f>
        <v/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</row>
    <row r="23" spans="1:48" ht="28.5" customHeight="1" x14ac:dyDescent="0.25">
      <c r="A23" s="51">
        <f>'OSNOVNA PLAČA'!A23</f>
        <v>14</v>
      </c>
      <c r="B23" s="157" t="str">
        <f>+IF(LEN('OSNOVNA PLAČA'!B23)&gt;0,'OSNOVNA PLAČA'!B23,"")</f>
        <v>A14</v>
      </c>
      <c r="C23" s="52" t="str">
        <f>+IF(LEN('OSNOVNA PLAČA'!C23)&gt;0,'OSNOVNA PLAČA'!C23,"")</f>
        <v/>
      </c>
      <c r="D23" s="54" t="str">
        <f>+IF(LEN('OSNOVNA PLAČA'!D23)&gt;0,'OSNOVNA PLAČA'!D23,"")</f>
        <v/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</row>
    <row r="24" spans="1:48" ht="28.5" customHeight="1" x14ac:dyDescent="0.25">
      <c r="A24" s="51">
        <f>'OSNOVNA PLAČA'!A24</f>
        <v>15</v>
      </c>
      <c r="B24" s="157" t="str">
        <f>+IF(LEN('OSNOVNA PLAČA'!B24)&gt;0,'OSNOVNA PLAČA'!B24,"")</f>
        <v>A15</v>
      </c>
      <c r="C24" s="52" t="str">
        <f>+IF(LEN('OSNOVNA PLAČA'!C24)&gt;0,'OSNOVNA PLAČA'!C24,"")</f>
        <v/>
      </c>
      <c r="D24" s="54" t="str">
        <f>+IF(LEN('OSNOVNA PLAČA'!D24)&gt;0,'OSNOVNA PLAČA'!D24,"")</f>
        <v/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</row>
    <row r="25" spans="1:48" ht="28.5" customHeight="1" x14ac:dyDescent="0.25">
      <c r="A25" s="51">
        <f>'OSNOVNA PLAČA'!A25</f>
        <v>16</v>
      </c>
      <c r="B25" s="157" t="str">
        <f>+IF(LEN('OSNOVNA PLAČA'!B25)&gt;0,'OSNOVNA PLAČA'!B25,"")</f>
        <v>A16</v>
      </c>
      <c r="C25" s="52" t="str">
        <f>+IF(LEN('OSNOVNA PLAČA'!C25)&gt;0,'OSNOVNA PLAČA'!C25,"")</f>
        <v/>
      </c>
      <c r="D25" s="54" t="str">
        <f>+IF(LEN('OSNOVNA PLAČA'!D25)&gt;0,'OSNOVNA PLAČA'!D25,"")</f>
        <v/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</row>
    <row r="26" spans="1:48" ht="28.5" customHeight="1" x14ac:dyDescent="0.25">
      <c r="A26" s="51">
        <f>'OSNOVNA PLAČA'!A26</f>
        <v>17</v>
      </c>
      <c r="B26" s="157" t="str">
        <f>+IF(LEN('OSNOVNA PLAČA'!B26)&gt;0,'OSNOVNA PLAČA'!B26,"")</f>
        <v>A17</v>
      </c>
      <c r="C26" s="52" t="str">
        <f>+IF(LEN('OSNOVNA PLAČA'!C26)&gt;0,'OSNOVNA PLAČA'!C26,"")</f>
        <v/>
      </c>
      <c r="D26" s="54" t="str">
        <f>+IF(LEN('OSNOVNA PLAČA'!D26)&gt;0,'OSNOVNA PLAČA'!D26,"")</f>
        <v/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</row>
    <row r="27" spans="1:48" ht="28.5" customHeight="1" x14ac:dyDescent="0.25">
      <c r="A27" s="51">
        <f>'OSNOVNA PLAČA'!A27</f>
        <v>18</v>
      </c>
      <c r="B27" s="157" t="str">
        <f>+IF(LEN('OSNOVNA PLAČA'!B27)&gt;0,'OSNOVNA PLAČA'!B27,"")</f>
        <v>A18</v>
      </c>
      <c r="C27" s="52" t="str">
        <f>+IF(LEN('OSNOVNA PLAČA'!C27)&gt;0,'OSNOVNA PLAČA'!C27,"")</f>
        <v/>
      </c>
      <c r="D27" s="54" t="str">
        <f>+IF(LEN('OSNOVNA PLAČA'!D27)&gt;0,'OSNOVNA PLAČA'!D27,"")</f>
        <v/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</row>
    <row r="28" spans="1:48" ht="28.5" customHeight="1" x14ac:dyDescent="0.25">
      <c r="A28" s="51">
        <f>'OSNOVNA PLAČA'!A28</f>
        <v>19</v>
      </c>
      <c r="B28" s="157" t="str">
        <f>+IF(LEN('OSNOVNA PLAČA'!B28)&gt;0,'OSNOVNA PLAČA'!B28,"")</f>
        <v>A19</v>
      </c>
      <c r="C28" s="52" t="str">
        <f>+IF(LEN('OSNOVNA PLAČA'!C28)&gt;0,'OSNOVNA PLAČA'!C28,"")</f>
        <v/>
      </c>
      <c r="D28" s="54" t="str">
        <f>+IF(LEN('OSNOVNA PLAČA'!D28)&gt;0,'OSNOVNA PLAČA'!D28,"")</f>
        <v/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</row>
    <row r="29" spans="1:48" ht="28.5" customHeight="1" x14ac:dyDescent="0.25">
      <c r="A29" s="51">
        <f>'OSNOVNA PLAČA'!A29</f>
        <v>20</v>
      </c>
      <c r="B29" s="157" t="str">
        <f>+IF(LEN('OSNOVNA PLAČA'!B29)&gt;0,'OSNOVNA PLAČA'!B29,"")</f>
        <v>A20</v>
      </c>
      <c r="C29" s="52" t="str">
        <f>+IF(LEN('OSNOVNA PLAČA'!C29)&gt;0,'OSNOVNA PLAČA'!C29,"")</f>
        <v/>
      </c>
      <c r="D29" s="54" t="str">
        <f>+IF(LEN('OSNOVNA PLAČA'!D29)&gt;0,'OSNOVNA PLAČA'!D29,"")</f>
        <v/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</row>
    <row r="30" spans="1:48" ht="28.5" customHeight="1" x14ac:dyDescent="0.25">
      <c r="A30" s="51">
        <f>'OSNOVNA PLAČA'!A30</f>
        <v>21</v>
      </c>
      <c r="B30" s="157" t="str">
        <f>+IF(LEN('OSNOVNA PLAČA'!B30)&gt;0,'OSNOVNA PLAČA'!B30,"")</f>
        <v>A21</v>
      </c>
      <c r="C30" s="52" t="str">
        <f>+IF(LEN('OSNOVNA PLAČA'!C30)&gt;0,'OSNOVNA PLAČA'!C30,"")</f>
        <v/>
      </c>
      <c r="D30" s="54" t="str">
        <f>+IF(LEN('OSNOVNA PLAČA'!D30)&gt;0,'OSNOVNA PLAČA'!D30,"")</f>
        <v/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</row>
    <row r="31" spans="1:48" ht="28.5" customHeight="1" x14ac:dyDescent="0.25">
      <c r="A31" s="51">
        <f>'OSNOVNA PLAČA'!A31</f>
        <v>22</v>
      </c>
      <c r="B31" s="157" t="str">
        <f>+IF(LEN('OSNOVNA PLAČA'!B31)&gt;0,'OSNOVNA PLAČA'!B31,"")</f>
        <v>A22</v>
      </c>
      <c r="C31" s="52" t="str">
        <f>+IF(LEN('OSNOVNA PLAČA'!C31)&gt;0,'OSNOVNA PLAČA'!C31,"")</f>
        <v/>
      </c>
      <c r="D31" s="54" t="str">
        <f>+IF(LEN('OSNOVNA PLAČA'!D31)&gt;0,'OSNOVNA PLAČA'!D31,"")</f>
        <v/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</row>
    <row r="32" spans="1:48" ht="28.5" customHeight="1" x14ac:dyDescent="0.25">
      <c r="A32" s="51">
        <f>'OSNOVNA PLAČA'!A32</f>
        <v>23</v>
      </c>
      <c r="B32" s="157" t="str">
        <f>+IF(LEN('OSNOVNA PLAČA'!B32)&gt;0,'OSNOVNA PLAČA'!B32,"")</f>
        <v>A23</v>
      </c>
      <c r="C32" s="52" t="str">
        <f>+IF(LEN('OSNOVNA PLAČA'!C32)&gt;0,'OSNOVNA PLAČA'!C32,"")</f>
        <v/>
      </c>
      <c r="D32" s="54" t="str">
        <f>+IF(LEN('OSNOVNA PLAČA'!D32)&gt;0,'OSNOVNA PLAČA'!D32,"")</f>
        <v/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  <c r="AV32" s="32"/>
    </row>
    <row r="33" spans="1:48" ht="28.5" customHeight="1" x14ac:dyDescent="0.25">
      <c r="A33" s="51">
        <f>'OSNOVNA PLAČA'!A33</f>
        <v>24</v>
      </c>
      <c r="B33" s="157" t="str">
        <f>+IF(LEN('OSNOVNA PLAČA'!B33)&gt;0,'OSNOVNA PLAČA'!B33,"")</f>
        <v>A24</v>
      </c>
      <c r="C33" s="52" t="str">
        <f>+IF(LEN('OSNOVNA PLAČA'!C33)&gt;0,'OSNOVNA PLAČA'!C33,"")</f>
        <v/>
      </c>
      <c r="D33" s="54" t="str">
        <f>+IF(LEN('OSNOVNA PLAČA'!D33)&gt;0,'OSNOVNA PLAČA'!D33,"")</f>
        <v/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2"/>
    </row>
    <row r="34" spans="1:48" ht="28.5" customHeight="1" x14ac:dyDescent="0.25">
      <c r="A34" s="51">
        <f>'OSNOVNA PLAČA'!A34</f>
        <v>25</v>
      </c>
      <c r="B34" s="157" t="str">
        <f>+IF(LEN('OSNOVNA PLAČA'!B34)&gt;0,'OSNOVNA PLAČA'!B34,"")</f>
        <v>A25</v>
      </c>
      <c r="C34" s="52" t="str">
        <f>+IF(LEN('OSNOVNA PLAČA'!C34)&gt;0,'OSNOVNA PLAČA'!C34,"")</f>
        <v/>
      </c>
      <c r="D34" s="54" t="str">
        <f>+IF(LEN('OSNOVNA PLAČA'!D34)&gt;0,'OSNOVNA PLAČA'!D34,"")</f>
        <v/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  <c r="AU34" s="32"/>
      <c r="AV34" s="32"/>
    </row>
    <row r="35" spans="1:48" ht="28.5" customHeight="1" x14ac:dyDescent="0.25">
      <c r="A35" s="51">
        <f>'OSNOVNA PLAČA'!A35</f>
        <v>26</v>
      </c>
      <c r="B35" s="157" t="str">
        <f>+IF(LEN('OSNOVNA PLAČA'!B35)&gt;0,'OSNOVNA PLAČA'!B35,"")</f>
        <v>A26</v>
      </c>
      <c r="C35" s="52" t="str">
        <f>+IF(LEN('OSNOVNA PLAČA'!C35)&gt;0,'OSNOVNA PLAČA'!C35,"")</f>
        <v/>
      </c>
      <c r="D35" s="54" t="str">
        <f>+IF(LEN('OSNOVNA PLAČA'!D35)&gt;0,'OSNOVNA PLAČA'!D35,"")</f>
        <v/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</row>
    <row r="36" spans="1:48" ht="28.5" customHeight="1" x14ac:dyDescent="0.25">
      <c r="A36" s="51">
        <f>'OSNOVNA PLAČA'!A36</f>
        <v>27</v>
      </c>
      <c r="B36" s="157" t="str">
        <f>+IF(LEN('OSNOVNA PLAČA'!B36)&gt;0,'OSNOVNA PLAČA'!B36,"")</f>
        <v>A27</v>
      </c>
      <c r="C36" s="52" t="str">
        <f>+IF(LEN('OSNOVNA PLAČA'!C36)&gt;0,'OSNOVNA PLAČA'!C36,"")</f>
        <v/>
      </c>
      <c r="D36" s="54" t="str">
        <f>+IF(LEN('OSNOVNA PLAČA'!D36)&gt;0,'OSNOVNA PLAČA'!D36,"")</f>
        <v/>
      </c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</row>
    <row r="37" spans="1:48" ht="28.5" customHeight="1" x14ac:dyDescent="0.25">
      <c r="A37" s="51">
        <f>'OSNOVNA PLAČA'!A37</f>
        <v>28</v>
      </c>
      <c r="B37" s="157" t="str">
        <f>+IF(LEN('OSNOVNA PLAČA'!B37)&gt;0,'OSNOVNA PLAČA'!B37,"")</f>
        <v>A28</v>
      </c>
      <c r="C37" s="52" t="str">
        <f>+IF(LEN('OSNOVNA PLAČA'!C37)&gt;0,'OSNOVNA PLAČA'!C37,"")</f>
        <v/>
      </c>
      <c r="D37" s="54" t="str">
        <f>+IF(LEN('OSNOVNA PLAČA'!D37)&gt;0,'OSNOVNA PLAČA'!D37,"")</f>
        <v/>
      </c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  <c r="AU37" s="32"/>
      <c r="AV37" s="32"/>
    </row>
    <row r="38" spans="1:48" ht="28.5" customHeight="1" x14ac:dyDescent="0.25">
      <c r="A38" s="51">
        <f>'OSNOVNA PLAČA'!A38</f>
        <v>29</v>
      </c>
      <c r="B38" s="157" t="str">
        <f>+IF(LEN('OSNOVNA PLAČA'!B38)&gt;0,'OSNOVNA PLAČA'!B38,"")</f>
        <v>A29</v>
      </c>
      <c r="C38" s="52" t="str">
        <f>+IF(LEN('OSNOVNA PLAČA'!C38)&gt;0,'OSNOVNA PLAČA'!C38,"")</f>
        <v/>
      </c>
      <c r="D38" s="54" t="str">
        <f>+IF(LEN('OSNOVNA PLAČA'!D38)&gt;0,'OSNOVNA PLAČA'!D38,"")</f>
        <v/>
      </c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2"/>
    </row>
    <row r="39" spans="1:48" ht="28.5" customHeight="1" x14ac:dyDescent="0.25">
      <c r="A39" s="51">
        <f>'OSNOVNA PLAČA'!A39</f>
        <v>30</v>
      </c>
      <c r="B39" s="157" t="str">
        <f>+IF(LEN('OSNOVNA PLAČA'!B39)&gt;0,'OSNOVNA PLAČA'!B39,"")</f>
        <v>A30</v>
      </c>
      <c r="C39" s="52" t="str">
        <f>+IF(LEN('OSNOVNA PLAČA'!C39)&gt;0,'OSNOVNA PLAČA'!C39,"")</f>
        <v/>
      </c>
      <c r="D39" s="54" t="str">
        <f>+IF(LEN('OSNOVNA PLAČA'!D39)&gt;0,'OSNOVNA PLAČA'!D39,"")</f>
        <v/>
      </c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  <c r="AT39" s="32"/>
      <c r="AU39" s="32"/>
      <c r="AV39" s="32"/>
    </row>
    <row r="40" spans="1:48" ht="28.5" customHeight="1" x14ac:dyDescent="0.25">
      <c r="A40" s="51">
        <f>'OSNOVNA PLAČA'!A40</f>
        <v>31</v>
      </c>
      <c r="B40" s="157" t="str">
        <f>+IF(LEN('OSNOVNA PLAČA'!B40)&gt;0,'OSNOVNA PLAČA'!B40,"")</f>
        <v>A31</v>
      </c>
      <c r="C40" s="52" t="str">
        <f>+IF(LEN('OSNOVNA PLAČA'!C40)&gt;0,'OSNOVNA PLAČA'!C40,"")</f>
        <v/>
      </c>
      <c r="D40" s="54" t="str">
        <f>+IF(LEN('OSNOVNA PLAČA'!D40)&gt;0,'OSNOVNA PLAČA'!D40,"")</f>
        <v/>
      </c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  <c r="AT40" s="32"/>
      <c r="AU40" s="32"/>
      <c r="AV40" s="32"/>
    </row>
    <row r="41" spans="1:48" ht="28.5" customHeight="1" x14ac:dyDescent="0.25">
      <c r="A41" s="51">
        <f>'OSNOVNA PLAČA'!A41</f>
        <v>32</v>
      </c>
      <c r="B41" s="157" t="str">
        <f>+IF(LEN('OSNOVNA PLAČA'!B41)&gt;0,'OSNOVNA PLAČA'!B41,"")</f>
        <v>A32</v>
      </c>
      <c r="C41" s="52" t="str">
        <f>+IF(LEN('OSNOVNA PLAČA'!C41)&gt;0,'OSNOVNA PLAČA'!C41,"")</f>
        <v/>
      </c>
      <c r="D41" s="54" t="str">
        <f>+IF(LEN('OSNOVNA PLAČA'!D41)&gt;0,'OSNOVNA PLAČA'!D41,"")</f>
        <v/>
      </c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  <c r="AT41" s="32"/>
      <c r="AU41" s="32"/>
      <c r="AV41" s="32"/>
    </row>
    <row r="42" spans="1:48" ht="28.5" customHeight="1" x14ac:dyDescent="0.25">
      <c r="A42" s="51">
        <f>'OSNOVNA PLAČA'!A42</f>
        <v>33</v>
      </c>
      <c r="B42" s="157" t="str">
        <f>+IF(LEN('OSNOVNA PLAČA'!B42)&gt;0,'OSNOVNA PLAČA'!B42,"")</f>
        <v>A33</v>
      </c>
      <c r="C42" s="52" t="str">
        <f>+IF(LEN('OSNOVNA PLAČA'!C42)&gt;0,'OSNOVNA PLAČA'!C42,"")</f>
        <v/>
      </c>
      <c r="D42" s="54" t="str">
        <f>+IF(LEN('OSNOVNA PLAČA'!D42)&gt;0,'OSNOVNA PLAČA'!D42,"")</f>
        <v/>
      </c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  <c r="AT42" s="32"/>
      <c r="AU42" s="32"/>
      <c r="AV42" s="32"/>
    </row>
    <row r="43" spans="1:48" ht="28.5" customHeight="1" x14ac:dyDescent="0.25">
      <c r="A43" s="51">
        <f>'OSNOVNA PLAČA'!A43</f>
        <v>34</v>
      </c>
      <c r="B43" s="157" t="str">
        <f>+IF(LEN('OSNOVNA PLAČA'!B43)&gt;0,'OSNOVNA PLAČA'!B43,"")</f>
        <v>A34</v>
      </c>
      <c r="C43" s="52" t="str">
        <f>+IF(LEN('OSNOVNA PLAČA'!C43)&gt;0,'OSNOVNA PLAČA'!C43,"")</f>
        <v/>
      </c>
      <c r="D43" s="54" t="str">
        <f>+IF(LEN('OSNOVNA PLAČA'!D43)&gt;0,'OSNOVNA PLAČA'!D43,"")</f>
        <v/>
      </c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  <c r="AT43" s="32"/>
      <c r="AU43" s="32"/>
      <c r="AV43" s="32"/>
    </row>
    <row r="44" spans="1:48" ht="28.5" customHeight="1" x14ac:dyDescent="0.25">
      <c r="A44" s="51">
        <f>'OSNOVNA PLAČA'!A44</f>
        <v>35</v>
      </c>
      <c r="B44" s="157" t="str">
        <f>+IF(LEN('OSNOVNA PLAČA'!B44)&gt;0,'OSNOVNA PLAČA'!B44,"")</f>
        <v>A35</v>
      </c>
      <c r="C44" s="52" t="str">
        <f>+IF(LEN('OSNOVNA PLAČA'!C44)&gt;0,'OSNOVNA PLAČA'!C44,"")</f>
        <v/>
      </c>
      <c r="D44" s="54" t="str">
        <f>+IF(LEN('OSNOVNA PLAČA'!D44)&gt;0,'OSNOVNA PLAČA'!D44,"")</f>
        <v/>
      </c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  <c r="AT44" s="32"/>
      <c r="AU44" s="32"/>
      <c r="AV44" s="32"/>
    </row>
    <row r="45" spans="1:48" ht="28.5" customHeight="1" x14ac:dyDescent="0.25">
      <c r="A45" s="51">
        <f>'OSNOVNA PLAČA'!A45</f>
        <v>36</v>
      </c>
      <c r="B45" s="157" t="str">
        <f>+IF(LEN('OSNOVNA PLAČA'!B45)&gt;0,'OSNOVNA PLAČA'!B45,"")</f>
        <v>A36</v>
      </c>
      <c r="C45" s="52" t="str">
        <f>+IF(LEN('OSNOVNA PLAČA'!C45)&gt;0,'OSNOVNA PLAČA'!C45,"")</f>
        <v/>
      </c>
      <c r="D45" s="54" t="str">
        <f>+IF(LEN('OSNOVNA PLAČA'!D45)&gt;0,'OSNOVNA PLAČA'!D45,"")</f>
        <v/>
      </c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  <c r="AT45" s="32"/>
      <c r="AU45" s="32"/>
      <c r="AV45" s="32"/>
    </row>
    <row r="46" spans="1:48" ht="28.5" customHeight="1" x14ac:dyDescent="0.25">
      <c r="A46" s="51">
        <f>'OSNOVNA PLAČA'!A46</f>
        <v>37</v>
      </c>
      <c r="B46" s="157" t="str">
        <f>+IF(LEN('OSNOVNA PLAČA'!B46)&gt;0,'OSNOVNA PLAČA'!B46,"")</f>
        <v>A37</v>
      </c>
      <c r="C46" s="52" t="str">
        <f>+IF(LEN('OSNOVNA PLAČA'!C46)&gt;0,'OSNOVNA PLAČA'!C46,"")</f>
        <v/>
      </c>
      <c r="D46" s="54" t="str">
        <f>+IF(LEN('OSNOVNA PLAČA'!D46)&gt;0,'OSNOVNA PLAČA'!D46,"")</f>
        <v/>
      </c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  <c r="AT46" s="32"/>
      <c r="AU46" s="32"/>
      <c r="AV46" s="32"/>
    </row>
    <row r="47" spans="1:48" ht="28.5" customHeight="1" x14ac:dyDescent="0.25">
      <c r="A47" s="51">
        <f>'OSNOVNA PLAČA'!A47</f>
        <v>38</v>
      </c>
      <c r="B47" s="157" t="str">
        <f>+IF(LEN('OSNOVNA PLAČA'!B47)&gt;0,'OSNOVNA PLAČA'!B47,"")</f>
        <v>A38</v>
      </c>
      <c r="C47" s="52" t="str">
        <f>+IF(LEN('OSNOVNA PLAČA'!C47)&gt;0,'OSNOVNA PLAČA'!C47,"")</f>
        <v/>
      </c>
      <c r="D47" s="54" t="str">
        <f>+IF(LEN('OSNOVNA PLAČA'!D47)&gt;0,'OSNOVNA PLAČA'!D47,"")</f>
        <v/>
      </c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  <c r="AT47" s="32"/>
      <c r="AU47" s="32"/>
      <c r="AV47" s="32"/>
    </row>
    <row r="48" spans="1:48" ht="28.5" customHeight="1" x14ac:dyDescent="0.25">
      <c r="A48" s="51">
        <f>'OSNOVNA PLAČA'!A48</f>
        <v>39</v>
      </c>
      <c r="B48" s="157" t="str">
        <f>+IF(LEN('OSNOVNA PLAČA'!B48)&gt;0,'OSNOVNA PLAČA'!B48,"")</f>
        <v>A39</v>
      </c>
      <c r="C48" s="52" t="str">
        <f>+IF(LEN('OSNOVNA PLAČA'!C48)&gt;0,'OSNOVNA PLAČA'!C48,"")</f>
        <v/>
      </c>
      <c r="D48" s="54" t="str">
        <f>+IF(LEN('OSNOVNA PLAČA'!D48)&gt;0,'OSNOVNA PLAČA'!D48,"")</f>
        <v/>
      </c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  <c r="AT48" s="32"/>
      <c r="AU48" s="32"/>
      <c r="AV48" s="32"/>
    </row>
    <row r="49" spans="1:48" ht="28.5" customHeight="1" x14ac:dyDescent="0.25">
      <c r="A49" s="51">
        <f>'OSNOVNA PLAČA'!A49</f>
        <v>40</v>
      </c>
      <c r="B49" s="157" t="str">
        <f>+IF(LEN('OSNOVNA PLAČA'!B49)&gt;0,'OSNOVNA PLAČA'!B49,"")</f>
        <v>A40</v>
      </c>
      <c r="C49" s="52" t="str">
        <f>+IF(LEN('OSNOVNA PLAČA'!C49)&gt;0,'OSNOVNA PLAČA'!C49,"")</f>
        <v/>
      </c>
      <c r="D49" s="54" t="str">
        <f>+IF(LEN('OSNOVNA PLAČA'!D49)&gt;0,'OSNOVNA PLAČA'!D49,"")</f>
        <v/>
      </c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  <c r="AT49" s="32"/>
      <c r="AU49" s="32"/>
      <c r="AV49" s="32"/>
    </row>
    <row r="50" spans="1:48" ht="28.5" customHeight="1" x14ac:dyDescent="0.25">
      <c r="A50" s="51">
        <f>'OSNOVNA PLAČA'!A50</f>
        <v>41</v>
      </c>
      <c r="B50" s="157" t="str">
        <f>+IF(LEN('OSNOVNA PLAČA'!B50)&gt;0,'OSNOVNA PLAČA'!B50,"")</f>
        <v>A41</v>
      </c>
      <c r="C50" s="52" t="str">
        <f>+IF(LEN('OSNOVNA PLAČA'!C50)&gt;0,'OSNOVNA PLAČA'!C50,"")</f>
        <v/>
      </c>
      <c r="D50" s="54" t="str">
        <f>+IF(LEN('OSNOVNA PLAČA'!D50)&gt;0,'OSNOVNA PLAČA'!D50,"")</f>
        <v/>
      </c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  <c r="AT50" s="32"/>
      <c r="AU50" s="32"/>
      <c r="AV50" s="32"/>
    </row>
    <row r="51" spans="1:48" ht="28.5" customHeight="1" x14ac:dyDescent="0.25">
      <c r="A51" s="51">
        <f>'OSNOVNA PLAČA'!A51</f>
        <v>42</v>
      </c>
      <c r="B51" s="157" t="str">
        <f>+IF(LEN('OSNOVNA PLAČA'!B51)&gt;0,'OSNOVNA PLAČA'!B51,"")</f>
        <v>A42</v>
      </c>
      <c r="C51" s="52" t="str">
        <f>+IF(LEN('OSNOVNA PLAČA'!C51)&gt;0,'OSNOVNA PLAČA'!C51,"")</f>
        <v/>
      </c>
      <c r="D51" s="54" t="str">
        <f>+IF(LEN('OSNOVNA PLAČA'!D51)&gt;0,'OSNOVNA PLAČA'!D51,"")</f>
        <v/>
      </c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  <c r="AT51" s="32"/>
      <c r="AU51" s="32"/>
      <c r="AV51" s="32"/>
    </row>
    <row r="52" spans="1:48" ht="28.5" customHeight="1" x14ac:dyDescent="0.25">
      <c r="A52" s="51">
        <f>'OSNOVNA PLAČA'!A52</f>
        <v>43</v>
      </c>
      <c r="B52" s="157" t="str">
        <f>+IF(LEN('OSNOVNA PLAČA'!B52)&gt;0,'OSNOVNA PLAČA'!B52,"")</f>
        <v>A43</v>
      </c>
      <c r="C52" s="52" t="str">
        <f>+IF(LEN('OSNOVNA PLAČA'!C52)&gt;0,'OSNOVNA PLAČA'!C52,"")</f>
        <v/>
      </c>
      <c r="D52" s="54" t="str">
        <f>+IF(LEN('OSNOVNA PLAČA'!D52)&gt;0,'OSNOVNA PLAČA'!D52,"")</f>
        <v/>
      </c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  <c r="AT52" s="32"/>
      <c r="AU52" s="32"/>
      <c r="AV52" s="32"/>
    </row>
    <row r="53" spans="1:48" ht="28.5" customHeight="1" x14ac:dyDescent="0.25">
      <c r="A53" s="51">
        <f>'OSNOVNA PLAČA'!A53</f>
        <v>44</v>
      </c>
      <c r="B53" s="157" t="str">
        <f>+IF(LEN('OSNOVNA PLAČA'!B53)&gt;0,'OSNOVNA PLAČA'!B53,"")</f>
        <v>A44</v>
      </c>
      <c r="C53" s="52" t="str">
        <f>+IF(LEN('OSNOVNA PLAČA'!C53)&gt;0,'OSNOVNA PLAČA'!C53,"")</f>
        <v/>
      </c>
      <c r="D53" s="54" t="str">
        <f>+IF(LEN('OSNOVNA PLAČA'!D53)&gt;0,'OSNOVNA PLAČA'!D53,"")</f>
        <v/>
      </c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32"/>
      <c r="AU53" s="32"/>
      <c r="AV53" s="32"/>
    </row>
    <row r="54" spans="1:48" ht="28.5" customHeight="1" x14ac:dyDescent="0.25">
      <c r="A54" s="51">
        <f>'OSNOVNA PLAČA'!A54</f>
        <v>45</v>
      </c>
      <c r="B54" s="157" t="str">
        <f>+IF(LEN('OSNOVNA PLAČA'!B54)&gt;0,'OSNOVNA PLAČA'!B54,"")</f>
        <v>A45</v>
      </c>
      <c r="C54" s="52" t="str">
        <f>+IF(LEN('OSNOVNA PLAČA'!C54)&gt;0,'OSNOVNA PLAČA'!C54,"")</f>
        <v/>
      </c>
      <c r="D54" s="54" t="str">
        <f>+IF(LEN('OSNOVNA PLAČA'!D54)&gt;0,'OSNOVNA PLAČA'!D54,"")</f>
        <v/>
      </c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  <c r="AT54" s="32"/>
      <c r="AU54" s="32"/>
      <c r="AV54" s="32"/>
    </row>
    <row r="55" spans="1:48" ht="28.5" customHeight="1" x14ac:dyDescent="0.25">
      <c r="A55" s="51">
        <f>'OSNOVNA PLAČA'!A55</f>
        <v>46</v>
      </c>
      <c r="B55" s="157" t="str">
        <f>+IF(LEN('OSNOVNA PLAČA'!B55)&gt;0,'OSNOVNA PLAČA'!B55,"")</f>
        <v>A46</v>
      </c>
      <c r="C55" s="52" t="str">
        <f>+IF(LEN('OSNOVNA PLAČA'!C55)&gt;0,'OSNOVNA PLAČA'!C55,"")</f>
        <v/>
      </c>
      <c r="D55" s="54" t="str">
        <f>+IF(LEN('OSNOVNA PLAČA'!D55)&gt;0,'OSNOVNA PLAČA'!D55,"")</f>
        <v/>
      </c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  <c r="AT55" s="32"/>
      <c r="AU55" s="32"/>
      <c r="AV55" s="32"/>
    </row>
    <row r="56" spans="1:48" ht="28.5" customHeight="1" x14ac:dyDescent="0.25">
      <c r="A56" s="51">
        <f>'OSNOVNA PLAČA'!A56</f>
        <v>47</v>
      </c>
      <c r="B56" s="157" t="str">
        <f>+IF(LEN('OSNOVNA PLAČA'!B56)&gt;0,'OSNOVNA PLAČA'!B56,"")</f>
        <v>A47</v>
      </c>
      <c r="C56" s="52" t="str">
        <f>+IF(LEN('OSNOVNA PLAČA'!C56)&gt;0,'OSNOVNA PLAČA'!C56,"")</f>
        <v/>
      </c>
      <c r="D56" s="54" t="str">
        <f>+IF(LEN('OSNOVNA PLAČA'!D56)&gt;0,'OSNOVNA PLAČA'!D56,"")</f>
        <v/>
      </c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  <c r="AT56" s="32"/>
      <c r="AU56" s="32"/>
      <c r="AV56" s="32"/>
    </row>
    <row r="57" spans="1:48" ht="28.5" customHeight="1" x14ac:dyDescent="0.25">
      <c r="A57" s="51">
        <f>'OSNOVNA PLAČA'!A57</f>
        <v>48</v>
      </c>
      <c r="B57" s="157" t="str">
        <f>+IF(LEN('OSNOVNA PLAČA'!B57)&gt;0,'OSNOVNA PLAČA'!B57,"")</f>
        <v>A48</v>
      </c>
      <c r="C57" s="52" t="str">
        <f>+IF(LEN('OSNOVNA PLAČA'!C57)&gt;0,'OSNOVNA PLAČA'!C57,"")</f>
        <v/>
      </c>
      <c r="D57" s="54" t="str">
        <f>+IF(LEN('OSNOVNA PLAČA'!D57)&gt;0,'OSNOVNA PLAČA'!D57,"")</f>
        <v/>
      </c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  <c r="AT57" s="32"/>
      <c r="AU57" s="32"/>
      <c r="AV57" s="32"/>
    </row>
    <row r="58" spans="1:48" ht="28.5" customHeight="1" x14ac:dyDescent="0.25">
      <c r="A58" s="51">
        <f>'OSNOVNA PLAČA'!A58</f>
        <v>49</v>
      </c>
      <c r="B58" s="157" t="str">
        <f>+IF(LEN('OSNOVNA PLAČA'!B58)&gt;0,'OSNOVNA PLAČA'!B58,"")</f>
        <v>A49</v>
      </c>
      <c r="C58" s="52" t="str">
        <f>+IF(LEN('OSNOVNA PLAČA'!C58)&gt;0,'OSNOVNA PLAČA'!C58,"")</f>
        <v/>
      </c>
      <c r="D58" s="54" t="str">
        <f>+IF(LEN('OSNOVNA PLAČA'!D58)&gt;0,'OSNOVNA PLAČA'!D58,"")</f>
        <v/>
      </c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  <c r="AT58" s="32"/>
      <c r="AU58" s="32"/>
      <c r="AV58" s="32"/>
    </row>
    <row r="59" spans="1:48" ht="28.5" customHeight="1" x14ac:dyDescent="0.25">
      <c r="A59" s="51">
        <f>'OSNOVNA PLAČA'!A59</f>
        <v>50</v>
      </c>
      <c r="B59" s="157" t="str">
        <f>+IF(LEN('OSNOVNA PLAČA'!B59)&gt;0,'OSNOVNA PLAČA'!B59,"")</f>
        <v>A50</v>
      </c>
      <c r="C59" s="52" t="str">
        <f>+IF(LEN('OSNOVNA PLAČA'!C59)&gt;0,'OSNOVNA PLAČA'!C59,"")</f>
        <v/>
      </c>
      <c r="D59" s="54" t="str">
        <f>+IF(LEN('OSNOVNA PLAČA'!D59)&gt;0,'OSNOVNA PLAČA'!D59,"")</f>
        <v/>
      </c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  <c r="AT59" s="32"/>
      <c r="AU59" s="32"/>
      <c r="AV59" s="32"/>
    </row>
    <row r="60" spans="1:48" x14ac:dyDescent="0.25">
      <c r="A60" s="32"/>
      <c r="B60" s="37"/>
      <c r="C60" s="32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  <c r="AT60" s="32"/>
      <c r="AU60" s="32"/>
      <c r="AV60" s="32"/>
    </row>
    <row r="61" spans="1:48" x14ac:dyDescent="0.25">
      <c r="A61" s="32"/>
      <c r="B61" s="32"/>
      <c r="C61" s="32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  <c r="AT61" s="32"/>
      <c r="AU61" s="32"/>
      <c r="AV61" s="32"/>
    </row>
    <row r="62" spans="1:48" x14ac:dyDescent="0.25">
      <c r="A62" s="32"/>
      <c r="B62" s="32"/>
      <c r="C62" s="32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  <c r="AT62" s="32"/>
      <c r="AU62" s="32"/>
      <c r="AV62" s="32"/>
    </row>
    <row r="63" spans="1:48" x14ac:dyDescent="0.25">
      <c r="A63" s="32"/>
      <c r="B63" s="32"/>
      <c r="C63" s="32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32"/>
      <c r="AU63" s="32"/>
      <c r="AV63" s="32"/>
    </row>
    <row r="64" spans="1:48" x14ac:dyDescent="0.25">
      <c r="A64" s="32"/>
      <c r="B64" s="32"/>
      <c r="C64" s="32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  <c r="AT64" s="32"/>
      <c r="AU64" s="32"/>
      <c r="AV64" s="32"/>
    </row>
    <row r="65" spans="1:48" x14ac:dyDescent="0.25">
      <c r="A65" s="32"/>
      <c r="B65" s="32"/>
      <c r="C65" s="32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2"/>
      <c r="AP65" s="32"/>
      <c r="AQ65" s="32"/>
      <c r="AR65" s="32"/>
      <c r="AS65" s="32"/>
      <c r="AT65" s="32"/>
      <c r="AU65" s="32"/>
      <c r="AV65" s="32"/>
    </row>
    <row r="66" spans="1:48" x14ac:dyDescent="0.25"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2"/>
      <c r="AP66" s="32"/>
      <c r="AQ66" s="32"/>
      <c r="AR66" s="32"/>
      <c r="AS66" s="32"/>
      <c r="AT66" s="32"/>
      <c r="AU66" s="32"/>
      <c r="AV66" s="32"/>
    </row>
    <row r="67" spans="1:48" x14ac:dyDescent="0.25"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2"/>
      <c r="AP67" s="32"/>
      <c r="AQ67" s="32"/>
      <c r="AR67" s="32"/>
      <c r="AS67" s="32"/>
      <c r="AT67" s="32"/>
      <c r="AU67" s="32"/>
      <c r="AV67" s="32"/>
    </row>
    <row r="68" spans="1:48" x14ac:dyDescent="0.25"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</row>
    <row r="69" spans="1:48" x14ac:dyDescent="0.25"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</row>
    <row r="70" spans="1:48" x14ac:dyDescent="0.25"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</row>
    <row r="71" spans="1:48" x14ac:dyDescent="0.25"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2"/>
      <c r="AP71" s="32"/>
      <c r="AQ71" s="32"/>
      <c r="AR71" s="32"/>
      <c r="AS71" s="32"/>
      <c r="AT71" s="32"/>
      <c r="AU71" s="32"/>
      <c r="AV71" s="32"/>
    </row>
    <row r="72" spans="1:48" x14ac:dyDescent="0.25"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  <c r="AT72" s="32"/>
      <c r="AU72" s="32"/>
      <c r="AV72" s="32"/>
    </row>
    <row r="73" spans="1:48" x14ac:dyDescent="0.25"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2"/>
      <c r="AP73" s="32"/>
      <c r="AQ73" s="32"/>
      <c r="AR73" s="32"/>
      <c r="AS73" s="32"/>
      <c r="AT73" s="32"/>
      <c r="AU73" s="32"/>
      <c r="AV73" s="32"/>
    </row>
    <row r="74" spans="1:48" x14ac:dyDescent="0.25"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2"/>
      <c r="AP74" s="32"/>
      <c r="AQ74" s="32"/>
      <c r="AR74" s="32"/>
      <c r="AS74" s="32"/>
      <c r="AT74" s="32"/>
      <c r="AU74" s="32"/>
      <c r="AV74" s="32"/>
    </row>
    <row r="75" spans="1:48" x14ac:dyDescent="0.25"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2"/>
      <c r="AP75" s="32"/>
      <c r="AQ75" s="32"/>
      <c r="AR75" s="32"/>
      <c r="AS75" s="32"/>
      <c r="AT75" s="32"/>
      <c r="AU75" s="32"/>
      <c r="AV75" s="32"/>
    </row>
    <row r="76" spans="1:48" x14ac:dyDescent="0.25"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32"/>
    </row>
    <row r="77" spans="1:48" x14ac:dyDescent="0.25"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2"/>
      <c r="AP77" s="32"/>
      <c r="AQ77" s="32"/>
      <c r="AR77" s="32"/>
      <c r="AS77" s="32"/>
      <c r="AT77" s="32"/>
      <c r="AU77" s="32"/>
      <c r="AV77" s="32"/>
    </row>
    <row r="78" spans="1:48" x14ac:dyDescent="0.25"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2"/>
      <c r="AP78" s="32"/>
      <c r="AQ78" s="32"/>
      <c r="AR78" s="32"/>
      <c r="AS78" s="32"/>
      <c r="AT78" s="32"/>
      <c r="AU78" s="32"/>
      <c r="AV78" s="32"/>
    </row>
    <row r="79" spans="1:48" x14ac:dyDescent="0.25"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2"/>
      <c r="AP79" s="32"/>
      <c r="AQ79" s="32"/>
      <c r="AR79" s="32"/>
      <c r="AS79" s="32"/>
      <c r="AT79" s="32"/>
      <c r="AU79" s="32"/>
      <c r="AV79" s="32"/>
    </row>
    <row r="80" spans="1:48" x14ac:dyDescent="0.25"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  <c r="AT80" s="32"/>
      <c r="AU80" s="32"/>
      <c r="AV80" s="32"/>
    </row>
    <row r="81" spans="27:48" x14ac:dyDescent="0.25"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2"/>
      <c r="AR81" s="32"/>
      <c r="AS81" s="32"/>
      <c r="AT81" s="32"/>
      <c r="AU81" s="32"/>
      <c r="AV81" s="32"/>
    </row>
    <row r="82" spans="27:48" x14ac:dyDescent="0.25"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2"/>
      <c r="AS82" s="32"/>
      <c r="AT82" s="32"/>
      <c r="AU82" s="32"/>
      <c r="AV82" s="32"/>
    </row>
    <row r="83" spans="27:48" x14ac:dyDescent="0.25"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2"/>
      <c r="AS83" s="32"/>
      <c r="AT83" s="32"/>
      <c r="AU83" s="32"/>
      <c r="AV83" s="32"/>
    </row>
    <row r="84" spans="27:48" x14ac:dyDescent="0.25"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  <c r="AT84" s="32"/>
      <c r="AU84" s="32"/>
      <c r="AV84" s="32"/>
    </row>
    <row r="85" spans="27:48" x14ac:dyDescent="0.25"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2"/>
      <c r="AP85" s="32"/>
      <c r="AQ85" s="32"/>
      <c r="AR85" s="32"/>
      <c r="AS85" s="32"/>
      <c r="AT85" s="32"/>
      <c r="AU85" s="32"/>
      <c r="AV85" s="32"/>
    </row>
    <row r="86" spans="27:48" x14ac:dyDescent="0.25"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2"/>
      <c r="AS86" s="32"/>
      <c r="AT86" s="32"/>
      <c r="AU86" s="32"/>
      <c r="AV86" s="32"/>
    </row>
    <row r="87" spans="27:48" x14ac:dyDescent="0.25"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  <c r="AQ87" s="32"/>
      <c r="AR87" s="32"/>
      <c r="AS87" s="32"/>
      <c r="AT87" s="32"/>
      <c r="AU87" s="32"/>
      <c r="AV87" s="32"/>
    </row>
    <row r="88" spans="27:48" x14ac:dyDescent="0.25"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  <c r="AT88" s="32"/>
      <c r="AU88" s="32"/>
      <c r="AV88" s="32"/>
    </row>
    <row r="89" spans="27:48" x14ac:dyDescent="0.25"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2"/>
      <c r="AP89" s="32"/>
      <c r="AQ89" s="32"/>
      <c r="AR89" s="32"/>
      <c r="AS89" s="32"/>
      <c r="AT89" s="32"/>
      <c r="AU89" s="32"/>
      <c r="AV89" s="32"/>
    </row>
    <row r="90" spans="27:48" x14ac:dyDescent="0.25"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32"/>
      <c r="AQ90" s="32"/>
      <c r="AR90" s="32"/>
      <c r="AS90" s="32"/>
      <c r="AT90" s="32"/>
      <c r="AU90" s="32"/>
      <c r="AV90" s="32"/>
    </row>
    <row r="91" spans="27:48" x14ac:dyDescent="0.25"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2"/>
      <c r="AS91" s="32"/>
      <c r="AT91" s="32"/>
      <c r="AU91" s="32"/>
      <c r="AV91" s="32"/>
    </row>
    <row r="92" spans="27:48" x14ac:dyDescent="0.25"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2"/>
      <c r="AP92" s="32"/>
      <c r="AQ92" s="32"/>
      <c r="AR92" s="32"/>
      <c r="AS92" s="32"/>
      <c r="AT92" s="32"/>
      <c r="AU92" s="32"/>
      <c r="AV92" s="32"/>
    </row>
    <row r="93" spans="27:48" x14ac:dyDescent="0.25"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2"/>
      <c r="AS93" s="32"/>
      <c r="AT93" s="32"/>
      <c r="AU93" s="32"/>
      <c r="AV93" s="32"/>
    </row>
    <row r="94" spans="27:48" x14ac:dyDescent="0.25"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2"/>
      <c r="AP94" s="32"/>
      <c r="AQ94" s="32"/>
      <c r="AR94" s="32"/>
      <c r="AS94" s="32"/>
      <c r="AT94" s="32"/>
      <c r="AU94" s="32"/>
      <c r="AV94" s="32"/>
    </row>
    <row r="95" spans="27:48" x14ac:dyDescent="0.25"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2"/>
      <c r="AP95" s="32"/>
      <c r="AQ95" s="32"/>
      <c r="AR95" s="32"/>
      <c r="AS95" s="32"/>
      <c r="AT95" s="32"/>
      <c r="AU95" s="32"/>
      <c r="AV95" s="32"/>
    </row>
    <row r="96" spans="27:48" x14ac:dyDescent="0.25"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2"/>
      <c r="AP96" s="32"/>
      <c r="AQ96" s="32"/>
      <c r="AR96" s="32"/>
      <c r="AS96" s="32"/>
      <c r="AT96" s="32"/>
      <c r="AU96" s="32"/>
      <c r="AV96" s="32"/>
    </row>
    <row r="97" spans="27:48" x14ac:dyDescent="0.25"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2"/>
      <c r="AP97" s="32"/>
      <c r="AQ97" s="32"/>
      <c r="AR97" s="32"/>
      <c r="AS97" s="32"/>
      <c r="AT97" s="32"/>
      <c r="AU97" s="32"/>
      <c r="AV97" s="32"/>
    </row>
    <row r="98" spans="27:48" x14ac:dyDescent="0.25"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2"/>
      <c r="AP98" s="32"/>
      <c r="AQ98" s="32"/>
      <c r="AR98" s="32"/>
      <c r="AS98" s="32"/>
      <c r="AT98" s="32"/>
      <c r="AU98" s="32"/>
      <c r="AV98" s="32"/>
    </row>
    <row r="99" spans="27:48" x14ac:dyDescent="0.25"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2"/>
      <c r="AP99" s="32"/>
      <c r="AQ99" s="32"/>
      <c r="AR99" s="32"/>
      <c r="AS99" s="32"/>
      <c r="AT99" s="32"/>
      <c r="AU99" s="32"/>
      <c r="AV99" s="32"/>
    </row>
    <row r="100" spans="27:48" x14ac:dyDescent="0.25"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2"/>
      <c r="AP100" s="32"/>
      <c r="AQ100" s="32"/>
      <c r="AR100" s="32"/>
      <c r="AS100" s="32"/>
      <c r="AT100" s="32"/>
      <c r="AU100" s="32"/>
      <c r="AV100" s="32"/>
    </row>
    <row r="101" spans="27:48" x14ac:dyDescent="0.25"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2"/>
      <c r="AP101" s="32"/>
      <c r="AQ101" s="32"/>
      <c r="AR101" s="32"/>
      <c r="AS101" s="32"/>
      <c r="AT101" s="32"/>
      <c r="AU101" s="32"/>
      <c r="AV101" s="32"/>
    </row>
    <row r="102" spans="27:48" x14ac:dyDescent="0.25"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2"/>
      <c r="AP102" s="32"/>
      <c r="AQ102" s="32"/>
      <c r="AR102" s="32"/>
      <c r="AS102" s="32"/>
      <c r="AT102" s="32"/>
      <c r="AU102" s="32"/>
      <c r="AV102" s="32"/>
    </row>
    <row r="103" spans="27:48" x14ac:dyDescent="0.25"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2"/>
      <c r="AP103" s="32"/>
      <c r="AQ103" s="32"/>
      <c r="AR103" s="32"/>
      <c r="AS103" s="32"/>
      <c r="AT103" s="32"/>
      <c r="AU103" s="32"/>
      <c r="AV103" s="32"/>
    </row>
    <row r="104" spans="27:48" x14ac:dyDescent="0.25"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2"/>
      <c r="AP104" s="32"/>
      <c r="AQ104" s="32"/>
      <c r="AR104" s="32"/>
      <c r="AS104" s="32"/>
      <c r="AT104" s="32"/>
      <c r="AU104" s="32"/>
      <c r="AV104" s="32"/>
    </row>
    <row r="105" spans="27:48" x14ac:dyDescent="0.25"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2"/>
      <c r="AP105" s="32"/>
      <c r="AQ105" s="32"/>
      <c r="AR105" s="32"/>
      <c r="AS105" s="32"/>
      <c r="AT105" s="32"/>
      <c r="AU105" s="32"/>
      <c r="AV105" s="32"/>
    </row>
    <row r="106" spans="27:48" x14ac:dyDescent="0.25"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2"/>
      <c r="AP106" s="32"/>
      <c r="AQ106" s="32"/>
      <c r="AR106" s="32"/>
      <c r="AS106" s="32"/>
      <c r="AT106" s="32"/>
      <c r="AU106" s="32"/>
      <c r="AV106" s="32"/>
    </row>
    <row r="107" spans="27:48" x14ac:dyDescent="0.25"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2"/>
      <c r="AP107" s="32"/>
      <c r="AQ107" s="32"/>
      <c r="AR107" s="32"/>
      <c r="AS107" s="32"/>
      <c r="AT107" s="32"/>
      <c r="AU107" s="32"/>
      <c r="AV107" s="32"/>
    </row>
    <row r="108" spans="27:48" x14ac:dyDescent="0.25"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2"/>
      <c r="AP108" s="32"/>
      <c r="AQ108" s="32"/>
      <c r="AR108" s="32"/>
      <c r="AS108" s="32"/>
      <c r="AT108" s="32"/>
      <c r="AU108" s="32"/>
      <c r="AV108" s="32"/>
    </row>
    <row r="109" spans="27:48" x14ac:dyDescent="0.25"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2"/>
      <c r="AP109" s="32"/>
      <c r="AQ109" s="32"/>
      <c r="AR109" s="32"/>
      <c r="AS109" s="32"/>
      <c r="AT109" s="32"/>
      <c r="AU109" s="32"/>
      <c r="AV109" s="32"/>
    </row>
    <row r="110" spans="27:48" x14ac:dyDescent="0.25"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2"/>
      <c r="AP110" s="32"/>
      <c r="AQ110" s="32"/>
      <c r="AR110" s="32"/>
      <c r="AS110" s="32"/>
      <c r="AT110" s="32"/>
      <c r="AU110" s="32"/>
      <c r="AV110" s="32"/>
    </row>
    <row r="111" spans="27:48" x14ac:dyDescent="0.25"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2"/>
      <c r="AP111" s="32"/>
      <c r="AQ111" s="32"/>
      <c r="AR111" s="32"/>
      <c r="AS111" s="32"/>
      <c r="AT111" s="32"/>
      <c r="AU111" s="32"/>
      <c r="AV111" s="32"/>
    </row>
    <row r="112" spans="27:48" x14ac:dyDescent="0.25"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2"/>
      <c r="AP112" s="32"/>
      <c r="AQ112" s="32"/>
      <c r="AR112" s="32"/>
      <c r="AS112" s="32"/>
      <c r="AT112" s="32"/>
      <c r="AU112" s="32"/>
      <c r="AV112" s="32"/>
    </row>
    <row r="113" spans="27:48" x14ac:dyDescent="0.25"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2"/>
      <c r="AP113" s="32"/>
      <c r="AQ113" s="32"/>
      <c r="AR113" s="32"/>
      <c r="AS113" s="32"/>
      <c r="AT113" s="32"/>
      <c r="AU113" s="32"/>
      <c r="AV113" s="32"/>
    </row>
    <row r="114" spans="27:48" x14ac:dyDescent="0.25"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2"/>
      <c r="AP114" s="32"/>
      <c r="AQ114" s="32"/>
      <c r="AR114" s="32"/>
      <c r="AS114" s="32"/>
      <c r="AT114" s="32"/>
      <c r="AU114" s="32"/>
      <c r="AV114" s="32"/>
    </row>
    <row r="115" spans="27:48" x14ac:dyDescent="0.25"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2"/>
      <c r="AP115" s="32"/>
      <c r="AQ115" s="32"/>
      <c r="AR115" s="32"/>
      <c r="AS115" s="32"/>
      <c r="AT115" s="32"/>
      <c r="AU115" s="32"/>
      <c r="AV115" s="32"/>
    </row>
    <row r="116" spans="27:48" x14ac:dyDescent="0.25"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2"/>
      <c r="AP116" s="32"/>
      <c r="AQ116" s="32"/>
      <c r="AR116" s="32"/>
      <c r="AS116" s="32"/>
      <c r="AT116" s="32"/>
      <c r="AU116" s="32"/>
      <c r="AV116" s="32"/>
    </row>
    <row r="117" spans="27:48" x14ac:dyDescent="0.25"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2"/>
      <c r="AP117" s="32"/>
      <c r="AQ117" s="32"/>
      <c r="AR117" s="32"/>
      <c r="AS117" s="32"/>
      <c r="AT117" s="32"/>
      <c r="AU117" s="32"/>
      <c r="AV117" s="32"/>
    </row>
    <row r="118" spans="27:48" x14ac:dyDescent="0.25"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2"/>
      <c r="AP118" s="32"/>
      <c r="AQ118" s="32"/>
      <c r="AR118" s="32"/>
      <c r="AS118" s="32"/>
      <c r="AT118" s="32"/>
      <c r="AU118" s="32"/>
      <c r="AV118" s="32"/>
    </row>
    <row r="119" spans="27:48" x14ac:dyDescent="0.25"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2"/>
      <c r="AP119" s="32"/>
      <c r="AQ119" s="32"/>
      <c r="AR119" s="32"/>
      <c r="AS119" s="32"/>
      <c r="AT119" s="32"/>
      <c r="AU119" s="32"/>
      <c r="AV119" s="32"/>
    </row>
    <row r="120" spans="27:48" x14ac:dyDescent="0.25"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2"/>
      <c r="AP120" s="32"/>
      <c r="AQ120" s="32"/>
      <c r="AR120" s="32"/>
      <c r="AS120" s="32"/>
      <c r="AT120" s="32"/>
      <c r="AU120" s="32"/>
      <c r="AV120" s="32"/>
    </row>
    <row r="121" spans="27:48" x14ac:dyDescent="0.25"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2"/>
      <c r="AP121" s="32"/>
      <c r="AQ121" s="32"/>
      <c r="AR121" s="32"/>
      <c r="AS121" s="32"/>
      <c r="AT121" s="32"/>
      <c r="AU121" s="32"/>
      <c r="AV121" s="32"/>
    </row>
    <row r="122" spans="27:48" x14ac:dyDescent="0.25"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2"/>
      <c r="AP122" s="32"/>
      <c r="AQ122" s="32"/>
      <c r="AR122" s="32"/>
      <c r="AS122" s="32"/>
      <c r="AT122" s="32"/>
      <c r="AU122" s="32"/>
      <c r="AV122" s="32"/>
    </row>
    <row r="123" spans="27:48" x14ac:dyDescent="0.25"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2"/>
      <c r="AP123" s="32"/>
      <c r="AQ123" s="32"/>
      <c r="AR123" s="32"/>
      <c r="AS123" s="32"/>
      <c r="AT123" s="32"/>
      <c r="AU123" s="32"/>
      <c r="AV123" s="32"/>
    </row>
    <row r="124" spans="27:48" x14ac:dyDescent="0.25"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2"/>
      <c r="AP124" s="32"/>
      <c r="AQ124" s="32"/>
      <c r="AR124" s="32"/>
      <c r="AS124" s="32"/>
      <c r="AT124" s="32"/>
      <c r="AU124" s="32"/>
      <c r="AV124" s="32"/>
    </row>
    <row r="125" spans="27:48" x14ac:dyDescent="0.25"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2"/>
      <c r="AP125" s="32"/>
      <c r="AQ125" s="32"/>
      <c r="AR125" s="32"/>
      <c r="AS125" s="32"/>
      <c r="AT125" s="32"/>
      <c r="AU125" s="32"/>
      <c r="AV125" s="32"/>
    </row>
    <row r="126" spans="27:48" x14ac:dyDescent="0.25"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2"/>
      <c r="AP126" s="32"/>
      <c r="AQ126" s="32"/>
      <c r="AR126" s="32"/>
      <c r="AS126" s="32"/>
      <c r="AT126" s="32"/>
      <c r="AU126" s="32"/>
      <c r="AV126" s="32"/>
    </row>
    <row r="127" spans="27:48" x14ac:dyDescent="0.25"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2"/>
      <c r="AP127" s="32"/>
      <c r="AQ127" s="32"/>
      <c r="AR127" s="32"/>
      <c r="AS127" s="32"/>
      <c r="AT127" s="32"/>
      <c r="AU127" s="32"/>
      <c r="AV127" s="32"/>
    </row>
    <row r="128" spans="27:48" x14ac:dyDescent="0.25"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2"/>
      <c r="AP128" s="32"/>
      <c r="AQ128" s="32"/>
      <c r="AR128" s="32"/>
      <c r="AS128" s="32"/>
      <c r="AT128" s="32"/>
      <c r="AU128" s="32"/>
      <c r="AV128" s="32"/>
    </row>
    <row r="129" spans="27:48" x14ac:dyDescent="0.25"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2"/>
      <c r="AP129" s="32"/>
      <c r="AQ129" s="32"/>
      <c r="AR129" s="32"/>
      <c r="AS129" s="32"/>
      <c r="AT129" s="32"/>
      <c r="AU129" s="32"/>
      <c r="AV129" s="32"/>
    </row>
    <row r="130" spans="27:48" x14ac:dyDescent="0.25"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2"/>
      <c r="AP130" s="32"/>
      <c r="AQ130" s="32"/>
      <c r="AR130" s="32"/>
      <c r="AS130" s="32"/>
      <c r="AT130" s="32"/>
      <c r="AU130" s="32"/>
      <c r="AV130" s="32"/>
    </row>
    <row r="131" spans="27:48" x14ac:dyDescent="0.25"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2"/>
      <c r="AP131" s="32"/>
      <c r="AQ131" s="32"/>
      <c r="AR131" s="32"/>
      <c r="AS131" s="32"/>
      <c r="AT131" s="32"/>
      <c r="AU131" s="32"/>
      <c r="AV131" s="32"/>
    </row>
    <row r="132" spans="27:48" x14ac:dyDescent="0.25"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2"/>
      <c r="AP132" s="32"/>
      <c r="AQ132" s="32"/>
      <c r="AR132" s="32"/>
      <c r="AS132" s="32"/>
      <c r="AT132" s="32"/>
      <c r="AU132" s="32"/>
      <c r="AV132" s="32"/>
    </row>
    <row r="133" spans="27:48" x14ac:dyDescent="0.25"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2"/>
      <c r="AP133" s="32"/>
      <c r="AQ133" s="32"/>
      <c r="AR133" s="32"/>
      <c r="AS133" s="32"/>
      <c r="AT133" s="32"/>
      <c r="AU133" s="32"/>
      <c r="AV133" s="32"/>
    </row>
    <row r="134" spans="27:48" x14ac:dyDescent="0.25"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2"/>
      <c r="AP134" s="32"/>
      <c r="AQ134" s="32"/>
      <c r="AR134" s="32"/>
      <c r="AS134" s="32"/>
      <c r="AT134" s="32"/>
      <c r="AU134" s="32"/>
      <c r="AV134" s="32"/>
    </row>
    <row r="135" spans="27:48" x14ac:dyDescent="0.25"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2"/>
      <c r="AP135" s="32"/>
      <c r="AQ135" s="32"/>
      <c r="AR135" s="32"/>
      <c r="AS135" s="32"/>
      <c r="AT135" s="32"/>
      <c r="AU135" s="32"/>
      <c r="AV135" s="32"/>
    </row>
    <row r="136" spans="27:48" x14ac:dyDescent="0.25"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2"/>
      <c r="AP136" s="32"/>
      <c r="AQ136" s="32"/>
      <c r="AR136" s="32"/>
      <c r="AS136" s="32"/>
      <c r="AT136" s="32"/>
      <c r="AU136" s="32"/>
      <c r="AV136" s="32"/>
    </row>
    <row r="137" spans="27:48" x14ac:dyDescent="0.25"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2"/>
      <c r="AP137" s="32"/>
      <c r="AQ137" s="32"/>
      <c r="AR137" s="32"/>
      <c r="AS137" s="32"/>
      <c r="AT137" s="32"/>
      <c r="AU137" s="32"/>
      <c r="AV137" s="32"/>
    </row>
    <row r="138" spans="27:48" x14ac:dyDescent="0.25"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2"/>
      <c r="AP138" s="32"/>
      <c r="AQ138" s="32"/>
      <c r="AR138" s="32"/>
      <c r="AS138" s="32"/>
      <c r="AT138" s="32"/>
      <c r="AU138" s="32"/>
      <c r="AV138" s="32"/>
    </row>
    <row r="139" spans="27:48" x14ac:dyDescent="0.25"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2"/>
      <c r="AP139" s="32"/>
      <c r="AQ139" s="32"/>
      <c r="AR139" s="32"/>
      <c r="AS139" s="32"/>
      <c r="AT139" s="32"/>
      <c r="AU139" s="32"/>
      <c r="AV139" s="32"/>
    </row>
    <row r="140" spans="27:48" x14ac:dyDescent="0.25"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2"/>
      <c r="AP140" s="32"/>
      <c r="AQ140" s="32"/>
      <c r="AR140" s="32"/>
      <c r="AS140" s="32"/>
      <c r="AT140" s="32"/>
      <c r="AU140" s="32"/>
      <c r="AV140" s="32"/>
    </row>
    <row r="141" spans="27:48" x14ac:dyDescent="0.25"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2"/>
      <c r="AP141" s="32"/>
      <c r="AQ141" s="32"/>
      <c r="AR141" s="32"/>
      <c r="AS141" s="32"/>
      <c r="AT141" s="32"/>
      <c r="AU141" s="32"/>
      <c r="AV141" s="32"/>
    </row>
    <row r="142" spans="27:48" x14ac:dyDescent="0.25"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2"/>
      <c r="AP142" s="32"/>
      <c r="AQ142" s="32"/>
      <c r="AR142" s="32"/>
      <c r="AS142" s="32"/>
      <c r="AT142" s="32"/>
      <c r="AU142" s="32"/>
      <c r="AV142" s="32"/>
    </row>
    <row r="143" spans="27:48" x14ac:dyDescent="0.25"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2"/>
      <c r="AP143" s="32"/>
      <c r="AQ143" s="32"/>
      <c r="AR143" s="32"/>
      <c r="AS143" s="32"/>
      <c r="AT143" s="32"/>
      <c r="AU143" s="32"/>
      <c r="AV143" s="32"/>
    </row>
    <row r="144" spans="27:48" x14ac:dyDescent="0.25"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2"/>
      <c r="AP144" s="32"/>
      <c r="AQ144" s="32"/>
      <c r="AR144" s="32"/>
      <c r="AS144" s="32"/>
      <c r="AT144" s="32"/>
      <c r="AU144" s="32"/>
      <c r="AV144" s="32"/>
    </row>
    <row r="145" spans="27:48" x14ac:dyDescent="0.25"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2"/>
      <c r="AP145" s="32"/>
      <c r="AQ145" s="32"/>
      <c r="AR145" s="32"/>
      <c r="AS145" s="32"/>
      <c r="AT145" s="32"/>
      <c r="AU145" s="32"/>
      <c r="AV145" s="32"/>
    </row>
    <row r="146" spans="27:48" x14ac:dyDescent="0.25"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2"/>
      <c r="AP146" s="32"/>
      <c r="AQ146" s="32"/>
      <c r="AR146" s="32"/>
      <c r="AS146" s="32"/>
      <c r="AT146" s="32"/>
      <c r="AU146" s="32"/>
      <c r="AV146" s="32"/>
    </row>
    <row r="147" spans="27:48" x14ac:dyDescent="0.25"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2"/>
      <c r="AP147" s="32"/>
      <c r="AQ147" s="32"/>
      <c r="AR147" s="32"/>
      <c r="AS147" s="32"/>
      <c r="AT147" s="32"/>
      <c r="AU147" s="32"/>
      <c r="AV147" s="32"/>
    </row>
    <row r="148" spans="27:48" x14ac:dyDescent="0.25"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2"/>
      <c r="AP148" s="32"/>
      <c r="AQ148" s="32"/>
      <c r="AR148" s="32"/>
      <c r="AS148" s="32"/>
      <c r="AT148" s="32"/>
      <c r="AU148" s="32"/>
      <c r="AV148" s="32"/>
    </row>
    <row r="149" spans="27:48" x14ac:dyDescent="0.25"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2"/>
      <c r="AP149" s="32"/>
      <c r="AQ149" s="32"/>
      <c r="AR149" s="32"/>
      <c r="AS149" s="32"/>
      <c r="AT149" s="32"/>
      <c r="AU149" s="32"/>
      <c r="AV149" s="32"/>
    </row>
    <row r="150" spans="27:48" x14ac:dyDescent="0.25"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2"/>
      <c r="AP150" s="32"/>
      <c r="AQ150" s="32"/>
      <c r="AR150" s="32"/>
      <c r="AS150" s="32"/>
      <c r="AT150" s="32"/>
      <c r="AU150" s="32"/>
      <c r="AV150" s="32"/>
    </row>
    <row r="151" spans="27:48" x14ac:dyDescent="0.25"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2"/>
      <c r="AP151" s="32"/>
      <c r="AQ151" s="32"/>
      <c r="AR151" s="32"/>
      <c r="AS151" s="32"/>
      <c r="AT151" s="32"/>
      <c r="AU151" s="32"/>
      <c r="AV151" s="32"/>
    </row>
    <row r="152" spans="27:48" x14ac:dyDescent="0.25"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2"/>
      <c r="AP152" s="32"/>
      <c r="AQ152" s="32"/>
      <c r="AR152" s="32"/>
      <c r="AS152" s="32"/>
      <c r="AT152" s="32"/>
      <c r="AU152" s="32"/>
      <c r="AV152" s="32"/>
    </row>
    <row r="153" spans="27:48" x14ac:dyDescent="0.25"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2"/>
      <c r="AP153" s="32"/>
      <c r="AQ153" s="32"/>
      <c r="AR153" s="32"/>
      <c r="AS153" s="32"/>
      <c r="AT153" s="32"/>
      <c r="AU153" s="32"/>
      <c r="AV153" s="32"/>
    </row>
    <row r="154" spans="27:48" x14ac:dyDescent="0.25"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2"/>
      <c r="AP154" s="32"/>
      <c r="AQ154" s="32"/>
      <c r="AR154" s="32"/>
      <c r="AS154" s="32"/>
      <c r="AT154" s="32"/>
      <c r="AU154" s="32"/>
      <c r="AV154" s="32"/>
    </row>
    <row r="155" spans="27:48" x14ac:dyDescent="0.25"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2"/>
      <c r="AP155" s="32"/>
      <c r="AQ155" s="32"/>
      <c r="AR155" s="32"/>
      <c r="AS155" s="32"/>
      <c r="AT155" s="32"/>
      <c r="AU155" s="32"/>
      <c r="AV155" s="32"/>
    </row>
    <row r="156" spans="27:48" x14ac:dyDescent="0.25"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2"/>
      <c r="AP156" s="32"/>
      <c r="AQ156" s="32"/>
      <c r="AR156" s="32"/>
      <c r="AS156" s="32"/>
      <c r="AT156" s="32"/>
      <c r="AU156" s="32"/>
      <c r="AV156" s="32"/>
    </row>
    <row r="157" spans="27:48" x14ac:dyDescent="0.25"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2"/>
      <c r="AP157" s="32"/>
      <c r="AQ157" s="32"/>
      <c r="AR157" s="32"/>
      <c r="AS157" s="32"/>
      <c r="AT157" s="32"/>
      <c r="AU157" s="32"/>
      <c r="AV157" s="32"/>
    </row>
    <row r="158" spans="27:48" x14ac:dyDescent="0.25"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2"/>
      <c r="AP158" s="32"/>
      <c r="AQ158" s="32"/>
      <c r="AR158" s="32"/>
      <c r="AS158" s="32"/>
      <c r="AT158" s="32"/>
      <c r="AU158" s="32"/>
      <c r="AV158" s="32"/>
    </row>
    <row r="159" spans="27:48" x14ac:dyDescent="0.25"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2"/>
      <c r="AP159" s="32"/>
      <c r="AQ159" s="32"/>
      <c r="AR159" s="32"/>
      <c r="AS159" s="32"/>
      <c r="AT159" s="32"/>
      <c r="AU159" s="32"/>
      <c r="AV159" s="32"/>
    </row>
    <row r="160" spans="27:48" x14ac:dyDescent="0.25"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2"/>
      <c r="AP160" s="32"/>
      <c r="AQ160" s="32"/>
      <c r="AR160" s="32"/>
      <c r="AS160" s="32"/>
      <c r="AT160" s="32"/>
      <c r="AU160" s="32"/>
      <c r="AV160" s="32"/>
    </row>
    <row r="161" spans="27:48" x14ac:dyDescent="0.25"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2"/>
      <c r="AP161" s="32"/>
      <c r="AQ161" s="32"/>
      <c r="AR161" s="32"/>
      <c r="AS161" s="32"/>
      <c r="AT161" s="32"/>
      <c r="AU161" s="32"/>
      <c r="AV161" s="32"/>
    </row>
    <row r="162" spans="27:48" x14ac:dyDescent="0.25"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2"/>
      <c r="AP162" s="32"/>
      <c r="AQ162" s="32"/>
      <c r="AR162" s="32"/>
      <c r="AS162" s="32"/>
      <c r="AT162" s="32"/>
      <c r="AU162" s="32"/>
      <c r="AV162" s="32"/>
    </row>
    <row r="163" spans="27:48" x14ac:dyDescent="0.25"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2"/>
      <c r="AP163" s="32"/>
      <c r="AQ163" s="32"/>
      <c r="AR163" s="32"/>
      <c r="AS163" s="32"/>
      <c r="AT163" s="32"/>
      <c r="AU163" s="32"/>
      <c r="AV163" s="32"/>
    </row>
    <row r="164" spans="27:48" x14ac:dyDescent="0.25"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2"/>
      <c r="AP164" s="32"/>
      <c r="AQ164" s="32"/>
      <c r="AR164" s="32"/>
      <c r="AS164" s="32"/>
      <c r="AT164" s="32"/>
      <c r="AU164" s="32"/>
      <c r="AV164" s="32"/>
    </row>
    <row r="165" spans="27:48" x14ac:dyDescent="0.25"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2"/>
      <c r="AP165" s="32"/>
      <c r="AQ165" s="32"/>
      <c r="AR165" s="32"/>
      <c r="AS165" s="32"/>
      <c r="AT165" s="32"/>
      <c r="AU165" s="32"/>
      <c r="AV165" s="32"/>
    </row>
    <row r="166" spans="27:48" x14ac:dyDescent="0.25"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2"/>
      <c r="AP166" s="32"/>
      <c r="AQ166" s="32"/>
      <c r="AR166" s="32"/>
      <c r="AS166" s="32"/>
      <c r="AT166" s="32"/>
      <c r="AU166" s="32"/>
      <c r="AV166" s="32"/>
    </row>
    <row r="167" spans="27:48" x14ac:dyDescent="0.25"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2"/>
      <c r="AP167" s="32"/>
      <c r="AQ167" s="32"/>
      <c r="AR167" s="32"/>
      <c r="AS167" s="32"/>
      <c r="AT167" s="32"/>
      <c r="AU167" s="32"/>
      <c r="AV167" s="32"/>
    </row>
    <row r="168" spans="27:48" x14ac:dyDescent="0.25"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2"/>
      <c r="AP168" s="32"/>
      <c r="AQ168" s="32"/>
      <c r="AR168" s="32"/>
      <c r="AS168" s="32"/>
      <c r="AT168" s="32"/>
      <c r="AU168" s="32"/>
      <c r="AV168" s="32"/>
    </row>
    <row r="169" spans="27:48" x14ac:dyDescent="0.25"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2"/>
      <c r="AP169" s="32"/>
      <c r="AQ169" s="32"/>
      <c r="AR169" s="32"/>
      <c r="AS169" s="32"/>
      <c r="AT169" s="32"/>
      <c r="AU169" s="32"/>
      <c r="AV169" s="32"/>
    </row>
    <row r="170" spans="27:48" x14ac:dyDescent="0.25"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2"/>
      <c r="AP170" s="32"/>
      <c r="AQ170" s="32"/>
      <c r="AR170" s="32"/>
      <c r="AS170" s="32"/>
      <c r="AT170" s="32"/>
      <c r="AU170" s="32"/>
      <c r="AV170" s="32"/>
    </row>
    <row r="171" spans="27:48" x14ac:dyDescent="0.25"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2"/>
      <c r="AP171" s="32"/>
      <c r="AQ171" s="32"/>
      <c r="AR171" s="32"/>
      <c r="AS171" s="32"/>
      <c r="AT171" s="32"/>
      <c r="AU171" s="32"/>
      <c r="AV171" s="32"/>
    </row>
    <row r="172" spans="27:48" x14ac:dyDescent="0.25"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2"/>
      <c r="AP172" s="32"/>
      <c r="AQ172" s="32"/>
      <c r="AR172" s="32"/>
      <c r="AS172" s="32"/>
      <c r="AT172" s="32"/>
      <c r="AU172" s="32"/>
      <c r="AV172" s="32"/>
    </row>
    <row r="173" spans="27:48" x14ac:dyDescent="0.25"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2"/>
      <c r="AP173" s="32"/>
      <c r="AQ173" s="32"/>
      <c r="AR173" s="32"/>
      <c r="AS173" s="32"/>
      <c r="AT173" s="32"/>
      <c r="AU173" s="32"/>
      <c r="AV173" s="32"/>
    </row>
    <row r="174" spans="27:48" x14ac:dyDescent="0.25"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2"/>
      <c r="AP174" s="32"/>
      <c r="AQ174" s="32"/>
      <c r="AR174" s="32"/>
      <c r="AS174" s="32"/>
      <c r="AT174" s="32"/>
      <c r="AU174" s="32"/>
      <c r="AV174" s="32"/>
    </row>
    <row r="175" spans="27:48" x14ac:dyDescent="0.25"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2"/>
      <c r="AP175" s="32"/>
      <c r="AQ175" s="32"/>
      <c r="AR175" s="32"/>
      <c r="AS175" s="32"/>
      <c r="AT175" s="32"/>
      <c r="AU175" s="32"/>
      <c r="AV175" s="32"/>
    </row>
    <row r="176" spans="27:48" x14ac:dyDescent="0.25"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2"/>
      <c r="AP176" s="32"/>
      <c r="AQ176" s="32"/>
      <c r="AR176" s="32"/>
      <c r="AS176" s="32"/>
      <c r="AT176" s="32"/>
      <c r="AU176" s="32"/>
      <c r="AV176" s="32"/>
    </row>
    <row r="177" spans="27:48" x14ac:dyDescent="0.25"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2"/>
      <c r="AP177" s="32"/>
      <c r="AQ177" s="32"/>
      <c r="AR177" s="32"/>
      <c r="AS177" s="32"/>
      <c r="AT177" s="32"/>
      <c r="AU177" s="32"/>
      <c r="AV177" s="32"/>
    </row>
    <row r="178" spans="27:48" x14ac:dyDescent="0.25"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2"/>
      <c r="AP178" s="32"/>
      <c r="AQ178" s="32"/>
      <c r="AR178" s="32"/>
      <c r="AS178" s="32"/>
      <c r="AT178" s="32"/>
      <c r="AU178" s="32"/>
      <c r="AV178" s="32"/>
    </row>
    <row r="179" spans="27:48" x14ac:dyDescent="0.25"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2"/>
      <c r="AP179" s="32"/>
      <c r="AQ179" s="32"/>
      <c r="AR179" s="32"/>
      <c r="AS179" s="32"/>
      <c r="AT179" s="32"/>
      <c r="AU179" s="32"/>
      <c r="AV179" s="32"/>
    </row>
    <row r="180" spans="27:48" x14ac:dyDescent="0.25"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2"/>
      <c r="AP180" s="32"/>
      <c r="AQ180" s="32"/>
      <c r="AR180" s="32"/>
      <c r="AS180" s="32"/>
      <c r="AT180" s="32"/>
      <c r="AU180" s="32"/>
      <c r="AV180" s="32"/>
    </row>
    <row r="181" spans="27:48" x14ac:dyDescent="0.25"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2"/>
      <c r="AP181" s="32"/>
      <c r="AQ181" s="32"/>
      <c r="AR181" s="32"/>
      <c r="AS181" s="32"/>
      <c r="AT181" s="32"/>
      <c r="AU181" s="32"/>
      <c r="AV181" s="32"/>
    </row>
    <row r="182" spans="27:48" x14ac:dyDescent="0.25"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2"/>
      <c r="AP182" s="32"/>
      <c r="AQ182" s="32"/>
      <c r="AR182" s="32"/>
      <c r="AS182" s="32"/>
      <c r="AT182" s="32"/>
      <c r="AU182" s="32"/>
      <c r="AV182" s="32"/>
    </row>
    <row r="183" spans="27:48" x14ac:dyDescent="0.25"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2"/>
      <c r="AP183" s="32"/>
      <c r="AQ183" s="32"/>
      <c r="AR183" s="32"/>
      <c r="AS183" s="32"/>
      <c r="AT183" s="32"/>
      <c r="AU183" s="32"/>
      <c r="AV183" s="32"/>
    </row>
    <row r="184" spans="27:48" x14ac:dyDescent="0.25"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2"/>
      <c r="AP184" s="32"/>
      <c r="AQ184" s="32"/>
      <c r="AR184" s="32"/>
      <c r="AS184" s="32"/>
      <c r="AT184" s="32"/>
      <c r="AU184" s="32"/>
      <c r="AV184" s="32"/>
    </row>
    <row r="185" spans="27:48" x14ac:dyDescent="0.25"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2"/>
      <c r="AP185" s="32"/>
      <c r="AQ185" s="32"/>
      <c r="AR185" s="32"/>
      <c r="AS185" s="32"/>
      <c r="AT185" s="32"/>
      <c r="AU185" s="32"/>
      <c r="AV185" s="32"/>
    </row>
    <row r="186" spans="27:48" x14ac:dyDescent="0.25"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2"/>
      <c r="AP186" s="32"/>
      <c r="AQ186" s="32"/>
      <c r="AR186" s="32"/>
      <c r="AS186" s="32"/>
      <c r="AT186" s="32"/>
      <c r="AU186" s="32"/>
      <c r="AV186" s="32"/>
    </row>
    <row r="187" spans="27:48" x14ac:dyDescent="0.25"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2"/>
      <c r="AP187" s="32"/>
      <c r="AQ187" s="32"/>
      <c r="AR187" s="32"/>
      <c r="AS187" s="32"/>
      <c r="AT187" s="32"/>
      <c r="AU187" s="32"/>
      <c r="AV187" s="32"/>
    </row>
    <row r="188" spans="27:48" x14ac:dyDescent="0.25"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2"/>
      <c r="AP188" s="32"/>
      <c r="AQ188" s="32"/>
      <c r="AR188" s="32"/>
      <c r="AS188" s="32"/>
      <c r="AT188" s="32"/>
      <c r="AU188" s="32"/>
      <c r="AV188" s="32"/>
    </row>
    <row r="189" spans="27:48" x14ac:dyDescent="0.25"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2"/>
      <c r="AP189" s="32"/>
      <c r="AQ189" s="32"/>
      <c r="AR189" s="32"/>
      <c r="AS189" s="32"/>
      <c r="AT189" s="32"/>
      <c r="AU189" s="32"/>
      <c r="AV189" s="32"/>
    </row>
    <row r="190" spans="27:48" x14ac:dyDescent="0.25"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2"/>
      <c r="AP190" s="32"/>
      <c r="AQ190" s="32"/>
      <c r="AR190" s="32"/>
      <c r="AS190" s="32"/>
      <c r="AT190" s="32"/>
      <c r="AU190" s="32"/>
      <c r="AV190" s="32"/>
    </row>
    <row r="191" spans="27:48" x14ac:dyDescent="0.25"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2"/>
      <c r="AP191" s="32"/>
      <c r="AQ191" s="32"/>
      <c r="AR191" s="32"/>
      <c r="AS191" s="32"/>
      <c r="AT191" s="32"/>
      <c r="AU191" s="32"/>
      <c r="AV191" s="32"/>
    </row>
    <row r="192" spans="27:48" x14ac:dyDescent="0.25"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2"/>
      <c r="AP192" s="32"/>
      <c r="AQ192" s="32"/>
      <c r="AR192" s="32"/>
      <c r="AS192" s="32"/>
      <c r="AT192" s="32"/>
      <c r="AU192" s="32"/>
      <c r="AV192" s="32"/>
    </row>
    <row r="193" spans="27:48" x14ac:dyDescent="0.25"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2"/>
      <c r="AP193" s="32"/>
      <c r="AQ193" s="32"/>
      <c r="AR193" s="32"/>
      <c r="AS193" s="32"/>
      <c r="AT193" s="32"/>
      <c r="AU193" s="32"/>
      <c r="AV193" s="32"/>
    </row>
    <row r="194" spans="27:48" x14ac:dyDescent="0.25"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2"/>
      <c r="AP194" s="32"/>
      <c r="AQ194" s="32"/>
      <c r="AR194" s="32"/>
      <c r="AS194" s="32"/>
      <c r="AT194" s="32"/>
      <c r="AU194" s="32"/>
      <c r="AV194" s="32"/>
    </row>
    <row r="195" spans="27:48" x14ac:dyDescent="0.25"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2"/>
      <c r="AP195" s="32"/>
      <c r="AQ195" s="32"/>
      <c r="AR195" s="32"/>
      <c r="AS195" s="32"/>
      <c r="AT195" s="32"/>
      <c r="AU195" s="32"/>
      <c r="AV195" s="32"/>
    </row>
    <row r="196" spans="27:48" x14ac:dyDescent="0.25"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2"/>
      <c r="AP196" s="32"/>
      <c r="AQ196" s="32"/>
      <c r="AR196" s="32"/>
      <c r="AS196" s="32"/>
      <c r="AT196" s="32"/>
      <c r="AU196" s="32"/>
      <c r="AV196" s="32"/>
    </row>
    <row r="197" spans="27:48" x14ac:dyDescent="0.25"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2"/>
      <c r="AP197" s="32"/>
      <c r="AQ197" s="32"/>
      <c r="AR197" s="32"/>
      <c r="AS197" s="32"/>
      <c r="AT197" s="32"/>
      <c r="AU197" s="32"/>
      <c r="AV197" s="32"/>
    </row>
    <row r="198" spans="27:48" x14ac:dyDescent="0.25"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2"/>
      <c r="AP198" s="32"/>
      <c r="AQ198" s="32"/>
      <c r="AR198" s="32"/>
      <c r="AS198" s="32"/>
      <c r="AT198" s="32"/>
      <c r="AU198" s="32"/>
      <c r="AV198" s="32"/>
    </row>
    <row r="199" spans="27:48" x14ac:dyDescent="0.25"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2"/>
      <c r="AP199" s="32"/>
      <c r="AQ199" s="32"/>
      <c r="AR199" s="32"/>
      <c r="AS199" s="32"/>
      <c r="AT199" s="32"/>
      <c r="AU199" s="32"/>
      <c r="AV199" s="32"/>
    </row>
    <row r="200" spans="27:48" x14ac:dyDescent="0.25"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2"/>
      <c r="AP200" s="32"/>
      <c r="AQ200" s="32"/>
      <c r="AR200" s="32"/>
      <c r="AS200" s="32"/>
      <c r="AT200" s="32"/>
      <c r="AU200" s="32"/>
      <c r="AV200" s="32"/>
    </row>
    <row r="201" spans="27:48" x14ac:dyDescent="0.25"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2"/>
      <c r="AP201" s="32"/>
      <c r="AQ201" s="32"/>
      <c r="AR201" s="32"/>
      <c r="AS201" s="32"/>
      <c r="AT201" s="32"/>
      <c r="AU201" s="32"/>
      <c r="AV201" s="32"/>
    </row>
    <row r="202" spans="27:48" x14ac:dyDescent="0.25"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2"/>
      <c r="AP202" s="32"/>
      <c r="AQ202" s="32"/>
      <c r="AR202" s="32"/>
      <c r="AS202" s="32"/>
      <c r="AT202" s="32"/>
      <c r="AU202" s="32"/>
      <c r="AV202" s="32"/>
    </row>
    <row r="203" spans="27:48" x14ac:dyDescent="0.25"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2"/>
      <c r="AP203" s="32"/>
      <c r="AQ203" s="32"/>
      <c r="AR203" s="32"/>
      <c r="AS203" s="32"/>
      <c r="AT203" s="32"/>
      <c r="AU203" s="32"/>
      <c r="AV203" s="32"/>
    </row>
    <row r="204" spans="27:48" x14ac:dyDescent="0.25"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2"/>
      <c r="AP204" s="32"/>
      <c r="AQ204" s="32"/>
      <c r="AR204" s="32"/>
      <c r="AS204" s="32"/>
      <c r="AT204" s="32"/>
      <c r="AU204" s="32"/>
      <c r="AV204" s="32"/>
    </row>
    <row r="205" spans="27:48" x14ac:dyDescent="0.25"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2"/>
      <c r="AP205" s="32"/>
      <c r="AQ205" s="32"/>
      <c r="AR205" s="32"/>
      <c r="AS205" s="32"/>
      <c r="AT205" s="32"/>
      <c r="AU205" s="32"/>
      <c r="AV205" s="32"/>
    </row>
    <row r="206" spans="27:48" x14ac:dyDescent="0.25"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2"/>
      <c r="AP206" s="32"/>
      <c r="AQ206" s="32"/>
      <c r="AR206" s="32"/>
      <c r="AS206" s="32"/>
      <c r="AT206" s="32"/>
      <c r="AU206" s="32"/>
      <c r="AV206" s="32"/>
    </row>
    <row r="207" spans="27:48" x14ac:dyDescent="0.25"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2"/>
      <c r="AP207" s="32"/>
      <c r="AQ207" s="32"/>
      <c r="AR207" s="32"/>
      <c r="AS207" s="32"/>
      <c r="AT207" s="32"/>
      <c r="AU207" s="32"/>
      <c r="AV207" s="32"/>
    </row>
    <row r="208" spans="27:48" x14ac:dyDescent="0.25"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2"/>
      <c r="AP208" s="32"/>
      <c r="AQ208" s="32"/>
      <c r="AR208" s="32"/>
      <c r="AS208" s="32"/>
      <c r="AT208" s="32"/>
      <c r="AU208" s="32"/>
      <c r="AV208" s="32"/>
    </row>
    <row r="209" spans="27:48" x14ac:dyDescent="0.25"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2"/>
      <c r="AP209" s="32"/>
      <c r="AQ209" s="32"/>
      <c r="AR209" s="32"/>
      <c r="AS209" s="32"/>
      <c r="AT209" s="32"/>
      <c r="AU209" s="32"/>
      <c r="AV209" s="32"/>
    </row>
    <row r="210" spans="27:48" x14ac:dyDescent="0.25"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2"/>
      <c r="AP210" s="32"/>
      <c r="AQ210" s="32"/>
      <c r="AR210" s="32"/>
      <c r="AS210" s="32"/>
      <c r="AT210" s="32"/>
      <c r="AU210" s="32"/>
      <c r="AV210" s="32"/>
    </row>
    <row r="211" spans="27:48" x14ac:dyDescent="0.25"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2"/>
      <c r="AP211" s="32"/>
      <c r="AQ211" s="32"/>
      <c r="AR211" s="32"/>
      <c r="AS211" s="32"/>
      <c r="AT211" s="32"/>
      <c r="AU211" s="32"/>
      <c r="AV211" s="32"/>
    </row>
    <row r="212" spans="27:48" x14ac:dyDescent="0.25"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2"/>
      <c r="AP212" s="32"/>
      <c r="AQ212" s="32"/>
      <c r="AR212" s="32"/>
      <c r="AS212" s="32"/>
      <c r="AT212" s="32"/>
      <c r="AU212" s="32"/>
      <c r="AV212" s="32"/>
    </row>
    <row r="213" spans="27:48" x14ac:dyDescent="0.25"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2"/>
      <c r="AP213" s="32"/>
      <c r="AQ213" s="32"/>
      <c r="AR213" s="32"/>
      <c r="AS213" s="32"/>
      <c r="AT213" s="32"/>
      <c r="AU213" s="32"/>
      <c r="AV213" s="32"/>
    </row>
    <row r="214" spans="27:48" x14ac:dyDescent="0.25"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2"/>
      <c r="AP214" s="32"/>
      <c r="AQ214" s="32"/>
      <c r="AR214" s="32"/>
      <c r="AS214" s="32"/>
      <c r="AT214" s="32"/>
      <c r="AU214" s="32"/>
      <c r="AV214" s="32"/>
    </row>
    <row r="215" spans="27:48" x14ac:dyDescent="0.25"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2"/>
      <c r="AP215" s="32"/>
      <c r="AQ215" s="32"/>
      <c r="AR215" s="32"/>
      <c r="AS215" s="32"/>
      <c r="AT215" s="32"/>
      <c r="AU215" s="32"/>
      <c r="AV215" s="32"/>
    </row>
    <row r="216" spans="27:48" x14ac:dyDescent="0.25"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2"/>
      <c r="AP216" s="32"/>
      <c r="AQ216" s="32"/>
      <c r="AR216" s="32"/>
      <c r="AS216" s="32"/>
      <c r="AT216" s="32"/>
      <c r="AU216" s="32"/>
      <c r="AV216" s="32"/>
    </row>
    <row r="217" spans="27:48" x14ac:dyDescent="0.25"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2"/>
      <c r="AP217" s="32"/>
      <c r="AQ217" s="32"/>
      <c r="AR217" s="32"/>
      <c r="AS217" s="32"/>
      <c r="AT217" s="32"/>
      <c r="AU217" s="32"/>
      <c r="AV217" s="32"/>
    </row>
    <row r="218" spans="27:48" x14ac:dyDescent="0.25"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2"/>
      <c r="AP218" s="32"/>
      <c r="AQ218" s="32"/>
      <c r="AR218" s="32"/>
      <c r="AS218" s="32"/>
      <c r="AT218" s="32"/>
      <c r="AU218" s="32"/>
      <c r="AV218" s="32"/>
    </row>
    <row r="219" spans="27:48" x14ac:dyDescent="0.25"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2"/>
      <c r="AP219" s="32"/>
      <c r="AQ219" s="32"/>
      <c r="AR219" s="32"/>
      <c r="AS219" s="32"/>
      <c r="AT219" s="32"/>
      <c r="AU219" s="32"/>
      <c r="AV219" s="32"/>
    </row>
    <row r="220" spans="27:48" x14ac:dyDescent="0.25"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2"/>
      <c r="AP220" s="32"/>
      <c r="AQ220" s="32"/>
      <c r="AR220" s="32"/>
      <c r="AS220" s="32"/>
      <c r="AT220" s="32"/>
      <c r="AU220" s="32"/>
      <c r="AV220" s="32"/>
    </row>
    <row r="221" spans="27:48" x14ac:dyDescent="0.25"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2"/>
      <c r="AP221" s="32"/>
      <c r="AQ221" s="32"/>
      <c r="AR221" s="32"/>
      <c r="AS221" s="32"/>
      <c r="AT221" s="32"/>
      <c r="AU221" s="32"/>
      <c r="AV221" s="32"/>
    </row>
    <row r="222" spans="27:48" x14ac:dyDescent="0.25"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2"/>
      <c r="AP222" s="32"/>
      <c r="AQ222" s="32"/>
      <c r="AR222" s="32"/>
      <c r="AS222" s="32"/>
      <c r="AT222" s="32"/>
      <c r="AU222" s="32"/>
      <c r="AV222" s="32"/>
    </row>
    <row r="223" spans="27:48" x14ac:dyDescent="0.25"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2"/>
      <c r="AP223" s="32"/>
      <c r="AQ223" s="32"/>
      <c r="AR223" s="32"/>
      <c r="AS223" s="32"/>
      <c r="AT223" s="32"/>
      <c r="AU223" s="32"/>
      <c r="AV223" s="32"/>
    </row>
    <row r="224" spans="27:48" x14ac:dyDescent="0.25"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2"/>
      <c r="AP224" s="32"/>
      <c r="AQ224" s="32"/>
      <c r="AR224" s="32"/>
      <c r="AS224" s="32"/>
      <c r="AT224" s="32"/>
      <c r="AU224" s="32"/>
      <c r="AV224" s="32"/>
    </row>
    <row r="225" spans="27:48" x14ac:dyDescent="0.25"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2"/>
      <c r="AP225" s="32"/>
      <c r="AQ225" s="32"/>
      <c r="AR225" s="32"/>
      <c r="AS225" s="32"/>
      <c r="AT225" s="32"/>
      <c r="AU225" s="32"/>
      <c r="AV225" s="32"/>
    </row>
    <row r="226" spans="27:48" x14ac:dyDescent="0.25"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2"/>
      <c r="AP226" s="32"/>
      <c r="AQ226" s="32"/>
      <c r="AR226" s="32"/>
      <c r="AS226" s="32"/>
      <c r="AT226" s="32"/>
      <c r="AU226" s="32"/>
      <c r="AV226" s="32"/>
    </row>
    <row r="227" spans="27:48" x14ac:dyDescent="0.25"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2"/>
      <c r="AP227" s="32"/>
      <c r="AQ227" s="32"/>
      <c r="AR227" s="32"/>
      <c r="AS227" s="32"/>
      <c r="AT227" s="32"/>
      <c r="AU227" s="32"/>
      <c r="AV227" s="32"/>
    </row>
    <row r="228" spans="27:48" x14ac:dyDescent="0.25"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2"/>
      <c r="AP228" s="32"/>
      <c r="AQ228" s="32"/>
      <c r="AR228" s="32"/>
      <c r="AS228" s="32"/>
      <c r="AT228" s="32"/>
      <c r="AU228" s="32"/>
      <c r="AV228" s="32"/>
    </row>
    <row r="229" spans="27:48" x14ac:dyDescent="0.25"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2"/>
      <c r="AP229" s="32"/>
      <c r="AQ229" s="32"/>
      <c r="AR229" s="32"/>
      <c r="AS229" s="32"/>
      <c r="AT229" s="32"/>
      <c r="AU229" s="32"/>
      <c r="AV229" s="32"/>
    </row>
    <row r="230" spans="27:48" x14ac:dyDescent="0.25"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2"/>
      <c r="AP230" s="32"/>
      <c r="AQ230" s="32"/>
      <c r="AR230" s="32"/>
      <c r="AS230" s="32"/>
      <c r="AT230" s="32"/>
      <c r="AU230" s="32"/>
      <c r="AV230" s="32"/>
    </row>
    <row r="231" spans="27:48" x14ac:dyDescent="0.25"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2"/>
      <c r="AP231" s="32"/>
      <c r="AQ231" s="32"/>
      <c r="AR231" s="32"/>
      <c r="AS231" s="32"/>
      <c r="AT231" s="32"/>
      <c r="AU231" s="32"/>
      <c r="AV231" s="32"/>
    </row>
    <row r="232" spans="27:48" x14ac:dyDescent="0.25"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2"/>
      <c r="AP232" s="32"/>
      <c r="AQ232" s="32"/>
      <c r="AR232" s="32"/>
      <c r="AS232" s="32"/>
      <c r="AT232" s="32"/>
      <c r="AU232" s="32"/>
      <c r="AV232" s="32"/>
    </row>
    <row r="233" spans="27:48" x14ac:dyDescent="0.25"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2"/>
      <c r="AP233" s="32"/>
      <c r="AQ233" s="32"/>
      <c r="AR233" s="32"/>
      <c r="AS233" s="32"/>
      <c r="AT233" s="32"/>
      <c r="AU233" s="32"/>
      <c r="AV233" s="32"/>
    </row>
    <row r="234" spans="27:48" x14ac:dyDescent="0.25"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2"/>
      <c r="AP234" s="32"/>
      <c r="AQ234" s="32"/>
      <c r="AR234" s="32"/>
      <c r="AS234" s="32"/>
      <c r="AT234" s="32"/>
      <c r="AU234" s="32"/>
      <c r="AV234" s="32"/>
    </row>
    <row r="235" spans="27:48" x14ac:dyDescent="0.25"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2"/>
      <c r="AP235" s="32"/>
      <c r="AQ235" s="32"/>
      <c r="AR235" s="32"/>
      <c r="AS235" s="32"/>
      <c r="AT235" s="32"/>
      <c r="AU235" s="32"/>
      <c r="AV235" s="32"/>
    </row>
    <row r="236" spans="27:48" x14ac:dyDescent="0.25"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2"/>
      <c r="AP236" s="32"/>
      <c r="AQ236" s="32"/>
      <c r="AR236" s="32"/>
      <c r="AS236" s="32"/>
      <c r="AT236" s="32"/>
      <c r="AU236" s="32"/>
      <c r="AV236" s="32"/>
    </row>
    <row r="237" spans="27:48" x14ac:dyDescent="0.25"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2"/>
      <c r="AP237" s="32"/>
      <c r="AQ237" s="32"/>
      <c r="AR237" s="32"/>
      <c r="AS237" s="32"/>
      <c r="AT237" s="32"/>
      <c r="AU237" s="32"/>
      <c r="AV237" s="32"/>
    </row>
    <row r="238" spans="27:48" x14ac:dyDescent="0.25"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2"/>
      <c r="AP238" s="32"/>
      <c r="AQ238" s="32"/>
      <c r="AR238" s="32"/>
      <c r="AS238" s="32"/>
      <c r="AT238" s="32"/>
      <c r="AU238" s="32"/>
      <c r="AV238" s="32"/>
    </row>
    <row r="239" spans="27:48" x14ac:dyDescent="0.25"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2"/>
      <c r="AP239" s="32"/>
      <c r="AQ239" s="32"/>
      <c r="AR239" s="32"/>
      <c r="AS239" s="32"/>
      <c r="AT239" s="32"/>
      <c r="AU239" s="32"/>
      <c r="AV239" s="32"/>
    </row>
    <row r="240" spans="27:48" x14ac:dyDescent="0.25"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2"/>
      <c r="AP240" s="32"/>
      <c r="AQ240" s="32"/>
      <c r="AR240" s="32"/>
      <c r="AS240" s="32"/>
      <c r="AT240" s="32"/>
      <c r="AU240" s="32"/>
      <c r="AV240" s="32"/>
    </row>
    <row r="241" spans="27:48" x14ac:dyDescent="0.25"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2"/>
      <c r="AP241" s="32"/>
      <c r="AQ241" s="32"/>
      <c r="AR241" s="32"/>
      <c r="AS241" s="32"/>
      <c r="AT241" s="32"/>
      <c r="AU241" s="32"/>
      <c r="AV241" s="32"/>
    </row>
    <row r="242" spans="27:48" x14ac:dyDescent="0.25"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2"/>
      <c r="AP242" s="32"/>
      <c r="AQ242" s="32"/>
      <c r="AR242" s="32"/>
      <c r="AS242" s="32"/>
      <c r="AT242" s="32"/>
      <c r="AU242" s="32"/>
      <c r="AV242" s="32"/>
    </row>
    <row r="243" spans="27:48" x14ac:dyDescent="0.25"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2"/>
      <c r="AP243" s="32"/>
      <c r="AQ243" s="32"/>
      <c r="AR243" s="32"/>
      <c r="AS243" s="32"/>
      <c r="AT243" s="32"/>
      <c r="AU243" s="32"/>
      <c r="AV243" s="32"/>
    </row>
    <row r="244" spans="27:48" x14ac:dyDescent="0.25"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2"/>
      <c r="AP244" s="32"/>
      <c r="AQ244" s="32"/>
      <c r="AR244" s="32"/>
      <c r="AS244" s="32"/>
      <c r="AT244" s="32"/>
      <c r="AU244" s="32"/>
      <c r="AV244" s="32"/>
    </row>
    <row r="245" spans="27:48" x14ac:dyDescent="0.25"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2"/>
      <c r="AP245" s="32"/>
      <c r="AQ245" s="32"/>
      <c r="AR245" s="32"/>
      <c r="AS245" s="32"/>
      <c r="AT245" s="32"/>
      <c r="AU245" s="32"/>
      <c r="AV245" s="32"/>
    </row>
    <row r="246" spans="27:48" x14ac:dyDescent="0.25"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2"/>
      <c r="AP246" s="32"/>
      <c r="AQ246" s="32"/>
      <c r="AR246" s="32"/>
      <c r="AS246" s="32"/>
      <c r="AT246" s="32"/>
      <c r="AU246" s="32"/>
      <c r="AV246" s="32"/>
    </row>
    <row r="247" spans="27:48" x14ac:dyDescent="0.25"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2"/>
      <c r="AP247" s="32"/>
      <c r="AQ247" s="32"/>
      <c r="AR247" s="32"/>
      <c r="AS247" s="32"/>
      <c r="AT247" s="32"/>
      <c r="AU247" s="32"/>
      <c r="AV247" s="32"/>
    </row>
    <row r="248" spans="27:48" x14ac:dyDescent="0.25"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2"/>
      <c r="AP248" s="32"/>
      <c r="AQ248" s="32"/>
      <c r="AR248" s="32"/>
      <c r="AS248" s="32"/>
      <c r="AT248" s="32"/>
      <c r="AU248" s="32"/>
      <c r="AV248" s="32"/>
    </row>
    <row r="249" spans="27:48" x14ac:dyDescent="0.25"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2"/>
      <c r="AP249" s="32"/>
      <c r="AQ249" s="32"/>
      <c r="AR249" s="32"/>
      <c r="AS249" s="32"/>
      <c r="AT249" s="32"/>
      <c r="AU249" s="32"/>
      <c r="AV249" s="32"/>
    </row>
    <row r="250" spans="27:48" x14ac:dyDescent="0.25"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2"/>
      <c r="AP250" s="32"/>
      <c r="AQ250" s="32"/>
      <c r="AR250" s="32"/>
      <c r="AS250" s="32"/>
      <c r="AT250" s="32"/>
      <c r="AU250" s="32"/>
      <c r="AV250" s="32"/>
    </row>
    <row r="251" spans="27:48" x14ac:dyDescent="0.25"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2"/>
      <c r="AP251" s="32"/>
      <c r="AQ251" s="32"/>
      <c r="AR251" s="32"/>
      <c r="AS251" s="32"/>
      <c r="AT251" s="32"/>
      <c r="AU251" s="32"/>
      <c r="AV251" s="32"/>
    </row>
    <row r="252" spans="27:48" x14ac:dyDescent="0.25"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2"/>
      <c r="AP252" s="32"/>
      <c r="AQ252" s="32"/>
      <c r="AR252" s="32"/>
      <c r="AS252" s="32"/>
      <c r="AT252" s="32"/>
      <c r="AU252" s="32"/>
      <c r="AV252" s="32"/>
    </row>
    <row r="253" spans="27:48" x14ac:dyDescent="0.25"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2"/>
      <c r="AP253" s="32"/>
      <c r="AQ253" s="32"/>
      <c r="AR253" s="32"/>
      <c r="AS253" s="32"/>
      <c r="AT253" s="32"/>
      <c r="AU253" s="32"/>
      <c r="AV253" s="32"/>
    </row>
    <row r="254" spans="27:48" x14ac:dyDescent="0.25"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2"/>
      <c r="AP254" s="32"/>
      <c r="AQ254" s="32"/>
      <c r="AR254" s="32"/>
      <c r="AS254" s="32"/>
      <c r="AT254" s="32"/>
      <c r="AU254" s="32"/>
      <c r="AV254" s="32"/>
    </row>
    <row r="255" spans="27:48" x14ac:dyDescent="0.25"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2"/>
      <c r="AP255" s="32"/>
      <c r="AQ255" s="32"/>
      <c r="AR255" s="32"/>
      <c r="AS255" s="32"/>
      <c r="AT255" s="32"/>
      <c r="AU255" s="32"/>
      <c r="AV255" s="32"/>
    </row>
    <row r="256" spans="27:48" x14ac:dyDescent="0.25"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2"/>
      <c r="AP256" s="32"/>
      <c r="AQ256" s="32"/>
      <c r="AR256" s="32"/>
      <c r="AS256" s="32"/>
      <c r="AT256" s="32"/>
      <c r="AU256" s="32"/>
      <c r="AV256" s="32"/>
    </row>
    <row r="257" spans="27:48" x14ac:dyDescent="0.25"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2"/>
      <c r="AP257" s="32"/>
      <c r="AQ257" s="32"/>
      <c r="AR257" s="32"/>
      <c r="AS257" s="32"/>
      <c r="AT257" s="32"/>
      <c r="AU257" s="32"/>
      <c r="AV257" s="32"/>
    </row>
    <row r="258" spans="27:48" x14ac:dyDescent="0.25"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2"/>
      <c r="AP258" s="32"/>
      <c r="AQ258" s="32"/>
      <c r="AR258" s="32"/>
      <c r="AS258" s="32"/>
      <c r="AT258" s="32"/>
      <c r="AU258" s="32"/>
      <c r="AV258" s="32"/>
    </row>
    <row r="259" spans="27:48" x14ac:dyDescent="0.25"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2"/>
      <c r="AP259" s="32"/>
      <c r="AQ259" s="32"/>
      <c r="AR259" s="32"/>
      <c r="AS259" s="32"/>
      <c r="AT259" s="32"/>
      <c r="AU259" s="32"/>
      <c r="AV259" s="32"/>
    </row>
    <row r="260" spans="27:48" x14ac:dyDescent="0.25"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2"/>
      <c r="AP260" s="32"/>
      <c r="AQ260" s="32"/>
      <c r="AR260" s="32"/>
      <c r="AS260" s="32"/>
      <c r="AT260" s="32"/>
      <c r="AU260" s="32"/>
      <c r="AV260" s="32"/>
    </row>
    <row r="261" spans="27:48" x14ac:dyDescent="0.25"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2"/>
      <c r="AP261" s="32"/>
      <c r="AQ261" s="32"/>
      <c r="AR261" s="32"/>
      <c r="AS261" s="32"/>
      <c r="AT261" s="32"/>
      <c r="AU261" s="32"/>
      <c r="AV261" s="32"/>
    </row>
    <row r="262" spans="27:48" x14ac:dyDescent="0.25"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2"/>
      <c r="AP262" s="32"/>
      <c r="AQ262" s="32"/>
      <c r="AR262" s="32"/>
      <c r="AS262" s="32"/>
      <c r="AT262" s="32"/>
      <c r="AU262" s="32"/>
      <c r="AV262" s="32"/>
    </row>
    <row r="263" spans="27:48" x14ac:dyDescent="0.25"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2"/>
      <c r="AP263" s="32"/>
      <c r="AQ263" s="32"/>
      <c r="AR263" s="32"/>
      <c r="AS263" s="32"/>
      <c r="AT263" s="32"/>
      <c r="AU263" s="32"/>
      <c r="AV263" s="32"/>
    </row>
    <row r="264" spans="27:48" x14ac:dyDescent="0.25"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2"/>
      <c r="AP264" s="32"/>
      <c r="AQ264" s="32"/>
      <c r="AR264" s="32"/>
      <c r="AS264" s="32"/>
      <c r="AT264" s="32"/>
      <c r="AU264" s="32"/>
      <c r="AV264" s="32"/>
    </row>
    <row r="265" spans="27:48" x14ac:dyDescent="0.25"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2"/>
      <c r="AP265" s="32"/>
      <c r="AQ265" s="32"/>
      <c r="AR265" s="32"/>
      <c r="AS265" s="32"/>
      <c r="AT265" s="32"/>
      <c r="AU265" s="32"/>
      <c r="AV265" s="32"/>
    </row>
    <row r="266" spans="27:48" x14ac:dyDescent="0.25"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2"/>
      <c r="AP266" s="32"/>
      <c r="AQ266" s="32"/>
      <c r="AR266" s="32"/>
      <c r="AS266" s="32"/>
      <c r="AT266" s="32"/>
      <c r="AU266" s="32"/>
      <c r="AV266" s="32"/>
    </row>
    <row r="267" spans="27:48" x14ac:dyDescent="0.25"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2"/>
      <c r="AP267" s="32"/>
      <c r="AQ267" s="32"/>
      <c r="AR267" s="32"/>
      <c r="AS267" s="32"/>
      <c r="AT267" s="32"/>
      <c r="AU267" s="32"/>
      <c r="AV267" s="32"/>
    </row>
    <row r="268" spans="27:48" x14ac:dyDescent="0.25"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2"/>
      <c r="AP268" s="32"/>
      <c r="AQ268" s="32"/>
      <c r="AR268" s="32"/>
      <c r="AS268" s="32"/>
      <c r="AT268" s="32"/>
      <c r="AU268" s="32"/>
      <c r="AV268" s="32"/>
    </row>
    <row r="269" spans="27:48" x14ac:dyDescent="0.25"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2"/>
      <c r="AP269" s="32"/>
      <c r="AQ269" s="32"/>
      <c r="AR269" s="32"/>
      <c r="AS269" s="32"/>
      <c r="AT269" s="32"/>
      <c r="AU269" s="32"/>
      <c r="AV269" s="32"/>
    </row>
    <row r="270" spans="27:48" x14ac:dyDescent="0.25"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2"/>
      <c r="AP270" s="32"/>
      <c r="AQ270" s="32"/>
      <c r="AR270" s="32"/>
      <c r="AS270" s="32"/>
      <c r="AT270" s="32"/>
      <c r="AU270" s="32"/>
      <c r="AV270" s="32"/>
    </row>
    <row r="271" spans="27:48" x14ac:dyDescent="0.25"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2"/>
      <c r="AP271" s="32"/>
      <c r="AQ271" s="32"/>
      <c r="AR271" s="32"/>
      <c r="AS271" s="32"/>
      <c r="AT271" s="32"/>
      <c r="AU271" s="32"/>
      <c r="AV271" s="32"/>
    </row>
    <row r="272" spans="27:48" x14ac:dyDescent="0.25"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2"/>
      <c r="AP272" s="32"/>
      <c r="AQ272" s="32"/>
      <c r="AR272" s="32"/>
      <c r="AS272" s="32"/>
      <c r="AT272" s="32"/>
      <c r="AU272" s="32"/>
      <c r="AV272" s="32"/>
    </row>
    <row r="273" spans="27:48" x14ac:dyDescent="0.25"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2"/>
      <c r="AP273" s="32"/>
      <c r="AQ273" s="32"/>
      <c r="AR273" s="32"/>
      <c r="AS273" s="32"/>
      <c r="AT273" s="32"/>
      <c r="AU273" s="32"/>
      <c r="AV273" s="32"/>
    </row>
    <row r="274" spans="27:48" x14ac:dyDescent="0.25"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2"/>
      <c r="AP274" s="32"/>
      <c r="AQ274" s="32"/>
      <c r="AR274" s="32"/>
      <c r="AS274" s="32"/>
      <c r="AT274" s="32"/>
      <c r="AU274" s="32"/>
      <c r="AV274" s="32"/>
    </row>
    <row r="275" spans="27:48" x14ac:dyDescent="0.25"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2"/>
      <c r="AP275" s="32"/>
      <c r="AQ275" s="32"/>
      <c r="AR275" s="32"/>
      <c r="AS275" s="32"/>
      <c r="AT275" s="32"/>
      <c r="AU275" s="32"/>
      <c r="AV275" s="32"/>
    </row>
    <row r="276" spans="27:48" x14ac:dyDescent="0.25"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2"/>
      <c r="AP276" s="32"/>
      <c r="AQ276" s="32"/>
      <c r="AR276" s="32"/>
      <c r="AS276" s="32"/>
      <c r="AT276" s="32"/>
      <c r="AU276" s="32"/>
      <c r="AV276" s="32"/>
    </row>
    <row r="277" spans="27:48" x14ac:dyDescent="0.25"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2"/>
      <c r="AP277" s="32"/>
      <c r="AQ277" s="32"/>
      <c r="AR277" s="32"/>
      <c r="AS277" s="32"/>
      <c r="AT277" s="32"/>
      <c r="AU277" s="32"/>
      <c r="AV277" s="32"/>
    </row>
    <row r="278" spans="27:48" x14ac:dyDescent="0.25"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2"/>
      <c r="AP278" s="32"/>
      <c r="AQ278" s="32"/>
      <c r="AR278" s="32"/>
      <c r="AS278" s="32"/>
      <c r="AT278" s="32"/>
      <c r="AU278" s="32"/>
      <c r="AV278" s="32"/>
    </row>
    <row r="279" spans="27:48" x14ac:dyDescent="0.25"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2"/>
      <c r="AP279" s="32"/>
      <c r="AQ279" s="32"/>
      <c r="AR279" s="32"/>
      <c r="AS279" s="32"/>
      <c r="AT279" s="32"/>
      <c r="AU279" s="32"/>
      <c r="AV279" s="32"/>
    </row>
    <row r="280" spans="27:48" x14ac:dyDescent="0.25"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2"/>
      <c r="AP280" s="32"/>
      <c r="AQ280" s="32"/>
      <c r="AR280" s="32"/>
      <c r="AS280" s="32"/>
      <c r="AT280" s="32"/>
      <c r="AU280" s="32"/>
      <c r="AV280" s="32"/>
    </row>
    <row r="281" spans="27:48" x14ac:dyDescent="0.25"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2"/>
      <c r="AP281" s="32"/>
      <c r="AQ281" s="32"/>
      <c r="AR281" s="32"/>
      <c r="AS281" s="32"/>
      <c r="AT281" s="32"/>
      <c r="AU281" s="32"/>
      <c r="AV281" s="32"/>
    </row>
    <row r="282" spans="27:48" x14ac:dyDescent="0.25"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2"/>
      <c r="AP282" s="32"/>
      <c r="AQ282" s="32"/>
      <c r="AR282" s="32"/>
      <c r="AS282" s="32"/>
      <c r="AT282" s="32"/>
      <c r="AU282" s="32"/>
      <c r="AV282" s="32"/>
    </row>
    <row r="283" spans="27:48" x14ac:dyDescent="0.25"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2"/>
      <c r="AP283" s="32"/>
      <c r="AQ283" s="32"/>
      <c r="AR283" s="32"/>
      <c r="AS283" s="32"/>
      <c r="AT283" s="32"/>
      <c r="AU283" s="32"/>
      <c r="AV283" s="32"/>
    </row>
    <row r="284" spans="27:48" x14ac:dyDescent="0.25"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2"/>
      <c r="AP284" s="32"/>
      <c r="AQ284" s="32"/>
      <c r="AR284" s="32"/>
      <c r="AS284" s="32"/>
      <c r="AT284" s="32"/>
      <c r="AU284" s="32"/>
      <c r="AV284" s="32"/>
    </row>
    <row r="285" spans="27:48" x14ac:dyDescent="0.25"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2"/>
      <c r="AP285" s="32"/>
      <c r="AQ285" s="32"/>
      <c r="AR285" s="32"/>
      <c r="AS285" s="32"/>
      <c r="AT285" s="32"/>
      <c r="AU285" s="32"/>
      <c r="AV285" s="32"/>
    </row>
    <row r="286" spans="27:48" x14ac:dyDescent="0.25"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2"/>
      <c r="AP286" s="32"/>
      <c r="AQ286" s="32"/>
      <c r="AR286" s="32"/>
      <c r="AS286" s="32"/>
      <c r="AT286" s="32"/>
      <c r="AU286" s="32"/>
      <c r="AV286" s="32"/>
    </row>
    <row r="287" spans="27:48" x14ac:dyDescent="0.25"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2"/>
      <c r="AP287" s="32"/>
      <c r="AQ287" s="32"/>
      <c r="AR287" s="32"/>
      <c r="AS287" s="32"/>
      <c r="AT287" s="32"/>
      <c r="AU287" s="32"/>
      <c r="AV287" s="32"/>
    </row>
    <row r="288" spans="27:48" x14ac:dyDescent="0.25"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2"/>
      <c r="AP288" s="32"/>
      <c r="AQ288" s="32"/>
      <c r="AR288" s="32"/>
      <c r="AS288" s="32"/>
      <c r="AT288" s="32"/>
      <c r="AU288" s="32"/>
      <c r="AV288" s="32"/>
    </row>
    <row r="289" spans="27:48" x14ac:dyDescent="0.25"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2"/>
      <c r="AP289" s="32"/>
      <c r="AQ289" s="32"/>
      <c r="AR289" s="32"/>
      <c r="AS289" s="32"/>
      <c r="AT289" s="32"/>
      <c r="AU289" s="32"/>
      <c r="AV289" s="32"/>
    </row>
    <row r="290" spans="27:48" x14ac:dyDescent="0.25"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2"/>
      <c r="AP290" s="32"/>
      <c r="AQ290" s="32"/>
      <c r="AR290" s="32"/>
      <c r="AS290" s="32"/>
      <c r="AT290" s="32"/>
      <c r="AU290" s="32"/>
      <c r="AV290" s="32"/>
    </row>
    <row r="291" spans="27:48" x14ac:dyDescent="0.25"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2"/>
      <c r="AP291" s="32"/>
      <c r="AQ291" s="32"/>
      <c r="AR291" s="32"/>
      <c r="AS291" s="32"/>
      <c r="AT291" s="32"/>
      <c r="AU291" s="32"/>
      <c r="AV291" s="32"/>
    </row>
    <row r="292" spans="27:48" x14ac:dyDescent="0.25"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2"/>
      <c r="AP292" s="32"/>
      <c r="AQ292" s="32"/>
      <c r="AR292" s="32"/>
      <c r="AS292" s="32"/>
      <c r="AT292" s="32"/>
      <c r="AU292" s="32"/>
      <c r="AV292" s="32"/>
    </row>
    <row r="293" spans="27:48" x14ac:dyDescent="0.25"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2"/>
      <c r="AP293" s="32"/>
      <c r="AQ293" s="32"/>
      <c r="AR293" s="32"/>
      <c r="AS293" s="32"/>
      <c r="AT293" s="32"/>
      <c r="AU293" s="32"/>
      <c r="AV293" s="32"/>
    </row>
    <row r="294" spans="27:48" x14ac:dyDescent="0.25"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2"/>
      <c r="AP294" s="32"/>
      <c r="AQ294" s="32"/>
      <c r="AR294" s="32"/>
      <c r="AS294" s="32"/>
      <c r="AT294" s="32"/>
      <c r="AU294" s="32"/>
      <c r="AV294" s="32"/>
    </row>
    <row r="295" spans="27:48" x14ac:dyDescent="0.25"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2"/>
      <c r="AP295" s="32"/>
      <c r="AQ295" s="32"/>
      <c r="AR295" s="32"/>
      <c r="AS295" s="32"/>
      <c r="AT295" s="32"/>
      <c r="AU295" s="32"/>
      <c r="AV295" s="32"/>
    </row>
    <row r="296" spans="27:48" x14ac:dyDescent="0.25"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2"/>
      <c r="AP296" s="32"/>
      <c r="AQ296" s="32"/>
      <c r="AR296" s="32"/>
      <c r="AS296" s="32"/>
      <c r="AT296" s="32"/>
      <c r="AU296" s="32"/>
      <c r="AV296" s="32"/>
    </row>
    <row r="297" spans="27:48" x14ac:dyDescent="0.25"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2"/>
      <c r="AP297" s="32"/>
      <c r="AQ297" s="32"/>
      <c r="AR297" s="32"/>
      <c r="AS297" s="32"/>
      <c r="AT297" s="32"/>
      <c r="AU297" s="32"/>
      <c r="AV297" s="32"/>
    </row>
    <row r="298" spans="27:48" x14ac:dyDescent="0.25"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2"/>
      <c r="AP298" s="32"/>
      <c r="AQ298" s="32"/>
      <c r="AR298" s="32"/>
      <c r="AS298" s="32"/>
      <c r="AT298" s="32"/>
      <c r="AU298" s="32"/>
      <c r="AV298" s="32"/>
    </row>
    <row r="299" spans="27:48" x14ac:dyDescent="0.25"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2"/>
      <c r="AP299" s="32"/>
      <c r="AQ299" s="32"/>
      <c r="AR299" s="32"/>
      <c r="AS299" s="32"/>
      <c r="AT299" s="32"/>
      <c r="AU299" s="32"/>
      <c r="AV299" s="32"/>
    </row>
    <row r="300" spans="27:48" x14ac:dyDescent="0.25"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2"/>
      <c r="AP300" s="32"/>
      <c r="AQ300" s="32"/>
      <c r="AR300" s="32"/>
      <c r="AS300" s="32"/>
      <c r="AT300" s="32"/>
      <c r="AU300" s="32"/>
      <c r="AV300" s="32"/>
    </row>
    <row r="301" spans="27:48" x14ac:dyDescent="0.25"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2"/>
      <c r="AP301" s="32"/>
      <c r="AQ301" s="32"/>
      <c r="AR301" s="32"/>
      <c r="AS301" s="32"/>
      <c r="AT301" s="32"/>
      <c r="AU301" s="32"/>
      <c r="AV301" s="32"/>
    </row>
    <row r="302" spans="27:48" x14ac:dyDescent="0.25"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2"/>
      <c r="AP302" s="32"/>
      <c r="AQ302" s="32"/>
      <c r="AR302" s="32"/>
      <c r="AS302" s="32"/>
      <c r="AT302" s="32"/>
      <c r="AU302" s="32"/>
      <c r="AV302" s="32"/>
    </row>
    <row r="303" spans="27:48" x14ac:dyDescent="0.25"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2"/>
      <c r="AP303" s="32"/>
      <c r="AQ303" s="32"/>
      <c r="AR303" s="32"/>
      <c r="AS303" s="32"/>
      <c r="AT303" s="32"/>
      <c r="AU303" s="32"/>
      <c r="AV303" s="32"/>
    </row>
    <row r="304" spans="27:48" x14ac:dyDescent="0.25"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2"/>
      <c r="AP304" s="32"/>
      <c r="AQ304" s="32"/>
      <c r="AR304" s="32"/>
      <c r="AS304" s="32"/>
      <c r="AT304" s="32"/>
      <c r="AU304" s="32"/>
      <c r="AV304" s="32"/>
    </row>
    <row r="305" spans="27:48" x14ac:dyDescent="0.25"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2"/>
      <c r="AP305" s="32"/>
      <c r="AQ305" s="32"/>
      <c r="AR305" s="32"/>
      <c r="AS305" s="32"/>
      <c r="AT305" s="32"/>
      <c r="AU305" s="32"/>
      <c r="AV305" s="32"/>
    </row>
    <row r="306" spans="27:48" x14ac:dyDescent="0.25"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2"/>
      <c r="AP306" s="32"/>
      <c r="AQ306" s="32"/>
      <c r="AR306" s="32"/>
      <c r="AS306" s="32"/>
      <c r="AT306" s="32"/>
      <c r="AU306" s="32"/>
      <c r="AV306" s="32"/>
    </row>
    <row r="307" spans="27:48" x14ac:dyDescent="0.25"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2"/>
      <c r="AP307" s="32"/>
      <c r="AQ307" s="32"/>
      <c r="AR307" s="32"/>
      <c r="AS307" s="32"/>
      <c r="AT307" s="32"/>
      <c r="AU307" s="32"/>
      <c r="AV307" s="32"/>
    </row>
    <row r="308" spans="27:48" x14ac:dyDescent="0.25"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2"/>
      <c r="AP308" s="32"/>
      <c r="AQ308" s="32"/>
      <c r="AR308" s="32"/>
      <c r="AS308" s="32"/>
      <c r="AT308" s="32"/>
      <c r="AU308" s="32"/>
      <c r="AV308" s="32"/>
    </row>
    <row r="309" spans="27:48" x14ac:dyDescent="0.25"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2"/>
      <c r="AP309" s="32"/>
      <c r="AQ309" s="32"/>
      <c r="AR309" s="32"/>
      <c r="AS309" s="32"/>
      <c r="AT309" s="32"/>
      <c r="AU309" s="32"/>
      <c r="AV309" s="32"/>
    </row>
    <row r="310" spans="27:48" x14ac:dyDescent="0.25"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2"/>
      <c r="AP310" s="32"/>
      <c r="AQ310" s="32"/>
      <c r="AR310" s="32"/>
      <c r="AS310" s="32"/>
      <c r="AT310" s="32"/>
      <c r="AU310" s="32"/>
      <c r="AV310" s="32"/>
    </row>
    <row r="311" spans="27:48" x14ac:dyDescent="0.25"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2"/>
      <c r="AP311" s="32"/>
      <c r="AQ311" s="32"/>
      <c r="AR311" s="32"/>
      <c r="AS311" s="32"/>
      <c r="AT311" s="32"/>
      <c r="AU311" s="32"/>
      <c r="AV311" s="32"/>
    </row>
    <row r="312" spans="27:48" x14ac:dyDescent="0.25"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2"/>
      <c r="AP312" s="32"/>
      <c r="AQ312" s="32"/>
      <c r="AR312" s="32"/>
      <c r="AS312" s="32"/>
      <c r="AT312" s="32"/>
      <c r="AU312" s="32"/>
      <c r="AV312" s="32"/>
    </row>
    <row r="313" spans="27:48" x14ac:dyDescent="0.25"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2"/>
      <c r="AP313" s="32"/>
      <c r="AQ313" s="32"/>
      <c r="AR313" s="32"/>
      <c r="AS313" s="32"/>
      <c r="AT313" s="32"/>
      <c r="AU313" s="32"/>
      <c r="AV313" s="32"/>
    </row>
    <row r="314" spans="27:48" x14ac:dyDescent="0.25"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2"/>
      <c r="AP314" s="32"/>
      <c r="AQ314" s="32"/>
      <c r="AR314" s="32"/>
      <c r="AS314" s="32"/>
      <c r="AT314" s="32"/>
      <c r="AU314" s="32"/>
      <c r="AV314" s="32"/>
    </row>
    <row r="315" spans="27:48" x14ac:dyDescent="0.25"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2"/>
      <c r="AP315" s="32"/>
      <c r="AQ315" s="32"/>
      <c r="AR315" s="32"/>
      <c r="AS315" s="32"/>
      <c r="AT315" s="32"/>
      <c r="AU315" s="32"/>
      <c r="AV315" s="32"/>
    </row>
    <row r="316" spans="27:48" x14ac:dyDescent="0.25"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2"/>
      <c r="AP316" s="32"/>
      <c r="AQ316" s="32"/>
      <c r="AR316" s="32"/>
      <c r="AS316" s="32"/>
      <c r="AT316" s="32"/>
      <c r="AU316" s="32"/>
      <c r="AV316" s="32"/>
    </row>
    <row r="317" spans="27:48" x14ac:dyDescent="0.25"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2"/>
      <c r="AP317" s="32"/>
      <c r="AQ317" s="32"/>
      <c r="AR317" s="32"/>
      <c r="AS317" s="32"/>
      <c r="AT317" s="32"/>
      <c r="AU317" s="32"/>
      <c r="AV317" s="32"/>
    </row>
    <row r="318" spans="27:48" x14ac:dyDescent="0.25"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2"/>
      <c r="AP318" s="32"/>
      <c r="AQ318" s="32"/>
      <c r="AR318" s="32"/>
      <c r="AS318" s="32"/>
      <c r="AT318" s="32"/>
      <c r="AU318" s="32"/>
      <c r="AV318" s="32"/>
    </row>
    <row r="319" spans="27:48" x14ac:dyDescent="0.25"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2"/>
      <c r="AP319" s="32"/>
      <c r="AQ319" s="32"/>
      <c r="AR319" s="32"/>
      <c r="AS319" s="32"/>
      <c r="AT319" s="32"/>
      <c r="AU319" s="32"/>
      <c r="AV319" s="32"/>
    </row>
    <row r="320" spans="27:48" x14ac:dyDescent="0.25"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2"/>
      <c r="AP320" s="32"/>
      <c r="AQ320" s="32"/>
      <c r="AR320" s="32"/>
      <c r="AS320" s="32"/>
      <c r="AT320" s="32"/>
      <c r="AU320" s="32"/>
      <c r="AV320" s="32"/>
    </row>
    <row r="321" spans="27:48" x14ac:dyDescent="0.25"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2"/>
      <c r="AP321" s="32"/>
      <c r="AQ321" s="32"/>
      <c r="AR321" s="32"/>
      <c r="AS321" s="32"/>
      <c r="AT321" s="32"/>
      <c r="AU321" s="32"/>
      <c r="AV321" s="32"/>
    </row>
    <row r="322" spans="27:48" x14ac:dyDescent="0.25"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2"/>
      <c r="AP322" s="32"/>
      <c r="AQ322" s="32"/>
      <c r="AR322" s="32"/>
      <c r="AS322" s="32"/>
      <c r="AT322" s="32"/>
      <c r="AU322" s="32"/>
      <c r="AV322" s="32"/>
    </row>
    <row r="323" spans="27:48" x14ac:dyDescent="0.25"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2"/>
      <c r="AP323" s="32"/>
      <c r="AQ323" s="32"/>
      <c r="AR323" s="32"/>
      <c r="AS323" s="32"/>
      <c r="AT323" s="32"/>
      <c r="AU323" s="32"/>
      <c r="AV323" s="32"/>
    </row>
    <row r="324" spans="27:48" x14ac:dyDescent="0.25"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2"/>
      <c r="AP324" s="32"/>
      <c r="AQ324" s="32"/>
      <c r="AR324" s="32"/>
      <c r="AS324" s="32"/>
      <c r="AT324" s="32"/>
      <c r="AU324" s="32"/>
      <c r="AV324" s="32"/>
    </row>
    <row r="325" spans="27:48" x14ac:dyDescent="0.25"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2"/>
      <c r="AP325" s="32"/>
      <c r="AQ325" s="32"/>
      <c r="AR325" s="32"/>
      <c r="AS325" s="32"/>
      <c r="AT325" s="32"/>
      <c r="AU325" s="32"/>
      <c r="AV325" s="32"/>
    </row>
    <row r="326" spans="27:48" x14ac:dyDescent="0.25"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2"/>
      <c r="AP326" s="32"/>
      <c r="AQ326" s="32"/>
      <c r="AR326" s="32"/>
      <c r="AS326" s="32"/>
      <c r="AT326" s="32"/>
      <c r="AU326" s="32"/>
      <c r="AV326" s="32"/>
    </row>
    <row r="327" spans="27:48" x14ac:dyDescent="0.25"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2"/>
      <c r="AP327" s="32"/>
      <c r="AQ327" s="32"/>
      <c r="AR327" s="32"/>
      <c r="AS327" s="32"/>
      <c r="AT327" s="32"/>
      <c r="AU327" s="32"/>
      <c r="AV327" s="32"/>
    </row>
    <row r="328" spans="27:48" x14ac:dyDescent="0.25"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2"/>
      <c r="AP328" s="32"/>
      <c r="AQ328" s="32"/>
      <c r="AR328" s="32"/>
      <c r="AS328" s="32"/>
      <c r="AT328" s="32"/>
      <c r="AU328" s="32"/>
      <c r="AV328" s="32"/>
    </row>
    <row r="329" spans="27:48" x14ac:dyDescent="0.25"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2"/>
      <c r="AP329" s="32"/>
      <c r="AQ329" s="32"/>
      <c r="AR329" s="32"/>
      <c r="AS329" s="32"/>
      <c r="AT329" s="32"/>
      <c r="AU329" s="32"/>
      <c r="AV329" s="32"/>
    </row>
    <row r="330" spans="27:48" x14ac:dyDescent="0.25"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2"/>
      <c r="AP330" s="32"/>
      <c r="AQ330" s="32"/>
      <c r="AR330" s="32"/>
      <c r="AS330" s="32"/>
      <c r="AT330" s="32"/>
      <c r="AU330" s="32"/>
      <c r="AV330" s="32"/>
    </row>
    <row r="331" spans="27:48" x14ac:dyDescent="0.25"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2"/>
      <c r="AP331" s="32"/>
      <c r="AQ331" s="32"/>
      <c r="AR331" s="32"/>
      <c r="AS331" s="32"/>
      <c r="AT331" s="32"/>
      <c r="AU331" s="32"/>
      <c r="AV331" s="32"/>
    </row>
    <row r="332" spans="27:48" x14ac:dyDescent="0.25"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2"/>
      <c r="AP332" s="32"/>
      <c r="AQ332" s="32"/>
      <c r="AR332" s="32"/>
      <c r="AS332" s="32"/>
      <c r="AT332" s="32"/>
      <c r="AU332" s="32"/>
      <c r="AV332" s="32"/>
    </row>
    <row r="333" spans="27:48" x14ac:dyDescent="0.25"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2"/>
      <c r="AP333" s="32"/>
      <c r="AQ333" s="32"/>
      <c r="AR333" s="32"/>
      <c r="AS333" s="32"/>
      <c r="AT333" s="32"/>
      <c r="AU333" s="32"/>
      <c r="AV333" s="32"/>
    </row>
    <row r="334" spans="27:48" x14ac:dyDescent="0.25"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2"/>
      <c r="AP334" s="32"/>
      <c r="AQ334" s="32"/>
      <c r="AR334" s="32"/>
      <c r="AS334" s="32"/>
      <c r="AT334" s="32"/>
      <c r="AU334" s="32"/>
      <c r="AV334" s="32"/>
    </row>
    <row r="335" spans="27:48" x14ac:dyDescent="0.25"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2"/>
      <c r="AP335" s="32"/>
      <c r="AQ335" s="32"/>
      <c r="AR335" s="32"/>
      <c r="AS335" s="32"/>
      <c r="AT335" s="32"/>
      <c r="AU335" s="32"/>
      <c r="AV335" s="32"/>
    </row>
    <row r="336" spans="27:48" x14ac:dyDescent="0.25"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2"/>
      <c r="AP336" s="32"/>
      <c r="AQ336" s="32"/>
      <c r="AR336" s="32"/>
      <c r="AS336" s="32"/>
      <c r="AT336" s="32"/>
      <c r="AU336" s="32"/>
      <c r="AV336" s="32"/>
    </row>
    <row r="337" spans="27:48" x14ac:dyDescent="0.25"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2"/>
      <c r="AP337" s="32"/>
      <c r="AQ337" s="32"/>
      <c r="AR337" s="32"/>
      <c r="AS337" s="32"/>
      <c r="AT337" s="32"/>
      <c r="AU337" s="32"/>
      <c r="AV337" s="32"/>
    </row>
    <row r="338" spans="27:48" x14ac:dyDescent="0.25"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2"/>
      <c r="AP338" s="32"/>
      <c r="AQ338" s="32"/>
      <c r="AR338" s="32"/>
      <c r="AS338" s="32"/>
      <c r="AT338" s="32"/>
      <c r="AU338" s="32"/>
      <c r="AV338" s="32"/>
    </row>
    <row r="339" spans="27:48" x14ac:dyDescent="0.25"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2"/>
      <c r="AP339" s="32"/>
      <c r="AQ339" s="32"/>
      <c r="AR339" s="32"/>
      <c r="AS339" s="32"/>
      <c r="AT339" s="32"/>
      <c r="AU339" s="32"/>
      <c r="AV339" s="32"/>
    </row>
    <row r="340" spans="27:48" x14ac:dyDescent="0.25"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2"/>
      <c r="AP340" s="32"/>
      <c r="AQ340" s="32"/>
      <c r="AR340" s="32"/>
      <c r="AS340" s="32"/>
      <c r="AT340" s="32"/>
      <c r="AU340" s="32"/>
      <c r="AV340" s="32"/>
    </row>
    <row r="341" spans="27:48" x14ac:dyDescent="0.25"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2"/>
      <c r="AP341" s="32"/>
      <c r="AQ341" s="32"/>
      <c r="AR341" s="32"/>
      <c r="AS341" s="32"/>
      <c r="AT341" s="32"/>
      <c r="AU341" s="32"/>
      <c r="AV341" s="32"/>
    </row>
    <row r="342" spans="27:48" x14ac:dyDescent="0.25"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2"/>
      <c r="AP342" s="32"/>
      <c r="AQ342" s="32"/>
      <c r="AR342" s="32"/>
      <c r="AS342" s="32"/>
      <c r="AT342" s="32"/>
      <c r="AU342" s="32"/>
      <c r="AV342" s="32"/>
    </row>
    <row r="343" spans="27:48" x14ac:dyDescent="0.25"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2"/>
      <c r="AP343" s="32"/>
      <c r="AQ343" s="32"/>
      <c r="AR343" s="32"/>
      <c r="AS343" s="32"/>
      <c r="AT343" s="32"/>
      <c r="AU343" s="32"/>
      <c r="AV343" s="32"/>
    </row>
    <row r="344" spans="27:48" x14ac:dyDescent="0.25"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2"/>
      <c r="AP344" s="32"/>
      <c r="AQ344" s="32"/>
      <c r="AR344" s="32"/>
      <c r="AS344" s="32"/>
      <c r="AT344" s="32"/>
      <c r="AU344" s="32"/>
      <c r="AV344" s="32"/>
    </row>
    <row r="345" spans="27:48" x14ac:dyDescent="0.25"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2"/>
      <c r="AP345" s="32"/>
      <c r="AQ345" s="32"/>
      <c r="AR345" s="32"/>
      <c r="AS345" s="32"/>
      <c r="AT345" s="32"/>
      <c r="AU345" s="32"/>
      <c r="AV345" s="32"/>
    </row>
    <row r="346" spans="27:48" x14ac:dyDescent="0.25"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2"/>
      <c r="AP346" s="32"/>
      <c r="AQ346" s="32"/>
      <c r="AR346" s="32"/>
      <c r="AS346" s="32"/>
      <c r="AT346" s="32"/>
      <c r="AU346" s="32"/>
      <c r="AV346" s="32"/>
    </row>
    <row r="347" spans="27:48" x14ac:dyDescent="0.25"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2"/>
      <c r="AP347" s="32"/>
      <c r="AQ347" s="32"/>
      <c r="AR347" s="32"/>
      <c r="AS347" s="32"/>
      <c r="AT347" s="32"/>
      <c r="AU347" s="32"/>
      <c r="AV347" s="32"/>
    </row>
    <row r="348" spans="27:48" x14ac:dyDescent="0.25"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2"/>
      <c r="AP348" s="32"/>
      <c r="AQ348" s="32"/>
      <c r="AR348" s="32"/>
      <c r="AS348" s="32"/>
      <c r="AT348" s="32"/>
      <c r="AU348" s="32"/>
      <c r="AV348" s="32"/>
    </row>
    <row r="349" spans="27:48" x14ac:dyDescent="0.25"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2"/>
      <c r="AP349" s="32"/>
      <c r="AQ349" s="32"/>
      <c r="AR349" s="32"/>
      <c r="AS349" s="32"/>
      <c r="AT349" s="32"/>
      <c r="AU349" s="32"/>
      <c r="AV349" s="32"/>
    </row>
    <row r="350" spans="27:48" x14ac:dyDescent="0.25"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2"/>
      <c r="AP350" s="32"/>
      <c r="AQ350" s="32"/>
      <c r="AR350" s="32"/>
      <c r="AS350" s="32"/>
      <c r="AT350" s="32"/>
      <c r="AU350" s="32"/>
      <c r="AV350" s="32"/>
    </row>
    <row r="351" spans="27:48" x14ac:dyDescent="0.25"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2"/>
      <c r="AP351" s="32"/>
      <c r="AQ351" s="32"/>
      <c r="AR351" s="32"/>
      <c r="AS351" s="32"/>
      <c r="AT351" s="32"/>
      <c r="AU351" s="32"/>
      <c r="AV351" s="32"/>
    </row>
    <row r="352" spans="27:48" x14ac:dyDescent="0.25"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2"/>
      <c r="AP352" s="32"/>
      <c r="AQ352" s="32"/>
      <c r="AR352" s="32"/>
      <c r="AS352" s="32"/>
      <c r="AT352" s="32"/>
      <c r="AU352" s="32"/>
      <c r="AV352" s="32"/>
    </row>
    <row r="353" spans="27:48" x14ac:dyDescent="0.25">
      <c r="AA353" s="32"/>
      <c r="AB353" s="32"/>
      <c r="AC353" s="32"/>
      <c r="AD353" s="32"/>
      <c r="AE353" s="32"/>
      <c r="AF353" s="32"/>
      <c r="AG353" s="32"/>
      <c r="AH353" s="32"/>
      <c r="AI353" s="32"/>
      <c r="AJ353" s="32"/>
      <c r="AK353" s="32"/>
      <c r="AL353" s="32"/>
      <c r="AM353" s="32"/>
      <c r="AN353" s="32"/>
      <c r="AO353" s="32"/>
      <c r="AP353" s="32"/>
      <c r="AQ353" s="32"/>
      <c r="AR353" s="32"/>
      <c r="AS353" s="32"/>
      <c r="AT353" s="32"/>
      <c r="AU353" s="32"/>
      <c r="AV353" s="32"/>
    </row>
    <row r="354" spans="27:48" x14ac:dyDescent="0.25">
      <c r="AA354" s="32"/>
      <c r="AB354" s="32"/>
      <c r="AC354" s="32"/>
      <c r="AD354" s="32"/>
      <c r="AE354" s="32"/>
      <c r="AF354" s="32"/>
      <c r="AG354" s="32"/>
      <c r="AH354" s="32"/>
      <c r="AI354" s="32"/>
      <c r="AJ354" s="32"/>
      <c r="AK354" s="32"/>
      <c r="AL354" s="32"/>
      <c r="AM354" s="32"/>
      <c r="AN354" s="32"/>
      <c r="AO354" s="32"/>
      <c r="AP354" s="32"/>
      <c r="AQ354" s="32"/>
      <c r="AR354" s="32"/>
      <c r="AS354" s="32"/>
      <c r="AT354" s="32"/>
      <c r="AU354" s="32"/>
      <c r="AV354" s="32"/>
    </row>
    <row r="355" spans="27:48" x14ac:dyDescent="0.25">
      <c r="AA355" s="32"/>
      <c r="AB355" s="32"/>
      <c r="AC355" s="32"/>
      <c r="AD355" s="32"/>
      <c r="AE355" s="32"/>
      <c r="AF355" s="32"/>
      <c r="AG355" s="32"/>
      <c r="AH355" s="32"/>
      <c r="AI355" s="32"/>
      <c r="AJ355" s="32"/>
      <c r="AK355" s="32"/>
      <c r="AL355" s="32"/>
      <c r="AM355" s="32"/>
      <c r="AN355" s="32"/>
      <c r="AO355" s="32"/>
      <c r="AP355" s="32"/>
      <c r="AQ355" s="32"/>
      <c r="AR355" s="32"/>
      <c r="AS355" s="32"/>
      <c r="AT355" s="32"/>
      <c r="AU355" s="32"/>
      <c r="AV355" s="32"/>
    </row>
    <row r="356" spans="27:48" x14ac:dyDescent="0.25">
      <c r="AA356" s="32"/>
      <c r="AB356" s="32"/>
      <c r="AC356" s="32"/>
      <c r="AD356" s="32"/>
      <c r="AE356" s="32"/>
      <c r="AF356" s="32"/>
      <c r="AG356" s="32"/>
      <c r="AH356" s="32"/>
      <c r="AI356" s="32"/>
      <c r="AJ356" s="32"/>
      <c r="AK356" s="32"/>
      <c r="AL356" s="32"/>
      <c r="AM356" s="32"/>
      <c r="AN356" s="32"/>
      <c r="AO356" s="32"/>
      <c r="AP356" s="32"/>
      <c r="AQ356" s="32"/>
      <c r="AR356" s="32"/>
      <c r="AS356" s="32"/>
      <c r="AT356" s="32"/>
      <c r="AU356" s="32"/>
      <c r="AV356" s="32"/>
    </row>
    <row r="357" spans="27:48" x14ac:dyDescent="0.25">
      <c r="AA357" s="32"/>
      <c r="AB357" s="32"/>
      <c r="AC357" s="32"/>
      <c r="AD357" s="32"/>
      <c r="AE357" s="32"/>
      <c r="AF357" s="32"/>
      <c r="AG357" s="32"/>
      <c r="AH357" s="32"/>
      <c r="AI357" s="32"/>
      <c r="AJ357" s="32"/>
      <c r="AK357" s="32"/>
      <c r="AL357" s="32"/>
      <c r="AM357" s="32"/>
      <c r="AN357" s="32"/>
      <c r="AO357" s="32"/>
      <c r="AP357" s="32"/>
      <c r="AQ357" s="32"/>
      <c r="AR357" s="32"/>
      <c r="AS357" s="32"/>
      <c r="AT357" s="32"/>
      <c r="AU357" s="32"/>
      <c r="AV357" s="32"/>
    </row>
    <row r="358" spans="27:48" x14ac:dyDescent="0.25">
      <c r="AA358" s="32"/>
      <c r="AB358" s="32"/>
      <c r="AC358" s="32"/>
      <c r="AD358" s="32"/>
      <c r="AE358" s="32"/>
      <c r="AF358" s="32"/>
      <c r="AG358" s="32"/>
      <c r="AH358" s="32"/>
      <c r="AI358" s="32"/>
      <c r="AJ358" s="32"/>
      <c r="AK358" s="32"/>
      <c r="AL358" s="32"/>
      <c r="AM358" s="32"/>
      <c r="AN358" s="32"/>
      <c r="AO358" s="32"/>
      <c r="AP358" s="32"/>
      <c r="AQ358" s="32"/>
      <c r="AR358" s="32"/>
      <c r="AS358" s="32"/>
      <c r="AT358" s="32"/>
      <c r="AU358" s="32"/>
      <c r="AV358" s="32"/>
    </row>
    <row r="359" spans="27:48" x14ac:dyDescent="0.25">
      <c r="AA359" s="32"/>
      <c r="AB359" s="32"/>
      <c r="AC359" s="32"/>
      <c r="AD359" s="32"/>
      <c r="AE359" s="32"/>
      <c r="AF359" s="32"/>
      <c r="AG359" s="32"/>
      <c r="AH359" s="32"/>
      <c r="AI359" s="32"/>
      <c r="AJ359" s="32"/>
      <c r="AK359" s="32"/>
      <c r="AL359" s="32"/>
      <c r="AM359" s="32"/>
      <c r="AN359" s="32"/>
      <c r="AO359" s="32"/>
      <c r="AP359" s="32"/>
      <c r="AQ359" s="32"/>
      <c r="AR359" s="32"/>
      <c r="AS359" s="32"/>
      <c r="AT359" s="32"/>
      <c r="AU359" s="32"/>
      <c r="AV359" s="32"/>
    </row>
    <row r="360" spans="27:48" x14ac:dyDescent="0.25">
      <c r="AA360" s="32"/>
      <c r="AB360" s="32"/>
      <c r="AC360" s="32"/>
      <c r="AD360" s="32"/>
      <c r="AE360" s="32"/>
      <c r="AF360" s="32"/>
      <c r="AG360" s="32"/>
      <c r="AH360" s="32"/>
      <c r="AI360" s="32"/>
      <c r="AJ360" s="32"/>
      <c r="AK360" s="32"/>
      <c r="AL360" s="32"/>
      <c r="AM360" s="32"/>
      <c r="AN360" s="32"/>
      <c r="AO360" s="32"/>
      <c r="AP360" s="32"/>
      <c r="AQ360" s="32"/>
      <c r="AR360" s="32"/>
      <c r="AS360" s="32"/>
      <c r="AT360" s="32"/>
      <c r="AU360" s="32"/>
      <c r="AV360" s="32"/>
    </row>
    <row r="361" spans="27:48" x14ac:dyDescent="0.25">
      <c r="AA361" s="32"/>
      <c r="AB361" s="32"/>
      <c r="AC361" s="32"/>
      <c r="AD361" s="32"/>
      <c r="AE361" s="32"/>
      <c r="AF361" s="32"/>
      <c r="AG361" s="32"/>
      <c r="AH361" s="32"/>
      <c r="AI361" s="32"/>
      <c r="AJ361" s="32"/>
      <c r="AK361" s="32"/>
      <c r="AL361" s="32"/>
      <c r="AM361" s="32"/>
      <c r="AN361" s="32"/>
      <c r="AO361" s="32"/>
      <c r="AP361" s="32"/>
      <c r="AQ361" s="32"/>
      <c r="AR361" s="32"/>
      <c r="AS361" s="32"/>
      <c r="AT361" s="32"/>
      <c r="AU361" s="32"/>
      <c r="AV361" s="32"/>
    </row>
    <row r="362" spans="27:48" x14ac:dyDescent="0.25">
      <c r="AA362" s="32"/>
      <c r="AB362" s="32"/>
      <c r="AC362" s="32"/>
      <c r="AD362" s="32"/>
      <c r="AE362" s="32"/>
      <c r="AF362" s="32"/>
      <c r="AG362" s="32"/>
      <c r="AH362" s="32"/>
      <c r="AI362" s="32"/>
      <c r="AJ362" s="32"/>
      <c r="AK362" s="32"/>
      <c r="AL362" s="32"/>
      <c r="AM362" s="32"/>
      <c r="AN362" s="32"/>
      <c r="AO362" s="32"/>
      <c r="AP362" s="32"/>
      <c r="AQ362" s="32"/>
      <c r="AR362" s="32"/>
      <c r="AS362" s="32"/>
      <c r="AT362" s="32"/>
      <c r="AU362" s="32"/>
      <c r="AV362" s="32"/>
    </row>
    <row r="363" spans="27:48" x14ac:dyDescent="0.25">
      <c r="AA363" s="32"/>
      <c r="AB363" s="32"/>
      <c r="AC363" s="32"/>
      <c r="AD363" s="32"/>
      <c r="AE363" s="32"/>
      <c r="AF363" s="32"/>
      <c r="AG363" s="32"/>
      <c r="AH363" s="32"/>
      <c r="AI363" s="32"/>
      <c r="AJ363" s="32"/>
      <c r="AK363" s="32"/>
      <c r="AL363" s="32"/>
      <c r="AM363" s="32"/>
      <c r="AN363" s="32"/>
      <c r="AO363" s="32"/>
      <c r="AP363" s="32"/>
      <c r="AQ363" s="32"/>
      <c r="AR363" s="32"/>
      <c r="AS363" s="32"/>
      <c r="AT363" s="32"/>
      <c r="AU363" s="32"/>
      <c r="AV363" s="32"/>
    </row>
    <row r="364" spans="27:48" x14ac:dyDescent="0.25">
      <c r="AA364" s="32"/>
      <c r="AB364" s="32"/>
      <c r="AC364" s="32"/>
      <c r="AD364" s="32"/>
      <c r="AE364" s="32"/>
      <c r="AF364" s="32"/>
      <c r="AG364" s="32"/>
      <c r="AH364" s="32"/>
      <c r="AI364" s="32"/>
      <c r="AJ364" s="32"/>
      <c r="AK364" s="32"/>
      <c r="AL364" s="32"/>
      <c r="AM364" s="32"/>
      <c r="AN364" s="32"/>
      <c r="AO364" s="32"/>
      <c r="AP364" s="32"/>
      <c r="AQ364" s="32"/>
      <c r="AR364" s="32"/>
      <c r="AS364" s="32"/>
      <c r="AT364" s="32"/>
      <c r="AU364" s="32"/>
      <c r="AV364" s="32"/>
    </row>
    <row r="365" spans="27:48" x14ac:dyDescent="0.25">
      <c r="AA365" s="32"/>
      <c r="AB365" s="32"/>
      <c r="AC365" s="32"/>
      <c r="AD365" s="32"/>
      <c r="AE365" s="32"/>
      <c r="AF365" s="32"/>
      <c r="AG365" s="32"/>
      <c r="AH365" s="32"/>
      <c r="AI365" s="32"/>
      <c r="AJ365" s="32"/>
      <c r="AK365" s="32"/>
      <c r="AL365" s="32"/>
      <c r="AM365" s="32"/>
      <c r="AN365" s="32"/>
      <c r="AO365" s="32"/>
      <c r="AP365" s="32"/>
      <c r="AQ365" s="32"/>
      <c r="AR365" s="32"/>
      <c r="AS365" s="32"/>
      <c r="AT365" s="32"/>
      <c r="AU365" s="32"/>
      <c r="AV365" s="32"/>
    </row>
    <row r="366" spans="27:48" x14ac:dyDescent="0.25">
      <c r="AA366" s="32"/>
      <c r="AB366" s="32"/>
      <c r="AC366" s="32"/>
      <c r="AD366" s="32"/>
      <c r="AE366" s="32"/>
      <c r="AF366" s="32"/>
      <c r="AG366" s="32"/>
      <c r="AH366" s="32"/>
      <c r="AI366" s="32"/>
      <c r="AJ366" s="32"/>
      <c r="AK366" s="32"/>
      <c r="AL366" s="32"/>
      <c r="AM366" s="32"/>
      <c r="AN366" s="32"/>
      <c r="AO366" s="32"/>
      <c r="AP366" s="32"/>
      <c r="AQ366" s="32"/>
      <c r="AR366" s="32"/>
      <c r="AS366" s="32"/>
      <c r="AT366" s="32"/>
      <c r="AU366" s="32"/>
      <c r="AV366" s="32"/>
    </row>
    <row r="367" spans="27:48" x14ac:dyDescent="0.25">
      <c r="AA367" s="32"/>
      <c r="AB367" s="32"/>
      <c r="AC367" s="32"/>
      <c r="AD367" s="32"/>
      <c r="AE367" s="32"/>
      <c r="AF367" s="32"/>
      <c r="AG367" s="32"/>
      <c r="AH367" s="32"/>
      <c r="AI367" s="32"/>
      <c r="AJ367" s="32"/>
      <c r="AK367" s="32"/>
      <c r="AL367" s="32"/>
      <c r="AM367" s="32"/>
      <c r="AN367" s="32"/>
      <c r="AO367" s="32"/>
      <c r="AP367" s="32"/>
      <c r="AQ367" s="32"/>
      <c r="AR367" s="32"/>
      <c r="AS367" s="32"/>
      <c r="AT367" s="32"/>
      <c r="AU367" s="32"/>
      <c r="AV367" s="32"/>
    </row>
    <row r="368" spans="27:48" x14ac:dyDescent="0.25">
      <c r="AA368" s="32"/>
      <c r="AB368" s="32"/>
      <c r="AC368" s="32"/>
      <c r="AD368" s="32"/>
      <c r="AE368" s="32"/>
      <c r="AF368" s="32"/>
      <c r="AG368" s="32"/>
      <c r="AH368" s="32"/>
      <c r="AI368" s="32"/>
      <c r="AJ368" s="32"/>
      <c r="AK368" s="32"/>
      <c r="AL368" s="32"/>
      <c r="AM368" s="32"/>
      <c r="AN368" s="32"/>
      <c r="AO368" s="32"/>
      <c r="AP368" s="32"/>
      <c r="AQ368" s="32"/>
      <c r="AR368" s="32"/>
      <c r="AS368" s="32"/>
      <c r="AT368" s="32"/>
      <c r="AU368" s="32"/>
      <c r="AV368" s="32"/>
    </row>
    <row r="369" spans="27:48" x14ac:dyDescent="0.25">
      <c r="AA369" s="32"/>
      <c r="AB369" s="32"/>
      <c r="AC369" s="32"/>
      <c r="AD369" s="32"/>
      <c r="AE369" s="32"/>
      <c r="AF369" s="32"/>
      <c r="AG369" s="32"/>
      <c r="AH369" s="32"/>
      <c r="AI369" s="32"/>
      <c r="AJ369" s="32"/>
      <c r="AK369" s="32"/>
      <c r="AL369" s="32"/>
      <c r="AM369" s="32"/>
      <c r="AN369" s="32"/>
      <c r="AO369" s="32"/>
      <c r="AP369" s="32"/>
      <c r="AQ369" s="32"/>
      <c r="AR369" s="32"/>
      <c r="AS369" s="32"/>
      <c r="AT369" s="32"/>
      <c r="AU369" s="32"/>
      <c r="AV369" s="32"/>
    </row>
    <row r="370" spans="27:48" x14ac:dyDescent="0.25">
      <c r="AA370" s="32"/>
      <c r="AB370" s="32"/>
      <c r="AC370" s="32"/>
      <c r="AD370" s="32"/>
      <c r="AE370" s="32"/>
      <c r="AF370" s="32"/>
      <c r="AG370" s="32"/>
      <c r="AH370" s="32"/>
      <c r="AI370" s="32"/>
      <c r="AJ370" s="32"/>
      <c r="AK370" s="32"/>
      <c r="AL370" s="32"/>
      <c r="AM370" s="32"/>
      <c r="AN370" s="32"/>
      <c r="AO370" s="32"/>
      <c r="AP370" s="32"/>
      <c r="AQ370" s="32"/>
      <c r="AR370" s="32"/>
      <c r="AS370" s="32"/>
      <c r="AT370" s="32"/>
      <c r="AU370" s="32"/>
      <c r="AV370" s="32"/>
    </row>
    <row r="371" spans="27:48" x14ac:dyDescent="0.25">
      <c r="AA371" s="32"/>
      <c r="AB371" s="32"/>
      <c r="AC371" s="32"/>
      <c r="AD371" s="32"/>
      <c r="AE371" s="32"/>
      <c r="AF371" s="32"/>
      <c r="AG371" s="32"/>
      <c r="AH371" s="32"/>
      <c r="AI371" s="32"/>
      <c r="AJ371" s="32"/>
      <c r="AK371" s="32"/>
      <c r="AL371" s="32"/>
      <c r="AM371" s="32"/>
      <c r="AN371" s="32"/>
      <c r="AO371" s="32"/>
      <c r="AP371" s="32"/>
      <c r="AQ371" s="32"/>
      <c r="AR371" s="32"/>
      <c r="AS371" s="32"/>
      <c r="AT371" s="32"/>
      <c r="AU371" s="32"/>
      <c r="AV371" s="32"/>
    </row>
    <row r="372" spans="27:48" x14ac:dyDescent="0.25">
      <c r="AA372" s="32"/>
      <c r="AB372" s="32"/>
      <c r="AC372" s="32"/>
      <c r="AD372" s="32"/>
      <c r="AE372" s="32"/>
      <c r="AF372" s="32"/>
      <c r="AG372" s="32"/>
      <c r="AH372" s="32"/>
      <c r="AI372" s="32"/>
      <c r="AJ372" s="32"/>
      <c r="AK372" s="32"/>
      <c r="AL372" s="32"/>
      <c r="AM372" s="32"/>
      <c r="AN372" s="32"/>
      <c r="AO372" s="32"/>
      <c r="AP372" s="32"/>
      <c r="AQ372" s="32"/>
      <c r="AR372" s="32"/>
      <c r="AS372" s="32"/>
      <c r="AT372" s="32"/>
      <c r="AU372" s="32"/>
      <c r="AV372" s="32"/>
    </row>
    <row r="373" spans="27:48" x14ac:dyDescent="0.25">
      <c r="AA373" s="32"/>
      <c r="AB373" s="32"/>
      <c r="AC373" s="32"/>
      <c r="AD373" s="32"/>
      <c r="AE373" s="32"/>
      <c r="AF373" s="32"/>
      <c r="AG373" s="32"/>
      <c r="AH373" s="32"/>
      <c r="AI373" s="32"/>
      <c r="AJ373" s="32"/>
      <c r="AK373" s="32"/>
      <c r="AL373" s="32"/>
      <c r="AM373" s="32"/>
      <c r="AN373" s="32"/>
      <c r="AO373" s="32"/>
      <c r="AP373" s="32"/>
      <c r="AQ373" s="32"/>
      <c r="AR373" s="32"/>
      <c r="AS373" s="32"/>
      <c r="AT373" s="32"/>
      <c r="AU373" s="32"/>
      <c r="AV373" s="32"/>
    </row>
    <row r="374" spans="27:48" x14ac:dyDescent="0.25">
      <c r="AA374" s="32"/>
      <c r="AB374" s="32"/>
      <c r="AC374" s="32"/>
      <c r="AD374" s="32"/>
      <c r="AE374" s="32"/>
      <c r="AF374" s="32"/>
      <c r="AG374" s="32"/>
      <c r="AH374" s="32"/>
      <c r="AI374" s="32"/>
      <c r="AJ374" s="32"/>
      <c r="AK374" s="32"/>
      <c r="AL374" s="32"/>
      <c r="AM374" s="32"/>
      <c r="AN374" s="32"/>
      <c r="AO374" s="32"/>
      <c r="AP374" s="32"/>
      <c r="AQ374" s="32"/>
      <c r="AR374" s="32"/>
      <c r="AS374" s="32"/>
      <c r="AT374" s="32"/>
      <c r="AU374" s="32"/>
      <c r="AV374" s="32"/>
    </row>
    <row r="375" spans="27:48" x14ac:dyDescent="0.25">
      <c r="AA375" s="32"/>
      <c r="AB375" s="32"/>
      <c r="AC375" s="32"/>
      <c r="AD375" s="32"/>
      <c r="AE375" s="32"/>
      <c r="AF375" s="32"/>
      <c r="AG375" s="32"/>
      <c r="AH375" s="32"/>
      <c r="AI375" s="32"/>
      <c r="AJ375" s="32"/>
      <c r="AK375" s="32"/>
      <c r="AL375" s="32"/>
      <c r="AM375" s="32"/>
      <c r="AN375" s="32"/>
      <c r="AO375" s="32"/>
      <c r="AP375" s="32"/>
      <c r="AQ375" s="32"/>
      <c r="AR375" s="32"/>
      <c r="AS375" s="32"/>
      <c r="AT375" s="32"/>
      <c r="AU375" s="32"/>
      <c r="AV375" s="32"/>
    </row>
    <row r="376" spans="27:48" x14ac:dyDescent="0.25">
      <c r="AA376" s="32"/>
      <c r="AB376" s="32"/>
      <c r="AC376" s="32"/>
      <c r="AD376" s="32"/>
      <c r="AE376" s="32"/>
      <c r="AF376" s="32"/>
      <c r="AG376" s="32"/>
      <c r="AH376" s="32"/>
      <c r="AI376" s="32"/>
      <c r="AJ376" s="32"/>
      <c r="AK376" s="32"/>
      <c r="AL376" s="32"/>
      <c r="AM376" s="32"/>
      <c r="AN376" s="32"/>
      <c r="AO376" s="32"/>
      <c r="AP376" s="32"/>
      <c r="AQ376" s="32"/>
      <c r="AR376" s="32"/>
      <c r="AS376" s="32"/>
      <c r="AT376" s="32"/>
      <c r="AU376" s="32"/>
      <c r="AV376" s="32"/>
    </row>
    <row r="377" spans="27:48" x14ac:dyDescent="0.25">
      <c r="AA377" s="32"/>
      <c r="AB377" s="32"/>
      <c r="AC377" s="32"/>
      <c r="AD377" s="32"/>
      <c r="AE377" s="32"/>
      <c r="AF377" s="32"/>
      <c r="AG377" s="32"/>
      <c r="AH377" s="32"/>
      <c r="AI377" s="32"/>
      <c r="AJ377" s="32"/>
      <c r="AK377" s="32"/>
      <c r="AL377" s="32"/>
      <c r="AM377" s="32"/>
      <c r="AN377" s="32"/>
      <c r="AO377" s="32"/>
      <c r="AP377" s="32"/>
      <c r="AQ377" s="32"/>
      <c r="AR377" s="32"/>
      <c r="AS377" s="32"/>
      <c r="AT377" s="32"/>
      <c r="AU377" s="32"/>
      <c r="AV377" s="32"/>
    </row>
    <row r="378" spans="27:48" x14ac:dyDescent="0.25">
      <c r="AA378" s="32"/>
      <c r="AB378" s="32"/>
      <c r="AC378" s="32"/>
      <c r="AD378" s="32"/>
      <c r="AE378" s="32"/>
      <c r="AF378" s="32"/>
      <c r="AG378" s="32"/>
      <c r="AH378" s="32"/>
      <c r="AI378" s="32"/>
      <c r="AJ378" s="32"/>
      <c r="AK378" s="32"/>
      <c r="AL378" s="32"/>
      <c r="AM378" s="32"/>
      <c r="AN378" s="32"/>
      <c r="AO378" s="32"/>
      <c r="AP378" s="32"/>
      <c r="AQ378" s="32"/>
      <c r="AR378" s="32"/>
      <c r="AS378" s="32"/>
      <c r="AT378" s="32"/>
      <c r="AU378" s="32"/>
      <c r="AV378" s="32"/>
    </row>
    <row r="379" spans="27:48" x14ac:dyDescent="0.25">
      <c r="AA379" s="32"/>
      <c r="AB379" s="32"/>
      <c r="AC379" s="32"/>
      <c r="AD379" s="32"/>
      <c r="AE379" s="32"/>
      <c r="AF379" s="32"/>
      <c r="AG379" s="32"/>
      <c r="AH379" s="32"/>
      <c r="AI379" s="32"/>
      <c r="AJ379" s="32"/>
      <c r="AK379" s="32"/>
      <c r="AL379" s="32"/>
      <c r="AM379" s="32"/>
      <c r="AN379" s="32"/>
      <c r="AO379" s="32"/>
      <c r="AP379" s="32"/>
      <c r="AQ379" s="32"/>
      <c r="AR379" s="32"/>
      <c r="AS379" s="32"/>
      <c r="AT379" s="32"/>
      <c r="AU379" s="32"/>
      <c r="AV379" s="32"/>
    </row>
    <row r="380" spans="27:48" x14ac:dyDescent="0.25">
      <c r="AA380" s="32"/>
      <c r="AB380" s="32"/>
      <c r="AC380" s="32"/>
      <c r="AD380" s="32"/>
      <c r="AE380" s="32"/>
      <c r="AF380" s="32"/>
      <c r="AG380" s="32"/>
      <c r="AH380" s="32"/>
      <c r="AI380" s="32"/>
      <c r="AJ380" s="32"/>
      <c r="AK380" s="32"/>
      <c r="AL380" s="32"/>
      <c r="AM380" s="32"/>
      <c r="AN380" s="32"/>
      <c r="AO380" s="32"/>
      <c r="AP380" s="32"/>
      <c r="AQ380" s="32"/>
      <c r="AR380" s="32"/>
      <c r="AS380" s="32"/>
      <c r="AT380" s="32"/>
      <c r="AU380" s="32"/>
      <c r="AV380" s="32"/>
    </row>
    <row r="381" spans="27:48" x14ac:dyDescent="0.25">
      <c r="AA381" s="32"/>
      <c r="AB381" s="32"/>
      <c r="AC381" s="32"/>
      <c r="AD381" s="32"/>
      <c r="AE381" s="32"/>
      <c r="AF381" s="32"/>
      <c r="AG381" s="32"/>
      <c r="AH381" s="32"/>
      <c r="AI381" s="32"/>
      <c r="AJ381" s="32"/>
      <c r="AK381" s="32"/>
      <c r="AL381" s="32"/>
      <c r="AM381" s="32"/>
      <c r="AN381" s="32"/>
      <c r="AO381" s="32"/>
      <c r="AP381" s="32"/>
      <c r="AQ381" s="32"/>
      <c r="AR381" s="32"/>
      <c r="AS381" s="32"/>
      <c r="AT381" s="32"/>
      <c r="AU381" s="32"/>
      <c r="AV381" s="32"/>
    </row>
    <row r="382" spans="27:48" x14ac:dyDescent="0.25">
      <c r="AA382" s="32"/>
      <c r="AB382" s="32"/>
      <c r="AC382" s="32"/>
      <c r="AD382" s="32"/>
      <c r="AE382" s="32"/>
      <c r="AF382" s="32"/>
      <c r="AG382" s="32"/>
      <c r="AH382" s="32"/>
      <c r="AI382" s="32"/>
      <c r="AJ382" s="32"/>
      <c r="AK382" s="32"/>
      <c r="AL382" s="32"/>
      <c r="AM382" s="32"/>
      <c r="AN382" s="32"/>
      <c r="AO382" s="32"/>
      <c r="AP382" s="32"/>
      <c r="AQ382" s="32"/>
      <c r="AR382" s="32"/>
      <c r="AS382" s="32"/>
      <c r="AT382" s="32"/>
      <c r="AU382" s="32"/>
      <c r="AV382" s="32"/>
    </row>
    <row r="383" spans="27:48" x14ac:dyDescent="0.25">
      <c r="AA383" s="32"/>
      <c r="AB383" s="32"/>
      <c r="AC383" s="32"/>
      <c r="AD383" s="32"/>
      <c r="AE383" s="32"/>
      <c r="AF383" s="32"/>
      <c r="AG383" s="32"/>
      <c r="AH383" s="32"/>
      <c r="AI383" s="32"/>
      <c r="AJ383" s="32"/>
      <c r="AK383" s="32"/>
      <c r="AL383" s="32"/>
      <c r="AM383" s="32"/>
      <c r="AN383" s="32"/>
      <c r="AO383" s="32"/>
      <c r="AP383" s="32"/>
      <c r="AQ383" s="32"/>
      <c r="AR383" s="32"/>
      <c r="AS383" s="32"/>
      <c r="AT383" s="32"/>
      <c r="AU383" s="32"/>
      <c r="AV383" s="32"/>
    </row>
    <row r="384" spans="27:48" x14ac:dyDescent="0.25">
      <c r="AA384" s="32"/>
      <c r="AB384" s="32"/>
      <c r="AC384" s="32"/>
      <c r="AD384" s="32"/>
      <c r="AE384" s="32"/>
      <c r="AF384" s="32"/>
      <c r="AG384" s="32"/>
      <c r="AH384" s="32"/>
      <c r="AI384" s="32"/>
      <c r="AJ384" s="32"/>
      <c r="AK384" s="32"/>
      <c r="AL384" s="32"/>
      <c r="AM384" s="32"/>
      <c r="AN384" s="32"/>
      <c r="AO384" s="32"/>
      <c r="AP384" s="32"/>
      <c r="AQ384" s="32"/>
      <c r="AR384" s="32"/>
      <c r="AS384" s="32"/>
      <c r="AT384" s="32"/>
      <c r="AU384" s="32"/>
      <c r="AV384" s="32"/>
    </row>
    <row r="385" spans="27:48" x14ac:dyDescent="0.25">
      <c r="AA385" s="32"/>
      <c r="AB385" s="32"/>
      <c r="AC385" s="32"/>
      <c r="AD385" s="32"/>
      <c r="AE385" s="32"/>
      <c r="AF385" s="32"/>
      <c r="AG385" s="32"/>
      <c r="AH385" s="32"/>
      <c r="AI385" s="32"/>
      <c r="AJ385" s="32"/>
      <c r="AK385" s="32"/>
      <c r="AL385" s="32"/>
      <c r="AM385" s="32"/>
      <c r="AN385" s="32"/>
      <c r="AO385" s="32"/>
      <c r="AP385" s="32"/>
      <c r="AQ385" s="32"/>
      <c r="AR385" s="32"/>
      <c r="AS385" s="32"/>
      <c r="AT385" s="32"/>
      <c r="AU385" s="32"/>
      <c r="AV385" s="32"/>
    </row>
    <row r="386" spans="27:48" x14ac:dyDescent="0.25">
      <c r="AA386" s="32"/>
      <c r="AB386" s="32"/>
      <c r="AC386" s="32"/>
      <c r="AD386" s="32"/>
      <c r="AE386" s="32"/>
      <c r="AF386" s="32"/>
      <c r="AG386" s="32"/>
      <c r="AH386" s="32"/>
      <c r="AI386" s="32"/>
      <c r="AJ386" s="32"/>
      <c r="AK386" s="32"/>
      <c r="AL386" s="32"/>
      <c r="AM386" s="32"/>
      <c r="AN386" s="32"/>
      <c r="AO386" s="32"/>
      <c r="AP386" s="32"/>
      <c r="AQ386" s="32"/>
      <c r="AR386" s="32"/>
      <c r="AS386" s="32"/>
      <c r="AT386" s="32"/>
      <c r="AU386" s="32"/>
      <c r="AV386" s="32"/>
    </row>
    <row r="387" spans="27:48" x14ac:dyDescent="0.25">
      <c r="AA387" s="32"/>
      <c r="AB387" s="32"/>
      <c r="AC387" s="32"/>
      <c r="AD387" s="32"/>
      <c r="AE387" s="32"/>
      <c r="AF387" s="32"/>
      <c r="AG387" s="32"/>
      <c r="AH387" s="32"/>
      <c r="AI387" s="32"/>
      <c r="AJ387" s="32"/>
      <c r="AK387" s="32"/>
      <c r="AL387" s="32"/>
      <c r="AM387" s="32"/>
      <c r="AN387" s="32"/>
      <c r="AO387" s="32"/>
      <c r="AP387" s="32"/>
      <c r="AQ387" s="32"/>
      <c r="AR387" s="32"/>
      <c r="AS387" s="32"/>
      <c r="AT387" s="32"/>
      <c r="AU387" s="32"/>
      <c r="AV387" s="32"/>
    </row>
    <row r="388" spans="27:48" x14ac:dyDescent="0.25">
      <c r="AA388" s="32"/>
      <c r="AB388" s="32"/>
      <c r="AC388" s="32"/>
      <c r="AD388" s="32"/>
      <c r="AE388" s="32"/>
      <c r="AF388" s="32"/>
      <c r="AG388" s="32"/>
      <c r="AH388" s="32"/>
      <c r="AI388" s="32"/>
      <c r="AJ388" s="32"/>
      <c r="AK388" s="32"/>
      <c r="AL388" s="32"/>
      <c r="AM388" s="32"/>
      <c r="AN388" s="32"/>
      <c r="AO388" s="32"/>
      <c r="AP388" s="32"/>
      <c r="AQ388" s="32"/>
      <c r="AR388" s="32"/>
      <c r="AS388" s="32"/>
      <c r="AT388" s="32"/>
      <c r="AU388" s="32"/>
      <c r="AV388" s="32"/>
    </row>
    <row r="389" spans="27:48" x14ac:dyDescent="0.25">
      <c r="AA389" s="32"/>
      <c r="AB389" s="32"/>
      <c r="AC389" s="32"/>
      <c r="AD389" s="32"/>
      <c r="AE389" s="32"/>
      <c r="AF389" s="32"/>
      <c r="AG389" s="32"/>
      <c r="AH389" s="32"/>
      <c r="AI389" s="32"/>
      <c r="AJ389" s="32"/>
      <c r="AK389" s="32"/>
      <c r="AL389" s="32"/>
      <c r="AM389" s="32"/>
      <c r="AN389" s="32"/>
      <c r="AO389" s="32"/>
      <c r="AP389" s="32"/>
      <c r="AQ389" s="32"/>
      <c r="AR389" s="32"/>
      <c r="AS389" s="32"/>
      <c r="AT389" s="32"/>
      <c r="AU389" s="32"/>
      <c r="AV389" s="32"/>
    </row>
    <row r="390" spans="27:48" x14ac:dyDescent="0.25">
      <c r="AA390" s="32"/>
      <c r="AB390" s="32"/>
      <c r="AC390" s="32"/>
      <c r="AD390" s="32"/>
      <c r="AE390" s="32"/>
      <c r="AF390" s="32"/>
      <c r="AG390" s="32"/>
      <c r="AH390" s="32"/>
      <c r="AI390" s="32"/>
      <c r="AJ390" s="32"/>
      <c r="AK390" s="32"/>
      <c r="AL390" s="32"/>
      <c r="AM390" s="32"/>
      <c r="AN390" s="32"/>
      <c r="AO390" s="32"/>
      <c r="AP390" s="32"/>
      <c r="AQ390" s="32"/>
      <c r="AR390" s="32"/>
      <c r="AS390" s="32"/>
      <c r="AT390" s="32"/>
      <c r="AU390" s="32"/>
      <c r="AV390" s="32"/>
    </row>
    <row r="391" spans="27:48" x14ac:dyDescent="0.25">
      <c r="AA391" s="32"/>
      <c r="AB391" s="32"/>
      <c r="AC391" s="32"/>
      <c r="AD391" s="32"/>
      <c r="AE391" s="32"/>
      <c r="AF391" s="32"/>
      <c r="AG391" s="32"/>
      <c r="AH391" s="32"/>
      <c r="AI391" s="32"/>
      <c r="AJ391" s="32"/>
      <c r="AK391" s="32"/>
      <c r="AL391" s="32"/>
      <c r="AM391" s="32"/>
      <c r="AN391" s="32"/>
      <c r="AO391" s="32"/>
      <c r="AP391" s="32"/>
      <c r="AQ391" s="32"/>
      <c r="AR391" s="32"/>
      <c r="AS391" s="32"/>
      <c r="AT391" s="32"/>
      <c r="AU391" s="32"/>
      <c r="AV391" s="32"/>
    </row>
    <row r="392" spans="27:48" x14ac:dyDescent="0.25">
      <c r="AA392" s="32"/>
      <c r="AB392" s="32"/>
      <c r="AC392" s="32"/>
      <c r="AD392" s="32"/>
      <c r="AE392" s="32"/>
      <c r="AF392" s="32"/>
      <c r="AG392" s="32"/>
      <c r="AH392" s="32"/>
      <c r="AI392" s="32"/>
      <c r="AJ392" s="32"/>
      <c r="AK392" s="32"/>
      <c r="AL392" s="32"/>
      <c r="AM392" s="32"/>
      <c r="AN392" s="32"/>
      <c r="AO392" s="32"/>
      <c r="AP392" s="32"/>
      <c r="AQ392" s="32"/>
      <c r="AR392" s="32"/>
      <c r="AS392" s="32"/>
      <c r="AT392" s="32"/>
      <c r="AU392" s="32"/>
      <c r="AV392" s="32"/>
    </row>
    <row r="393" spans="27:48" x14ac:dyDescent="0.25">
      <c r="AA393" s="32"/>
      <c r="AB393" s="32"/>
      <c r="AC393" s="32"/>
      <c r="AD393" s="32"/>
      <c r="AE393" s="32"/>
      <c r="AF393" s="32"/>
      <c r="AG393" s="32"/>
      <c r="AH393" s="32"/>
      <c r="AI393" s="32"/>
      <c r="AJ393" s="32"/>
      <c r="AK393" s="32"/>
      <c r="AL393" s="32"/>
      <c r="AM393" s="32"/>
      <c r="AN393" s="32"/>
      <c r="AO393" s="32"/>
      <c r="AP393" s="32"/>
      <c r="AQ393" s="32"/>
      <c r="AR393" s="32"/>
      <c r="AS393" s="32"/>
      <c r="AT393" s="32"/>
      <c r="AU393" s="32"/>
      <c r="AV393" s="32"/>
    </row>
    <row r="394" spans="27:48" x14ac:dyDescent="0.25">
      <c r="AA394" s="32"/>
      <c r="AB394" s="32"/>
      <c r="AC394" s="32"/>
      <c r="AD394" s="32"/>
      <c r="AE394" s="32"/>
      <c r="AF394" s="32"/>
      <c r="AG394" s="32"/>
      <c r="AH394" s="32"/>
      <c r="AI394" s="32"/>
      <c r="AJ394" s="32"/>
      <c r="AK394" s="32"/>
      <c r="AL394" s="32"/>
      <c r="AM394" s="32"/>
      <c r="AN394" s="32"/>
      <c r="AO394" s="32"/>
      <c r="AP394" s="32"/>
      <c r="AQ394" s="32"/>
      <c r="AR394" s="32"/>
      <c r="AS394" s="32"/>
      <c r="AT394" s="32"/>
      <c r="AU394" s="32"/>
      <c r="AV394" s="32"/>
    </row>
    <row r="395" spans="27:48" x14ac:dyDescent="0.25">
      <c r="AA395" s="32"/>
      <c r="AB395" s="32"/>
      <c r="AC395" s="32"/>
      <c r="AD395" s="32"/>
      <c r="AE395" s="32"/>
      <c r="AF395" s="32"/>
      <c r="AG395" s="32"/>
      <c r="AH395" s="32"/>
      <c r="AI395" s="32"/>
      <c r="AJ395" s="32"/>
      <c r="AK395" s="32"/>
      <c r="AL395" s="32"/>
      <c r="AM395" s="32"/>
      <c r="AN395" s="32"/>
      <c r="AO395" s="32"/>
      <c r="AP395" s="32"/>
      <c r="AQ395" s="32"/>
      <c r="AR395" s="32"/>
      <c r="AS395" s="32"/>
      <c r="AT395" s="32"/>
      <c r="AU395" s="32"/>
      <c r="AV395" s="32"/>
    </row>
    <row r="396" spans="27:48" x14ac:dyDescent="0.25">
      <c r="AA396" s="32"/>
      <c r="AB396" s="32"/>
      <c r="AC396" s="32"/>
      <c r="AD396" s="32"/>
      <c r="AE396" s="32"/>
      <c r="AF396" s="32"/>
      <c r="AG396" s="32"/>
      <c r="AH396" s="32"/>
      <c r="AI396" s="32"/>
      <c r="AJ396" s="32"/>
      <c r="AK396" s="32"/>
      <c r="AL396" s="32"/>
      <c r="AM396" s="32"/>
      <c r="AN396" s="32"/>
      <c r="AO396" s="32"/>
      <c r="AP396" s="32"/>
      <c r="AQ396" s="32"/>
      <c r="AR396" s="32"/>
      <c r="AS396" s="32"/>
      <c r="AT396" s="32"/>
      <c r="AU396" s="32"/>
      <c r="AV396" s="32"/>
    </row>
    <row r="397" spans="27:48" x14ac:dyDescent="0.25">
      <c r="AA397" s="32"/>
      <c r="AB397" s="32"/>
      <c r="AC397" s="32"/>
      <c r="AD397" s="32"/>
      <c r="AE397" s="32"/>
      <c r="AF397" s="32"/>
      <c r="AG397" s="32"/>
      <c r="AH397" s="32"/>
      <c r="AI397" s="32"/>
      <c r="AJ397" s="32"/>
      <c r="AK397" s="32"/>
      <c r="AL397" s="32"/>
      <c r="AM397" s="32"/>
      <c r="AN397" s="32"/>
      <c r="AO397" s="32"/>
      <c r="AP397" s="32"/>
      <c r="AQ397" s="32"/>
      <c r="AR397" s="32"/>
      <c r="AS397" s="32"/>
      <c r="AT397" s="32"/>
      <c r="AU397" s="32"/>
      <c r="AV397" s="32"/>
    </row>
    <row r="398" spans="27:48" x14ac:dyDescent="0.25">
      <c r="AA398" s="32"/>
      <c r="AB398" s="32"/>
      <c r="AC398" s="32"/>
      <c r="AD398" s="32"/>
      <c r="AE398" s="32"/>
      <c r="AF398" s="32"/>
      <c r="AG398" s="32"/>
      <c r="AH398" s="32"/>
      <c r="AI398" s="32"/>
      <c r="AJ398" s="32"/>
      <c r="AK398" s="32"/>
      <c r="AL398" s="32"/>
      <c r="AM398" s="32"/>
      <c r="AN398" s="32"/>
      <c r="AO398" s="32"/>
      <c r="AP398" s="32"/>
      <c r="AQ398" s="32"/>
      <c r="AR398" s="32"/>
      <c r="AS398" s="32"/>
      <c r="AT398" s="32"/>
      <c r="AU398" s="32"/>
      <c r="AV398" s="32"/>
    </row>
    <row r="399" spans="27:48" x14ac:dyDescent="0.25">
      <c r="AA399" s="32"/>
      <c r="AB399" s="32"/>
      <c r="AC399" s="32"/>
      <c r="AD399" s="32"/>
      <c r="AE399" s="32"/>
      <c r="AF399" s="32"/>
      <c r="AG399" s="32"/>
      <c r="AH399" s="32"/>
      <c r="AI399" s="32"/>
      <c r="AJ399" s="32"/>
      <c r="AK399" s="32"/>
      <c r="AL399" s="32"/>
      <c r="AM399" s="32"/>
      <c r="AN399" s="32"/>
      <c r="AO399" s="32"/>
      <c r="AP399" s="32"/>
      <c r="AQ399" s="32"/>
      <c r="AR399" s="32"/>
      <c r="AS399" s="32"/>
      <c r="AT399" s="32"/>
      <c r="AU399" s="32"/>
      <c r="AV399" s="32"/>
    </row>
    <row r="400" spans="27:48" x14ac:dyDescent="0.25">
      <c r="AA400" s="32"/>
      <c r="AB400" s="32"/>
      <c r="AC400" s="32"/>
      <c r="AD400" s="32"/>
      <c r="AE400" s="32"/>
      <c r="AF400" s="32"/>
      <c r="AG400" s="32"/>
      <c r="AH400" s="32"/>
      <c r="AI400" s="32"/>
      <c r="AJ400" s="32"/>
      <c r="AK400" s="32"/>
      <c r="AL400" s="32"/>
      <c r="AM400" s="32"/>
      <c r="AN400" s="32"/>
      <c r="AO400" s="32"/>
      <c r="AP400" s="32"/>
      <c r="AQ400" s="32"/>
      <c r="AR400" s="32"/>
      <c r="AS400" s="32"/>
      <c r="AT400" s="32"/>
      <c r="AU400" s="32"/>
      <c r="AV400" s="32"/>
    </row>
    <row r="401" spans="27:48" x14ac:dyDescent="0.25">
      <c r="AA401" s="32"/>
      <c r="AB401" s="32"/>
      <c r="AC401" s="32"/>
      <c r="AD401" s="32"/>
      <c r="AE401" s="32"/>
      <c r="AF401" s="32"/>
      <c r="AG401" s="32"/>
      <c r="AH401" s="32"/>
      <c r="AI401" s="32"/>
      <c r="AJ401" s="32"/>
      <c r="AK401" s="32"/>
      <c r="AL401" s="32"/>
      <c r="AM401" s="32"/>
      <c r="AN401" s="32"/>
      <c r="AO401" s="32"/>
      <c r="AP401" s="32"/>
      <c r="AQ401" s="32"/>
      <c r="AR401" s="32"/>
      <c r="AS401" s="32"/>
      <c r="AT401" s="32"/>
      <c r="AU401" s="32"/>
      <c r="AV401" s="32"/>
    </row>
    <row r="402" spans="27:48" x14ac:dyDescent="0.25">
      <c r="AA402" s="32"/>
      <c r="AB402" s="32"/>
      <c r="AC402" s="32"/>
      <c r="AD402" s="32"/>
      <c r="AE402" s="32"/>
      <c r="AF402" s="32"/>
      <c r="AG402" s="32"/>
      <c r="AH402" s="32"/>
      <c r="AI402" s="32"/>
      <c r="AJ402" s="32"/>
      <c r="AK402" s="32"/>
      <c r="AL402" s="32"/>
      <c r="AM402" s="32"/>
      <c r="AN402" s="32"/>
      <c r="AO402" s="32"/>
      <c r="AP402" s="32"/>
      <c r="AQ402" s="32"/>
      <c r="AR402" s="32"/>
      <c r="AS402" s="32"/>
      <c r="AT402" s="32"/>
      <c r="AU402" s="32"/>
      <c r="AV402" s="32"/>
    </row>
    <row r="403" spans="27:48" x14ac:dyDescent="0.25">
      <c r="AA403" s="32"/>
      <c r="AB403" s="32"/>
      <c r="AC403" s="32"/>
      <c r="AD403" s="32"/>
      <c r="AE403" s="32"/>
      <c r="AF403" s="32"/>
      <c r="AG403" s="32"/>
      <c r="AH403" s="32"/>
      <c r="AI403" s="32"/>
      <c r="AJ403" s="32"/>
      <c r="AK403" s="32"/>
      <c r="AL403" s="32"/>
      <c r="AM403" s="32"/>
      <c r="AN403" s="32"/>
      <c r="AO403" s="32"/>
      <c r="AP403" s="32"/>
      <c r="AQ403" s="32"/>
      <c r="AR403" s="32"/>
      <c r="AS403" s="32"/>
      <c r="AT403" s="32"/>
      <c r="AU403" s="32"/>
      <c r="AV403" s="32"/>
    </row>
    <row r="404" spans="27:48" x14ac:dyDescent="0.25">
      <c r="AA404" s="32"/>
      <c r="AB404" s="32"/>
      <c r="AC404" s="32"/>
      <c r="AD404" s="32"/>
      <c r="AE404" s="32"/>
      <c r="AF404" s="32"/>
      <c r="AG404" s="32"/>
      <c r="AH404" s="32"/>
      <c r="AI404" s="32"/>
      <c r="AJ404" s="32"/>
      <c r="AK404" s="32"/>
      <c r="AL404" s="32"/>
      <c r="AM404" s="32"/>
      <c r="AN404" s="32"/>
      <c r="AO404" s="32"/>
      <c r="AP404" s="32"/>
      <c r="AQ404" s="32"/>
      <c r="AR404" s="32"/>
      <c r="AS404" s="32"/>
      <c r="AT404" s="32"/>
      <c r="AU404" s="32"/>
      <c r="AV404" s="32"/>
    </row>
    <row r="405" spans="27:48" x14ac:dyDescent="0.25">
      <c r="AA405" s="32"/>
      <c r="AB405" s="32"/>
      <c r="AC405" s="32"/>
      <c r="AD405" s="32"/>
      <c r="AE405" s="32"/>
      <c r="AF405" s="32"/>
      <c r="AG405" s="32"/>
      <c r="AH405" s="32"/>
      <c r="AI405" s="32"/>
      <c r="AJ405" s="32"/>
      <c r="AK405" s="32"/>
      <c r="AL405" s="32"/>
      <c r="AM405" s="32"/>
      <c r="AN405" s="32"/>
      <c r="AO405" s="32"/>
      <c r="AP405" s="32"/>
      <c r="AQ405" s="32"/>
      <c r="AR405" s="32"/>
      <c r="AS405" s="32"/>
      <c r="AT405" s="32"/>
      <c r="AU405" s="32"/>
      <c r="AV405" s="32"/>
    </row>
    <row r="406" spans="27:48" x14ac:dyDescent="0.25">
      <c r="AA406" s="32"/>
      <c r="AB406" s="32"/>
      <c r="AC406" s="32"/>
      <c r="AD406" s="32"/>
      <c r="AE406" s="32"/>
      <c r="AF406" s="32"/>
      <c r="AG406" s="32"/>
      <c r="AH406" s="32"/>
      <c r="AI406" s="32"/>
      <c r="AJ406" s="32"/>
      <c r="AK406" s="32"/>
      <c r="AL406" s="32"/>
      <c r="AM406" s="32"/>
      <c r="AN406" s="32"/>
      <c r="AO406" s="32"/>
      <c r="AP406" s="32"/>
      <c r="AQ406" s="32"/>
      <c r="AR406" s="32"/>
      <c r="AS406" s="32"/>
      <c r="AT406" s="32"/>
      <c r="AU406" s="32"/>
      <c r="AV406" s="32"/>
    </row>
    <row r="407" spans="27:48" x14ac:dyDescent="0.25">
      <c r="AA407" s="32"/>
      <c r="AB407" s="32"/>
      <c r="AC407" s="32"/>
      <c r="AD407" s="32"/>
      <c r="AE407" s="32"/>
      <c r="AF407" s="32"/>
      <c r="AG407" s="32"/>
      <c r="AH407" s="32"/>
      <c r="AI407" s="32"/>
      <c r="AJ407" s="32"/>
      <c r="AK407" s="32"/>
      <c r="AL407" s="32"/>
      <c r="AM407" s="32"/>
      <c r="AN407" s="32"/>
      <c r="AO407" s="32"/>
      <c r="AP407" s="32"/>
      <c r="AQ407" s="32"/>
      <c r="AR407" s="32"/>
      <c r="AS407" s="32"/>
      <c r="AT407" s="32"/>
      <c r="AU407" s="32"/>
      <c r="AV407" s="32"/>
    </row>
    <row r="408" spans="27:48" x14ac:dyDescent="0.25">
      <c r="AA408" s="32"/>
      <c r="AB408" s="32"/>
      <c r="AC408" s="32"/>
      <c r="AD408" s="32"/>
      <c r="AE408" s="32"/>
      <c r="AF408" s="32"/>
      <c r="AG408" s="32"/>
      <c r="AH408" s="32"/>
      <c r="AI408" s="32"/>
      <c r="AJ408" s="32"/>
      <c r="AK408" s="32"/>
      <c r="AL408" s="32"/>
      <c r="AM408" s="32"/>
      <c r="AN408" s="32"/>
      <c r="AO408" s="32"/>
      <c r="AP408" s="32"/>
      <c r="AQ408" s="32"/>
      <c r="AR408" s="32"/>
      <c r="AS408" s="32"/>
      <c r="AT408" s="32"/>
      <c r="AU408" s="32"/>
      <c r="AV408" s="32"/>
    </row>
    <row r="409" spans="27:48" x14ac:dyDescent="0.25">
      <c r="AA409" s="32"/>
      <c r="AB409" s="32"/>
      <c r="AC409" s="32"/>
      <c r="AD409" s="32"/>
      <c r="AE409" s="32"/>
      <c r="AF409" s="32"/>
      <c r="AG409" s="32"/>
      <c r="AH409" s="32"/>
      <c r="AI409" s="32"/>
      <c r="AJ409" s="32"/>
      <c r="AK409" s="32"/>
      <c r="AL409" s="32"/>
      <c r="AM409" s="32"/>
      <c r="AN409" s="32"/>
      <c r="AO409" s="32"/>
      <c r="AP409" s="32"/>
      <c r="AQ409" s="32"/>
      <c r="AR409" s="32"/>
      <c r="AS409" s="32"/>
      <c r="AT409" s="32"/>
      <c r="AU409" s="32"/>
      <c r="AV409" s="32"/>
    </row>
    <row r="410" spans="27:48" x14ac:dyDescent="0.25">
      <c r="AA410" s="32"/>
      <c r="AB410" s="32"/>
      <c r="AC410" s="32"/>
      <c r="AD410" s="32"/>
      <c r="AE410" s="32"/>
      <c r="AF410" s="32"/>
      <c r="AG410" s="32"/>
      <c r="AH410" s="32"/>
      <c r="AI410" s="32"/>
      <c r="AJ410" s="32"/>
      <c r="AK410" s="32"/>
      <c r="AL410" s="32"/>
      <c r="AM410" s="32"/>
      <c r="AN410" s="32"/>
      <c r="AO410" s="32"/>
      <c r="AP410" s="32"/>
      <c r="AQ410" s="32"/>
      <c r="AR410" s="32"/>
      <c r="AS410" s="32"/>
      <c r="AT410" s="32"/>
      <c r="AU410" s="32"/>
      <c r="AV410" s="32"/>
    </row>
    <row r="411" spans="27:48" x14ac:dyDescent="0.25">
      <c r="AA411" s="32"/>
      <c r="AB411" s="32"/>
      <c r="AC411" s="32"/>
      <c r="AD411" s="32"/>
      <c r="AE411" s="32"/>
      <c r="AF411" s="32"/>
      <c r="AG411" s="32"/>
      <c r="AH411" s="32"/>
      <c r="AI411" s="32"/>
      <c r="AJ411" s="32"/>
      <c r="AK411" s="32"/>
      <c r="AL411" s="32"/>
      <c r="AM411" s="32"/>
      <c r="AN411" s="32"/>
      <c r="AO411" s="32"/>
      <c r="AP411" s="32"/>
      <c r="AQ411" s="32"/>
      <c r="AR411" s="32"/>
      <c r="AS411" s="32"/>
      <c r="AT411" s="32"/>
      <c r="AU411" s="32"/>
      <c r="AV411" s="32"/>
    </row>
    <row r="412" spans="27:48" x14ac:dyDescent="0.25">
      <c r="AA412" s="32"/>
      <c r="AB412" s="32"/>
      <c r="AC412" s="32"/>
      <c r="AD412" s="32"/>
      <c r="AE412" s="32"/>
      <c r="AF412" s="32"/>
      <c r="AG412" s="32"/>
      <c r="AH412" s="32"/>
      <c r="AI412" s="32"/>
      <c r="AJ412" s="32"/>
      <c r="AK412" s="32"/>
      <c r="AL412" s="32"/>
      <c r="AM412" s="32"/>
      <c r="AN412" s="32"/>
      <c r="AO412" s="32"/>
      <c r="AP412" s="32"/>
      <c r="AQ412" s="32"/>
      <c r="AR412" s="32"/>
      <c r="AS412" s="32"/>
      <c r="AT412" s="32"/>
      <c r="AU412" s="32"/>
      <c r="AV412" s="32"/>
    </row>
    <row r="413" spans="27:48" x14ac:dyDescent="0.25">
      <c r="AA413" s="32"/>
      <c r="AB413" s="32"/>
      <c r="AC413" s="32"/>
      <c r="AD413" s="32"/>
      <c r="AE413" s="32"/>
      <c r="AF413" s="32"/>
      <c r="AG413" s="32"/>
      <c r="AH413" s="32"/>
      <c r="AI413" s="32"/>
      <c r="AJ413" s="32"/>
      <c r="AK413" s="32"/>
      <c r="AL413" s="32"/>
      <c r="AM413" s="32"/>
      <c r="AN413" s="32"/>
      <c r="AO413" s="32"/>
      <c r="AP413" s="32"/>
      <c r="AQ413" s="32"/>
      <c r="AR413" s="32"/>
      <c r="AS413" s="32"/>
      <c r="AT413" s="32"/>
      <c r="AU413" s="32"/>
      <c r="AV413" s="32"/>
    </row>
    <row r="414" spans="27:48" x14ac:dyDescent="0.25">
      <c r="AA414" s="32"/>
      <c r="AB414" s="32"/>
      <c r="AC414" s="32"/>
      <c r="AD414" s="32"/>
      <c r="AE414" s="32"/>
      <c r="AF414" s="32"/>
      <c r="AG414" s="32"/>
      <c r="AH414" s="32"/>
      <c r="AI414" s="32"/>
      <c r="AJ414" s="32"/>
      <c r="AK414" s="32"/>
      <c r="AL414" s="32"/>
      <c r="AM414" s="32"/>
      <c r="AN414" s="32"/>
      <c r="AO414" s="32"/>
      <c r="AP414" s="32"/>
      <c r="AQ414" s="32"/>
      <c r="AR414" s="32"/>
      <c r="AS414" s="32"/>
      <c r="AT414" s="32"/>
      <c r="AU414" s="32"/>
      <c r="AV414" s="32"/>
    </row>
    <row r="415" spans="27:48" x14ac:dyDescent="0.25">
      <c r="AA415" s="32"/>
      <c r="AB415" s="32"/>
      <c r="AC415" s="32"/>
      <c r="AD415" s="32"/>
      <c r="AE415" s="32"/>
      <c r="AF415" s="32"/>
      <c r="AG415" s="32"/>
      <c r="AH415" s="32"/>
      <c r="AI415" s="32"/>
      <c r="AJ415" s="32"/>
      <c r="AK415" s="32"/>
      <c r="AL415" s="32"/>
      <c r="AM415" s="32"/>
      <c r="AN415" s="32"/>
      <c r="AO415" s="32"/>
      <c r="AP415" s="32"/>
      <c r="AQ415" s="32"/>
      <c r="AR415" s="32"/>
      <c r="AS415" s="32"/>
      <c r="AT415" s="32"/>
      <c r="AU415" s="32"/>
      <c r="AV415" s="32"/>
    </row>
    <row r="416" spans="27:48" x14ac:dyDescent="0.25">
      <c r="AA416" s="32"/>
      <c r="AB416" s="32"/>
      <c r="AC416" s="32"/>
      <c r="AD416" s="32"/>
      <c r="AE416" s="32"/>
      <c r="AF416" s="32"/>
      <c r="AG416" s="32"/>
      <c r="AH416" s="32"/>
      <c r="AI416" s="32"/>
      <c r="AJ416" s="32"/>
      <c r="AK416" s="32"/>
      <c r="AL416" s="32"/>
      <c r="AM416" s="32"/>
      <c r="AN416" s="32"/>
      <c r="AO416" s="32"/>
      <c r="AP416" s="32"/>
      <c r="AQ416" s="32"/>
      <c r="AR416" s="32"/>
      <c r="AS416" s="32"/>
      <c r="AT416" s="32"/>
      <c r="AU416" s="32"/>
      <c r="AV416" s="32"/>
    </row>
    <row r="417" spans="27:48" x14ac:dyDescent="0.25">
      <c r="AA417" s="32"/>
      <c r="AB417" s="32"/>
      <c r="AC417" s="32"/>
      <c r="AD417" s="32"/>
      <c r="AE417" s="32"/>
      <c r="AF417" s="32"/>
      <c r="AG417" s="32"/>
      <c r="AH417" s="32"/>
      <c r="AI417" s="32"/>
      <c r="AJ417" s="32"/>
      <c r="AK417" s="32"/>
      <c r="AL417" s="32"/>
      <c r="AM417" s="32"/>
      <c r="AN417" s="32"/>
      <c r="AO417" s="32"/>
      <c r="AP417" s="32"/>
      <c r="AQ417" s="32"/>
      <c r="AR417" s="32"/>
      <c r="AS417" s="32"/>
      <c r="AT417" s="32"/>
      <c r="AU417" s="32"/>
      <c r="AV417" s="32"/>
    </row>
    <row r="418" spans="27:48" x14ac:dyDescent="0.25">
      <c r="AA418" s="32"/>
      <c r="AB418" s="32"/>
      <c r="AC418" s="32"/>
      <c r="AD418" s="32"/>
      <c r="AE418" s="32"/>
      <c r="AF418" s="32"/>
      <c r="AG418" s="32"/>
      <c r="AH418" s="32"/>
      <c r="AI418" s="32"/>
      <c r="AJ418" s="32"/>
      <c r="AK418" s="32"/>
      <c r="AL418" s="32"/>
      <c r="AM418" s="32"/>
      <c r="AN418" s="32"/>
      <c r="AO418" s="32"/>
      <c r="AP418" s="32"/>
      <c r="AQ418" s="32"/>
      <c r="AR418" s="32"/>
      <c r="AS418" s="32"/>
      <c r="AT418" s="32"/>
      <c r="AU418" s="32"/>
      <c r="AV418" s="32"/>
    </row>
    <row r="419" spans="27:48" x14ac:dyDescent="0.25">
      <c r="AA419" s="32"/>
      <c r="AB419" s="32"/>
      <c r="AC419" s="32"/>
      <c r="AD419" s="32"/>
      <c r="AE419" s="32"/>
      <c r="AF419" s="32"/>
      <c r="AG419" s="32"/>
      <c r="AH419" s="32"/>
      <c r="AI419" s="32"/>
      <c r="AJ419" s="32"/>
      <c r="AK419" s="32"/>
      <c r="AL419" s="32"/>
      <c r="AM419" s="32"/>
      <c r="AN419" s="32"/>
      <c r="AO419" s="32"/>
      <c r="AP419" s="32"/>
      <c r="AQ419" s="32"/>
      <c r="AR419" s="32"/>
      <c r="AS419" s="32"/>
      <c r="AT419" s="32"/>
      <c r="AU419" s="32"/>
      <c r="AV419" s="32"/>
    </row>
    <row r="420" spans="27:48" x14ac:dyDescent="0.25">
      <c r="AA420" s="32"/>
      <c r="AB420" s="32"/>
      <c r="AC420" s="32"/>
      <c r="AD420" s="32"/>
      <c r="AE420" s="32"/>
      <c r="AF420" s="32"/>
      <c r="AG420" s="32"/>
      <c r="AH420" s="32"/>
      <c r="AI420" s="32"/>
      <c r="AJ420" s="32"/>
      <c r="AK420" s="32"/>
      <c r="AL420" s="32"/>
      <c r="AM420" s="32"/>
      <c r="AN420" s="32"/>
      <c r="AO420" s="32"/>
      <c r="AP420" s="32"/>
      <c r="AQ420" s="32"/>
      <c r="AR420" s="32"/>
      <c r="AS420" s="32"/>
      <c r="AT420" s="32"/>
      <c r="AU420" s="32"/>
      <c r="AV420" s="32"/>
    </row>
    <row r="421" spans="27:48" x14ac:dyDescent="0.25">
      <c r="AA421" s="32"/>
      <c r="AB421" s="32"/>
      <c r="AC421" s="32"/>
      <c r="AD421" s="32"/>
      <c r="AE421" s="32"/>
      <c r="AF421" s="32"/>
      <c r="AG421" s="32"/>
      <c r="AH421" s="32"/>
      <c r="AI421" s="32"/>
      <c r="AJ421" s="32"/>
      <c r="AK421" s="32"/>
      <c r="AL421" s="32"/>
      <c r="AM421" s="32"/>
      <c r="AN421" s="32"/>
      <c r="AO421" s="32"/>
      <c r="AP421" s="32"/>
      <c r="AQ421" s="32"/>
      <c r="AR421" s="32"/>
      <c r="AS421" s="32"/>
      <c r="AT421" s="32"/>
      <c r="AU421" s="32"/>
      <c r="AV421" s="32"/>
    </row>
    <row r="422" spans="27:48" x14ac:dyDescent="0.25">
      <c r="AA422" s="32"/>
      <c r="AB422" s="32"/>
      <c r="AC422" s="32"/>
      <c r="AD422" s="32"/>
      <c r="AE422" s="32"/>
      <c r="AF422" s="32"/>
      <c r="AG422" s="32"/>
      <c r="AH422" s="32"/>
      <c r="AI422" s="32"/>
      <c r="AJ422" s="32"/>
      <c r="AK422" s="32"/>
      <c r="AL422" s="32"/>
      <c r="AM422" s="32"/>
      <c r="AN422" s="32"/>
      <c r="AO422" s="32"/>
      <c r="AP422" s="32"/>
      <c r="AQ422" s="32"/>
      <c r="AR422" s="32"/>
      <c r="AS422" s="32"/>
      <c r="AT422" s="32"/>
      <c r="AU422" s="32"/>
      <c r="AV422" s="32"/>
    </row>
    <row r="423" spans="27:48" x14ac:dyDescent="0.25">
      <c r="AA423" s="32"/>
      <c r="AB423" s="32"/>
      <c r="AC423" s="32"/>
      <c r="AD423" s="32"/>
      <c r="AE423" s="32"/>
      <c r="AF423" s="32"/>
      <c r="AG423" s="32"/>
      <c r="AH423" s="32"/>
      <c r="AI423" s="32"/>
      <c r="AJ423" s="32"/>
      <c r="AK423" s="32"/>
      <c r="AL423" s="32"/>
      <c r="AM423" s="32"/>
      <c r="AN423" s="32"/>
      <c r="AO423" s="32"/>
      <c r="AP423" s="32"/>
      <c r="AQ423" s="32"/>
      <c r="AR423" s="32"/>
      <c r="AS423" s="32"/>
      <c r="AT423" s="32"/>
      <c r="AU423" s="32"/>
      <c r="AV423" s="32"/>
    </row>
    <row r="424" spans="27:48" x14ac:dyDescent="0.25">
      <c r="AA424" s="32"/>
      <c r="AB424" s="32"/>
      <c r="AC424" s="32"/>
      <c r="AD424" s="32"/>
      <c r="AE424" s="32"/>
      <c r="AF424" s="32"/>
      <c r="AG424" s="32"/>
      <c r="AH424" s="32"/>
      <c r="AI424" s="32"/>
      <c r="AJ424" s="32"/>
      <c r="AK424" s="32"/>
      <c r="AL424" s="32"/>
      <c r="AM424" s="32"/>
      <c r="AN424" s="32"/>
      <c r="AO424" s="32"/>
      <c r="AP424" s="32"/>
      <c r="AQ424" s="32"/>
      <c r="AR424" s="32"/>
      <c r="AS424" s="32"/>
      <c r="AT424" s="32"/>
      <c r="AU424" s="32"/>
      <c r="AV424" s="32"/>
    </row>
    <row r="425" spans="27:48" x14ac:dyDescent="0.25">
      <c r="AA425" s="32"/>
      <c r="AB425" s="32"/>
      <c r="AC425" s="32"/>
      <c r="AD425" s="32"/>
      <c r="AE425" s="32"/>
      <c r="AF425" s="32"/>
      <c r="AG425" s="32"/>
      <c r="AH425" s="32"/>
      <c r="AI425" s="32"/>
      <c r="AJ425" s="32"/>
      <c r="AK425" s="32"/>
      <c r="AL425" s="32"/>
      <c r="AM425" s="32"/>
      <c r="AN425" s="32"/>
      <c r="AO425" s="32"/>
      <c r="AP425" s="32"/>
      <c r="AQ425" s="32"/>
      <c r="AR425" s="32"/>
      <c r="AS425" s="32"/>
      <c r="AT425" s="32"/>
      <c r="AU425" s="32"/>
      <c r="AV425" s="32"/>
    </row>
    <row r="426" spans="27:48" x14ac:dyDescent="0.25">
      <c r="AA426" s="32"/>
      <c r="AB426" s="32"/>
      <c r="AC426" s="32"/>
      <c r="AD426" s="32"/>
      <c r="AE426" s="32"/>
      <c r="AF426" s="32"/>
      <c r="AG426" s="32"/>
      <c r="AH426" s="32"/>
      <c r="AI426" s="32"/>
      <c r="AJ426" s="32"/>
      <c r="AK426" s="32"/>
      <c r="AL426" s="32"/>
      <c r="AM426" s="32"/>
      <c r="AN426" s="32"/>
      <c r="AO426" s="32"/>
      <c r="AP426" s="32"/>
      <c r="AQ426" s="32"/>
      <c r="AR426" s="32"/>
      <c r="AS426" s="32"/>
      <c r="AT426" s="32"/>
      <c r="AU426" s="32"/>
      <c r="AV426" s="32"/>
    </row>
    <row r="427" spans="27:48" x14ac:dyDescent="0.25">
      <c r="AA427" s="32"/>
      <c r="AB427" s="32"/>
      <c r="AC427" s="32"/>
      <c r="AD427" s="32"/>
      <c r="AE427" s="32"/>
      <c r="AF427" s="32"/>
      <c r="AG427" s="32"/>
      <c r="AH427" s="32"/>
      <c r="AI427" s="32"/>
      <c r="AJ427" s="32"/>
      <c r="AK427" s="32"/>
      <c r="AL427" s="32"/>
      <c r="AM427" s="32"/>
      <c r="AN427" s="32"/>
      <c r="AO427" s="32"/>
      <c r="AP427" s="32"/>
      <c r="AQ427" s="32"/>
      <c r="AR427" s="32"/>
      <c r="AS427" s="32"/>
      <c r="AT427" s="32"/>
      <c r="AU427" s="32"/>
      <c r="AV427" s="32"/>
    </row>
    <row r="428" spans="27:48" x14ac:dyDescent="0.25">
      <c r="AA428" s="32"/>
      <c r="AB428" s="32"/>
      <c r="AC428" s="32"/>
      <c r="AD428" s="32"/>
      <c r="AE428" s="32"/>
      <c r="AF428" s="32"/>
      <c r="AG428" s="32"/>
      <c r="AH428" s="32"/>
      <c r="AI428" s="32"/>
      <c r="AJ428" s="32"/>
      <c r="AK428" s="32"/>
      <c r="AL428" s="32"/>
      <c r="AM428" s="32"/>
      <c r="AN428" s="32"/>
      <c r="AO428" s="32"/>
      <c r="AP428" s="32"/>
      <c r="AQ428" s="32"/>
      <c r="AR428" s="32"/>
      <c r="AS428" s="32"/>
      <c r="AT428" s="32"/>
      <c r="AU428" s="32"/>
      <c r="AV428" s="32"/>
    </row>
    <row r="429" spans="27:48" x14ac:dyDescent="0.25">
      <c r="AA429" s="32"/>
      <c r="AB429" s="32"/>
      <c r="AC429" s="32"/>
      <c r="AD429" s="32"/>
      <c r="AE429" s="32"/>
      <c r="AF429" s="32"/>
      <c r="AG429" s="32"/>
      <c r="AH429" s="32"/>
      <c r="AI429" s="32"/>
      <c r="AJ429" s="32"/>
      <c r="AK429" s="32"/>
      <c r="AL429" s="32"/>
      <c r="AM429" s="32"/>
      <c r="AN429" s="32"/>
      <c r="AO429" s="32"/>
      <c r="AP429" s="32"/>
      <c r="AQ429" s="32"/>
      <c r="AR429" s="32"/>
      <c r="AS429" s="32"/>
      <c r="AT429" s="32"/>
      <c r="AU429" s="32"/>
      <c r="AV429" s="32"/>
    </row>
    <row r="430" spans="27:48" x14ac:dyDescent="0.25">
      <c r="AA430" s="32"/>
      <c r="AB430" s="32"/>
      <c r="AC430" s="32"/>
      <c r="AD430" s="32"/>
      <c r="AE430" s="32"/>
      <c r="AF430" s="32"/>
      <c r="AG430" s="32"/>
      <c r="AH430" s="32"/>
      <c r="AI430" s="32"/>
      <c r="AJ430" s="32"/>
      <c r="AK430" s="32"/>
      <c r="AL430" s="32"/>
      <c r="AM430" s="32"/>
      <c r="AN430" s="32"/>
      <c r="AO430" s="32"/>
      <c r="AP430" s="32"/>
      <c r="AQ430" s="32"/>
      <c r="AR430" s="32"/>
      <c r="AS430" s="32"/>
      <c r="AT430" s="32"/>
      <c r="AU430" s="32"/>
      <c r="AV430" s="32"/>
    </row>
    <row r="431" spans="27:48" x14ac:dyDescent="0.25">
      <c r="AA431" s="32"/>
      <c r="AB431" s="32"/>
      <c r="AC431" s="32"/>
      <c r="AD431" s="32"/>
      <c r="AE431" s="32"/>
      <c r="AF431" s="32"/>
      <c r="AG431" s="32"/>
      <c r="AH431" s="32"/>
      <c r="AI431" s="32"/>
      <c r="AJ431" s="32"/>
      <c r="AK431" s="32"/>
      <c r="AL431" s="32"/>
      <c r="AM431" s="32"/>
      <c r="AN431" s="32"/>
      <c r="AO431" s="32"/>
      <c r="AP431" s="32"/>
      <c r="AQ431" s="32"/>
      <c r="AR431" s="32"/>
      <c r="AS431" s="32"/>
      <c r="AT431" s="32"/>
      <c r="AU431" s="32"/>
      <c r="AV431" s="32"/>
    </row>
    <row r="432" spans="27:48" x14ac:dyDescent="0.25">
      <c r="AA432" s="32"/>
      <c r="AB432" s="32"/>
      <c r="AC432" s="32"/>
      <c r="AD432" s="32"/>
      <c r="AE432" s="32"/>
      <c r="AF432" s="32"/>
      <c r="AG432" s="32"/>
      <c r="AH432" s="32"/>
      <c r="AI432" s="32"/>
      <c r="AJ432" s="32"/>
      <c r="AK432" s="32"/>
      <c r="AL432" s="32"/>
      <c r="AM432" s="32"/>
      <c r="AN432" s="32"/>
      <c r="AO432" s="32"/>
      <c r="AP432" s="32"/>
      <c r="AQ432" s="32"/>
      <c r="AR432" s="32"/>
      <c r="AS432" s="32"/>
      <c r="AT432" s="32"/>
      <c r="AU432" s="32"/>
      <c r="AV432" s="32"/>
    </row>
    <row r="433" spans="27:48" x14ac:dyDescent="0.25">
      <c r="AA433" s="32"/>
      <c r="AB433" s="32"/>
      <c r="AC433" s="32"/>
      <c r="AD433" s="32"/>
      <c r="AE433" s="32"/>
      <c r="AF433" s="32"/>
      <c r="AG433" s="32"/>
      <c r="AH433" s="32"/>
      <c r="AI433" s="32"/>
      <c r="AJ433" s="32"/>
      <c r="AK433" s="32"/>
      <c r="AL433" s="32"/>
      <c r="AM433" s="32"/>
      <c r="AN433" s="32"/>
      <c r="AO433" s="32"/>
      <c r="AP433" s="32"/>
      <c r="AQ433" s="32"/>
      <c r="AR433" s="32"/>
      <c r="AS433" s="32"/>
      <c r="AT433" s="32"/>
      <c r="AU433" s="32"/>
      <c r="AV433" s="32"/>
    </row>
    <row r="434" spans="27:48" x14ac:dyDescent="0.25">
      <c r="AA434" s="32"/>
      <c r="AB434" s="32"/>
      <c r="AC434" s="32"/>
      <c r="AD434" s="32"/>
      <c r="AE434" s="32"/>
      <c r="AF434" s="32"/>
      <c r="AG434" s="32"/>
      <c r="AH434" s="32"/>
      <c r="AI434" s="32"/>
      <c r="AJ434" s="32"/>
      <c r="AK434" s="32"/>
      <c r="AL434" s="32"/>
      <c r="AM434" s="32"/>
      <c r="AN434" s="32"/>
      <c r="AO434" s="32"/>
      <c r="AP434" s="32"/>
      <c r="AQ434" s="32"/>
      <c r="AR434" s="32"/>
      <c r="AS434" s="32"/>
      <c r="AT434" s="32"/>
      <c r="AU434" s="32"/>
      <c r="AV434" s="32"/>
    </row>
    <row r="435" spans="27:48" x14ac:dyDescent="0.25">
      <c r="AA435" s="32"/>
      <c r="AB435" s="32"/>
      <c r="AC435" s="32"/>
      <c r="AD435" s="32"/>
      <c r="AE435" s="32"/>
      <c r="AF435" s="32"/>
      <c r="AG435" s="32"/>
      <c r="AH435" s="32"/>
      <c r="AI435" s="32"/>
      <c r="AJ435" s="32"/>
      <c r="AK435" s="32"/>
      <c r="AL435" s="32"/>
      <c r="AM435" s="32"/>
      <c r="AN435" s="32"/>
      <c r="AO435" s="32"/>
      <c r="AP435" s="32"/>
      <c r="AQ435" s="32"/>
      <c r="AR435" s="32"/>
      <c r="AS435" s="32"/>
      <c r="AT435" s="32"/>
      <c r="AU435" s="32"/>
      <c r="AV435" s="32"/>
    </row>
    <row r="436" spans="27:48" x14ac:dyDescent="0.25">
      <c r="AA436" s="32"/>
      <c r="AB436" s="32"/>
      <c r="AC436" s="32"/>
      <c r="AD436" s="32"/>
      <c r="AE436" s="32"/>
      <c r="AF436" s="32"/>
      <c r="AG436" s="32"/>
      <c r="AH436" s="32"/>
      <c r="AI436" s="32"/>
      <c r="AJ436" s="32"/>
      <c r="AK436" s="32"/>
      <c r="AL436" s="32"/>
      <c r="AM436" s="32"/>
      <c r="AN436" s="32"/>
      <c r="AO436" s="32"/>
      <c r="AP436" s="32"/>
      <c r="AQ436" s="32"/>
      <c r="AR436" s="32"/>
      <c r="AS436" s="32"/>
      <c r="AT436" s="32"/>
      <c r="AU436" s="32"/>
      <c r="AV436" s="32"/>
    </row>
    <row r="437" spans="27:48" x14ac:dyDescent="0.25">
      <c r="AA437" s="32"/>
      <c r="AB437" s="32"/>
      <c r="AC437" s="32"/>
      <c r="AD437" s="32"/>
      <c r="AE437" s="32"/>
      <c r="AF437" s="32"/>
      <c r="AG437" s="32"/>
      <c r="AH437" s="32"/>
      <c r="AI437" s="32"/>
      <c r="AJ437" s="32"/>
      <c r="AK437" s="32"/>
      <c r="AL437" s="32"/>
      <c r="AM437" s="32"/>
      <c r="AN437" s="32"/>
      <c r="AO437" s="32"/>
      <c r="AP437" s="32"/>
      <c r="AQ437" s="32"/>
      <c r="AR437" s="32"/>
      <c r="AS437" s="32"/>
      <c r="AT437" s="32"/>
      <c r="AU437" s="32"/>
      <c r="AV437" s="32"/>
    </row>
    <row r="438" spans="27:48" x14ac:dyDescent="0.25">
      <c r="AA438" s="32"/>
      <c r="AB438" s="32"/>
      <c r="AC438" s="32"/>
      <c r="AD438" s="32"/>
      <c r="AE438" s="32"/>
      <c r="AF438" s="32"/>
      <c r="AG438" s="32"/>
      <c r="AH438" s="32"/>
      <c r="AI438" s="32"/>
      <c r="AJ438" s="32"/>
      <c r="AK438" s="32"/>
      <c r="AL438" s="32"/>
      <c r="AM438" s="32"/>
      <c r="AN438" s="32"/>
      <c r="AO438" s="32"/>
      <c r="AP438" s="32"/>
      <c r="AQ438" s="32"/>
      <c r="AR438" s="32"/>
      <c r="AS438" s="32"/>
      <c r="AT438" s="32"/>
      <c r="AU438" s="32"/>
      <c r="AV438" s="32"/>
    </row>
    <row r="439" spans="27:48" x14ac:dyDescent="0.25">
      <c r="AA439" s="32"/>
      <c r="AB439" s="32"/>
      <c r="AC439" s="32"/>
      <c r="AD439" s="32"/>
      <c r="AE439" s="32"/>
      <c r="AF439" s="32"/>
      <c r="AG439" s="32"/>
      <c r="AH439" s="32"/>
      <c r="AI439" s="32"/>
      <c r="AJ439" s="32"/>
      <c r="AK439" s="32"/>
      <c r="AL439" s="32"/>
      <c r="AM439" s="32"/>
      <c r="AN439" s="32"/>
      <c r="AO439" s="32"/>
      <c r="AP439" s="32"/>
      <c r="AQ439" s="32"/>
      <c r="AR439" s="32"/>
      <c r="AS439" s="32"/>
      <c r="AT439" s="32"/>
      <c r="AU439" s="32"/>
      <c r="AV439" s="32"/>
    </row>
    <row r="440" spans="27:48" x14ac:dyDescent="0.25">
      <c r="AA440" s="32"/>
      <c r="AB440" s="32"/>
      <c r="AC440" s="32"/>
      <c r="AD440" s="32"/>
      <c r="AE440" s="32"/>
      <c r="AF440" s="32"/>
      <c r="AG440" s="32"/>
      <c r="AH440" s="32"/>
      <c r="AI440" s="32"/>
      <c r="AJ440" s="32"/>
      <c r="AK440" s="32"/>
      <c r="AL440" s="32"/>
      <c r="AM440" s="32"/>
      <c r="AN440" s="32"/>
      <c r="AO440" s="32"/>
      <c r="AP440" s="32"/>
      <c r="AQ440" s="32"/>
      <c r="AR440" s="32"/>
      <c r="AS440" s="32"/>
      <c r="AT440" s="32"/>
      <c r="AU440" s="32"/>
      <c r="AV440" s="32"/>
    </row>
    <row r="441" spans="27:48" x14ac:dyDescent="0.25">
      <c r="AA441" s="32"/>
      <c r="AB441" s="32"/>
      <c r="AC441" s="32"/>
      <c r="AD441" s="32"/>
      <c r="AE441" s="32"/>
      <c r="AF441" s="32"/>
      <c r="AG441" s="32"/>
      <c r="AH441" s="32"/>
      <c r="AI441" s="32"/>
      <c r="AJ441" s="32"/>
      <c r="AK441" s="32"/>
      <c r="AL441" s="32"/>
      <c r="AM441" s="32"/>
      <c r="AN441" s="32"/>
      <c r="AO441" s="32"/>
      <c r="AP441" s="32"/>
      <c r="AQ441" s="32"/>
      <c r="AR441" s="32"/>
      <c r="AS441" s="32"/>
      <c r="AT441" s="32"/>
      <c r="AU441" s="32"/>
      <c r="AV441" s="32"/>
    </row>
    <row r="442" spans="27:48" x14ac:dyDescent="0.25">
      <c r="AA442" s="32"/>
      <c r="AB442" s="32"/>
      <c r="AC442" s="32"/>
      <c r="AD442" s="32"/>
      <c r="AE442" s="32"/>
      <c r="AF442" s="32"/>
      <c r="AG442" s="32"/>
      <c r="AH442" s="32"/>
      <c r="AI442" s="32"/>
      <c r="AJ442" s="32"/>
      <c r="AK442" s="32"/>
      <c r="AL442" s="32"/>
      <c r="AM442" s="32"/>
      <c r="AN442" s="32"/>
      <c r="AO442" s="32"/>
      <c r="AP442" s="32"/>
      <c r="AQ442" s="32"/>
      <c r="AR442" s="32"/>
      <c r="AS442" s="32"/>
      <c r="AT442" s="32"/>
      <c r="AU442" s="32"/>
      <c r="AV442" s="32"/>
    </row>
    <row r="443" spans="27:48" x14ac:dyDescent="0.25">
      <c r="AA443" s="32"/>
      <c r="AB443" s="32"/>
      <c r="AC443" s="32"/>
      <c r="AD443" s="32"/>
      <c r="AE443" s="32"/>
      <c r="AF443" s="32"/>
      <c r="AG443" s="32"/>
      <c r="AH443" s="32"/>
      <c r="AI443" s="32"/>
      <c r="AJ443" s="32"/>
      <c r="AK443" s="32"/>
      <c r="AL443" s="32"/>
      <c r="AM443" s="32"/>
      <c r="AN443" s="32"/>
      <c r="AO443" s="32"/>
      <c r="AP443" s="32"/>
      <c r="AQ443" s="32"/>
      <c r="AR443" s="32"/>
      <c r="AS443" s="32"/>
      <c r="AT443" s="32"/>
      <c r="AU443" s="32"/>
      <c r="AV443" s="32"/>
    </row>
    <row r="444" spans="27:48" x14ac:dyDescent="0.25">
      <c r="AA444" s="32"/>
      <c r="AB444" s="32"/>
      <c r="AC444" s="32"/>
      <c r="AD444" s="32"/>
      <c r="AE444" s="32"/>
      <c r="AF444" s="32"/>
      <c r="AG444" s="32"/>
      <c r="AH444" s="32"/>
      <c r="AI444" s="32"/>
      <c r="AJ444" s="32"/>
      <c r="AK444" s="32"/>
      <c r="AL444" s="32"/>
      <c r="AM444" s="32"/>
      <c r="AN444" s="32"/>
      <c r="AO444" s="32"/>
      <c r="AP444" s="32"/>
      <c r="AQ444" s="32"/>
      <c r="AR444" s="32"/>
      <c r="AS444" s="32"/>
      <c r="AT444" s="32"/>
      <c r="AU444" s="32"/>
      <c r="AV444" s="32"/>
    </row>
    <row r="445" spans="27:48" x14ac:dyDescent="0.25">
      <c r="AA445" s="32"/>
      <c r="AB445" s="32"/>
      <c r="AC445" s="32"/>
      <c r="AD445" s="32"/>
      <c r="AE445" s="32"/>
      <c r="AF445" s="32"/>
      <c r="AG445" s="32"/>
      <c r="AH445" s="32"/>
      <c r="AI445" s="32"/>
      <c r="AJ445" s="32"/>
      <c r="AK445" s="32"/>
      <c r="AL445" s="32"/>
      <c r="AM445" s="32"/>
      <c r="AN445" s="32"/>
      <c r="AO445" s="32"/>
      <c r="AP445" s="32"/>
      <c r="AQ445" s="32"/>
      <c r="AR445" s="32"/>
      <c r="AS445" s="32"/>
      <c r="AT445" s="32"/>
      <c r="AU445" s="32"/>
      <c r="AV445" s="32"/>
    </row>
    <row r="446" spans="27:48" x14ac:dyDescent="0.25">
      <c r="AA446" s="32"/>
      <c r="AB446" s="32"/>
      <c r="AC446" s="32"/>
      <c r="AD446" s="32"/>
      <c r="AE446" s="32"/>
      <c r="AF446" s="32"/>
      <c r="AG446" s="32"/>
      <c r="AH446" s="32"/>
      <c r="AI446" s="32"/>
      <c r="AJ446" s="32"/>
      <c r="AK446" s="32"/>
      <c r="AL446" s="32"/>
      <c r="AM446" s="32"/>
      <c r="AN446" s="32"/>
      <c r="AO446" s="32"/>
      <c r="AP446" s="32"/>
      <c r="AQ446" s="32"/>
      <c r="AR446" s="32"/>
      <c r="AS446" s="32"/>
      <c r="AT446" s="32"/>
      <c r="AU446" s="32"/>
      <c r="AV446" s="32"/>
    </row>
    <row r="447" spans="27:48" x14ac:dyDescent="0.25">
      <c r="AA447" s="32"/>
      <c r="AB447" s="32"/>
      <c r="AC447" s="32"/>
      <c r="AD447" s="32"/>
      <c r="AE447" s="32"/>
      <c r="AF447" s="32"/>
      <c r="AG447" s="32"/>
      <c r="AH447" s="32"/>
      <c r="AI447" s="32"/>
      <c r="AJ447" s="32"/>
      <c r="AK447" s="32"/>
      <c r="AL447" s="32"/>
      <c r="AM447" s="32"/>
      <c r="AN447" s="32"/>
      <c r="AO447" s="32"/>
      <c r="AP447" s="32"/>
      <c r="AQ447" s="32"/>
      <c r="AR447" s="32"/>
      <c r="AS447" s="32"/>
      <c r="AT447" s="32"/>
      <c r="AU447" s="32"/>
      <c r="AV447" s="32"/>
    </row>
    <row r="448" spans="27:48" x14ac:dyDescent="0.25">
      <c r="AA448" s="32"/>
      <c r="AB448" s="32"/>
      <c r="AC448" s="32"/>
      <c r="AD448" s="32"/>
      <c r="AE448" s="32"/>
      <c r="AF448" s="32"/>
      <c r="AG448" s="32"/>
      <c r="AH448" s="32"/>
      <c r="AI448" s="32"/>
      <c r="AJ448" s="32"/>
      <c r="AK448" s="32"/>
      <c r="AL448" s="32"/>
      <c r="AM448" s="32"/>
      <c r="AN448" s="32"/>
      <c r="AO448" s="32"/>
      <c r="AP448" s="32"/>
      <c r="AQ448" s="32"/>
      <c r="AR448" s="32"/>
      <c r="AS448" s="32"/>
      <c r="AT448" s="32"/>
      <c r="AU448" s="32"/>
      <c r="AV448" s="32"/>
    </row>
    <row r="449" spans="27:48" x14ac:dyDescent="0.25">
      <c r="AA449" s="32"/>
      <c r="AB449" s="32"/>
      <c r="AC449" s="32"/>
      <c r="AD449" s="32"/>
      <c r="AE449" s="32"/>
      <c r="AF449" s="32"/>
      <c r="AG449" s="32"/>
      <c r="AH449" s="32"/>
      <c r="AI449" s="32"/>
      <c r="AJ449" s="32"/>
      <c r="AK449" s="32"/>
      <c r="AL449" s="32"/>
      <c r="AM449" s="32"/>
      <c r="AN449" s="32"/>
      <c r="AO449" s="32"/>
      <c r="AP449" s="32"/>
      <c r="AQ449" s="32"/>
      <c r="AR449" s="32"/>
      <c r="AS449" s="32"/>
      <c r="AT449" s="32"/>
      <c r="AU449" s="32"/>
      <c r="AV449" s="32"/>
    </row>
    <row r="450" spans="27:48" x14ac:dyDescent="0.25">
      <c r="AA450" s="32"/>
      <c r="AB450" s="32"/>
      <c r="AC450" s="32"/>
      <c r="AD450" s="32"/>
      <c r="AE450" s="32"/>
      <c r="AF450" s="32"/>
      <c r="AG450" s="32"/>
      <c r="AH450" s="32"/>
      <c r="AI450" s="32"/>
      <c r="AJ450" s="32"/>
      <c r="AK450" s="32"/>
      <c r="AL450" s="32"/>
      <c r="AM450" s="32"/>
      <c r="AN450" s="32"/>
      <c r="AO450" s="32"/>
      <c r="AP450" s="32"/>
      <c r="AQ450" s="32"/>
      <c r="AR450" s="32"/>
      <c r="AS450" s="32"/>
      <c r="AT450" s="32"/>
      <c r="AU450" s="32"/>
      <c r="AV450" s="32"/>
    </row>
    <row r="451" spans="27:48" x14ac:dyDescent="0.25">
      <c r="AA451" s="32"/>
      <c r="AB451" s="32"/>
      <c r="AC451" s="32"/>
      <c r="AD451" s="32"/>
      <c r="AE451" s="32"/>
      <c r="AF451" s="32"/>
      <c r="AG451" s="32"/>
      <c r="AH451" s="32"/>
      <c r="AI451" s="32"/>
      <c r="AJ451" s="32"/>
      <c r="AK451" s="32"/>
      <c r="AL451" s="32"/>
      <c r="AM451" s="32"/>
      <c r="AN451" s="32"/>
      <c r="AO451" s="32"/>
      <c r="AP451" s="32"/>
      <c r="AQ451" s="32"/>
      <c r="AR451" s="32"/>
      <c r="AS451" s="32"/>
      <c r="AT451" s="32"/>
      <c r="AU451" s="32"/>
      <c r="AV451" s="32"/>
    </row>
    <row r="452" spans="27:48" x14ac:dyDescent="0.25">
      <c r="AA452" s="32"/>
      <c r="AB452" s="32"/>
      <c r="AC452" s="32"/>
      <c r="AD452" s="32"/>
      <c r="AE452" s="32"/>
      <c r="AF452" s="32"/>
      <c r="AG452" s="32"/>
      <c r="AH452" s="32"/>
      <c r="AI452" s="32"/>
      <c r="AJ452" s="32"/>
      <c r="AK452" s="32"/>
      <c r="AL452" s="32"/>
      <c r="AM452" s="32"/>
      <c r="AN452" s="32"/>
      <c r="AO452" s="32"/>
      <c r="AP452" s="32"/>
      <c r="AQ452" s="32"/>
      <c r="AR452" s="32"/>
      <c r="AS452" s="32"/>
      <c r="AT452" s="32"/>
      <c r="AU452" s="32"/>
      <c r="AV452" s="32"/>
    </row>
    <row r="453" spans="27:48" x14ac:dyDescent="0.25">
      <c r="AA453" s="32"/>
      <c r="AB453" s="32"/>
      <c r="AC453" s="32"/>
      <c r="AD453" s="32"/>
      <c r="AE453" s="32"/>
      <c r="AF453" s="32"/>
      <c r="AG453" s="32"/>
      <c r="AH453" s="32"/>
      <c r="AI453" s="32"/>
      <c r="AJ453" s="32"/>
      <c r="AK453" s="32"/>
      <c r="AL453" s="32"/>
      <c r="AM453" s="32"/>
      <c r="AN453" s="32"/>
      <c r="AO453" s="32"/>
      <c r="AP453" s="32"/>
      <c r="AQ453" s="32"/>
      <c r="AR453" s="32"/>
      <c r="AS453" s="32"/>
      <c r="AT453" s="32"/>
      <c r="AU453" s="32"/>
      <c r="AV453" s="32"/>
    </row>
    <row r="454" spans="27:48" x14ac:dyDescent="0.25">
      <c r="AA454" s="32"/>
      <c r="AB454" s="32"/>
      <c r="AC454" s="32"/>
      <c r="AD454" s="32"/>
      <c r="AE454" s="32"/>
      <c r="AF454" s="32"/>
      <c r="AG454" s="32"/>
      <c r="AH454" s="32"/>
      <c r="AI454" s="32"/>
      <c r="AJ454" s="32"/>
      <c r="AK454" s="32"/>
      <c r="AL454" s="32"/>
      <c r="AM454" s="32"/>
      <c r="AN454" s="32"/>
      <c r="AO454" s="32"/>
      <c r="AP454" s="32"/>
      <c r="AQ454" s="32"/>
      <c r="AR454" s="32"/>
      <c r="AS454" s="32"/>
      <c r="AT454" s="32"/>
      <c r="AU454" s="32"/>
      <c r="AV454" s="32"/>
    </row>
    <row r="455" spans="27:48" x14ac:dyDescent="0.25">
      <c r="AA455" s="32"/>
      <c r="AB455" s="32"/>
      <c r="AC455" s="32"/>
      <c r="AD455" s="32"/>
      <c r="AE455" s="32"/>
      <c r="AF455" s="32"/>
      <c r="AG455" s="32"/>
      <c r="AH455" s="32"/>
      <c r="AI455" s="32"/>
      <c r="AJ455" s="32"/>
      <c r="AK455" s="32"/>
      <c r="AL455" s="32"/>
      <c r="AM455" s="32"/>
      <c r="AN455" s="32"/>
      <c r="AO455" s="32"/>
      <c r="AP455" s="32"/>
      <c r="AQ455" s="32"/>
      <c r="AR455" s="32"/>
      <c r="AS455" s="32"/>
      <c r="AT455" s="32"/>
      <c r="AU455" s="32"/>
      <c r="AV455" s="32"/>
    </row>
    <row r="456" spans="27:48" x14ac:dyDescent="0.25">
      <c r="AA456" s="32"/>
      <c r="AB456" s="32"/>
      <c r="AC456" s="32"/>
      <c r="AD456" s="32"/>
      <c r="AE456" s="32"/>
      <c r="AF456" s="32"/>
      <c r="AG456" s="32"/>
      <c r="AH456" s="32"/>
      <c r="AI456" s="32"/>
      <c r="AJ456" s="32"/>
      <c r="AK456" s="32"/>
      <c r="AL456" s="32"/>
      <c r="AM456" s="32"/>
      <c r="AN456" s="32"/>
      <c r="AO456" s="32"/>
      <c r="AP456" s="32"/>
      <c r="AQ456" s="32"/>
      <c r="AR456" s="32"/>
      <c r="AS456" s="32"/>
      <c r="AT456" s="32"/>
      <c r="AU456" s="32"/>
      <c r="AV456" s="32"/>
    </row>
    <row r="457" spans="27:48" x14ac:dyDescent="0.25">
      <c r="AA457" s="32"/>
      <c r="AB457" s="32"/>
      <c r="AC457" s="32"/>
      <c r="AD457" s="32"/>
      <c r="AE457" s="32"/>
      <c r="AF457" s="32"/>
      <c r="AG457" s="32"/>
      <c r="AH457" s="32"/>
      <c r="AI457" s="32"/>
      <c r="AJ457" s="32"/>
      <c r="AK457" s="32"/>
      <c r="AL457" s="32"/>
      <c r="AM457" s="32"/>
      <c r="AN457" s="32"/>
      <c r="AO457" s="32"/>
      <c r="AP457" s="32"/>
      <c r="AQ457" s="32"/>
      <c r="AR457" s="32"/>
      <c r="AS457" s="32"/>
      <c r="AT457" s="32"/>
      <c r="AU457" s="32"/>
      <c r="AV457" s="32"/>
    </row>
    <row r="458" spans="27:48" x14ac:dyDescent="0.25">
      <c r="AA458" s="32"/>
      <c r="AB458" s="32"/>
      <c r="AC458" s="32"/>
      <c r="AD458" s="32"/>
      <c r="AE458" s="32"/>
      <c r="AF458" s="32"/>
      <c r="AG458" s="32"/>
      <c r="AH458" s="32"/>
      <c r="AI458" s="32"/>
      <c r="AJ458" s="32"/>
      <c r="AK458" s="32"/>
      <c r="AL458" s="32"/>
      <c r="AM458" s="32"/>
      <c r="AN458" s="32"/>
      <c r="AO458" s="32"/>
      <c r="AP458" s="32"/>
      <c r="AQ458" s="32"/>
      <c r="AR458" s="32"/>
      <c r="AS458" s="32"/>
      <c r="AT458" s="32"/>
      <c r="AU458" s="32"/>
      <c r="AV458" s="32"/>
    </row>
    <row r="459" spans="27:48" x14ac:dyDescent="0.25">
      <c r="AA459" s="32"/>
      <c r="AB459" s="32"/>
      <c r="AC459" s="32"/>
      <c r="AD459" s="32"/>
      <c r="AE459" s="32"/>
      <c r="AF459" s="32"/>
      <c r="AG459" s="32"/>
      <c r="AH459" s="32"/>
      <c r="AI459" s="32"/>
      <c r="AJ459" s="32"/>
      <c r="AK459" s="32"/>
      <c r="AL459" s="32"/>
      <c r="AM459" s="32"/>
      <c r="AN459" s="32"/>
      <c r="AO459" s="32"/>
      <c r="AP459" s="32"/>
      <c r="AQ459" s="32"/>
      <c r="AR459" s="32"/>
      <c r="AS459" s="32"/>
      <c r="AT459" s="32"/>
      <c r="AU459" s="32"/>
      <c r="AV459" s="32"/>
    </row>
    <row r="460" spans="27:48" x14ac:dyDescent="0.25">
      <c r="AA460" s="32"/>
      <c r="AB460" s="32"/>
      <c r="AC460" s="32"/>
      <c r="AD460" s="32"/>
      <c r="AE460" s="32"/>
      <c r="AF460" s="32"/>
      <c r="AG460" s="32"/>
      <c r="AH460" s="32"/>
      <c r="AI460" s="32"/>
      <c r="AJ460" s="32"/>
      <c r="AK460" s="32"/>
      <c r="AL460" s="32"/>
      <c r="AM460" s="32"/>
      <c r="AN460" s="32"/>
      <c r="AO460" s="32"/>
      <c r="AP460" s="32"/>
      <c r="AQ460" s="32"/>
      <c r="AR460" s="32"/>
      <c r="AS460" s="32"/>
      <c r="AT460" s="32"/>
      <c r="AU460" s="32"/>
      <c r="AV460" s="32"/>
    </row>
    <row r="461" spans="27:48" x14ac:dyDescent="0.25">
      <c r="AA461" s="32"/>
      <c r="AB461" s="32"/>
      <c r="AC461" s="32"/>
      <c r="AD461" s="32"/>
      <c r="AE461" s="32"/>
      <c r="AF461" s="32"/>
      <c r="AG461" s="32"/>
      <c r="AH461" s="32"/>
      <c r="AI461" s="32"/>
      <c r="AJ461" s="32"/>
      <c r="AK461" s="32"/>
      <c r="AL461" s="32"/>
      <c r="AM461" s="32"/>
      <c r="AN461" s="32"/>
      <c r="AO461" s="32"/>
      <c r="AP461" s="32"/>
      <c r="AQ461" s="32"/>
      <c r="AR461" s="32"/>
      <c r="AS461" s="32"/>
      <c r="AT461" s="32"/>
      <c r="AU461" s="32"/>
      <c r="AV461" s="32"/>
    </row>
    <row r="462" spans="27:48" x14ac:dyDescent="0.25">
      <c r="AA462" s="32"/>
      <c r="AB462" s="32"/>
      <c r="AC462" s="32"/>
      <c r="AD462" s="32"/>
      <c r="AE462" s="32"/>
      <c r="AF462" s="32"/>
      <c r="AG462" s="32"/>
      <c r="AH462" s="32"/>
      <c r="AI462" s="32"/>
      <c r="AJ462" s="32"/>
      <c r="AK462" s="32"/>
      <c r="AL462" s="32"/>
      <c r="AM462" s="32"/>
      <c r="AN462" s="32"/>
      <c r="AO462" s="32"/>
      <c r="AP462" s="32"/>
      <c r="AQ462" s="32"/>
      <c r="AR462" s="32"/>
      <c r="AS462" s="32"/>
      <c r="AT462" s="32"/>
      <c r="AU462" s="32"/>
      <c r="AV462" s="32"/>
    </row>
    <row r="463" spans="27:48" x14ac:dyDescent="0.25">
      <c r="AA463" s="32"/>
      <c r="AB463" s="32"/>
      <c r="AC463" s="32"/>
      <c r="AD463" s="32"/>
      <c r="AE463" s="32"/>
      <c r="AF463" s="32"/>
      <c r="AG463" s="32"/>
      <c r="AH463" s="32"/>
      <c r="AI463" s="32"/>
      <c r="AJ463" s="32"/>
      <c r="AK463" s="32"/>
      <c r="AL463" s="32"/>
      <c r="AM463" s="32"/>
      <c r="AN463" s="32"/>
      <c r="AO463" s="32"/>
      <c r="AP463" s="32"/>
      <c r="AQ463" s="32"/>
      <c r="AR463" s="32"/>
      <c r="AS463" s="32"/>
      <c r="AT463" s="32"/>
      <c r="AU463" s="32"/>
      <c r="AV463" s="32"/>
    </row>
    <row r="464" spans="27:48" x14ac:dyDescent="0.25">
      <c r="AA464" s="32"/>
      <c r="AB464" s="32"/>
      <c r="AC464" s="32"/>
      <c r="AD464" s="32"/>
      <c r="AE464" s="32"/>
      <c r="AF464" s="32"/>
      <c r="AG464" s="32"/>
      <c r="AH464" s="32"/>
      <c r="AI464" s="32"/>
      <c r="AJ464" s="32"/>
      <c r="AK464" s="32"/>
      <c r="AL464" s="32"/>
      <c r="AM464" s="32"/>
      <c r="AN464" s="32"/>
      <c r="AO464" s="32"/>
      <c r="AP464" s="32"/>
      <c r="AQ464" s="32"/>
      <c r="AR464" s="32"/>
      <c r="AS464" s="32"/>
      <c r="AT464" s="32"/>
      <c r="AU464" s="32"/>
      <c r="AV464" s="32"/>
    </row>
    <row r="465" spans="27:48" x14ac:dyDescent="0.25">
      <c r="AA465" s="32"/>
      <c r="AB465" s="32"/>
      <c r="AC465" s="32"/>
      <c r="AD465" s="32"/>
      <c r="AE465" s="32"/>
      <c r="AF465" s="32"/>
      <c r="AG465" s="32"/>
      <c r="AH465" s="32"/>
      <c r="AI465" s="32"/>
      <c r="AJ465" s="32"/>
      <c r="AK465" s="32"/>
      <c r="AL465" s="32"/>
      <c r="AM465" s="32"/>
      <c r="AN465" s="32"/>
      <c r="AO465" s="32"/>
      <c r="AP465" s="32"/>
      <c r="AQ465" s="32"/>
      <c r="AR465" s="32"/>
      <c r="AS465" s="32"/>
      <c r="AT465" s="32"/>
      <c r="AU465" s="32"/>
      <c r="AV465" s="32"/>
    </row>
    <row r="466" spans="27:48" x14ac:dyDescent="0.25">
      <c r="AA466" s="32"/>
      <c r="AB466" s="32"/>
      <c r="AC466" s="32"/>
      <c r="AD466" s="32"/>
      <c r="AE466" s="32"/>
      <c r="AF466" s="32"/>
      <c r="AG466" s="32"/>
      <c r="AH466" s="32"/>
      <c r="AI466" s="32"/>
      <c r="AJ466" s="32"/>
      <c r="AK466" s="32"/>
      <c r="AL466" s="32"/>
      <c r="AM466" s="32"/>
      <c r="AN466" s="32"/>
      <c r="AO466" s="32"/>
      <c r="AP466" s="32"/>
      <c r="AQ466" s="32"/>
      <c r="AR466" s="32"/>
      <c r="AS466" s="32"/>
      <c r="AT466" s="32"/>
      <c r="AU466" s="32"/>
      <c r="AV466" s="32"/>
    </row>
    <row r="467" spans="27:48" x14ac:dyDescent="0.25">
      <c r="AA467" s="32"/>
      <c r="AB467" s="32"/>
      <c r="AC467" s="32"/>
      <c r="AD467" s="32"/>
      <c r="AE467" s="32"/>
      <c r="AF467" s="32"/>
      <c r="AG467" s="32"/>
      <c r="AH467" s="32"/>
      <c r="AI467" s="32"/>
      <c r="AJ467" s="32"/>
      <c r="AK467" s="32"/>
      <c r="AL467" s="32"/>
      <c r="AM467" s="32"/>
      <c r="AN467" s="32"/>
      <c r="AO467" s="32"/>
      <c r="AP467" s="32"/>
      <c r="AQ467" s="32"/>
      <c r="AR467" s="32"/>
      <c r="AS467" s="32"/>
      <c r="AT467" s="32"/>
      <c r="AU467" s="32"/>
      <c r="AV467" s="32"/>
    </row>
    <row r="468" spans="27:48" x14ac:dyDescent="0.25">
      <c r="AA468" s="32"/>
      <c r="AB468" s="32"/>
      <c r="AC468" s="32"/>
      <c r="AD468" s="32"/>
      <c r="AE468" s="32"/>
      <c r="AF468" s="32"/>
      <c r="AG468" s="32"/>
      <c r="AH468" s="32"/>
      <c r="AI468" s="32"/>
      <c r="AJ468" s="32"/>
      <c r="AK468" s="32"/>
      <c r="AL468" s="32"/>
      <c r="AM468" s="32"/>
      <c r="AN468" s="32"/>
      <c r="AO468" s="32"/>
      <c r="AP468" s="32"/>
      <c r="AQ468" s="32"/>
      <c r="AR468" s="32"/>
      <c r="AS468" s="32"/>
      <c r="AT468" s="32"/>
      <c r="AU468" s="32"/>
      <c r="AV468" s="32"/>
    </row>
    <row r="469" spans="27:48" x14ac:dyDescent="0.25">
      <c r="AA469" s="32"/>
      <c r="AB469" s="32"/>
      <c r="AC469" s="32"/>
      <c r="AD469" s="32"/>
      <c r="AE469" s="32"/>
      <c r="AF469" s="32"/>
      <c r="AG469" s="32"/>
      <c r="AH469" s="32"/>
      <c r="AI469" s="32"/>
      <c r="AJ469" s="32"/>
      <c r="AK469" s="32"/>
      <c r="AL469" s="32"/>
      <c r="AM469" s="32"/>
      <c r="AN469" s="32"/>
      <c r="AO469" s="32"/>
      <c r="AP469" s="32"/>
      <c r="AQ469" s="32"/>
      <c r="AR469" s="32"/>
      <c r="AS469" s="32"/>
      <c r="AT469" s="32"/>
      <c r="AU469" s="32"/>
      <c r="AV469" s="32"/>
    </row>
    <row r="470" spans="27:48" x14ac:dyDescent="0.25">
      <c r="AA470" s="32"/>
      <c r="AB470" s="32"/>
      <c r="AC470" s="32"/>
      <c r="AD470" s="32"/>
      <c r="AE470" s="32"/>
      <c r="AF470" s="32"/>
      <c r="AG470" s="32"/>
      <c r="AH470" s="32"/>
      <c r="AI470" s="32"/>
      <c r="AJ470" s="32"/>
      <c r="AK470" s="32"/>
      <c r="AL470" s="32"/>
      <c r="AM470" s="32"/>
      <c r="AN470" s="32"/>
      <c r="AO470" s="32"/>
      <c r="AP470" s="32"/>
      <c r="AQ470" s="32"/>
      <c r="AR470" s="32"/>
      <c r="AS470" s="32"/>
      <c r="AT470" s="32"/>
      <c r="AU470" s="32"/>
      <c r="AV470" s="32"/>
    </row>
    <row r="471" spans="27:48" x14ac:dyDescent="0.25">
      <c r="AA471" s="32"/>
      <c r="AB471" s="32"/>
      <c r="AC471" s="32"/>
      <c r="AD471" s="32"/>
      <c r="AE471" s="32"/>
      <c r="AF471" s="32"/>
      <c r="AG471" s="32"/>
      <c r="AH471" s="32"/>
      <c r="AI471" s="32"/>
      <c r="AJ471" s="32"/>
      <c r="AK471" s="32"/>
      <c r="AL471" s="32"/>
      <c r="AM471" s="32"/>
      <c r="AN471" s="32"/>
      <c r="AO471" s="32"/>
      <c r="AP471" s="32"/>
      <c r="AQ471" s="32"/>
      <c r="AR471" s="32"/>
      <c r="AS471" s="32"/>
      <c r="AT471" s="32"/>
      <c r="AU471" s="32"/>
      <c r="AV471" s="32"/>
    </row>
    <row r="472" spans="27:48" x14ac:dyDescent="0.25">
      <c r="AA472" s="32"/>
      <c r="AB472" s="32"/>
      <c r="AC472" s="32"/>
      <c r="AD472" s="32"/>
      <c r="AE472" s="32"/>
      <c r="AF472" s="32"/>
      <c r="AG472" s="32"/>
      <c r="AH472" s="32"/>
      <c r="AI472" s="32"/>
      <c r="AJ472" s="32"/>
      <c r="AK472" s="32"/>
      <c r="AL472" s="32"/>
      <c r="AM472" s="32"/>
      <c r="AN472" s="32"/>
      <c r="AO472" s="32"/>
      <c r="AP472" s="32"/>
      <c r="AQ472" s="32"/>
      <c r="AR472" s="32"/>
      <c r="AS472" s="32"/>
      <c r="AT472" s="32"/>
      <c r="AU472" s="32"/>
      <c r="AV472" s="32"/>
    </row>
    <row r="473" spans="27:48" x14ac:dyDescent="0.25">
      <c r="AA473" s="32"/>
      <c r="AB473" s="32"/>
      <c r="AC473" s="32"/>
      <c r="AD473" s="32"/>
      <c r="AE473" s="32"/>
      <c r="AF473" s="32"/>
      <c r="AG473" s="32"/>
      <c r="AH473" s="32"/>
      <c r="AI473" s="32"/>
      <c r="AJ473" s="32"/>
      <c r="AK473" s="32"/>
      <c r="AL473" s="32"/>
      <c r="AM473" s="32"/>
      <c r="AN473" s="32"/>
      <c r="AO473" s="32"/>
      <c r="AP473" s="32"/>
      <c r="AQ473" s="32"/>
      <c r="AR473" s="32"/>
      <c r="AS473" s="32"/>
      <c r="AT473" s="32"/>
      <c r="AU473" s="32"/>
      <c r="AV473" s="32"/>
    </row>
    <row r="474" spans="27:48" x14ac:dyDescent="0.25">
      <c r="AA474" s="32"/>
      <c r="AB474" s="32"/>
      <c r="AC474" s="32"/>
      <c r="AD474" s="32"/>
      <c r="AE474" s="32"/>
      <c r="AF474" s="32"/>
      <c r="AG474" s="32"/>
      <c r="AH474" s="32"/>
      <c r="AI474" s="32"/>
      <c r="AJ474" s="32"/>
      <c r="AK474" s="32"/>
      <c r="AL474" s="32"/>
      <c r="AM474" s="32"/>
      <c r="AN474" s="32"/>
      <c r="AO474" s="32"/>
      <c r="AP474" s="32"/>
      <c r="AQ474" s="32"/>
      <c r="AR474" s="32"/>
      <c r="AS474" s="32"/>
      <c r="AT474" s="32"/>
      <c r="AU474" s="32"/>
      <c r="AV474" s="32"/>
    </row>
    <row r="475" spans="27:48" x14ac:dyDescent="0.25">
      <c r="AA475" s="32"/>
      <c r="AB475" s="32"/>
      <c r="AC475" s="32"/>
      <c r="AD475" s="32"/>
      <c r="AE475" s="32"/>
      <c r="AF475" s="32"/>
      <c r="AG475" s="32"/>
      <c r="AH475" s="32"/>
      <c r="AI475" s="32"/>
      <c r="AJ475" s="32"/>
      <c r="AK475" s="32"/>
      <c r="AL475" s="32"/>
      <c r="AM475" s="32"/>
      <c r="AN475" s="32"/>
      <c r="AO475" s="32"/>
      <c r="AP475" s="32"/>
      <c r="AQ475" s="32"/>
      <c r="AR475" s="32"/>
      <c r="AS475" s="32"/>
      <c r="AT475" s="32"/>
      <c r="AU475" s="32"/>
      <c r="AV475" s="32"/>
    </row>
    <row r="476" spans="27:48" x14ac:dyDescent="0.25">
      <c r="AA476" s="32"/>
      <c r="AB476" s="32"/>
      <c r="AC476" s="32"/>
      <c r="AD476" s="32"/>
      <c r="AE476" s="32"/>
      <c r="AF476" s="32"/>
      <c r="AG476" s="32"/>
      <c r="AH476" s="32"/>
      <c r="AI476" s="32"/>
      <c r="AJ476" s="32"/>
      <c r="AK476" s="32"/>
      <c r="AL476" s="32"/>
      <c r="AM476" s="32"/>
      <c r="AN476" s="32"/>
      <c r="AO476" s="32"/>
      <c r="AP476" s="32"/>
      <c r="AQ476" s="32"/>
      <c r="AR476" s="32"/>
      <c r="AS476" s="32"/>
      <c r="AT476" s="32"/>
      <c r="AU476" s="32"/>
      <c r="AV476" s="32"/>
    </row>
    <row r="477" spans="27:48" x14ac:dyDescent="0.25">
      <c r="AA477" s="32"/>
      <c r="AB477" s="32"/>
      <c r="AC477" s="32"/>
      <c r="AD477" s="32"/>
      <c r="AE477" s="32"/>
      <c r="AF477" s="32"/>
      <c r="AG477" s="32"/>
      <c r="AH477" s="32"/>
      <c r="AI477" s="32"/>
      <c r="AJ477" s="32"/>
      <c r="AK477" s="32"/>
      <c r="AL477" s="32"/>
      <c r="AM477" s="32"/>
      <c r="AN477" s="32"/>
      <c r="AO477" s="32"/>
      <c r="AP477" s="32"/>
      <c r="AQ477" s="32"/>
      <c r="AR477" s="32"/>
      <c r="AS477" s="32"/>
      <c r="AT477" s="32"/>
      <c r="AU477" s="32"/>
      <c r="AV477" s="32"/>
    </row>
    <row r="478" spans="27:48" x14ac:dyDescent="0.25">
      <c r="AA478" s="32"/>
      <c r="AB478" s="32"/>
      <c r="AC478" s="32"/>
      <c r="AD478" s="32"/>
      <c r="AE478" s="32"/>
      <c r="AF478" s="32"/>
      <c r="AG478" s="32"/>
      <c r="AH478" s="32"/>
      <c r="AI478" s="32"/>
      <c r="AJ478" s="32"/>
      <c r="AK478" s="32"/>
      <c r="AL478" s="32"/>
      <c r="AM478" s="32"/>
      <c r="AN478" s="32"/>
      <c r="AO478" s="32"/>
      <c r="AP478" s="32"/>
      <c r="AQ478" s="32"/>
      <c r="AR478" s="32"/>
      <c r="AS478" s="32"/>
      <c r="AT478" s="32"/>
      <c r="AU478" s="32"/>
      <c r="AV478" s="32"/>
    </row>
    <row r="479" spans="27:48" x14ac:dyDescent="0.25">
      <c r="AA479" s="32"/>
      <c r="AB479" s="32"/>
      <c r="AC479" s="32"/>
      <c r="AD479" s="32"/>
      <c r="AE479" s="32"/>
      <c r="AF479" s="32"/>
      <c r="AG479" s="32"/>
      <c r="AH479" s="32"/>
      <c r="AI479" s="32"/>
      <c r="AJ479" s="32"/>
      <c r="AK479" s="32"/>
      <c r="AL479" s="32"/>
      <c r="AM479" s="32"/>
      <c r="AN479" s="32"/>
      <c r="AO479" s="32"/>
      <c r="AP479" s="32"/>
      <c r="AQ479" s="32"/>
      <c r="AR479" s="32"/>
      <c r="AS479" s="32"/>
      <c r="AT479" s="32"/>
      <c r="AU479" s="32"/>
      <c r="AV479" s="32"/>
    </row>
    <row r="480" spans="27:48" x14ac:dyDescent="0.25">
      <c r="AA480" s="32"/>
      <c r="AB480" s="32"/>
      <c r="AC480" s="32"/>
      <c r="AD480" s="32"/>
      <c r="AE480" s="32"/>
      <c r="AF480" s="32"/>
      <c r="AG480" s="32"/>
      <c r="AH480" s="32"/>
      <c r="AI480" s="32"/>
      <c r="AJ480" s="32"/>
      <c r="AK480" s="32"/>
      <c r="AL480" s="32"/>
      <c r="AM480" s="32"/>
      <c r="AN480" s="32"/>
      <c r="AO480" s="32"/>
      <c r="AP480" s="32"/>
      <c r="AQ480" s="32"/>
      <c r="AR480" s="32"/>
      <c r="AS480" s="32"/>
      <c r="AT480" s="32"/>
      <c r="AU480" s="32"/>
      <c r="AV480" s="32"/>
    </row>
    <row r="481" spans="27:48" x14ac:dyDescent="0.25">
      <c r="AA481" s="32"/>
      <c r="AB481" s="32"/>
      <c r="AC481" s="32"/>
      <c r="AD481" s="32"/>
      <c r="AE481" s="32"/>
      <c r="AF481" s="32"/>
      <c r="AG481" s="32"/>
      <c r="AH481" s="32"/>
      <c r="AI481" s="32"/>
      <c r="AJ481" s="32"/>
      <c r="AK481" s="32"/>
      <c r="AL481" s="32"/>
      <c r="AM481" s="32"/>
      <c r="AN481" s="32"/>
      <c r="AO481" s="32"/>
      <c r="AP481" s="32"/>
      <c r="AQ481" s="32"/>
      <c r="AR481" s="32"/>
      <c r="AS481" s="32"/>
      <c r="AT481" s="32"/>
      <c r="AU481" s="32"/>
      <c r="AV481" s="32"/>
    </row>
    <row r="482" spans="27:48" x14ac:dyDescent="0.25">
      <c r="AA482" s="32"/>
      <c r="AB482" s="32"/>
      <c r="AC482" s="32"/>
      <c r="AD482" s="32"/>
      <c r="AE482" s="32"/>
      <c r="AF482" s="32"/>
      <c r="AG482" s="32"/>
      <c r="AH482" s="32"/>
      <c r="AI482" s="32"/>
      <c r="AJ482" s="32"/>
      <c r="AK482" s="32"/>
      <c r="AL482" s="32"/>
      <c r="AM482" s="32"/>
      <c r="AN482" s="32"/>
      <c r="AO482" s="32"/>
      <c r="AP482" s="32"/>
      <c r="AQ482" s="32"/>
      <c r="AR482" s="32"/>
      <c r="AS482" s="32"/>
      <c r="AT482" s="32"/>
      <c r="AU482" s="32"/>
      <c r="AV482" s="32"/>
    </row>
    <row r="483" spans="27:48" x14ac:dyDescent="0.25">
      <c r="AA483" s="32"/>
      <c r="AB483" s="32"/>
      <c r="AC483" s="32"/>
      <c r="AD483" s="32"/>
      <c r="AE483" s="32"/>
      <c r="AF483" s="32"/>
      <c r="AG483" s="32"/>
      <c r="AH483" s="32"/>
      <c r="AI483" s="32"/>
      <c r="AJ483" s="32"/>
      <c r="AK483" s="32"/>
      <c r="AL483" s="32"/>
      <c r="AM483" s="32"/>
      <c r="AN483" s="32"/>
      <c r="AO483" s="32"/>
      <c r="AP483" s="32"/>
      <c r="AQ483" s="32"/>
      <c r="AR483" s="32"/>
      <c r="AS483" s="32"/>
      <c r="AT483" s="32"/>
      <c r="AU483" s="32"/>
      <c r="AV483" s="32"/>
    </row>
    <row r="484" spans="27:48" x14ac:dyDescent="0.25">
      <c r="AA484" s="32"/>
      <c r="AB484" s="32"/>
      <c r="AC484" s="32"/>
      <c r="AD484" s="32"/>
      <c r="AE484" s="32"/>
      <c r="AF484" s="32"/>
      <c r="AG484" s="32"/>
      <c r="AH484" s="32"/>
      <c r="AI484" s="32"/>
      <c r="AJ484" s="32"/>
      <c r="AK484" s="32"/>
      <c r="AL484" s="32"/>
      <c r="AM484" s="32"/>
      <c r="AN484" s="32"/>
      <c r="AO484" s="32"/>
      <c r="AP484" s="32"/>
      <c r="AQ484" s="32"/>
      <c r="AR484" s="32"/>
      <c r="AS484" s="32"/>
      <c r="AT484" s="32"/>
      <c r="AU484" s="32"/>
      <c r="AV484" s="32"/>
    </row>
    <row r="485" spans="27:48" x14ac:dyDescent="0.25">
      <c r="AA485" s="32"/>
      <c r="AB485" s="32"/>
      <c r="AC485" s="32"/>
      <c r="AD485" s="32"/>
      <c r="AE485" s="32"/>
      <c r="AF485" s="32"/>
      <c r="AG485" s="32"/>
      <c r="AH485" s="32"/>
      <c r="AI485" s="32"/>
      <c r="AJ485" s="32"/>
      <c r="AK485" s="32"/>
      <c r="AL485" s="32"/>
      <c r="AM485" s="32"/>
      <c r="AN485" s="32"/>
      <c r="AO485" s="32"/>
      <c r="AP485" s="32"/>
      <c r="AQ485" s="32"/>
      <c r="AR485" s="32"/>
      <c r="AS485" s="32"/>
      <c r="AT485" s="32"/>
      <c r="AU485" s="32"/>
      <c r="AV485" s="32"/>
    </row>
    <row r="486" spans="27:48" x14ac:dyDescent="0.25">
      <c r="AA486" s="32"/>
      <c r="AB486" s="32"/>
      <c r="AC486" s="32"/>
      <c r="AD486" s="32"/>
      <c r="AE486" s="32"/>
      <c r="AF486" s="32"/>
      <c r="AG486" s="32"/>
      <c r="AH486" s="32"/>
      <c r="AI486" s="32"/>
      <c r="AJ486" s="32"/>
      <c r="AK486" s="32"/>
      <c r="AL486" s="32"/>
      <c r="AM486" s="32"/>
      <c r="AN486" s="32"/>
      <c r="AO486" s="32"/>
      <c r="AP486" s="32"/>
      <c r="AQ486" s="32"/>
      <c r="AR486" s="32"/>
      <c r="AS486" s="32"/>
      <c r="AT486" s="32"/>
      <c r="AU486" s="32"/>
      <c r="AV486" s="32"/>
    </row>
    <row r="487" spans="27:48" x14ac:dyDescent="0.25">
      <c r="AA487" s="32"/>
      <c r="AB487" s="32"/>
      <c r="AC487" s="32"/>
      <c r="AD487" s="32"/>
      <c r="AE487" s="32"/>
      <c r="AF487" s="32"/>
      <c r="AG487" s="32"/>
      <c r="AH487" s="32"/>
      <c r="AI487" s="32"/>
      <c r="AJ487" s="32"/>
      <c r="AK487" s="32"/>
      <c r="AL487" s="32"/>
      <c r="AM487" s="32"/>
      <c r="AN487" s="32"/>
      <c r="AO487" s="32"/>
      <c r="AP487" s="32"/>
      <c r="AQ487" s="32"/>
      <c r="AR487" s="32"/>
      <c r="AS487" s="32"/>
      <c r="AT487" s="32"/>
      <c r="AU487" s="32"/>
      <c r="AV487" s="32"/>
    </row>
    <row r="488" spans="27:48" x14ac:dyDescent="0.25">
      <c r="AA488" s="32"/>
      <c r="AB488" s="32"/>
      <c r="AC488" s="32"/>
      <c r="AD488" s="32"/>
      <c r="AE488" s="32"/>
      <c r="AF488" s="32"/>
      <c r="AG488" s="32"/>
      <c r="AH488" s="32"/>
      <c r="AI488" s="32"/>
      <c r="AJ488" s="32"/>
      <c r="AK488" s="32"/>
      <c r="AL488" s="32"/>
      <c r="AM488" s="32"/>
      <c r="AN488" s="32"/>
      <c r="AO488" s="32"/>
      <c r="AP488" s="32"/>
      <c r="AQ488" s="32"/>
      <c r="AR488" s="32"/>
      <c r="AS488" s="32"/>
      <c r="AT488" s="32"/>
      <c r="AU488" s="32"/>
      <c r="AV488" s="32"/>
    </row>
    <row r="489" spans="27:48" x14ac:dyDescent="0.25">
      <c r="AA489" s="32"/>
      <c r="AB489" s="32"/>
      <c r="AC489" s="32"/>
      <c r="AD489" s="32"/>
      <c r="AE489" s="32"/>
      <c r="AF489" s="32"/>
      <c r="AG489" s="32"/>
      <c r="AH489" s="32"/>
      <c r="AI489" s="32"/>
      <c r="AJ489" s="32"/>
      <c r="AK489" s="32"/>
      <c r="AL489" s="32"/>
      <c r="AM489" s="32"/>
      <c r="AN489" s="32"/>
      <c r="AO489" s="32"/>
      <c r="AP489" s="32"/>
      <c r="AQ489" s="32"/>
      <c r="AR489" s="32"/>
      <c r="AS489" s="32"/>
      <c r="AT489" s="32"/>
      <c r="AU489" s="32"/>
      <c r="AV489" s="32"/>
    </row>
    <row r="490" spans="27:48" x14ac:dyDescent="0.25">
      <c r="AA490" s="32"/>
      <c r="AB490" s="32"/>
      <c r="AC490" s="32"/>
      <c r="AD490" s="32"/>
      <c r="AE490" s="32"/>
      <c r="AF490" s="32"/>
      <c r="AG490" s="32"/>
      <c r="AH490" s="32"/>
      <c r="AI490" s="32"/>
      <c r="AJ490" s="32"/>
      <c r="AK490" s="32"/>
      <c r="AL490" s="32"/>
      <c r="AM490" s="32"/>
      <c r="AN490" s="32"/>
      <c r="AO490" s="32"/>
      <c r="AP490" s="32"/>
      <c r="AQ490" s="32"/>
      <c r="AR490" s="32"/>
      <c r="AS490" s="32"/>
      <c r="AT490" s="32"/>
      <c r="AU490" s="32"/>
      <c r="AV490" s="32"/>
    </row>
    <row r="491" spans="27:48" x14ac:dyDescent="0.25">
      <c r="AA491" s="32"/>
      <c r="AB491" s="32"/>
      <c r="AC491" s="32"/>
      <c r="AD491" s="32"/>
      <c r="AE491" s="32"/>
      <c r="AF491" s="32"/>
      <c r="AG491" s="32"/>
      <c r="AH491" s="32"/>
      <c r="AI491" s="32"/>
      <c r="AJ491" s="32"/>
      <c r="AK491" s="32"/>
      <c r="AL491" s="32"/>
      <c r="AM491" s="32"/>
      <c r="AN491" s="32"/>
      <c r="AO491" s="32"/>
      <c r="AP491" s="32"/>
      <c r="AQ491" s="32"/>
      <c r="AR491" s="32"/>
      <c r="AS491" s="32"/>
      <c r="AT491" s="32"/>
      <c r="AU491" s="32"/>
      <c r="AV491" s="32"/>
    </row>
    <row r="492" spans="27:48" x14ac:dyDescent="0.25">
      <c r="AA492" s="32"/>
      <c r="AB492" s="32"/>
      <c r="AC492" s="32"/>
      <c r="AD492" s="32"/>
      <c r="AE492" s="32"/>
      <c r="AF492" s="32"/>
      <c r="AG492" s="32"/>
      <c r="AH492" s="32"/>
      <c r="AI492" s="32"/>
      <c r="AJ492" s="32"/>
      <c r="AK492" s="32"/>
      <c r="AL492" s="32"/>
      <c r="AM492" s="32"/>
      <c r="AN492" s="32"/>
      <c r="AO492" s="32"/>
      <c r="AP492" s="32"/>
      <c r="AQ492" s="32"/>
      <c r="AR492" s="32"/>
      <c r="AS492" s="32"/>
      <c r="AT492" s="32"/>
      <c r="AU492" s="32"/>
      <c r="AV492" s="32"/>
    </row>
    <row r="493" spans="27:48" x14ac:dyDescent="0.25">
      <c r="AA493" s="32"/>
      <c r="AB493" s="32"/>
      <c r="AC493" s="32"/>
      <c r="AD493" s="32"/>
      <c r="AE493" s="32"/>
      <c r="AF493" s="32"/>
      <c r="AG493" s="32"/>
      <c r="AH493" s="32"/>
      <c r="AI493" s="32"/>
      <c r="AJ493" s="32"/>
      <c r="AK493" s="32"/>
      <c r="AL493" s="32"/>
      <c r="AM493" s="32"/>
      <c r="AN493" s="32"/>
      <c r="AO493" s="32"/>
      <c r="AP493" s="32"/>
      <c r="AQ493" s="32"/>
      <c r="AR493" s="32"/>
      <c r="AS493" s="32"/>
      <c r="AT493" s="32"/>
      <c r="AU493" s="32"/>
      <c r="AV493" s="32"/>
    </row>
    <row r="494" spans="27:48" x14ac:dyDescent="0.25">
      <c r="AA494" s="32"/>
      <c r="AB494" s="32"/>
      <c r="AC494" s="32"/>
      <c r="AD494" s="32"/>
      <c r="AE494" s="32"/>
      <c r="AF494" s="32"/>
      <c r="AG494" s="32"/>
      <c r="AH494" s="32"/>
      <c r="AI494" s="32"/>
      <c r="AJ494" s="32"/>
      <c r="AK494" s="32"/>
      <c r="AL494" s="32"/>
      <c r="AM494" s="32"/>
      <c r="AN494" s="32"/>
      <c r="AO494" s="32"/>
      <c r="AP494" s="32"/>
      <c r="AQ494" s="32"/>
      <c r="AR494" s="32"/>
      <c r="AS494" s="32"/>
      <c r="AT494" s="32"/>
      <c r="AU494" s="32"/>
      <c r="AV494" s="32"/>
    </row>
    <row r="495" spans="27:48" x14ac:dyDescent="0.25">
      <c r="AA495" s="32"/>
      <c r="AB495" s="32"/>
      <c r="AC495" s="32"/>
      <c r="AD495" s="32"/>
      <c r="AE495" s="32"/>
      <c r="AF495" s="32"/>
      <c r="AG495" s="32"/>
      <c r="AH495" s="32"/>
      <c r="AI495" s="32"/>
      <c r="AJ495" s="32"/>
      <c r="AK495" s="32"/>
      <c r="AL495" s="32"/>
      <c r="AM495" s="32"/>
      <c r="AN495" s="32"/>
      <c r="AO495" s="32"/>
      <c r="AP495" s="32"/>
      <c r="AQ495" s="32"/>
      <c r="AR495" s="32"/>
      <c r="AS495" s="32"/>
      <c r="AT495" s="32"/>
      <c r="AU495" s="32"/>
      <c r="AV495" s="32"/>
    </row>
    <row r="496" spans="27:48" x14ac:dyDescent="0.25">
      <c r="AA496" s="32"/>
      <c r="AB496" s="32"/>
      <c r="AC496" s="32"/>
      <c r="AD496" s="32"/>
      <c r="AE496" s="32"/>
      <c r="AF496" s="32"/>
      <c r="AG496" s="32"/>
      <c r="AH496" s="32"/>
      <c r="AI496" s="32"/>
      <c r="AJ496" s="32"/>
      <c r="AK496" s="32"/>
      <c r="AL496" s="32"/>
      <c r="AM496" s="32"/>
      <c r="AN496" s="32"/>
      <c r="AO496" s="32"/>
      <c r="AP496" s="32"/>
      <c r="AQ496" s="32"/>
      <c r="AR496" s="32"/>
      <c r="AS496" s="32"/>
      <c r="AT496" s="32"/>
      <c r="AU496" s="32"/>
      <c r="AV496" s="32"/>
    </row>
    <row r="497" spans="27:48" x14ac:dyDescent="0.25">
      <c r="AA497" s="32"/>
      <c r="AB497" s="32"/>
      <c r="AC497" s="32"/>
      <c r="AD497" s="32"/>
      <c r="AE497" s="32"/>
      <c r="AF497" s="32"/>
      <c r="AG497" s="32"/>
      <c r="AH497" s="32"/>
      <c r="AI497" s="32"/>
      <c r="AJ497" s="32"/>
      <c r="AK497" s="32"/>
      <c r="AL497" s="32"/>
      <c r="AM497" s="32"/>
      <c r="AN497" s="32"/>
      <c r="AO497" s="32"/>
      <c r="AP497" s="32"/>
      <c r="AQ497" s="32"/>
      <c r="AR497" s="32"/>
      <c r="AS497" s="32"/>
      <c r="AT497" s="32"/>
      <c r="AU497" s="32"/>
      <c r="AV497" s="32"/>
    </row>
    <row r="498" spans="27:48" x14ac:dyDescent="0.25">
      <c r="AA498" s="32"/>
      <c r="AB498" s="32"/>
      <c r="AC498" s="32"/>
      <c r="AD498" s="32"/>
      <c r="AE498" s="32"/>
      <c r="AF498" s="32"/>
      <c r="AG498" s="32"/>
      <c r="AH498" s="32"/>
      <c r="AI498" s="32"/>
      <c r="AJ498" s="32"/>
      <c r="AK498" s="32"/>
      <c r="AL498" s="32"/>
      <c r="AM498" s="32"/>
      <c r="AN498" s="32"/>
      <c r="AO498" s="32"/>
      <c r="AP498" s="32"/>
      <c r="AQ498" s="32"/>
      <c r="AR498" s="32"/>
      <c r="AS498" s="32"/>
      <c r="AT498" s="32"/>
      <c r="AU498" s="32"/>
      <c r="AV498" s="32"/>
    </row>
    <row r="499" spans="27:48" x14ac:dyDescent="0.25">
      <c r="AA499" s="32"/>
      <c r="AB499" s="32"/>
      <c r="AC499" s="32"/>
      <c r="AD499" s="32"/>
      <c r="AE499" s="32"/>
      <c r="AF499" s="32"/>
      <c r="AG499" s="32"/>
      <c r="AH499" s="32"/>
      <c r="AI499" s="32"/>
      <c r="AJ499" s="32"/>
      <c r="AK499" s="32"/>
      <c r="AL499" s="32"/>
      <c r="AM499" s="32"/>
      <c r="AN499" s="32"/>
      <c r="AO499" s="32"/>
      <c r="AP499" s="32"/>
      <c r="AQ499" s="32"/>
      <c r="AR499" s="32"/>
      <c r="AS499" s="32"/>
      <c r="AT499" s="32"/>
      <c r="AU499" s="32"/>
      <c r="AV499" s="32"/>
    </row>
    <row r="500" spans="27:48" x14ac:dyDescent="0.25">
      <c r="AA500" s="32"/>
      <c r="AB500" s="32"/>
      <c r="AC500" s="32"/>
      <c r="AD500" s="32"/>
      <c r="AE500" s="32"/>
      <c r="AF500" s="32"/>
      <c r="AG500" s="32"/>
      <c r="AH500" s="32"/>
      <c r="AI500" s="32"/>
      <c r="AJ500" s="32"/>
      <c r="AK500" s="32"/>
      <c r="AL500" s="32"/>
      <c r="AM500" s="32"/>
      <c r="AN500" s="32"/>
      <c r="AO500" s="32"/>
      <c r="AP500" s="32"/>
      <c r="AQ500" s="32"/>
      <c r="AR500" s="32"/>
      <c r="AS500" s="32"/>
      <c r="AT500" s="32"/>
      <c r="AU500" s="32"/>
      <c r="AV500" s="32"/>
    </row>
    <row r="501" spans="27:48" x14ac:dyDescent="0.25">
      <c r="AA501" s="32"/>
      <c r="AB501" s="32"/>
      <c r="AC501" s="32"/>
      <c r="AD501" s="32"/>
      <c r="AE501" s="32"/>
      <c r="AF501" s="32"/>
      <c r="AG501" s="32"/>
      <c r="AH501" s="32"/>
      <c r="AI501" s="32"/>
      <c r="AJ501" s="32"/>
      <c r="AK501" s="32"/>
      <c r="AL501" s="32"/>
      <c r="AM501" s="32"/>
      <c r="AN501" s="32"/>
      <c r="AO501" s="32"/>
      <c r="AP501" s="32"/>
      <c r="AQ501" s="32"/>
      <c r="AR501" s="32"/>
      <c r="AS501" s="32"/>
      <c r="AT501" s="32"/>
      <c r="AU501" s="32"/>
      <c r="AV501" s="32"/>
    </row>
    <row r="502" spans="27:48" x14ac:dyDescent="0.25">
      <c r="AA502" s="32"/>
      <c r="AB502" s="32"/>
      <c r="AC502" s="32"/>
      <c r="AD502" s="32"/>
      <c r="AE502" s="32"/>
      <c r="AF502" s="32"/>
      <c r="AG502" s="32"/>
      <c r="AH502" s="32"/>
      <c r="AI502" s="32"/>
      <c r="AJ502" s="32"/>
      <c r="AK502" s="32"/>
      <c r="AL502" s="32"/>
      <c r="AM502" s="32"/>
      <c r="AN502" s="32"/>
      <c r="AO502" s="32"/>
      <c r="AP502" s="32"/>
      <c r="AQ502" s="32"/>
      <c r="AR502" s="32"/>
      <c r="AS502" s="32"/>
      <c r="AT502" s="32"/>
      <c r="AU502" s="32"/>
      <c r="AV502" s="32"/>
    </row>
    <row r="503" spans="27:48" x14ac:dyDescent="0.25">
      <c r="AA503" s="32"/>
      <c r="AB503" s="32"/>
      <c r="AC503" s="32"/>
      <c r="AD503" s="32"/>
      <c r="AE503" s="32"/>
      <c r="AF503" s="32"/>
      <c r="AG503" s="32"/>
      <c r="AH503" s="32"/>
      <c r="AI503" s="32"/>
      <c r="AJ503" s="32"/>
      <c r="AK503" s="32"/>
      <c r="AL503" s="32"/>
      <c r="AM503" s="32"/>
      <c r="AN503" s="32"/>
      <c r="AO503" s="32"/>
      <c r="AP503" s="32"/>
      <c r="AQ503" s="32"/>
      <c r="AR503" s="32"/>
      <c r="AS503" s="32"/>
      <c r="AT503" s="32"/>
      <c r="AU503" s="32"/>
      <c r="AV503" s="32"/>
    </row>
    <row r="504" spans="27:48" x14ac:dyDescent="0.25">
      <c r="AA504" s="32"/>
      <c r="AB504" s="32"/>
      <c r="AC504" s="32"/>
      <c r="AD504" s="32"/>
      <c r="AE504" s="32"/>
      <c r="AF504" s="32"/>
      <c r="AG504" s="32"/>
      <c r="AH504" s="32"/>
      <c r="AI504" s="32"/>
      <c r="AJ504" s="32"/>
      <c r="AK504" s="32"/>
      <c r="AL504" s="32"/>
      <c r="AM504" s="32"/>
      <c r="AN504" s="32"/>
      <c r="AO504" s="32"/>
      <c r="AP504" s="32"/>
      <c r="AQ504" s="32"/>
      <c r="AR504" s="32"/>
      <c r="AS504" s="32"/>
      <c r="AT504" s="32"/>
      <c r="AU504" s="32"/>
      <c r="AV504" s="32"/>
    </row>
    <row r="505" spans="27:48" x14ac:dyDescent="0.25">
      <c r="AA505" s="32"/>
      <c r="AB505" s="32"/>
      <c r="AC505" s="32"/>
      <c r="AD505" s="32"/>
      <c r="AE505" s="32"/>
      <c r="AF505" s="32"/>
      <c r="AG505" s="32"/>
      <c r="AH505" s="32"/>
      <c r="AI505" s="32"/>
      <c r="AJ505" s="32"/>
      <c r="AK505" s="32"/>
      <c r="AL505" s="32"/>
      <c r="AM505" s="32"/>
      <c r="AN505" s="32"/>
      <c r="AO505" s="32"/>
      <c r="AP505" s="32"/>
      <c r="AQ505" s="32"/>
      <c r="AR505" s="32"/>
      <c r="AS505" s="32"/>
      <c r="AT505" s="32"/>
      <c r="AU505" s="32"/>
      <c r="AV505" s="32"/>
    </row>
    <row r="506" spans="27:48" x14ac:dyDescent="0.25">
      <c r="AA506" s="32"/>
      <c r="AB506" s="32"/>
      <c r="AC506" s="32"/>
      <c r="AD506" s="32"/>
      <c r="AE506" s="32"/>
      <c r="AF506" s="32"/>
      <c r="AG506" s="32"/>
      <c r="AH506" s="32"/>
      <c r="AI506" s="32"/>
      <c r="AJ506" s="32"/>
      <c r="AK506" s="32"/>
      <c r="AL506" s="32"/>
      <c r="AM506" s="32"/>
      <c r="AN506" s="32"/>
      <c r="AO506" s="32"/>
      <c r="AP506" s="32"/>
      <c r="AQ506" s="32"/>
      <c r="AR506" s="32"/>
      <c r="AS506" s="32"/>
      <c r="AT506" s="32"/>
      <c r="AU506" s="32"/>
      <c r="AV506" s="32"/>
    </row>
    <row r="507" spans="27:48" x14ac:dyDescent="0.25">
      <c r="AA507" s="32"/>
      <c r="AB507" s="32"/>
      <c r="AC507" s="32"/>
      <c r="AD507" s="32"/>
      <c r="AE507" s="32"/>
      <c r="AF507" s="32"/>
      <c r="AG507" s="32"/>
      <c r="AH507" s="32"/>
      <c r="AI507" s="32"/>
      <c r="AJ507" s="32"/>
      <c r="AK507" s="32"/>
      <c r="AL507" s="32"/>
      <c r="AM507" s="32"/>
      <c r="AN507" s="32"/>
      <c r="AO507" s="32"/>
      <c r="AP507" s="32"/>
      <c r="AQ507" s="32"/>
      <c r="AR507" s="32"/>
      <c r="AS507" s="32"/>
      <c r="AT507" s="32"/>
      <c r="AU507" s="32"/>
      <c r="AV507" s="32"/>
    </row>
    <row r="508" spans="27:48" x14ac:dyDescent="0.25">
      <c r="AA508" s="32"/>
      <c r="AB508" s="32"/>
      <c r="AC508" s="32"/>
      <c r="AD508" s="32"/>
      <c r="AE508" s="32"/>
      <c r="AF508" s="32"/>
      <c r="AG508" s="32"/>
      <c r="AH508" s="32"/>
      <c r="AI508" s="32"/>
      <c r="AJ508" s="32"/>
      <c r="AK508" s="32"/>
      <c r="AL508" s="32"/>
      <c r="AM508" s="32"/>
      <c r="AN508" s="32"/>
      <c r="AO508" s="32"/>
      <c r="AP508" s="32"/>
      <c r="AQ508" s="32"/>
      <c r="AR508" s="32"/>
      <c r="AS508" s="32"/>
      <c r="AT508" s="32"/>
      <c r="AU508" s="32"/>
      <c r="AV508" s="32"/>
    </row>
    <row r="509" spans="27:48" x14ac:dyDescent="0.25">
      <c r="AA509" s="32"/>
      <c r="AB509" s="32"/>
      <c r="AC509" s="32"/>
      <c r="AD509" s="32"/>
      <c r="AE509" s="32"/>
      <c r="AF509" s="32"/>
      <c r="AG509" s="32"/>
      <c r="AH509" s="32"/>
      <c r="AI509" s="32"/>
      <c r="AJ509" s="32"/>
      <c r="AK509" s="32"/>
      <c r="AL509" s="32"/>
      <c r="AM509" s="32"/>
      <c r="AN509" s="32"/>
      <c r="AO509" s="32"/>
      <c r="AP509" s="32"/>
      <c r="AQ509" s="32"/>
      <c r="AR509" s="32"/>
      <c r="AS509" s="32"/>
      <c r="AT509" s="32"/>
      <c r="AU509" s="32"/>
      <c r="AV509" s="32"/>
    </row>
    <row r="510" spans="27:48" x14ac:dyDescent="0.25">
      <c r="AA510" s="32"/>
      <c r="AB510" s="32"/>
      <c r="AC510" s="32"/>
      <c r="AD510" s="32"/>
      <c r="AE510" s="32"/>
      <c r="AF510" s="32"/>
      <c r="AG510" s="32"/>
      <c r="AH510" s="32"/>
      <c r="AI510" s="32"/>
      <c r="AJ510" s="32"/>
      <c r="AK510" s="32"/>
      <c r="AL510" s="32"/>
      <c r="AM510" s="32"/>
      <c r="AN510" s="32"/>
      <c r="AO510" s="32"/>
      <c r="AP510" s="32"/>
      <c r="AQ510" s="32"/>
      <c r="AR510" s="32"/>
      <c r="AS510" s="32"/>
      <c r="AT510" s="32"/>
      <c r="AU510" s="32"/>
      <c r="AV510" s="32"/>
    </row>
    <row r="511" spans="27:48" x14ac:dyDescent="0.25">
      <c r="AA511" s="32"/>
      <c r="AB511" s="32"/>
      <c r="AC511" s="32"/>
      <c r="AD511" s="32"/>
      <c r="AE511" s="32"/>
      <c r="AF511" s="32"/>
      <c r="AG511" s="32"/>
      <c r="AH511" s="32"/>
      <c r="AI511" s="32"/>
      <c r="AJ511" s="32"/>
      <c r="AK511" s="32"/>
      <c r="AL511" s="32"/>
      <c r="AM511" s="32"/>
      <c r="AN511" s="32"/>
      <c r="AO511" s="32"/>
      <c r="AP511" s="32"/>
      <c r="AQ511" s="32"/>
      <c r="AR511" s="32"/>
      <c r="AS511" s="32"/>
      <c r="AT511" s="32"/>
      <c r="AU511" s="32"/>
      <c r="AV511" s="32"/>
    </row>
    <row r="512" spans="27:48" x14ac:dyDescent="0.25">
      <c r="AA512" s="32"/>
      <c r="AB512" s="32"/>
      <c r="AC512" s="32"/>
      <c r="AD512" s="32"/>
      <c r="AE512" s="32"/>
      <c r="AF512" s="32"/>
      <c r="AG512" s="32"/>
      <c r="AH512" s="32"/>
      <c r="AI512" s="32"/>
      <c r="AJ512" s="32"/>
      <c r="AK512" s="32"/>
      <c r="AL512" s="32"/>
      <c r="AM512" s="32"/>
      <c r="AN512" s="32"/>
      <c r="AO512" s="32"/>
      <c r="AP512" s="32"/>
      <c r="AQ512" s="32"/>
      <c r="AR512" s="32"/>
      <c r="AS512" s="32"/>
      <c r="AT512" s="32"/>
      <c r="AU512" s="32"/>
      <c r="AV512" s="32"/>
    </row>
    <row r="513" spans="27:48" x14ac:dyDescent="0.25">
      <c r="AA513" s="32"/>
      <c r="AB513" s="32"/>
      <c r="AC513" s="32"/>
      <c r="AD513" s="32"/>
      <c r="AE513" s="32"/>
      <c r="AF513" s="32"/>
      <c r="AG513" s="32"/>
      <c r="AH513" s="32"/>
      <c r="AI513" s="32"/>
      <c r="AJ513" s="32"/>
      <c r="AK513" s="32"/>
      <c r="AL513" s="32"/>
      <c r="AM513" s="32"/>
      <c r="AN513" s="32"/>
      <c r="AO513" s="32"/>
      <c r="AP513" s="32"/>
      <c r="AQ513" s="32"/>
      <c r="AR513" s="32"/>
      <c r="AS513" s="32"/>
      <c r="AT513" s="32"/>
      <c r="AU513" s="32"/>
      <c r="AV513" s="32"/>
    </row>
    <row r="514" spans="27:48" x14ac:dyDescent="0.25">
      <c r="AA514" s="32"/>
      <c r="AB514" s="32"/>
      <c r="AC514" s="32"/>
      <c r="AD514" s="32"/>
      <c r="AE514" s="32"/>
      <c r="AF514" s="32"/>
      <c r="AG514" s="32"/>
      <c r="AH514" s="32"/>
      <c r="AI514" s="32"/>
      <c r="AJ514" s="32"/>
      <c r="AK514" s="32"/>
      <c r="AL514" s="32"/>
      <c r="AM514" s="32"/>
      <c r="AN514" s="32"/>
      <c r="AO514" s="32"/>
      <c r="AP514" s="32"/>
      <c r="AQ514" s="32"/>
      <c r="AR514" s="32"/>
      <c r="AS514" s="32"/>
      <c r="AT514" s="32"/>
      <c r="AU514" s="32"/>
      <c r="AV514" s="32"/>
    </row>
    <row r="515" spans="27:48" x14ac:dyDescent="0.25">
      <c r="AA515" s="32"/>
      <c r="AB515" s="32"/>
      <c r="AC515" s="32"/>
      <c r="AD515" s="32"/>
      <c r="AE515" s="32"/>
      <c r="AF515" s="32"/>
      <c r="AG515" s="32"/>
      <c r="AH515" s="32"/>
      <c r="AI515" s="32"/>
      <c r="AJ515" s="32"/>
      <c r="AK515" s="32"/>
      <c r="AL515" s="32"/>
      <c r="AM515" s="32"/>
      <c r="AN515" s="32"/>
      <c r="AO515" s="32"/>
      <c r="AP515" s="32"/>
      <c r="AQ515" s="32"/>
      <c r="AR515" s="32"/>
      <c r="AS515" s="32"/>
      <c r="AT515" s="32"/>
      <c r="AU515" s="32"/>
      <c r="AV515" s="32"/>
    </row>
    <row r="516" spans="27:48" x14ac:dyDescent="0.25">
      <c r="AA516" s="32"/>
      <c r="AB516" s="32"/>
      <c r="AC516" s="32"/>
      <c r="AD516" s="32"/>
      <c r="AE516" s="32"/>
      <c r="AF516" s="32"/>
      <c r="AG516" s="32"/>
      <c r="AH516" s="32"/>
      <c r="AI516" s="32"/>
      <c r="AJ516" s="32"/>
      <c r="AK516" s="32"/>
      <c r="AL516" s="32"/>
      <c r="AM516" s="32"/>
      <c r="AN516" s="32"/>
      <c r="AO516" s="32"/>
      <c r="AP516" s="32"/>
      <c r="AQ516" s="32"/>
      <c r="AR516" s="32"/>
      <c r="AS516" s="32"/>
      <c r="AT516" s="32"/>
      <c r="AU516" s="32"/>
      <c r="AV516" s="32"/>
    </row>
    <row r="517" spans="27:48" x14ac:dyDescent="0.25">
      <c r="AA517" s="32"/>
      <c r="AB517" s="32"/>
      <c r="AC517" s="32"/>
      <c r="AD517" s="32"/>
      <c r="AE517" s="32"/>
      <c r="AF517" s="32"/>
      <c r="AG517" s="32"/>
      <c r="AH517" s="32"/>
      <c r="AI517" s="32"/>
      <c r="AJ517" s="32"/>
      <c r="AK517" s="32"/>
      <c r="AL517" s="32"/>
      <c r="AM517" s="32"/>
      <c r="AN517" s="32"/>
      <c r="AO517" s="32"/>
      <c r="AP517" s="32"/>
      <c r="AQ517" s="32"/>
      <c r="AR517" s="32"/>
      <c r="AS517" s="32"/>
      <c r="AT517" s="32"/>
      <c r="AU517" s="32"/>
      <c r="AV517" s="32"/>
    </row>
    <row r="518" spans="27:48" x14ac:dyDescent="0.25">
      <c r="AA518" s="32"/>
      <c r="AB518" s="32"/>
      <c r="AC518" s="32"/>
      <c r="AD518" s="32"/>
      <c r="AE518" s="32"/>
      <c r="AF518" s="32"/>
      <c r="AG518" s="32"/>
      <c r="AH518" s="32"/>
      <c r="AI518" s="32"/>
      <c r="AJ518" s="32"/>
      <c r="AK518" s="32"/>
      <c r="AL518" s="32"/>
      <c r="AM518" s="32"/>
      <c r="AN518" s="32"/>
      <c r="AO518" s="32"/>
      <c r="AP518" s="32"/>
      <c r="AQ518" s="32"/>
      <c r="AR518" s="32"/>
      <c r="AS518" s="32"/>
      <c r="AT518" s="32"/>
      <c r="AU518" s="32"/>
      <c r="AV518" s="32"/>
    </row>
    <row r="519" spans="27:48" x14ac:dyDescent="0.25">
      <c r="AA519" s="32"/>
      <c r="AB519" s="32"/>
      <c r="AC519" s="32"/>
      <c r="AD519" s="32"/>
      <c r="AE519" s="32"/>
      <c r="AF519" s="32"/>
      <c r="AG519" s="32"/>
      <c r="AH519" s="32"/>
      <c r="AI519" s="32"/>
      <c r="AJ519" s="32"/>
      <c r="AK519" s="32"/>
      <c r="AL519" s="32"/>
      <c r="AM519" s="32"/>
      <c r="AN519" s="32"/>
      <c r="AO519" s="32"/>
      <c r="AP519" s="32"/>
      <c r="AQ519" s="32"/>
      <c r="AR519" s="32"/>
      <c r="AS519" s="32"/>
      <c r="AT519" s="32"/>
      <c r="AU519" s="32"/>
      <c r="AV519" s="32"/>
    </row>
    <row r="520" spans="27:48" x14ac:dyDescent="0.25">
      <c r="AA520" s="32"/>
      <c r="AB520" s="32"/>
      <c r="AC520" s="32"/>
      <c r="AD520" s="32"/>
      <c r="AE520" s="32"/>
      <c r="AF520" s="32"/>
      <c r="AG520" s="32"/>
      <c r="AH520" s="32"/>
      <c r="AI520" s="32"/>
      <c r="AJ520" s="32"/>
      <c r="AK520" s="32"/>
      <c r="AL520" s="32"/>
      <c r="AM520" s="32"/>
      <c r="AN520" s="32"/>
      <c r="AO520" s="32"/>
      <c r="AP520" s="32"/>
      <c r="AQ520" s="32"/>
      <c r="AR520" s="32"/>
      <c r="AS520" s="32"/>
      <c r="AT520" s="32"/>
      <c r="AU520" s="32"/>
      <c r="AV520" s="32"/>
    </row>
    <row r="521" spans="27:48" x14ac:dyDescent="0.25">
      <c r="AA521" s="32"/>
      <c r="AB521" s="32"/>
      <c r="AC521" s="32"/>
      <c r="AD521" s="32"/>
      <c r="AE521" s="32"/>
      <c r="AF521" s="32"/>
      <c r="AG521" s="32"/>
      <c r="AH521" s="32"/>
      <c r="AI521" s="32"/>
      <c r="AJ521" s="32"/>
      <c r="AK521" s="32"/>
      <c r="AL521" s="32"/>
      <c r="AM521" s="32"/>
      <c r="AN521" s="32"/>
      <c r="AO521" s="32"/>
      <c r="AP521" s="32"/>
      <c r="AQ521" s="32"/>
      <c r="AR521" s="32"/>
      <c r="AS521" s="32"/>
      <c r="AT521" s="32"/>
      <c r="AU521" s="32"/>
      <c r="AV521" s="32"/>
    </row>
    <row r="522" spans="27:48" x14ac:dyDescent="0.25">
      <c r="AA522" s="32"/>
      <c r="AB522" s="32"/>
      <c r="AC522" s="32"/>
      <c r="AD522" s="32"/>
      <c r="AE522" s="32"/>
      <c r="AF522" s="32"/>
      <c r="AG522" s="32"/>
      <c r="AH522" s="32"/>
      <c r="AI522" s="32"/>
      <c r="AJ522" s="32"/>
      <c r="AK522" s="32"/>
      <c r="AL522" s="32"/>
      <c r="AM522" s="32"/>
      <c r="AN522" s="32"/>
      <c r="AO522" s="32"/>
      <c r="AP522" s="32"/>
      <c r="AQ522" s="32"/>
      <c r="AR522" s="32"/>
      <c r="AS522" s="32"/>
      <c r="AT522" s="32"/>
      <c r="AU522" s="32"/>
      <c r="AV522" s="32"/>
    </row>
    <row r="523" spans="27:48" x14ac:dyDescent="0.25">
      <c r="AA523" s="32"/>
      <c r="AB523" s="32"/>
      <c r="AC523" s="32"/>
      <c r="AD523" s="32"/>
      <c r="AE523" s="32"/>
      <c r="AF523" s="32"/>
      <c r="AG523" s="32"/>
      <c r="AH523" s="32"/>
      <c r="AI523" s="32"/>
      <c r="AJ523" s="32"/>
      <c r="AK523" s="32"/>
      <c r="AL523" s="32"/>
      <c r="AM523" s="32"/>
      <c r="AN523" s="32"/>
      <c r="AO523" s="32"/>
      <c r="AP523" s="32"/>
      <c r="AQ523" s="32"/>
      <c r="AR523" s="32"/>
      <c r="AS523" s="32"/>
      <c r="AT523" s="32"/>
      <c r="AU523" s="32"/>
      <c r="AV523" s="32"/>
    </row>
    <row r="524" spans="27:48" x14ac:dyDescent="0.25">
      <c r="AA524" s="32"/>
      <c r="AB524" s="32"/>
      <c r="AC524" s="32"/>
      <c r="AD524" s="32"/>
      <c r="AE524" s="32"/>
      <c r="AF524" s="32"/>
      <c r="AG524" s="32"/>
      <c r="AH524" s="32"/>
      <c r="AI524" s="32"/>
      <c r="AJ524" s="32"/>
      <c r="AK524" s="32"/>
      <c r="AL524" s="32"/>
      <c r="AM524" s="32"/>
      <c r="AN524" s="32"/>
      <c r="AO524" s="32"/>
      <c r="AP524" s="32"/>
      <c r="AQ524" s="32"/>
      <c r="AR524" s="32"/>
      <c r="AS524" s="32"/>
      <c r="AT524" s="32"/>
      <c r="AU524" s="32"/>
      <c r="AV524" s="32"/>
    </row>
    <row r="525" spans="27:48" x14ac:dyDescent="0.25">
      <c r="AA525" s="32"/>
      <c r="AB525" s="32"/>
      <c r="AC525" s="32"/>
      <c r="AD525" s="32"/>
      <c r="AE525" s="32"/>
      <c r="AF525" s="32"/>
      <c r="AG525" s="32"/>
      <c r="AH525" s="32"/>
      <c r="AI525" s="32"/>
      <c r="AJ525" s="32"/>
      <c r="AK525" s="32"/>
      <c r="AL525" s="32"/>
      <c r="AM525" s="32"/>
      <c r="AN525" s="32"/>
      <c r="AO525" s="32"/>
      <c r="AP525" s="32"/>
      <c r="AQ525" s="32"/>
      <c r="AR525" s="32"/>
      <c r="AS525" s="32"/>
      <c r="AT525" s="32"/>
      <c r="AU525" s="32"/>
      <c r="AV525" s="32"/>
    </row>
    <row r="526" spans="27:48" x14ac:dyDescent="0.25">
      <c r="AA526" s="32"/>
      <c r="AB526" s="32"/>
      <c r="AC526" s="32"/>
      <c r="AD526" s="32"/>
      <c r="AE526" s="32"/>
      <c r="AF526" s="32"/>
      <c r="AG526" s="32"/>
      <c r="AH526" s="32"/>
      <c r="AI526" s="32"/>
      <c r="AJ526" s="32"/>
      <c r="AK526" s="32"/>
      <c r="AL526" s="32"/>
      <c r="AM526" s="32"/>
      <c r="AN526" s="32"/>
      <c r="AO526" s="32"/>
      <c r="AP526" s="32"/>
      <c r="AQ526" s="32"/>
      <c r="AR526" s="32"/>
      <c r="AS526" s="32"/>
      <c r="AT526" s="32"/>
      <c r="AU526" s="32"/>
      <c r="AV526" s="32"/>
    </row>
    <row r="527" spans="27:48" x14ac:dyDescent="0.25">
      <c r="AA527" s="32"/>
      <c r="AB527" s="32"/>
      <c r="AC527" s="32"/>
      <c r="AD527" s="32"/>
      <c r="AE527" s="32"/>
      <c r="AF527" s="32"/>
      <c r="AG527" s="32"/>
      <c r="AH527" s="32"/>
      <c r="AI527" s="32"/>
      <c r="AJ527" s="32"/>
      <c r="AK527" s="32"/>
      <c r="AL527" s="32"/>
      <c r="AM527" s="32"/>
      <c r="AN527" s="32"/>
      <c r="AO527" s="32"/>
      <c r="AP527" s="32"/>
      <c r="AQ527" s="32"/>
      <c r="AR527" s="32"/>
      <c r="AS527" s="32"/>
      <c r="AT527" s="32"/>
      <c r="AU527" s="32"/>
      <c r="AV527" s="32"/>
    </row>
    <row r="528" spans="27:48" x14ac:dyDescent="0.25">
      <c r="AA528" s="32"/>
      <c r="AB528" s="32"/>
      <c r="AC528" s="32"/>
      <c r="AD528" s="32"/>
      <c r="AE528" s="32"/>
      <c r="AF528" s="32"/>
      <c r="AG528" s="32"/>
      <c r="AH528" s="32"/>
      <c r="AI528" s="32"/>
      <c r="AJ528" s="32"/>
      <c r="AK528" s="32"/>
      <c r="AL528" s="32"/>
      <c r="AM528" s="32"/>
      <c r="AN528" s="32"/>
      <c r="AO528" s="32"/>
      <c r="AP528" s="32"/>
      <c r="AQ528" s="32"/>
      <c r="AR528" s="32"/>
      <c r="AS528" s="32"/>
      <c r="AT528" s="32"/>
      <c r="AU528" s="32"/>
      <c r="AV528" s="32"/>
    </row>
    <row r="529" spans="27:48" x14ac:dyDescent="0.25">
      <c r="AA529" s="32"/>
      <c r="AB529" s="32"/>
      <c r="AC529" s="32"/>
      <c r="AD529" s="32"/>
      <c r="AE529" s="32"/>
      <c r="AF529" s="32"/>
      <c r="AG529" s="32"/>
      <c r="AH529" s="32"/>
      <c r="AI529" s="32"/>
      <c r="AJ529" s="32"/>
      <c r="AK529" s="32"/>
      <c r="AL529" s="32"/>
      <c r="AM529" s="32"/>
      <c r="AN529" s="32"/>
      <c r="AO529" s="32"/>
      <c r="AP529" s="32"/>
      <c r="AQ529" s="32"/>
      <c r="AR529" s="32"/>
      <c r="AS529" s="32"/>
      <c r="AT529" s="32"/>
      <c r="AU529" s="32"/>
      <c r="AV529" s="32"/>
    </row>
    <row r="530" spans="27:48" x14ac:dyDescent="0.25">
      <c r="AA530" s="32"/>
      <c r="AB530" s="32"/>
      <c r="AC530" s="32"/>
      <c r="AD530" s="32"/>
      <c r="AE530" s="32"/>
      <c r="AF530" s="32"/>
      <c r="AG530" s="32"/>
      <c r="AH530" s="32"/>
      <c r="AI530" s="32"/>
      <c r="AJ530" s="32"/>
      <c r="AK530" s="32"/>
      <c r="AL530" s="32"/>
      <c r="AM530" s="32"/>
      <c r="AN530" s="32"/>
      <c r="AO530" s="32"/>
      <c r="AP530" s="32"/>
      <c r="AQ530" s="32"/>
      <c r="AR530" s="32"/>
      <c r="AS530" s="32"/>
      <c r="AT530" s="32"/>
      <c r="AU530" s="32"/>
      <c r="AV530" s="32"/>
    </row>
    <row r="531" spans="27:48" x14ac:dyDescent="0.25">
      <c r="AA531" s="32"/>
      <c r="AB531" s="32"/>
      <c r="AC531" s="32"/>
      <c r="AD531" s="32"/>
      <c r="AE531" s="32"/>
      <c r="AF531" s="32"/>
      <c r="AG531" s="32"/>
      <c r="AH531" s="32"/>
      <c r="AI531" s="32"/>
      <c r="AJ531" s="32"/>
      <c r="AK531" s="32"/>
      <c r="AL531" s="32"/>
      <c r="AM531" s="32"/>
      <c r="AN531" s="32"/>
      <c r="AO531" s="32"/>
      <c r="AP531" s="32"/>
      <c r="AQ531" s="32"/>
      <c r="AR531" s="32"/>
      <c r="AS531" s="32"/>
      <c r="AT531" s="32"/>
      <c r="AU531" s="32"/>
      <c r="AV531" s="32"/>
    </row>
    <row r="532" spans="27:48" x14ac:dyDescent="0.25">
      <c r="AA532" s="32"/>
      <c r="AB532" s="32"/>
      <c r="AC532" s="32"/>
      <c r="AD532" s="32"/>
      <c r="AE532" s="32"/>
      <c r="AF532" s="32"/>
      <c r="AG532" s="32"/>
      <c r="AH532" s="32"/>
      <c r="AI532" s="32"/>
      <c r="AJ532" s="32"/>
      <c r="AK532" s="32"/>
      <c r="AL532" s="32"/>
      <c r="AM532" s="32"/>
      <c r="AN532" s="32"/>
      <c r="AO532" s="32"/>
      <c r="AP532" s="32"/>
      <c r="AQ532" s="32"/>
      <c r="AR532" s="32"/>
      <c r="AS532" s="32"/>
      <c r="AT532" s="32"/>
      <c r="AU532" s="32"/>
      <c r="AV532" s="32"/>
    </row>
    <row r="533" spans="27:48" x14ac:dyDescent="0.25">
      <c r="AA533" s="32"/>
      <c r="AB533" s="32"/>
      <c r="AC533" s="32"/>
      <c r="AD533" s="32"/>
      <c r="AE533" s="32"/>
      <c r="AF533" s="32"/>
      <c r="AG533" s="32"/>
      <c r="AH533" s="32"/>
      <c r="AI533" s="32"/>
      <c r="AJ533" s="32"/>
      <c r="AK533" s="32"/>
      <c r="AL533" s="32"/>
      <c r="AM533" s="32"/>
      <c r="AN533" s="32"/>
      <c r="AO533" s="32"/>
      <c r="AP533" s="32"/>
      <c r="AQ533" s="32"/>
      <c r="AR533" s="32"/>
      <c r="AS533" s="32"/>
      <c r="AT533" s="32"/>
      <c r="AU533" s="32"/>
      <c r="AV533" s="32"/>
    </row>
    <row r="534" spans="27:48" x14ac:dyDescent="0.25">
      <c r="AA534" s="32"/>
      <c r="AB534" s="32"/>
      <c r="AC534" s="32"/>
      <c r="AD534" s="32"/>
      <c r="AE534" s="32"/>
      <c r="AF534" s="32"/>
      <c r="AG534" s="32"/>
      <c r="AH534" s="32"/>
      <c r="AI534" s="32"/>
      <c r="AJ534" s="32"/>
      <c r="AK534" s="32"/>
      <c r="AL534" s="32"/>
      <c r="AM534" s="32"/>
      <c r="AN534" s="32"/>
      <c r="AO534" s="32"/>
      <c r="AP534" s="32"/>
      <c r="AQ534" s="32"/>
      <c r="AR534" s="32"/>
      <c r="AS534" s="32"/>
      <c r="AT534" s="32"/>
      <c r="AU534" s="32"/>
      <c r="AV534" s="32"/>
    </row>
    <row r="535" spans="27:48" x14ac:dyDescent="0.25">
      <c r="AA535" s="32"/>
      <c r="AB535" s="32"/>
      <c r="AC535" s="32"/>
      <c r="AD535" s="32"/>
      <c r="AE535" s="32"/>
      <c r="AF535" s="32"/>
      <c r="AG535" s="32"/>
      <c r="AH535" s="32"/>
      <c r="AI535" s="32"/>
      <c r="AJ535" s="32"/>
      <c r="AK535" s="32"/>
      <c r="AL535" s="32"/>
      <c r="AM535" s="32"/>
      <c r="AN535" s="32"/>
      <c r="AO535" s="32"/>
      <c r="AP535" s="32"/>
      <c r="AQ535" s="32"/>
      <c r="AR535" s="32"/>
      <c r="AS535" s="32"/>
      <c r="AT535" s="32"/>
      <c r="AU535" s="32"/>
      <c r="AV535" s="32"/>
    </row>
    <row r="536" spans="27:48" x14ac:dyDescent="0.25">
      <c r="AA536" s="32"/>
      <c r="AB536" s="32"/>
      <c r="AC536" s="32"/>
      <c r="AD536" s="32"/>
      <c r="AE536" s="32"/>
      <c r="AF536" s="32"/>
      <c r="AG536" s="32"/>
      <c r="AH536" s="32"/>
      <c r="AI536" s="32"/>
      <c r="AJ536" s="32"/>
      <c r="AK536" s="32"/>
      <c r="AL536" s="32"/>
      <c r="AM536" s="32"/>
      <c r="AN536" s="32"/>
      <c r="AO536" s="32"/>
      <c r="AP536" s="32"/>
      <c r="AQ536" s="32"/>
      <c r="AR536" s="32"/>
      <c r="AS536" s="32"/>
      <c r="AT536" s="32"/>
      <c r="AU536" s="32"/>
      <c r="AV536" s="32"/>
    </row>
    <row r="537" spans="27:48" x14ac:dyDescent="0.25">
      <c r="AA537" s="32"/>
      <c r="AB537" s="32"/>
      <c r="AC537" s="32"/>
      <c r="AD537" s="32"/>
      <c r="AE537" s="32"/>
      <c r="AF537" s="32"/>
      <c r="AG537" s="32"/>
      <c r="AH537" s="32"/>
      <c r="AI537" s="32"/>
      <c r="AJ537" s="32"/>
      <c r="AK537" s="32"/>
      <c r="AL537" s="32"/>
      <c r="AM537" s="32"/>
      <c r="AN537" s="32"/>
      <c r="AO537" s="32"/>
      <c r="AP537" s="32"/>
      <c r="AQ537" s="32"/>
      <c r="AR537" s="32"/>
      <c r="AS537" s="32"/>
      <c r="AT537" s="32"/>
      <c r="AU537" s="32"/>
      <c r="AV537" s="32"/>
    </row>
    <row r="538" spans="27:48" x14ac:dyDescent="0.25">
      <c r="AA538" s="32"/>
      <c r="AB538" s="32"/>
      <c r="AC538" s="32"/>
      <c r="AD538" s="32"/>
      <c r="AE538" s="32"/>
      <c r="AF538" s="32"/>
      <c r="AG538" s="32"/>
      <c r="AH538" s="32"/>
      <c r="AI538" s="32"/>
      <c r="AJ538" s="32"/>
      <c r="AK538" s="32"/>
      <c r="AL538" s="32"/>
      <c r="AM538" s="32"/>
      <c r="AN538" s="32"/>
      <c r="AO538" s="32"/>
      <c r="AP538" s="32"/>
      <c r="AQ538" s="32"/>
      <c r="AR538" s="32"/>
      <c r="AS538" s="32"/>
      <c r="AT538" s="32"/>
      <c r="AU538" s="32"/>
      <c r="AV538" s="32"/>
    </row>
    <row r="539" spans="27:48" x14ac:dyDescent="0.25">
      <c r="AA539" s="32"/>
      <c r="AB539" s="32"/>
      <c r="AC539" s="32"/>
      <c r="AD539" s="32"/>
      <c r="AE539" s="32"/>
      <c r="AF539" s="32"/>
      <c r="AG539" s="32"/>
      <c r="AH539" s="32"/>
      <c r="AI539" s="32"/>
      <c r="AJ539" s="32"/>
      <c r="AK539" s="32"/>
      <c r="AL539" s="32"/>
      <c r="AM539" s="32"/>
      <c r="AN539" s="32"/>
      <c r="AO539" s="32"/>
      <c r="AP539" s="32"/>
      <c r="AQ539" s="32"/>
      <c r="AR539" s="32"/>
      <c r="AS539" s="32"/>
      <c r="AT539" s="32"/>
      <c r="AU539" s="32"/>
      <c r="AV539" s="32"/>
    </row>
    <row r="540" spans="27:48" x14ac:dyDescent="0.25">
      <c r="AA540" s="32"/>
      <c r="AB540" s="32"/>
      <c r="AC540" s="32"/>
      <c r="AD540" s="32"/>
      <c r="AE540" s="32"/>
      <c r="AF540" s="32"/>
      <c r="AG540" s="32"/>
      <c r="AH540" s="32"/>
      <c r="AI540" s="32"/>
      <c r="AJ540" s="32"/>
      <c r="AK540" s="32"/>
      <c r="AL540" s="32"/>
      <c r="AM540" s="32"/>
      <c r="AN540" s="32"/>
      <c r="AO540" s="32"/>
      <c r="AP540" s="32"/>
      <c r="AQ540" s="32"/>
      <c r="AR540" s="32"/>
      <c r="AS540" s="32"/>
      <c r="AT540" s="32"/>
      <c r="AU540" s="32"/>
      <c r="AV540" s="32"/>
    </row>
    <row r="541" spans="27:48" x14ac:dyDescent="0.25">
      <c r="AA541" s="32"/>
      <c r="AB541" s="32"/>
      <c r="AC541" s="32"/>
      <c r="AD541" s="32"/>
      <c r="AE541" s="32"/>
      <c r="AF541" s="32"/>
      <c r="AG541" s="32"/>
      <c r="AH541" s="32"/>
      <c r="AI541" s="32"/>
      <c r="AJ541" s="32"/>
      <c r="AK541" s="32"/>
      <c r="AL541" s="32"/>
      <c r="AM541" s="32"/>
      <c r="AN541" s="32"/>
      <c r="AO541" s="32"/>
      <c r="AP541" s="32"/>
      <c r="AQ541" s="32"/>
      <c r="AR541" s="32"/>
      <c r="AS541" s="32"/>
      <c r="AT541" s="32"/>
      <c r="AU541" s="32"/>
      <c r="AV541" s="32"/>
    </row>
    <row r="542" spans="27:48" x14ac:dyDescent="0.25">
      <c r="AA542" s="32"/>
      <c r="AB542" s="32"/>
      <c r="AC542" s="32"/>
      <c r="AD542" s="32"/>
      <c r="AE542" s="32"/>
      <c r="AF542" s="32"/>
      <c r="AG542" s="32"/>
      <c r="AH542" s="32"/>
      <c r="AI542" s="32"/>
      <c r="AJ542" s="32"/>
      <c r="AK542" s="32"/>
      <c r="AL542" s="32"/>
      <c r="AM542" s="32"/>
      <c r="AN542" s="32"/>
      <c r="AO542" s="32"/>
      <c r="AP542" s="32"/>
      <c r="AQ542" s="32"/>
      <c r="AR542" s="32"/>
      <c r="AS542" s="32"/>
      <c r="AT542" s="32"/>
      <c r="AU542" s="32"/>
      <c r="AV542" s="32"/>
    </row>
    <row r="543" spans="27:48" x14ac:dyDescent="0.25">
      <c r="AA543" s="32"/>
      <c r="AB543" s="32"/>
      <c r="AC543" s="32"/>
      <c r="AD543" s="32"/>
      <c r="AE543" s="32"/>
      <c r="AF543" s="32"/>
      <c r="AG543" s="32"/>
      <c r="AH543" s="32"/>
      <c r="AI543" s="32"/>
      <c r="AJ543" s="32"/>
      <c r="AK543" s="32"/>
      <c r="AL543" s="32"/>
      <c r="AM543" s="32"/>
      <c r="AN543" s="32"/>
      <c r="AO543" s="32"/>
      <c r="AP543" s="32"/>
      <c r="AQ543" s="32"/>
      <c r="AR543" s="32"/>
      <c r="AS543" s="32"/>
      <c r="AT543" s="32"/>
      <c r="AU543" s="32"/>
      <c r="AV543" s="32"/>
    </row>
    <row r="544" spans="27:48" x14ac:dyDescent="0.25">
      <c r="AA544" s="32"/>
      <c r="AB544" s="32"/>
      <c r="AC544" s="32"/>
      <c r="AD544" s="32"/>
      <c r="AE544" s="32"/>
      <c r="AF544" s="32"/>
      <c r="AG544" s="32"/>
      <c r="AH544" s="32"/>
      <c r="AI544" s="32"/>
      <c r="AJ544" s="32"/>
      <c r="AK544" s="32"/>
      <c r="AL544" s="32"/>
      <c r="AM544" s="32"/>
      <c r="AN544" s="32"/>
      <c r="AO544" s="32"/>
      <c r="AP544" s="32"/>
      <c r="AQ544" s="32"/>
      <c r="AR544" s="32"/>
      <c r="AS544" s="32"/>
      <c r="AT544" s="32"/>
      <c r="AU544" s="32"/>
      <c r="AV544" s="32"/>
    </row>
    <row r="545" spans="27:48" x14ac:dyDescent="0.25">
      <c r="AA545" s="32"/>
      <c r="AB545" s="32"/>
      <c r="AC545" s="32"/>
      <c r="AD545" s="32"/>
      <c r="AE545" s="32"/>
      <c r="AF545" s="32"/>
      <c r="AG545" s="32"/>
      <c r="AH545" s="32"/>
      <c r="AI545" s="32"/>
      <c r="AJ545" s="32"/>
      <c r="AK545" s="32"/>
      <c r="AL545" s="32"/>
      <c r="AM545" s="32"/>
      <c r="AN545" s="32"/>
      <c r="AO545" s="32"/>
      <c r="AP545" s="32"/>
      <c r="AQ545" s="32"/>
      <c r="AR545" s="32"/>
      <c r="AS545" s="32"/>
      <c r="AT545" s="32"/>
      <c r="AU545" s="32"/>
      <c r="AV545" s="32"/>
    </row>
    <row r="546" spans="27:48" x14ac:dyDescent="0.25">
      <c r="AA546" s="32"/>
      <c r="AB546" s="32"/>
      <c r="AC546" s="32"/>
      <c r="AD546" s="32"/>
      <c r="AE546" s="32"/>
      <c r="AF546" s="32"/>
      <c r="AG546" s="32"/>
      <c r="AH546" s="32"/>
      <c r="AI546" s="32"/>
      <c r="AJ546" s="32"/>
      <c r="AK546" s="32"/>
      <c r="AL546" s="32"/>
      <c r="AM546" s="32"/>
      <c r="AN546" s="32"/>
      <c r="AO546" s="32"/>
      <c r="AP546" s="32"/>
      <c r="AQ546" s="32"/>
      <c r="AR546" s="32"/>
      <c r="AS546" s="32"/>
      <c r="AT546" s="32"/>
      <c r="AU546" s="32"/>
      <c r="AV546" s="32"/>
    </row>
    <row r="547" spans="27:48" x14ac:dyDescent="0.25">
      <c r="AA547" s="32"/>
      <c r="AB547" s="32"/>
      <c r="AC547" s="32"/>
      <c r="AD547" s="32"/>
      <c r="AE547" s="32"/>
      <c r="AF547" s="32"/>
      <c r="AG547" s="32"/>
      <c r="AH547" s="32"/>
      <c r="AI547" s="32"/>
      <c r="AJ547" s="32"/>
      <c r="AK547" s="32"/>
      <c r="AL547" s="32"/>
      <c r="AM547" s="32"/>
      <c r="AN547" s="32"/>
      <c r="AO547" s="32"/>
      <c r="AP547" s="32"/>
      <c r="AQ547" s="32"/>
      <c r="AR547" s="32"/>
      <c r="AS547" s="32"/>
      <c r="AT547" s="32"/>
      <c r="AU547" s="32"/>
      <c r="AV547" s="32"/>
    </row>
    <row r="548" spans="27:48" x14ac:dyDescent="0.25">
      <c r="AA548" s="32"/>
      <c r="AB548" s="32"/>
      <c r="AC548" s="32"/>
      <c r="AD548" s="32"/>
      <c r="AE548" s="32"/>
      <c r="AF548" s="32"/>
      <c r="AG548" s="32"/>
      <c r="AH548" s="32"/>
      <c r="AI548" s="32"/>
      <c r="AJ548" s="32"/>
      <c r="AK548" s="32"/>
      <c r="AL548" s="32"/>
      <c r="AM548" s="32"/>
      <c r="AN548" s="32"/>
      <c r="AO548" s="32"/>
      <c r="AP548" s="32"/>
      <c r="AQ548" s="32"/>
      <c r="AR548" s="32"/>
      <c r="AS548" s="32"/>
      <c r="AT548" s="32"/>
      <c r="AU548" s="32"/>
      <c r="AV548" s="32"/>
    </row>
    <row r="549" spans="27:48" x14ac:dyDescent="0.25">
      <c r="AA549" s="32"/>
      <c r="AB549" s="32"/>
      <c r="AC549" s="32"/>
      <c r="AD549" s="32"/>
      <c r="AE549" s="32"/>
      <c r="AF549" s="32"/>
      <c r="AG549" s="32"/>
      <c r="AH549" s="32"/>
      <c r="AI549" s="32"/>
      <c r="AJ549" s="32"/>
      <c r="AK549" s="32"/>
      <c r="AL549" s="32"/>
      <c r="AM549" s="32"/>
      <c r="AN549" s="32"/>
      <c r="AO549" s="32"/>
      <c r="AP549" s="32"/>
      <c r="AQ549" s="32"/>
      <c r="AR549" s="32"/>
      <c r="AS549" s="32"/>
      <c r="AT549" s="32"/>
      <c r="AU549" s="32"/>
      <c r="AV549" s="32"/>
    </row>
    <row r="550" spans="27:48" x14ac:dyDescent="0.25">
      <c r="AA550" s="32"/>
      <c r="AB550" s="32"/>
      <c r="AC550" s="32"/>
      <c r="AD550" s="32"/>
      <c r="AE550" s="32"/>
      <c r="AF550" s="32"/>
      <c r="AG550" s="32"/>
      <c r="AH550" s="32"/>
      <c r="AI550" s="32"/>
      <c r="AJ550" s="32"/>
      <c r="AK550" s="32"/>
      <c r="AL550" s="32"/>
      <c r="AM550" s="32"/>
      <c r="AN550" s="32"/>
      <c r="AO550" s="32"/>
      <c r="AP550" s="32"/>
      <c r="AQ550" s="32"/>
      <c r="AR550" s="32"/>
      <c r="AS550" s="32"/>
      <c r="AT550" s="32"/>
      <c r="AU550" s="32"/>
      <c r="AV550" s="32"/>
    </row>
    <row r="551" spans="27:48" x14ac:dyDescent="0.25">
      <c r="AA551" s="32"/>
      <c r="AB551" s="32"/>
      <c r="AC551" s="32"/>
      <c r="AD551" s="32"/>
      <c r="AE551" s="32"/>
      <c r="AF551" s="32"/>
      <c r="AG551" s="32"/>
      <c r="AH551" s="32"/>
      <c r="AI551" s="32"/>
      <c r="AJ551" s="32"/>
      <c r="AK551" s="32"/>
      <c r="AL551" s="32"/>
      <c r="AM551" s="32"/>
      <c r="AN551" s="32"/>
      <c r="AO551" s="32"/>
      <c r="AP551" s="32"/>
      <c r="AQ551" s="32"/>
      <c r="AR551" s="32"/>
      <c r="AS551" s="32"/>
      <c r="AT551" s="32"/>
      <c r="AU551" s="32"/>
      <c r="AV551" s="32"/>
    </row>
    <row r="552" spans="27:48" x14ac:dyDescent="0.25">
      <c r="AA552" s="32"/>
      <c r="AB552" s="32"/>
      <c r="AC552" s="32"/>
      <c r="AD552" s="32"/>
      <c r="AE552" s="32"/>
      <c r="AF552" s="32"/>
      <c r="AG552" s="32"/>
      <c r="AH552" s="32"/>
      <c r="AI552" s="32"/>
      <c r="AJ552" s="32"/>
      <c r="AK552" s="32"/>
      <c r="AL552" s="32"/>
      <c r="AM552" s="32"/>
      <c r="AN552" s="32"/>
      <c r="AO552" s="32"/>
      <c r="AP552" s="32"/>
      <c r="AQ552" s="32"/>
      <c r="AR552" s="32"/>
      <c r="AS552" s="32"/>
      <c r="AT552" s="32"/>
      <c r="AU552" s="32"/>
      <c r="AV552" s="32"/>
    </row>
  </sheetData>
  <sheetProtection algorithmName="SHA-512" hashValue="dX2CPb3PLwiGSbD+sjeZHljjS22uwtnVr1GAmYBUoNprAo6FK+CyneafxPLSSK3CP2VwKI4PNdUWhflKK7aoNw==" saltValue="TA8RHX0JKsuGndeJMBOZjQ==" spinCount="100000" sheet="1" objects="1" scenarios="1"/>
  <mergeCells count="5">
    <mergeCell ref="E7:P7"/>
    <mergeCell ref="B7:D7"/>
    <mergeCell ref="C3:D3"/>
    <mergeCell ref="C4:J4"/>
    <mergeCell ref="C5:D5"/>
  </mergeCells>
  <phoneticPr fontId="2" type="noConversion"/>
  <printOptions horizontalCentered="1"/>
  <pageMargins left="0.75" right="0.75" top="0.39370078740157483" bottom="0.35433070866141736" header="0" footer="0"/>
  <pageSetup paperSize="9" scale="70" orientation="landscape" r:id="rId1"/>
  <headerFooter alignWithMargins="0">
    <oddFooter>&amp;C&amp;D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110C2-4C5D-460D-955E-A91C1C8E4D39}">
  <dimension ref="A1:AZ76"/>
  <sheetViews>
    <sheetView showGridLines="0" showRowColHeaders="0" workbookViewId="0">
      <selection activeCell="A2" sqref="A2"/>
    </sheetView>
  </sheetViews>
  <sheetFormatPr defaultColWidth="9.109375" defaultRowHeight="13.2" x14ac:dyDescent="0.25"/>
  <cols>
    <col min="1" max="1" width="17.109375" style="6" customWidth="1"/>
    <col min="2" max="2" width="50.88671875" style="6" customWidth="1"/>
    <col min="3" max="4" width="7" style="6" customWidth="1"/>
    <col min="5" max="5" width="13.33203125" style="8" customWidth="1"/>
    <col min="6" max="10" width="5.44140625" style="6" customWidth="1"/>
    <col min="11" max="11" width="13.44140625" style="6" customWidth="1"/>
    <col min="12" max="17" width="13.44140625" style="8" customWidth="1"/>
    <col min="18" max="18" width="0.109375" style="41" customWidth="1"/>
    <col min="19" max="21" width="9.44140625" style="32" customWidth="1"/>
    <col min="22" max="22" width="10.88671875" style="32" customWidth="1"/>
    <col min="23" max="26" width="9.109375" style="32"/>
    <col min="27" max="27" width="9.33203125" style="68" hidden="1" customWidth="1"/>
    <col min="28" max="28" width="21.5546875" style="6" hidden="1" customWidth="1"/>
    <col min="29" max="29" width="12.88671875" style="6" hidden="1" customWidth="1"/>
    <col min="30" max="31" width="12.6640625" style="6" hidden="1" customWidth="1"/>
    <col min="32" max="32" width="13.44140625" style="64" hidden="1" customWidth="1"/>
    <col min="33" max="33" width="13.44140625" style="6" hidden="1" customWidth="1"/>
    <col min="34" max="37" width="13.6640625" style="6" hidden="1" customWidth="1"/>
    <col min="38" max="38" width="9.109375" style="6" hidden="1" customWidth="1"/>
    <col min="39" max="39" width="19.6640625" style="6" hidden="1" customWidth="1"/>
    <col min="40" max="40" width="31.44140625" style="6" hidden="1" customWidth="1"/>
    <col min="41" max="41" width="9.109375" style="6" hidden="1" customWidth="1"/>
    <col min="42" max="42" width="18.88671875" style="6" hidden="1" customWidth="1"/>
    <col min="43" max="43" width="9.88671875" style="6" hidden="1" customWidth="1"/>
    <col min="44" max="44" width="17.5546875" style="6" hidden="1" customWidth="1"/>
    <col min="45" max="45" width="11.6640625" style="6" hidden="1" customWidth="1"/>
    <col min="46" max="46" width="16" style="6" hidden="1" customWidth="1"/>
    <col min="47" max="52" width="9.109375" style="6" hidden="1" customWidth="1"/>
    <col min="53" max="16384" width="9.109375" style="6"/>
  </cols>
  <sheetData>
    <row r="1" spans="1:52" ht="15.6" x14ac:dyDescent="0.25">
      <c r="A1" s="32"/>
      <c r="B1" s="44" t="str">
        <f ca="1">INDIRECT( "'" &amp; $AC$2 &amp; "'!B1") &amp; " za obdobje " &amp; "1-3"</f>
        <v>Priloga 2: trimesečno izplačilo redne delovne uspešnosti za obdobje 1-3</v>
      </c>
      <c r="C1" s="32"/>
      <c r="D1" s="32"/>
      <c r="E1" s="41"/>
      <c r="F1" s="32"/>
      <c r="G1" s="32"/>
      <c r="H1" s="32"/>
      <c r="I1" s="32"/>
      <c r="J1" s="32"/>
      <c r="K1" s="32"/>
      <c r="L1" s="41"/>
      <c r="M1" s="41"/>
      <c r="N1" s="41"/>
      <c r="O1" s="41"/>
      <c r="P1" s="41"/>
      <c r="Q1" s="41"/>
      <c r="R1" s="162"/>
      <c r="S1" s="162"/>
      <c r="AA1" s="328" t="s">
        <v>109</v>
      </c>
      <c r="AB1" s="329"/>
      <c r="AC1" s="329"/>
      <c r="AD1" s="329"/>
      <c r="AE1" s="330"/>
      <c r="AF1" s="163"/>
      <c r="AG1" s="331" t="s">
        <v>108</v>
      </c>
      <c r="AH1" s="332"/>
      <c r="AI1" s="332"/>
      <c r="AJ1" s="332"/>
      <c r="AK1" s="333"/>
      <c r="AM1" s="58" t="s">
        <v>32</v>
      </c>
      <c r="AN1" s="59" t="str">
        <f ca="1">RIGHT(CELL("filename",A1),LEN(CELL("filename",A1))-FIND("]",CELL("filename",A1)))</f>
        <v>1-3</v>
      </c>
      <c r="AO1" s="59" t="s">
        <v>32</v>
      </c>
      <c r="AP1" s="59" t="s">
        <v>104</v>
      </c>
      <c r="AQ1" s="59" t="s">
        <v>73</v>
      </c>
      <c r="AR1" s="59" t="s">
        <v>102</v>
      </c>
      <c r="AS1" s="59" t="s">
        <v>103</v>
      </c>
      <c r="AT1" s="59" t="s">
        <v>102</v>
      </c>
    </row>
    <row r="2" spans="1:52" ht="15.6" x14ac:dyDescent="0.25">
      <c r="A2" s="32"/>
      <c r="B2" s="44"/>
      <c r="C2" s="32"/>
      <c r="D2" s="32"/>
      <c r="E2" s="41"/>
      <c r="F2" s="32"/>
      <c r="G2" s="32"/>
      <c r="H2" s="32"/>
      <c r="I2" s="32"/>
      <c r="J2" s="32"/>
      <c r="K2" s="32"/>
      <c r="L2" s="41"/>
      <c r="M2" s="41"/>
      <c r="N2" s="41"/>
      <c r="O2" s="41"/>
      <c r="P2" s="41"/>
      <c r="Q2" s="41"/>
      <c r="R2" s="162"/>
      <c r="S2" s="164"/>
      <c r="AA2" s="337" t="s">
        <v>46</v>
      </c>
      <c r="AB2" s="338"/>
      <c r="AC2" s="339" t="s">
        <v>46</v>
      </c>
      <c r="AD2" s="340"/>
      <c r="AE2" s="341"/>
      <c r="AF2" s="163"/>
      <c r="AG2" s="334"/>
      <c r="AH2" s="335"/>
      <c r="AI2" s="335"/>
      <c r="AJ2" s="335"/>
      <c r="AK2" s="336"/>
      <c r="AM2" s="154" t="s">
        <v>104</v>
      </c>
      <c r="AN2" s="59" t="e">
        <f ca="1">VLOOKUP(AN1,AO2:AP19,2,FALSE)</f>
        <v>#N/A</v>
      </c>
      <c r="AO2" s="60" t="s">
        <v>101</v>
      </c>
      <c r="AP2" s="60"/>
      <c r="AQ2" s="61">
        <f t="shared" ref="AQ2:AQ13" ca="1" si="0">MAX($AR$2:$AR$13)</f>
        <v>12</v>
      </c>
      <c r="AR2" s="1">
        <f t="shared" ref="AR2:AR19" ca="1" si="1">ROW(INDIRECT(CELL("address",AO2)))-ROW(INDIRECT(AS2))+1</f>
        <v>1</v>
      </c>
      <c r="AS2" s="1" t="str">
        <f t="shared" ref="AS2:AS13" ca="1" si="2">CELL("address",$AO$2)</f>
        <v>$AO$2</v>
      </c>
      <c r="AT2" s="10" t="s">
        <v>70</v>
      </c>
      <c r="AZ2" s="9"/>
    </row>
    <row r="3" spans="1:52" x14ac:dyDescent="0.25">
      <c r="A3" s="32"/>
      <c r="B3" s="342" t="str">
        <f ca="1">INDIRECT( "'" &amp; $AC$2 &amp; "'!B3")</f>
        <v>Šifra proračunskega uporabnika:</v>
      </c>
      <c r="C3" s="343"/>
      <c r="D3" s="260" t="str">
        <f>+IF(LEN('OSNOVNA PLAČA'!D3)&gt;0,'OSNOVNA PLAČA'!D3,"")</f>
        <v xml:space="preserve">šifra </v>
      </c>
      <c r="E3" s="260"/>
      <c r="F3" s="32"/>
      <c r="G3" s="32"/>
      <c r="H3" s="32"/>
      <c r="I3" s="32"/>
      <c r="J3" s="32"/>
      <c r="K3" s="32"/>
      <c r="L3" s="41"/>
      <c r="M3" s="41"/>
      <c r="N3" s="41"/>
      <c r="O3" s="41"/>
      <c r="P3" s="41"/>
      <c r="Q3" s="41"/>
      <c r="R3" s="164"/>
      <c r="AA3" s="62" t="s">
        <v>74</v>
      </c>
      <c r="AB3" s="63"/>
      <c r="AC3" s="339" t="s">
        <v>74</v>
      </c>
      <c r="AD3" s="340"/>
      <c r="AE3" s="341"/>
      <c r="AG3" s="65" t="s">
        <v>106</v>
      </c>
      <c r="AH3" s="66" t="s">
        <v>112</v>
      </c>
      <c r="AK3" s="67"/>
      <c r="AM3" s="58" t="s">
        <v>102</v>
      </c>
      <c r="AN3" s="59" t="e">
        <f ca="1">VLOOKUP(AN1,AO2:AR19,4,FALSE)</f>
        <v>#N/A</v>
      </c>
      <c r="AO3" s="60" t="s">
        <v>35</v>
      </c>
      <c r="AP3" s="60" t="str">
        <f t="shared" ref="AP3:AP19" si="3">+AO2</f>
        <v>11</v>
      </c>
      <c r="AQ3" s="61">
        <f t="shared" ca="1" si="0"/>
        <v>12</v>
      </c>
      <c r="AR3" s="1">
        <f t="shared" ca="1" si="1"/>
        <v>2</v>
      </c>
      <c r="AS3" s="1" t="str">
        <f t="shared" ca="1" si="2"/>
        <v>$AO$2</v>
      </c>
      <c r="AT3" s="10" t="s">
        <v>71</v>
      </c>
      <c r="AZ3" s="9"/>
    </row>
    <row r="4" spans="1:52" x14ac:dyDescent="0.25">
      <c r="A4" s="32"/>
      <c r="B4" s="342" t="str">
        <f ca="1">INDIRECT( "'" &amp; $AC$2 &amp; "'!B4")</f>
        <v>Organizacijska enota:</v>
      </c>
      <c r="C4" s="342"/>
      <c r="D4" s="344" t="str">
        <f>+IF(LEN('OSNOVNA PLAČA'!D4)&gt;0,'OSNOVNA PLAČA'!D4,"")</f>
        <v xml:space="preserve">enota </v>
      </c>
      <c r="E4" s="345"/>
      <c r="F4" s="345"/>
      <c r="G4" s="345"/>
      <c r="H4" s="345"/>
      <c r="I4" s="345"/>
      <c r="J4" s="345"/>
      <c r="K4" s="345"/>
      <c r="L4" s="345"/>
      <c r="M4" s="345"/>
      <c r="N4" s="345"/>
      <c r="O4" s="345"/>
      <c r="P4" s="345"/>
      <c r="Q4" s="346"/>
      <c r="S4" s="41"/>
      <c r="AG4" s="58" t="s">
        <v>105</v>
      </c>
      <c r="AH4" s="30">
        <v>6</v>
      </c>
      <c r="AK4" s="67"/>
      <c r="AM4" s="58" t="s">
        <v>73</v>
      </c>
      <c r="AN4" s="59" t="e">
        <f ca="1">VLOOKUP(AN1,AO2:AQ19,3,FALSE)</f>
        <v>#N/A</v>
      </c>
      <c r="AO4" s="60" t="s">
        <v>91</v>
      </c>
      <c r="AP4" s="60" t="str">
        <f t="shared" si="3"/>
        <v>12</v>
      </c>
      <c r="AQ4" s="61">
        <f t="shared" ca="1" si="0"/>
        <v>12</v>
      </c>
      <c r="AR4" s="1">
        <f t="shared" ca="1" si="1"/>
        <v>3</v>
      </c>
      <c r="AS4" s="1" t="str">
        <f t="shared" ca="1" si="2"/>
        <v>$AO$2</v>
      </c>
      <c r="AT4" s="10" t="s">
        <v>60</v>
      </c>
    </row>
    <row r="5" spans="1:52" x14ac:dyDescent="0.25">
      <c r="A5" s="32"/>
      <c r="B5" s="234" t="str">
        <f ca="1">INDIRECT( "'" &amp; $AC$2 &amp; "'!B5")</f>
        <v>Leto:</v>
      </c>
      <c r="C5" s="234"/>
      <c r="D5" s="347">
        <f>+IF(LEN('OSNOVNA PLAČA'!D5)&gt;0,'OSNOVNA PLAČA'!D5,"")</f>
        <v>2024</v>
      </c>
      <c r="E5" s="346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5"/>
      <c r="S5" s="165"/>
      <c r="AG5" s="58" t="s">
        <v>107</v>
      </c>
      <c r="AH5" s="30">
        <v>29</v>
      </c>
      <c r="AI5" s="348" t="str">
        <f>+$AC$2</f>
        <v>OSNOVNA PLAČA</v>
      </c>
      <c r="AJ5" s="349"/>
      <c r="AK5" s="350"/>
      <c r="AM5" s="58" t="s">
        <v>102</v>
      </c>
      <c r="AN5" s="59" t="e">
        <f ca="1">VLOOKUP(AN1,AO2:AT19,6,FALSE)</f>
        <v>#N/A</v>
      </c>
      <c r="AO5" s="60" t="s">
        <v>92</v>
      </c>
      <c r="AP5" s="60" t="str">
        <f t="shared" si="3"/>
        <v>1</v>
      </c>
      <c r="AQ5" s="61">
        <f t="shared" ca="1" si="0"/>
        <v>12</v>
      </c>
      <c r="AR5" s="1">
        <f t="shared" ca="1" si="1"/>
        <v>4</v>
      </c>
      <c r="AS5" s="1" t="str">
        <f t="shared" ca="1" si="2"/>
        <v>$AO$2</v>
      </c>
      <c r="AT5" s="10" t="s">
        <v>61</v>
      </c>
    </row>
    <row r="6" spans="1:52" x14ac:dyDescent="0.25">
      <c r="B6" s="17"/>
      <c r="C6" s="17"/>
      <c r="D6" s="8"/>
      <c r="E6" s="6"/>
      <c r="AG6" s="58" t="s">
        <v>107</v>
      </c>
      <c r="AH6" s="30">
        <v>29</v>
      </c>
      <c r="AI6" s="351" t="str">
        <f>+$AC$3</f>
        <v>OBRAČUNANA OSNOVNA PLAČA</v>
      </c>
      <c r="AJ6" s="351"/>
      <c r="AK6" s="351"/>
      <c r="AM6" s="58" t="s">
        <v>125</v>
      </c>
      <c r="AN6" s="59" t="e">
        <f ca="1">+IF(ISERROR(FIND("-",AN5,1)),AN5&amp;" "&amp;AN7,IF(ISERROR(FIND("november-",AN5,1)),REPLACE(AN5,FIND("-",AN5,1),1," " &amp; AN7 &amp; " - ") &amp; " " &amp; AN7, REPLACE(AN5,1,LEN("november-"),"november "&amp;(AN7-1) &amp; " - ") &amp;" "&amp;AN7))</f>
        <v>#N/A</v>
      </c>
      <c r="AO6" s="60" t="s">
        <v>93</v>
      </c>
      <c r="AP6" s="60" t="str">
        <f t="shared" si="3"/>
        <v>2</v>
      </c>
      <c r="AQ6" s="61">
        <f t="shared" ca="1" si="0"/>
        <v>12</v>
      </c>
      <c r="AR6" s="1">
        <f t="shared" ca="1" si="1"/>
        <v>5</v>
      </c>
      <c r="AS6" s="1" t="str">
        <f t="shared" ca="1" si="2"/>
        <v>$AO$2</v>
      </c>
      <c r="AT6" s="10" t="s">
        <v>62</v>
      </c>
    </row>
    <row r="7" spans="1:52" x14ac:dyDescent="0.25">
      <c r="B7" s="303" t="s">
        <v>9</v>
      </c>
      <c r="C7" s="326"/>
      <c r="D7" s="327"/>
      <c r="E7" s="306"/>
      <c r="AM7" s="58" t="s">
        <v>58</v>
      </c>
      <c r="AN7" s="59" t="str">
        <f ca="1">+IF( ISERROR(FIND("-",AN5,1)),IF(LEN(INDIRECT( "'" &amp; $AC$2 &amp; "'!E5"))&gt;0,IF(VALUE($AN$1)&gt;10,VALUE(INDIRECT( "'" &amp; $AC$2 &amp; "'!E5"))-1,VALUE(INDIRECT( "'" &amp; $AC$2 &amp; "'!E5"))),""),VALUE(INDIRECT( "'" &amp; $AC$2 &amp; "'!E5")))</f>
        <v/>
      </c>
      <c r="AO7" s="60" t="s">
        <v>94</v>
      </c>
      <c r="AP7" s="60" t="str">
        <f t="shared" si="3"/>
        <v>3</v>
      </c>
      <c r="AQ7" s="61">
        <f t="shared" ca="1" si="0"/>
        <v>12</v>
      </c>
      <c r="AR7" s="1">
        <f t="shared" ca="1" si="1"/>
        <v>6</v>
      </c>
      <c r="AS7" s="1" t="str">
        <f t="shared" ca="1" si="2"/>
        <v>$AO$2</v>
      </c>
      <c r="AT7" s="10" t="s">
        <v>63</v>
      </c>
      <c r="AX7" s="9"/>
      <c r="AY7" s="9"/>
      <c r="AZ7" s="9"/>
    </row>
    <row r="8" spans="1:52" x14ac:dyDescent="0.25">
      <c r="B8" s="303" t="s">
        <v>10</v>
      </c>
      <c r="C8" s="303"/>
      <c r="D8" s="304"/>
      <c r="E8" s="305"/>
      <c r="F8" s="305"/>
      <c r="G8" s="305"/>
      <c r="H8" s="305"/>
      <c r="I8" s="305"/>
      <c r="J8" s="305"/>
      <c r="K8" s="305"/>
      <c r="L8" s="305"/>
      <c r="M8" s="305"/>
      <c r="N8" s="305"/>
      <c r="O8" s="305"/>
      <c r="P8" s="305"/>
      <c r="Q8" s="306"/>
      <c r="S8" s="41"/>
      <c r="AO8" s="60" t="s">
        <v>95</v>
      </c>
      <c r="AP8" s="60" t="str">
        <f t="shared" si="3"/>
        <v>4</v>
      </c>
      <c r="AQ8" s="61">
        <f t="shared" ca="1" si="0"/>
        <v>12</v>
      </c>
      <c r="AR8" s="1">
        <f t="shared" ca="1" si="1"/>
        <v>7</v>
      </c>
      <c r="AS8" s="1" t="str">
        <f t="shared" ca="1" si="2"/>
        <v>$AO$2</v>
      </c>
      <c r="AT8" s="10" t="s">
        <v>64</v>
      </c>
      <c r="AX8" s="9"/>
      <c r="AY8" s="9"/>
      <c r="AZ8" s="9"/>
    </row>
    <row r="9" spans="1:52" ht="16.2" thickBot="1" x14ac:dyDescent="0.3">
      <c r="B9" s="7"/>
      <c r="AO9" s="60" t="s">
        <v>96</v>
      </c>
      <c r="AP9" s="60" t="str">
        <f t="shared" si="3"/>
        <v>5</v>
      </c>
      <c r="AQ9" s="61">
        <f t="shared" ca="1" si="0"/>
        <v>12</v>
      </c>
      <c r="AR9" s="1">
        <f t="shared" ca="1" si="1"/>
        <v>8</v>
      </c>
      <c r="AS9" s="1" t="str">
        <f t="shared" ca="1" si="2"/>
        <v>$AO$2</v>
      </c>
      <c r="AT9" s="10" t="s">
        <v>65</v>
      </c>
      <c r="AX9" s="9"/>
      <c r="AY9" s="9"/>
      <c r="AZ9" s="9"/>
    </row>
    <row r="10" spans="1:52" ht="15.75" customHeight="1" thickBot="1" x14ac:dyDescent="0.3">
      <c r="B10" s="307" t="s">
        <v>0</v>
      </c>
      <c r="C10" s="308"/>
      <c r="D10" s="308"/>
      <c r="E10" s="308"/>
      <c r="F10" s="308"/>
      <c r="G10" s="308"/>
      <c r="H10" s="308"/>
      <c r="I10" s="308"/>
      <c r="J10" s="308"/>
      <c r="K10" s="309"/>
      <c r="L10" s="310" t="s">
        <v>1</v>
      </c>
      <c r="M10" s="311"/>
      <c r="N10" s="311"/>
      <c r="O10" s="311"/>
      <c r="P10" s="311"/>
      <c r="Q10" s="311"/>
      <c r="R10" s="166"/>
      <c r="S10" s="167"/>
      <c r="AO10" s="60" t="s">
        <v>97</v>
      </c>
      <c r="AP10" s="60" t="str">
        <f t="shared" si="3"/>
        <v>6</v>
      </c>
      <c r="AQ10" s="61">
        <f t="shared" ca="1" si="0"/>
        <v>12</v>
      </c>
      <c r="AR10" s="1">
        <f t="shared" ca="1" si="1"/>
        <v>9</v>
      </c>
      <c r="AS10" s="1" t="str">
        <f t="shared" ca="1" si="2"/>
        <v>$AO$2</v>
      </c>
      <c r="AT10" s="10" t="s">
        <v>66</v>
      </c>
      <c r="AX10" s="9"/>
      <c r="AY10" s="9"/>
      <c r="AZ10" s="9"/>
    </row>
    <row r="11" spans="1:52" ht="13.8" thickBot="1" x14ac:dyDescent="0.3">
      <c r="B11" s="69"/>
      <c r="C11" s="69"/>
      <c r="D11" s="69"/>
      <c r="E11" s="70"/>
      <c r="F11" s="71"/>
      <c r="G11" s="71"/>
      <c r="H11" s="71"/>
      <c r="I11" s="71"/>
      <c r="J11" s="71"/>
      <c r="K11" s="71"/>
      <c r="L11" s="70"/>
      <c r="M11" s="70"/>
      <c r="N11" s="70"/>
      <c r="O11" s="70"/>
      <c r="P11" s="70"/>
      <c r="Q11" s="72"/>
      <c r="AB11" s="312" t="s">
        <v>34</v>
      </c>
      <c r="AC11" s="312"/>
      <c r="AF11" s="6"/>
      <c r="AO11" s="60" t="s">
        <v>98</v>
      </c>
      <c r="AP11" s="60" t="str">
        <f t="shared" si="3"/>
        <v>7</v>
      </c>
      <c r="AQ11" s="61">
        <f t="shared" ca="1" si="0"/>
        <v>12</v>
      </c>
      <c r="AR11" s="1">
        <f t="shared" ca="1" si="1"/>
        <v>10</v>
      </c>
      <c r="AS11" s="1" t="str">
        <f t="shared" ca="1" si="2"/>
        <v>$AO$2</v>
      </c>
      <c r="AT11" s="10" t="s">
        <v>67</v>
      </c>
    </row>
    <row r="12" spans="1:52" s="17" customFormat="1" ht="76.5" customHeight="1" x14ac:dyDescent="0.25">
      <c r="A12" s="168"/>
      <c r="B12" s="313" t="s">
        <v>13</v>
      </c>
      <c r="C12" s="314"/>
      <c r="D12" s="314"/>
      <c r="E12" s="315"/>
      <c r="F12" s="316" t="s">
        <v>14</v>
      </c>
      <c r="G12" s="317"/>
      <c r="H12" s="317"/>
      <c r="I12" s="317"/>
      <c r="J12" s="317"/>
      <c r="K12" s="318"/>
      <c r="L12" s="319" t="s">
        <v>76</v>
      </c>
      <c r="M12" s="320"/>
      <c r="N12" s="320"/>
      <c r="O12" s="320"/>
      <c r="P12" s="73" t="s">
        <v>37</v>
      </c>
      <c r="Q12" s="74" t="s">
        <v>80</v>
      </c>
      <c r="R12" s="169"/>
      <c r="S12" s="35"/>
      <c r="T12" s="35"/>
      <c r="U12" s="35"/>
      <c r="V12" s="35"/>
      <c r="W12" s="35"/>
      <c r="X12" s="35"/>
      <c r="Y12" s="35"/>
      <c r="Z12" s="35"/>
      <c r="AA12" s="75"/>
      <c r="AB12" s="282" t="str">
        <f>+P12</f>
        <v>IZPLAČILO REDNE DELOVNE USPEŠNOSTI</v>
      </c>
      <c r="AC12" s="282" t="str">
        <f>+Q12</f>
        <v>NAJVIŠJE MOŽNO IZPLAČILO REDNE LETNE DELOVNE USPEŠNOSTI</v>
      </c>
      <c r="AD12" s="324" t="s">
        <v>15</v>
      </c>
      <c r="AE12" s="324"/>
      <c r="AF12" s="325" t="s">
        <v>16</v>
      </c>
      <c r="AG12" s="325"/>
      <c r="AH12" s="282" t="s">
        <v>17</v>
      </c>
      <c r="AI12" s="282" t="s">
        <v>18</v>
      </c>
      <c r="AJ12" s="282" t="str">
        <f>+AC3</f>
        <v>OBRAČUNANA OSNOVNA PLAČA</v>
      </c>
      <c r="AK12" s="282" t="str">
        <f>+AC2</f>
        <v>OSNOVNA PLAČA</v>
      </c>
      <c r="AM12" s="6"/>
      <c r="AN12" s="6"/>
      <c r="AO12" s="60" t="s">
        <v>99</v>
      </c>
      <c r="AP12" s="60" t="str">
        <f t="shared" si="3"/>
        <v>8</v>
      </c>
      <c r="AQ12" s="61">
        <f t="shared" ca="1" si="0"/>
        <v>12</v>
      </c>
      <c r="AR12" s="1">
        <f t="shared" ca="1" si="1"/>
        <v>11</v>
      </c>
      <c r="AS12" s="1" t="str">
        <f t="shared" ca="1" si="2"/>
        <v>$AO$2</v>
      </c>
      <c r="AT12" s="10" t="s">
        <v>68</v>
      </c>
      <c r="AX12" s="6"/>
      <c r="AY12" s="6"/>
      <c r="AZ12" s="6"/>
    </row>
    <row r="13" spans="1:52" ht="12.75" customHeight="1" x14ac:dyDescent="0.25">
      <c r="A13" s="283" t="s">
        <v>127</v>
      </c>
      <c r="B13" s="285" t="s">
        <v>2</v>
      </c>
      <c r="C13" s="287" t="s">
        <v>11</v>
      </c>
      <c r="D13" s="287" t="s">
        <v>12</v>
      </c>
      <c r="E13" s="289" t="s">
        <v>90</v>
      </c>
      <c r="F13" s="321" t="s">
        <v>38</v>
      </c>
      <c r="G13" s="322"/>
      <c r="H13" s="322"/>
      <c r="I13" s="322"/>
      <c r="J13" s="323"/>
      <c r="K13" s="293" t="s">
        <v>3</v>
      </c>
      <c r="L13" s="295" t="s">
        <v>75</v>
      </c>
      <c r="M13" s="297" t="s">
        <v>78</v>
      </c>
      <c r="N13" s="299" t="s">
        <v>77</v>
      </c>
      <c r="O13" s="297" t="s">
        <v>78</v>
      </c>
      <c r="P13" s="301" t="s">
        <v>78</v>
      </c>
      <c r="Q13" s="291" t="s">
        <v>78</v>
      </c>
      <c r="R13" s="169"/>
      <c r="AB13" s="282"/>
      <c r="AC13" s="282"/>
      <c r="AD13" s="324"/>
      <c r="AE13" s="324"/>
      <c r="AF13" s="325"/>
      <c r="AG13" s="325"/>
      <c r="AH13" s="282"/>
      <c r="AI13" s="282"/>
      <c r="AJ13" s="282"/>
      <c r="AK13" s="282"/>
      <c r="AO13" s="60" t="s">
        <v>100</v>
      </c>
      <c r="AP13" s="60" t="str">
        <f t="shared" si="3"/>
        <v>9</v>
      </c>
      <c r="AQ13" s="61">
        <f t="shared" ca="1" si="0"/>
        <v>12</v>
      </c>
      <c r="AR13" s="1">
        <f t="shared" ca="1" si="1"/>
        <v>12</v>
      </c>
      <c r="AS13" s="1" t="str">
        <f t="shared" ca="1" si="2"/>
        <v>$AO$2</v>
      </c>
      <c r="AT13" s="10" t="s">
        <v>69</v>
      </c>
    </row>
    <row r="14" spans="1:52" ht="13.8" thickBot="1" x14ac:dyDescent="0.3">
      <c r="A14" s="284"/>
      <c r="B14" s="286"/>
      <c r="C14" s="288"/>
      <c r="D14" s="288"/>
      <c r="E14" s="290"/>
      <c r="F14" s="76" t="s">
        <v>4</v>
      </c>
      <c r="G14" s="77" t="s">
        <v>5</v>
      </c>
      <c r="H14" s="78" t="s">
        <v>6</v>
      </c>
      <c r="I14" s="77" t="s">
        <v>22</v>
      </c>
      <c r="J14" s="79" t="s">
        <v>23</v>
      </c>
      <c r="K14" s="294"/>
      <c r="L14" s="296"/>
      <c r="M14" s="298"/>
      <c r="N14" s="300"/>
      <c r="O14" s="298"/>
      <c r="P14" s="302"/>
      <c r="Q14" s="292"/>
      <c r="R14" s="169"/>
      <c r="AB14" s="282"/>
      <c r="AC14" s="282"/>
      <c r="AD14" s="324"/>
      <c r="AE14" s="324"/>
      <c r="AF14" s="325"/>
      <c r="AG14" s="325"/>
      <c r="AH14" s="282"/>
      <c r="AI14" s="282"/>
      <c r="AJ14" s="282"/>
      <c r="AK14" s="282"/>
      <c r="AO14" s="60" t="s">
        <v>113</v>
      </c>
      <c r="AP14" s="60" t="str">
        <f t="shared" si="3"/>
        <v>10</v>
      </c>
      <c r="AQ14" s="61">
        <f ca="1">MAX($AR$14:$AR$17)</f>
        <v>4</v>
      </c>
      <c r="AR14" s="1">
        <f t="shared" ca="1" si="1"/>
        <v>1</v>
      </c>
      <c r="AS14" s="1" t="str">
        <f ca="1">CELL("address",$AO$14)</f>
        <v>$AO$14</v>
      </c>
      <c r="AT14" s="10" t="s">
        <v>119</v>
      </c>
    </row>
    <row r="15" spans="1:52" s="29" customFormat="1" ht="13.5" customHeight="1" thickTop="1" x14ac:dyDescent="0.25">
      <c r="A15" s="107"/>
      <c r="B15" s="159">
        <v>1</v>
      </c>
      <c r="C15" s="107">
        <v>2</v>
      </c>
      <c r="D15" s="160">
        <v>3</v>
      </c>
      <c r="E15" s="108">
        <v>4</v>
      </c>
      <c r="F15" s="80">
        <v>5</v>
      </c>
      <c r="G15" s="81">
        <v>6</v>
      </c>
      <c r="H15" s="82">
        <v>7</v>
      </c>
      <c r="I15" s="81">
        <v>8</v>
      </c>
      <c r="J15" s="83">
        <v>9</v>
      </c>
      <c r="K15" s="114" t="s">
        <v>31</v>
      </c>
      <c r="L15" s="115" t="s">
        <v>72</v>
      </c>
      <c r="M15" s="115"/>
      <c r="N15" s="116" t="s">
        <v>86</v>
      </c>
      <c r="O15" s="117" t="s">
        <v>87</v>
      </c>
      <c r="P15" s="118" t="s">
        <v>88</v>
      </c>
      <c r="Q15" s="119">
        <v>15</v>
      </c>
      <c r="R15" s="170"/>
      <c r="S15" s="36"/>
      <c r="T15" s="36"/>
      <c r="U15" s="36"/>
      <c r="V15" s="36"/>
      <c r="W15" s="36"/>
      <c r="X15" s="36"/>
      <c r="Y15" s="36"/>
      <c r="Z15" s="36"/>
      <c r="AA15" s="84" t="s">
        <v>33</v>
      </c>
      <c r="AB15" s="85" t="str">
        <f>+P13</f>
        <v>€</v>
      </c>
      <c r="AC15" s="85" t="str">
        <f>+Q13</f>
        <v>€</v>
      </c>
      <c r="AD15" s="86" t="s">
        <v>19</v>
      </c>
      <c r="AE15" s="86" t="s">
        <v>20</v>
      </c>
      <c r="AF15" s="87" t="s">
        <v>19</v>
      </c>
      <c r="AG15" s="88" t="s">
        <v>20</v>
      </c>
      <c r="AH15" s="89" t="s">
        <v>20</v>
      </c>
      <c r="AI15" s="90" t="s">
        <v>20</v>
      </c>
      <c r="AJ15" s="85" t="s">
        <v>20</v>
      </c>
      <c r="AK15" s="85" t="s">
        <v>20</v>
      </c>
      <c r="AM15" s="6"/>
      <c r="AN15" s="6"/>
      <c r="AO15" s="60" t="s">
        <v>114</v>
      </c>
      <c r="AP15" s="60" t="str">
        <f t="shared" si="3"/>
        <v>11-1</v>
      </c>
      <c r="AQ15" s="61">
        <f ca="1">MAX($AR$14:$AR$17)</f>
        <v>4</v>
      </c>
      <c r="AR15" s="1">
        <f t="shared" ca="1" si="1"/>
        <v>2</v>
      </c>
      <c r="AS15" s="1" t="str">
        <f ca="1">CELL("address",$AO$14)</f>
        <v>$AO$14</v>
      </c>
      <c r="AT15" s="10" t="s">
        <v>120</v>
      </c>
    </row>
    <row r="16" spans="1:52" ht="25.5" customHeight="1" x14ac:dyDescent="0.25">
      <c r="A16" s="51">
        <f>'OSNOVNA PLAČA'!A10</f>
        <v>1</v>
      </c>
      <c r="B16" s="157" t="str">
        <f>IF(LEN('OSNOVNA PLAČA'!B10)&gt;0,'OSNOVNA PLAČA'!B10,"")</f>
        <v>A1</v>
      </c>
      <c r="C16" s="52" t="str">
        <f>IF(LEN(B16)&gt;0,'OSNOVNA PLAČA'!C10,"")</f>
        <v>V</v>
      </c>
      <c r="D16" s="54">
        <f>IF(LEN(B16)&gt;0,'OSNOVNA PLAČA'!D10,"")</f>
        <v>20</v>
      </c>
      <c r="E16" s="171">
        <f>IF(LEN(B16)&gt;0,SUM('OBRAČUNANA OSNOVNA PLAČA'!E10:G10),"")</f>
        <v>3100</v>
      </c>
      <c r="F16" s="55">
        <v>0</v>
      </c>
      <c r="G16" s="55">
        <v>0</v>
      </c>
      <c r="H16" s="55">
        <v>1</v>
      </c>
      <c r="I16" s="55">
        <v>0</v>
      </c>
      <c r="J16" s="55">
        <v>0</v>
      </c>
      <c r="K16" s="172">
        <f t="shared" ref="K16:K65" si="4">+F16+G16+H16+I16+J16</f>
        <v>1</v>
      </c>
      <c r="L16" s="120">
        <f>IF(LEN(B16)&gt;0,K16/5,"")</f>
        <v>0.2</v>
      </c>
      <c r="M16" s="120">
        <f>IF(LEN(B16)&gt;0,E16*L16,"")</f>
        <v>620</v>
      </c>
      <c r="N16" s="120">
        <f t="shared" ref="N16:N47" si="5">IF(LEN(B16)&gt;0,L16*$O$67,"")</f>
        <v>4.1758241758241763E-2</v>
      </c>
      <c r="O16" s="120">
        <f t="shared" ref="O16:O65" si="6">IF(LEN(B16)&gt;0,E16*N16,"")</f>
        <v>129.45054945054946</v>
      </c>
      <c r="P16" s="173">
        <f t="shared" ref="P16:P65" si="7">MIN(O16,Q16)</f>
        <v>129.45054945054946</v>
      </c>
      <c r="Q16" s="173">
        <f>IF(LEN(B16)&gt;0,2*'OSNOVNA PLAČA'!E10,"")</f>
        <v>2000</v>
      </c>
      <c r="R16" s="174"/>
      <c r="AA16" s="155">
        <f>ROW()</f>
        <v>16</v>
      </c>
      <c r="AB16" s="91" t="e">
        <f t="shared" ref="AB16:AB65" ca="1" si="8">IF($AN$3=1,0,INDIRECT( "'" &amp; $AN$2 &amp; "'!P" &amp; TEXT($AA16,0)))</f>
        <v>#N/A</v>
      </c>
      <c r="AC16" s="91" t="e">
        <f t="shared" ref="AC16:AC65" ca="1" si="9">IF($AN$3=1,(INDIRECT( "'" &amp; $AC$2 &amp; "'!F" &amp; TEXT($AA16-6,0))*2/12+INDIRECT( "'" &amp; $AC$2 &amp; "'!G" &amp; TEXT($AA16-6,0))*10/12)*2,INDIRECT( "'" &amp; $AN$2 &amp; "'!Q" &amp; TEXT($AA16,0)))</f>
        <v>#N/A</v>
      </c>
      <c r="AD16" s="92" t="e">
        <f t="shared" ref="AD16:AD47" ca="1" si="10">IF(AB16&gt;=AC16,"-",$K16/(5*MAX($L$71:$L$72)))</f>
        <v>#N/A</v>
      </c>
      <c r="AE16" s="91" t="e">
        <f t="shared" ref="AE16:AE47" ca="1" si="11">IF(AB16&gt;=AC16,"-",$K16/(5*MAX($L$71:$L$72))*AJ16)</f>
        <v>#N/A</v>
      </c>
      <c r="AF16" s="92" t="e">
        <f t="shared" ref="AF16:AF47" ca="1" si="12">IF(AD16="-","-",AD16*$AE$67)</f>
        <v>#N/A</v>
      </c>
      <c r="AG16" s="91" t="e">
        <f t="shared" ref="AG16:AG47" ca="1" si="13">IF(AE16="-","-",AE16*$AE$67)</f>
        <v>#N/A</v>
      </c>
      <c r="AH16" s="91" t="e">
        <f t="shared" ref="AH16:AH65" ca="1" si="14">IF(AF16="-",0,MIN(AG16,Q16))</f>
        <v>#N/A</v>
      </c>
      <c r="AI16" s="93" t="e">
        <f t="shared" ref="AI16:AI65" ca="1" si="15">+AC16-AB16</f>
        <v>#N/A</v>
      </c>
      <c r="AJ16" s="91" t="e">
        <f t="shared" ref="AJ16:AJ65" ca="1" si="16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16" s="91" t="e">
        <f t="shared" ref="AK16:AK65" ca="1" si="17">SUM(OFFSET(INDIRECT( "'" &amp; $AC$2 &amp; "'!" &amp; $AH$3),ROW()-ROW(INDIRECT( "'" &amp; $AC$2 &amp; "'!" &amp; $AH$3))-$AH$4,COLUMN()-COLUMN(INDIRECT( "'" &amp; $AC$2 &amp; "'!" &amp; $AH$3))-$AH$5+(12/$AN$4)*($AN$3-1),1,12/$AN$4))</f>
        <v>#N/A</v>
      </c>
      <c r="AO16" s="60" t="s">
        <v>115</v>
      </c>
      <c r="AP16" s="60" t="str">
        <f t="shared" si="3"/>
        <v>2-4</v>
      </c>
      <c r="AQ16" s="61">
        <f ca="1">MAX($AR$14:$AR$17)</f>
        <v>4</v>
      </c>
      <c r="AR16" s="1">
        <f t="shared" ca="1" si="1"/>
        <v>3</v>
      </c>
      <c r="AS16" s="1" t="str">
        <f ca="1">CELL("address",$AO$14)</f>
        <v>$AO$14</v>
      </c>
      <c r="AT16" s="10" t="s">
        <v>121</v>
      </c>
    </row>
    <row r="17" spans="1:46" ht="25.5" customHeight="1" x14ac:dyDescent="0.25">
      <c r="A17" s="51">
        <f>'OSNOVNA PLAČA'!A11</f>
        <v>2</v>
      </c>
      <c r="B17" s="157" t="str">
        <f>IF(LEN('OSNOVNA PLAČA'!B11)&gt;0,'OSNOVNA PLAČA'!B11,"")</f>
        <v>A2</v>
      </c>
      <c r="C17" s="52" t="str">
        <f>IF(LEN(B17)&gt;0,'OSNOVNA PLAČA'!C11,"")</f>
        <v>VII</v>
      </c>
      <c r="D17" s="54">
        <f>IF(LEN(B17)&gt;0,'OSNOVNA PLAČA'!D11,"")</f>
        <v>40</v>
      </c>
      <c r="E17" s="171">
        <f>IF(LEN(B17)&gt;0,SUM('OBRAČUNANA OSNOVNA PLAČA'!E11:G11),"")</f>
        <v>6000</v>
      </c>
      <c r="F17" s="55">
        <v>0</v>
      </c>
      <c r="G17" s="55">
        <v>0</v>
      </c>
      <c r="H17" s="55"/>
      <c r="I17" s="55">
        <v>1</v>
      </c>
      <c r="J17" s="55"/>
      <c r="K17" s="172">
        <f t="shared" si="4"/>
        <v>1</v>
      </c>
      <c r="L17" s="120">
        <f t="shared" ref="L17:L65" si="18">IF(LEN(B17)&gt;0,K17/5,"")</f>
        <v>0.2</v>
      </c>
      <c r="M17" s="120">
        <f t="shared" ref="M17:M65" si="19">IF(LEN(B17)&gt;0,E17*L17,"")</f>
        <v>1200</v>
      </c>
      <c r="N17" s="120">
        <f t="shared" si="5"/>
        <v>4.1758241758241763E-2</v>
      </c>
      <c r="O17" s="120">
        <f t="shared" si="6"/>
        <v>250.54945054945057</v>
      </c>
      <c r="P17" s="173">
        <f t="shared" si="7"/>
        <v>250.54945054945057</v>
      </c>
      <c r="Q17" s="173">
        <f>IF(LEN(B17)&gt;0,2*'OSNOVNA PLAČA'!E11,"")</f>
        <v>4000</v>
      </c>
      <c r="R17" s="174"/>
      <c r="AA17" s="155">
        <f>ROW()</f>
        <v>17</v>
      </c>
      <c r="AB17" s="91" t="e">
        <f t="shared" ca="1" si="8"/>
        <v>#N/A</v>
      </c>
      <c r="AC17" s="91" t="e">
        <f t="shared" ca="1" si="9"/>
        <v>#N/A</v>
      </c>
      <c r="AD17" s="92" t="e">
        <f t="shared" ca="1" si="10"/>
        <v>#N/A</v>
      </c>
      <c r="AE17" s="91" t="e">
        <f t="shared" ca="1" si="11"/>
        <v>#N/A</v>
      </c>
      <c r="AF17" s="92" t="e">
        <f t="shared" ca="1" si="12"/>
        <v>#N/A</v>
      </c>
      <c r="AG17" s="91" t="e">
        <f t="shared" ca="1" si="13"/>
        <v>#N/A</v>
      </c>
      <c r="AH17" s="91" t="e">
        <f t="shared" ca="1" si="14"/>
        <v>#N/A</v>
      </c>
      <c r="AI17" s="93" t="e">
        <f t="shared" ca="1" si="15"/>
        <v>#N/A</v>
      </c>
      <c r="AJ17" s="91" t="e">
        <f t="shared" ca="1" si="16"/>
        <v>#N/A</v>
      </c>
      <c r="AK17" s="91" t="e">
        <f t="shared" ca="1" si="17"/>
        <v>#N/A</v>
      </c>
      <c r="AO17" s="60" t="s">
        <v>116</v>
      </c>
      <c r="AP17" s="60" t="str">
        <f t="shared" si="3"/>
        <v>5-7</v>
      </c>
      <c r="AQ17" s="61">
        <f ca="1">MAX($AR$14:$AR$17)</f>
        <v>4</v>
      </c>
      <c r="AR17" s="1">
        <f t="shared" ca="1" si="1"/>
        <v>4</v>
      </c>
      <c r="AS17" s="1" t="str">
        <f ca="1">CELL("address",$AO$14)</f>
        <v>$AO$14</v>
      </c>
      <c r="AT17" s="10" t="s">
        <v>122</v>
      </c>
    </row>
    <row r="18" spans="1:46" ht="25.5" customHeight="1" x14ac:dyDescent="0.25">
      <c r="A18" s="51">
        <f>'OSNOVNA PLAČA'!A12</f>
        <v>3</v>
      </c>
      <c r="B18" s="157" t="str">
        <f>IF(LEN('OSNOVNA PLAČA'!B12)&gt;0,'OSNOVNA PLAČA'!B12,"")</f>
        <v>A3</v>
      </c>
      <c r="C18" s="52" t="str">
        <f>IF(LEN(B18)&gt;0,'OSNOVNA PLAČA'!C12,"")</f>
        <v>VIII</v>
      </c>
      <c r="D18" s="54">
        <f>IF(LEN(B18)&gt;0,'OSNOVNA PLAČA'!D12,"")</f>
        <v>48</v>
      </c>
      <c r="E18" s="171">
        <f>IF(LEN(B18)&gt;0,SUM('OBRAČUNANA OSNOVNA PLAČA'!E12:G12),"")</f>
        <v>8400</v>
      </c>
      <c r="F18" s="55"/>
      <c r="G18" s="55"/>
      <c r="H18" s="55"/>
      <c r="I18" s="55"/>
      <c r="J18" s="55"/>
      <c r="K18" s="172">
        <f t="shared" si="4"/>
        <v>0</v>
      </c>
      <c r="L18" s="120">
        <f t="shared" si="18"/>
        <v>0</v>
      </c>
      <c r="M18" s="120">
        <f t="shared" si="19"/>
        <v>0</v>
      </c>
      <c r="N18" s="120">
        <f t="shared" si="5"/>
        <v>0</v>
      </c>
      <c r="O18" s="120">
        <f t="shared" si="6"/>
        <v>0</v>
      </c>
      <c r="P18" s="173">
        <f t="shared" si="7"/>
        <v>0</v>
      </c>
      <c r="Q18" s="173">
        <f>IF(LEN(B18)&gt;0,2*'OSNOVNA PLAČA'!E12,"")</f>
        <v>5000</v>
      </c>
      <c r="R18" s="174"/>
      <c r="AA18" s="155">
        <f>ROW()</f>
        <v>18</v>
      </c>
      <c r="AB18" s="91" t="e">
        <f t="shared" ca="1" si="8"/>
        <v>#N/A</v>
      </c>
      <c r="AC18" s="91" t="e">
        <f t="shared" ca="1" si="9"/>
        <v>#N/A</v>
      </c>
      <c r="AD18" s="92" t="e">
        <f t="shared" ca="1" si="10"/>
        <v>#N/A</v>
      </c>
      <c r="AE18" s="91" t="e">
        <f t="shared" ca="1" si="11"/>
        <v>#N/A</v>
      </c>
      <c r="AF18" s="92" t="e">
        <f t="shared" ca="1" si="12"/>
        <v>#N/A</v>
      </c>
      <c r="AG18" s="91" t="e">
        <f t="shared" ca="1" si="13"/>
        <v>#N/A</v>
      </c>
      <c r="AH18" s="91" t="e">
        <f t="shared" ca="1" si="14"/>
        <v>#N/A</v>
      </c>
      <c r="AI18" s="93" t="e">
        <f t="shared" ca="1" si="15"/>
        <v>#N/A</v>
      </c>
      <c r="AJ18" s="91" t="e">
        <f t="shared" ca="1" si="16"/>
        <v>#N/A</v>
      </c>
      <c r="AK18" s="91" t="e">
        <f t="shared" ca="1" si="17"/>
        <v>#N/A</v>
      </c>
      <c r="AO18" s="60" t="s">
        <v>117</v>
      </c>
      <c r="AP18" s="60" t="str">
        <f t="shared" si="3"/>
        <v>8-10</v>
      </c>
      <c r="AQ18" s="61">
        <f ca="1">MAX($AR$18:$AR$19)</f>
        <v>2</v>
      </c>
      <c r="AR18" s="1">
        <f t="shared" ca="1" si="1"/>
        <v>1</v>
      </c>
      <c r="AS18" s="1" t="str">
        <f ca="1">CELL("address",$AO$18)</f>
        <v>$AO$18</v>
      </c>
      <c r="AT18" s="10" t="s">
        <v>123</v>
      </c>
    </row>
    <row r="19" spans="1:46" ht="25.5" customHeight="1" x14ac:dyDescent="0.25">
      <c r="A19" s="51">
        <f>'OSNOVNA PLAČA'!A13</f>
        <v>4</v>
      </c>
      <c r="B19" s="157" t="str">
        <f>IF(LEN('OSNOVNA PLAČA'!B13)&gt;0,'OSNOVNA PLAČA'!B13,"")</f>
        <v>A4</v>
      </c>
      <c r="C19" s="52">
        <f>IF(LEN(B19)&gt;0,'OSNOVNA PLAČA'!C13,"")</f>
        <v>0</v>
      </c>
      <c r="D19" s="54">
        <f>IF(LEN(B19)&gt;0,'OSNOVNA PLAČA'!D13,"")</f>
        <v>0</v>
      </c>
      <c r="E19" s="171">
        <f>IF(LEN(B19)&gt;0,SUM('OBRAČUNANA OSNOVNA PLAČA'!E13:G13),"")</f>
        <v>0</v>
      </c>
      <c r="F19" s="55"/>
      <c r="G19" s="55"/>
      <c r="H19" s="55"/>
      <c r="I19" s="55">
        <v>0</v>
      </c>
      <c r="J19" s="55"/>
      <c r="K19" s="172">
        <f t="shared" si="4"/>
        <v>0</v>
      </c>
      <c r="L19" s="120">
        <f t="shared" si="18"/>
        <v>0</v>
      </c>
      <c r="M19" s="120">
        <f t="shared" si="19"/>
        <v>0</v>
      </c>
      <c r="N19" s="120">
        <f t="shared" si="5"/>
        <v>0</v>
      </c>
      <c r="O19" s="120">
        <f t="shared" si="6"/>
        <v>0</v>
      </c>
      <c r="P19" s="173">
        <f t="shared" si="7"/>
        <v>0</v>
      </c>
      <c r="Q19" s="173">
        <f>IF(LEN(B19)&gt;0,2*'OSNOVNA PLAČA'!E13,"")</f>
        <v>0</v>
      </c>
      <c r="R19" s="174"/>
      <c r="AA19" s="155">
        <f>ROW()</f>
        <v>19</v>
      </c>
      <c r="AB19" s="91" t="e">
        <f t="shared" ca="1" si="8"/>
        <v>#N/A</v>
      </c>
      <c r="AC19" s="91" t="e">
        <f t="shared" ca="1" si="9"/>
        <v>#N/A</v>
      </c>
      <c r="AD19" s="92" t="e">
        <f t="shared" ca="1" si="10"/>
        <v>#N/A</v>
      </c>
      <c r="AE19" s="91" t="e">
        <f t="shared" ca="1" si="11"/>
        <v>#N/A</v>
      </c>
      <c r="AF19" s="92" t="e">
        <f t="shared" ca="1" si="12"/>
        <v>#N/A</v>
      </c>
      <c r="AG19" s="91" t="e">
        <f t="shared" ca="1" si="13"/>
        <v>#N/A</v>
      </c>
      <c r="AH19" s="91" t="e">
        <f t="shared" ca="1" si="14"/>
        <v>#N/A</v>
      </c>
      <c r="AI19" s="93" t="e">
        <f t="shared" ca="1" si="15"/>
        <v>#N/A</v>
      </c>
      <c r="AJ19" s="91" t="e">
        <f t="shared" ca="1" si="16"/>
        <v>#N/A</v>
      </c>
      <c r="AK19" s="91" t="e">
        <f t="shared" ca="1" si="17"/>
        <v>#N/A</v>
      </c>
      <c r="AO19" s="60" t="s">
        <v>118</v>
      </c>
      <c r="AP19" s="60" t="str">
        <f t="shared" si="3"/>
        <v>11-4</v>
      </c>
      <c r="AQ19" s="61">
        <f ca="1">MAX($AR$18:$AR$19)</f>
        <v>2</v>
      </c>
      <c r="AR19" s="1">
        <f t="shared" ca="1" si="1"/>
        <v>2</v>
      </c>
      <c r="AS19" s="1" t="str">
        <f ca="1">CELL("address",$AO$18)</f>
        <v>$AO$18</v>
      </c>
      <c r="AT19" s="10" t="s">
        <v>124</v>
      </c>
    </row>
    <row r="20" spans="1:46" ht="25.5" customHeight="1" x14ac:dyDescent="0.25">
      <c r="A20" s="51">
        <f>'OSNOVNA PLAČA'!A14</f>
        <v>5</v>
      </c>
      <c r="B20" s="157" t="str">
        <f>IF(LEN('OSNOVNA PLAČA'!B14)&gt;0,'OSNOVNA PLAČA'!B14,"")</f>
        <v>A5</v>
      </c>
      <c r="C20" s="52">
        <f>IF(LEN(B20)&gt;0,'OSNOVNA PLAČA'!C14,"")</f>
        <v>0</v>
      </c>
      <c r="D20" s="54">
        <f>IF(LEN(B20)&gt;0,'OSNOVNA PLAČA'!D14,"")</f>
        <v>0</v>
      </c>
      <c r="E20" s="171">
        <f>IF(LEN(B20)&gt;0,SUM('OBRAČUNANA OSNOVNA PLAČA'!E14:G14),"")</f>
        <v>0</v>
      </c>
      <c r="F20" s="55"/>
      <c r="G20" s="55"/>
      <c r="H20" s="55">
        <v>0</v>
      </c>
      <c r="I20" s="55"/>
      <c r="J20" s="55"/>
      <c r="K20" s="172">
        <f t="shared" si="4"/>
        <v>0</v>
      </c>
      <c r="L20" s="120">
        <f t="shared" si="18"/>
        <v>0</v>
      </c>
      <c r="M20" s="120">
        <f t="shared" si="19"/>
        <v>0</v>
      </c>
      <c r="N20" s="120">
        <f t="shared" si="5"/>
        <v>0</v>
      </c>
      <c r="O20" s="120">
        <f t="shared" si="6"/>
        <v>0</v>
      </c>
      <c r="P20" s="173">
        <f t="shared" si="7"/>
        <v>0</v>
      </c>
      <c r="Q20" s="173">
        <f>IF(LEN(B20)&gt;0,2*'OSNOVNA PLAČA'!E14,"")</f>
        <v>0</v>
      </c>
      <c r="R20" s="174"/>
      <c r="AA20" s="155">
        <f>ROW()</f>
        <v>20</v>
      </c>
      <c r="AB20" s="91" t="e">
        <f t="shared" ca="1" si="8"/>
        <v>#N/A</v>
      </c>
      <c r="AC20" s="91" t="e">
        <f t="shared" ca="1" si="9"/>
        <v>#N/A</v>
      </c>
      <c r="AD20" s="92" t="e">
        <f t="shared" ca="1" si="10"/>
        <v>#N/A</v>
      </c>
      <c r="AE20" s="91" t="e">
        <f t="shared" ca="1" si="11"/>
        <v>#N/A</v>
      </c>
      <c r="AF20" s="92" t="e">
        <f t="shared" ca="1" si="12"/>
        <v>#N/A</v>
      </c>
      <c r="AG20" s="91" t="e">
        <f t="shared" ca="1" si="13"/>
        <v>#N/A</v>
      </c>
      <c r="AH20" s="91" t="e">
        <f t="shared" ca="1" si="14"/>
        <v>#N/A</v>
      </c>
      <c r="AI20" s="93" t="e">
        <f t="shared" ca="1" si="15"/>
        <v>#N/A</v>
      </c>
      <c r="AJ20" s="91" t="e">
        <f t="shared" ca="1" si="16"/>
        <v>#N/A</v>
      </c>
      <c r="AK20" s="91" t="e">
        <f t="shared" ca="1" si="17"/>
        <v>#N/A</v>
      </c>
    </row>
    <row r="21" spans="1:46" ht="25.5" customHeight="1" x14ac:dyDescent="0.25">
      <c r="A21" s="51">
        <f>'OSNOVNA PLAČA'!A15</f>
        <v>6</v>
      </c>
      <c r="B21" s="157" t="str">
        <f>IF(LEN('OSNOVNA PLAČA'!B15)&gt;0,'OSNOVNA PLAČA'!B15,"")</f>
        <v>A6</v>
      </c>
      <c r="C21" s="52">
        <f>IF(LEN(B21)&gt;0,'OSNOVNA PLAČA'!C15,"")</f>
        <v>0</v>
      </c>
      <c r="D21" s="54">
        <f>IF(LEN(B21)&gt;0,'OSNOVNA PLAČA'!D15,"")</f>
        <v>0</v>
      </c>
      <c r="E21" s="171">
        <f>IF(LEN(B21)&gt;0,SUM('OBRAČUNANA OSNOVNA PLAČA'!E15:G15),"")</f>
        <v>0</v>
      </c>
      <c r="F21" s="55"/>
      <c r="G21" s="55">
        <v>0</v>
      </c>
      <c r="H21" s="55"/>
      <c r="I21" s="55"/>
      <c r="J21" s="55">
        <v>0</v>
      </c>
      <c r="K21" s="172">
        <f t="shared" si="4"/>
        <v>0</v>
      </c>
      <c r="L21" s="120">
        <f t="shared" si="18"/>
        <v>0</v>
      </c>
      <c r="M21" s="120">
        <f t="shared" si="19"/>
        <v>0</v>
      </c>
      <c r="N21" s="120">
        <f t="shared" si="5"/>
        <v>0</v>
      </c>
      <c r="O21" s="120">
        <f t="shared" si="6"/>
        <v>0</v>
      </c>
      <c r="P21" s="173">
        <f t="shared" si="7"/>
        <v>0</v>
      </c>
      <c r="Q21" s="173">
        <f>IF(LEN(B21)&gt;0,2*'OSNOVNA PLAČA'!E15,"")</f>
        <v>0</v>
      </c>
      <c r="R21" s="174"/>
      <c r="AA21" s="155">
        <f>ROW()</f>
        <v>21</v>
      </c>
      <c r="AB21" s="91" t="e">
        <f t="shared" ca="1" si="8"/>
        <v>#N/A</v>
      </c>
      <c r="AC21" s="91" t="e">
        <f t="shared" ca="1" si="9"/>
        <v>#N/A</v>
      </c>
      <c r="AD21" s="92" t="e">
        <f t="shared" ca="1" si="10"/>
        <v>#N/A</v>
      </c>
      <c r="AE21" s="91" t="e">
        <f t="shared" ca="1" si="11"/>
        <v>#N/A</v>
      </c>
      <c r="AF21" s="92" t="e">
        <f t="shared" ca="1" si="12"/>
        <v>#N/A</v>
      </c>
      <c r="AG21" s="91" t="e">
        <f t="shared" ca="1" si="13"/>
        <v>#N/A</v>
      </c>
      <c r="AH21" s="91" t="e">
        <f t="shared" ca="1" si="14"/>
        <v>#N/A</v>
      </c>
      <c r="AI21" s="93" t="e">
        <f t="shared" ca="1" si="15"/>
        <v>#N/A</v>
      </c>
      <c r="AJ21" s="91" t="e">
        <f t="shared" ca="1" si="16"/>
        <v>#N/A</v>
      </c>
      <c r="AK21" s="91" t="e">
        <f t="shared" ca="1" si="17"/>
        <v>#N/A</v>
      </c>
    </row>
    <row r="22" spans="1:46" ht="25.5" customHeight="1" x14ac:dyDescent="0.25">
      <c r="A22" s="51">
        <f>'OSNOVNA PLAČA'!A16</f>
        <v>7</v>
      </c>
      <c r="B22" s="157" t="str">
        <f>IF(LEN('OSNOVNA PLAČA'!B16)&gt;0,'OSNOVNA PLAČA'!B16,"")</f>
        <v>A7</v>
      </c>
      <c r="C22" s="52" t="str">
        <f>IF(LEN(B22)&gt;0,'OSNOVNA PLAČA'!C16,"")</f>
        <v>IV</v>
      </c>
      <c r="D22" s="54">
        <f>IF(LEN(B22)&gt;0,'OSNOVNA PLAČA'!D16,"")</f>
        <v>34</v>
      </c>
      <c r="E22" s="171">
        <f>IF(LEN(B22)&gt;0,SUM('OBRAČUNANA OSNOVNA PLAČA'!E16:G16),"")</f>
        <v>15000</v>
      </c>
      <c r="F22" s="55"/>
      <c r="G22" s="55"/>
      <c r="H22" s="55"/>
      <c r="I22" s="55"/>
      <c r="J22" s="55"/>
      <c r="K22" s="172">
        <f t="shared" si="4"/>
        <v>0</v>
      </c>
      <c r="L22" s="120">
        <f t="shared" si="18"/>
        <v>0</v>
      </c>
      <c r="M22" s="120">
        <f t="shared" si="19"/>
        <v>0</v>
      </c>
      <c r="N22" s="120">
        <f t="shared" si="5"/>
        <v>0</v>
      </c>
      <c r="O22" s="120">
        <f t="shared" si="6"/>
        <v>0</v>
      </c>
      <c r="P22" s="173">
        <f t="shared" si="7"/>
        <v>0</v>
      </c>
      <c r="Q22" s="173">
        <f>IF(LEN(B22)&gt;0,2*'OSNOVNA PLAČA'!E16,"")</f>
        <v>3000</v>
      </c>
      <c r="R22" s="174"/>
      <c r="AA22" s="155">
        <f>ROW()</f>
        <v>22</v>
      </c>
      <c r="AB22" s="91" t="e">
        <f t="shared" ca="1" si="8"/>
        <v>#N/A</v>
      </c>
      <c r="AC22" s="91" t="e">
        <f t="shared" ca="1" si="9"/>
        <v>#N/A</v>
      </c>
      <c r="AD22" s="92" t="e">
        <f t="shared" ca="1" si="10"/>
        <v>#N/A</v>
      </c>
      <c r="AE22" s="91" t="e">
        <f t="shared" ca="1" si="11"/>
        <v>#N/A</v>
      </c>
      <c r="AF22" s="92" t="e">
        <f t="shared" ca="1" si="12"/>
        <v>#N/A</v>
      </c>
      <c r="AG22" s="91" t="e">
        <f t="shared" ca="1" si="13"/>
        <v>#N/A</v>
      </c>
      <c r="AH22" s="91" t="e">
        <f t="shared" ca="1" si="14"/>
        <v>#N/A</v>
      </c>
      <c r="AI22" s="93" t="e">
        <f t="shared" ca="1" si="15"/>
        <v>#N/A</v>
      </c>
      <c r="AJ22" s="91" t="e">
        <f t="shared" ca="1" si="16"/>
        <v>#N/A</v>
      </c>
      <c r="AK22" s="91" t="e">
        <f t="shared" ca="1" si="17"/>
        <v>#N/A</v>
      </c>
    </row>
    <row r="23" spans="1:46" ht="25.5" customHeight="1" x14ac:dyDescent="0.25">
      <c r="A23" s="51">
        <f>'OSNOVNA PLAČA'!A17</f>
        <v>8</v>
      </c>
      <c r="B23" s="157" t="str">
        <f>IF(LEN('OSNOVNA PLAČA'!B17)&gt;0,'OSNOVNA PLAČA'!B17,"")</f>
        <v>A8</v>
      </c>
      <c r="C23" s="52">
        <f>IF(LEN(B23)&gt;0,'OSNOVNA PLAČA'!C17,"")</f>
        <v>0</v>
      </c>
      <c r="D23" s="54">
        <f>IF(LEN(B23)&gt;0,'OSNOVNA PLAČA'!D17,"")</f>
        <v>0</v>
      </c>
      <c r="E23" s="171">
        <f>IF(LEN(B23)&gt;0,SUM('OBRAČUNANA OSNOVNA PLAČA'!E17:G17),"")</f>
        <v>0</v>
      </c>
      <c r="F23" s="55"/>
      <c r="G23" s="55"/>
      <c r="H23" s="55"/>
      <c r="I23" s="55"/>
      <c r="J23" s="55"/>
      <c r="K23" s="172">
        <f t="shared" si="4"/>
        <v>0</v>
      </c>
      <c r="L23" s="120">
        <f t="shared" si="18"/>
        <v>0</v>
      </c>
      <c r="M23" s="120">
        <f t="shared" si="19"/>
        <v>0</v>
      </c>
      <c r="N23" s="120">
        <f t="shared" si="5"/>
        <v>0</v>
      </c>
      <c r="O23" s="120">
        <f t="shared" si="6"/>
        <v>0</v>
      </c>
      <c r="P23" s="173">
        <f t="shared" si="7"/>
        <v>0</v>
      </c>
      <c r="Q23" s="173">
        <f>IF(LEN(B23)&gt;0,2*'OSNOVNA PLAČA'!E17,"")</f>
        <v>0</v>
      </c>
      <c r="R23" s="174"/>
      <c r="AA23" s="155">
        <f>ROW()</f>
        <v>23</v>
      </c>
      <c r="AB23" s="91" t="e">
        <f t="shared" ca="1" si="8"/>
        <v>#N/A</v>
      </c>
      <c r="AC23" s="91" t="e">
        <f t="shared" ca="1" si="9"/>
        <v>#N/A</v>
      </c>
      <c r="AD23" s="92" t="e">
        <f t="shared" ca="1" si="10"/>
        <v>#N/A</v>
      </c>
      <c r="AE23" s="91" t="e">
        <f t="shared" ca="1" si="11"/>
        <v>#N/A</v>
      </c>
      <c r="AF23" s="92" t="e">
        <f t="shared" ca="1" si="12"/>
        <v>#N/A</v>
      </c>
      <c r="AG23" s="91" t="e">
        <f t="shared" ca="1" si="13"/>
        <v>#N/A</v>
      </c>
      <c r="AH23" s="91" t="e">
        <f t="shared" ca="1" si="14"/>
        <v>#N/A</v>
      </c>
      <c r="AI23" s="93" t="e">
        <f t="shared" ca="1" si="15"/>
        <v>#N/A</v>
      </c>
      <c r="AJ23" s="91" t="e">
        <f t="shared" ca="1" si="16"/>
        <v>#N/A</v>
      </c>
      <c r="AK23" s="91" t="e">
        <f t="shared" ca="1" si="17"/>
        <v>#N/A</v>
      </c>
    </row>
    <row r="24" spans="1:46" ht="25.5" customHeight="1" x14ac:dyDescent="0.25">
      <c r="A24" s="51">
        <f>'OSNOVNA PLAČA'!A18</f>
        <v>9</v>
      </c>
      <c r="B24" s="157" t="str">
        <f>IF(LEN('OSNOVNA PLAČA'!B18)&gt;0,'OSNOVNA PLAČA'!B18,"")</f>
        <v>A9</v>
      </c>
      <c r="C24" s="52">
        <f>IF(LEN(B24)&gt;0,'OSNOVNA PLAČA'!C18,"")</f>
        <v>0</v>
      </c>
      <c r="D24" s="54">
        <f>IF(LEN(B24)&gt;0,'OSNOVNA PLAČA'!D18,"")</f>
        <v>0</v>
      </c>
      <c r="E24" s="171">
        <f>IF(LEN(B24)&gt;0,SUM('OBRAČUNANA OSNOVNA PLAČA'!E18:G18),"")</f>
        <v>0</v>
      </c>
      <c r="F24" s="55"/>
      <c r="G24" s="55"/>
      <c r="H24" s="55"/>
      <c r="I24" s="55"/>
      <c r="J24" s="55"/>
      <c r="K24" s="172">
        <f t="shared" si="4"/>
        <v>0</v>
      </c>
      <c r="L24" s="120">
        <f t="shared" si="18"/>
        <v>0</v>
      </c>
      <c r="M24" s="120">
        <f t="shared" si="19"/>
        <v>0</v>
      </c>
      <c r="N24" s="120">
        <f t="shared" si="5"/>
        <v>0</v>
      </c>
      <c r="O24" s="120">
        <f t="shared" si="6"/>
        <v>0</v>
      </c>
      <c r="P24" s="173">
        <f t="shared" si="7"/>
        <v>0</v>
      </c>
      <c r="Q24" s="173">
        <f>IF(LEN(B24)&gt;0,2*'OSNOVNA PLAČA'!E18,"")</f>
        <v>0</v>
      </c>
      <c r="R24" s="174"/>
      <c r="AA24" s="155">
        <f>ROW()</f>
        <v>24</v>
      </c>
      <c r="AB24" s="91" t="e">
        <f t="shared" ca="1" si="8"/>
        <v>#N/A</v>
      </c>
      <c r="AC24" s="91" t="e">
        <f t="shared" ca="1" si="9"/>
        <v>#N/A</v>
      </c>
      <c r="AD24" s="92" t="e">
        <f t="shared" ca="1" si="10"/>
        <v>#N/A</v>
      </c>
      <c r="AE24" s="91" t="e">
        <f t="shared" ca="1" si="11"/>
        <v>#N/A</v>
      </c>
      <c r="AF24" s="92" t="e">
        <f t="shared" ca="1" si="12"/>
        <v>#N/A</v>
      </c>
      <c r="AG24" s="91" t="e">
        <f t="shared" ca="1" si="13"/>
        <v>#N/A</v>
      </c>
      <c r="AH24" s="91" t="e">
        <f t="shared" ca="1" si="14"/>
        <v>#N/A</v>
      </c>
      <c r="AI24" s="93" t="e">
        <f t="shared" ca="1" si="15"/>
        <v>#N/A</v>
      </c>
      <c r="AJ24" s="91" t="e">
        <f t="shared" ca="1" si="16"/>
        <v>#N/A</v>
      </c>
      <c r="AK24" s="91" t="e">
        <f t="shared" ca="1" si="17"/>
        <v>#N/A</v>
      </c>
    </row>
    <row r="25" spans="1:46" ht="25.5" customHeight="1" x14ac:dyDescent="0.25">
      <c r="A25" s="51">
        <f>'OSNOVNA PLAČA'!A19</f>
        <v>10</v>
      </c>
      <c r="B25" s="157" t="str">
        <f>IF(LEN('OSNOVNA PLAČA'!B19)&gt;0,'OSNOVNA PLAČA'!B19,"")</f>
        <v>A10</v>
      </c>
      <c r="C25" s="52">
        <f>IF(LEN(B25)&gt;0,'OSNOVNA PLAČA'!C19,"")</f>
        <v>0</v>
      </c>
      <c r="D25" s="54">
        <f>IF(LEN(B25)&gt;0,'OSNOVNA PLAČA'!D19,"")</f>
        <v>0</v>
      </c>
      <c r="E25" s="171">
        <f>IF(LEN(B25)&gt;0,SUM('OBRAČUNANA OSNOVNA PLAČA'!E19:G19),"")</f>
        <v>0</v>
      </c>
      <c r="F25" s="55"/>
      <c r="G25" s="55"/>
      <c r="H25" s="55"/>
      <c r="I25" s="55"/>
      <c r="J25" s="55"/>
      <c r="K25" s="172">
        <f t="shared" si="4"/>
        <v>0</v>
      </c>
      <c r="L25" s="120">
        <f t="shared" si="18"/>
        <v>0</v>
      </c>
      <c r="M25" s="120">
        <f t="shared" si="19"/>
        <v>0</v>
      </c>
      <c r="N25" s="120">
        <f t="shared" si="5"/>
        <v>0</v>
      </c>
      <c r="O25" s="120">
        <f t="shared" si="6"/>
        <v>0</v>
      </c>
      <c r="P25" s="173">
        <f t="shared" si="7"/>
        <v>0</v>
      </c>
      <c r="Q25" s="173">
        <f>IF(LEN(B25)&gt;0,2*'OSNOVNA PLAČA'!E19,"")</f>
        <v>0</v>
      </c>
      <c r="R25" s="174"/>
      <c r="AA25" s="155">
        <f>ROW()</f>
        <v>25</v>
      </c>
      <c r="AB25" s="91" t="e">
        <f t="shared" ca="1" si="8"/>
        <v>#N/A</v>
      </c>
      <c r="AC25" s="91" t="e">
        <f t="shared" ca="1" si="9"/>
        <v>#N/A</v>
      </c>
      <c r="AD25" s="92" t="e">
        <f t="shared" ca="1" si="10"/>
        <v>#N/A</v>
      </c>
      <c r="AE25" s="91" t="e">
        <f t="shared" ca="1" si="11"/>
        <v>#N/A</v>
      </c>
      <c r="AF25" s="92" t="e">
        <f t="shared" ca="1" si="12"/>
        <v>#N/A</v>
      </c>
      <c r="AG25" s="91" t="e">
        <f t="shared" ca="1" si="13"/>
        <v>#N/A</v>
      </c>
      <c r="AH25" s="91" t="e">
        <f t="shared" ca="1" si="14"/>
        <v>#N/A</v>
      </c>
      <c r="AI25" s="93" t="e">
        <f t="shared" ca="1" si="15"/>
        <v>#N/A</v>
      </c>
      <c r="AJ25" s="91" t="e">
        <f t="shared" ca="1" si="16"/>
        <v>#N/A</v>
      </c>
      <c r="AK25" s="91" t="e">
        <f t="shared" ca="1" si="17"/>
        <v>#N/A</v>
      </c>
    </row>
    <row r="26" spans="1:46" ht="25.5" customHeight="1" x14ac:dyDescent="0.25">
      <c r="A26" s="51">
        <f>'OSNOVNA PLAČA'!A20</f>
        <v>11</v>
      </c>
      <c r="B26" s="157" t="str">
        <f>IF(LEN('OSNOVNA PLAČA'!B20)&gt;0,'OSNOVNA PLAČA'!B20,"")</f>
        <v>A11</v>
      </c>
      <c r="C26" s="52" t="str">
        <f>IF(LEN(B26)&gt;0,'OSNOVNA PLAČA'!C20,"")</f>
        <v>IV</v>
      </c>
      <c r="D26" s="54">
        <f>IF(LEN(B26)&gt;0,'OSNOVNA PLAČA'!D20,"")</f>
        <v>34</v>
      </c>
      <c r="E26" s="171">
        <f>IF(LEN(B26)&gt;0,SUM('OBRAČUNANA OSNOVNA PLAČA'!E20:G20),"")</f>
        <v>6000</v>
      </c>
      <c r="F26" s="55"/>
      <c r="G26" s="55"/>
      <c r="H26" s="55"/>
      <c r="I26" s="55"/>
      <c r="J26" s="55"/>
      <c r="K26" s="172">
        <f t="shared" si="4"/>
        <v>0</v>
      </c>
      <c r="L26" s="120">
        <f t="shared" si="18"/>
        <v>0</v>
      </c>
      <c r="M26" s="120">
        <f t="shared" si="19"/>
        <v>0</v>
      </c>
      <c r="N26" s="120">
        <f t="shared" si="5"/>
        <v>0</v>
      </c>
      <c r="O26" s="120">
        <f t="shared" si="6"/>
        <v>0</v>
      </c>
      <c r="P26" s="173">
        <f t="shared" si="7"/>
        <v>0</v>
      </c>
      <c r="Q26" s="173">
        <f>IF(LEN(B26)&gt;0,2*'OSNOVNA PLAČA'!E20,"")</f>
        <v>3000</v>
      </c>
      <c r="R26" s="174"/>
      <c r="AA26" s="155">
        <f>ROW()</f>
        <v>26</v>
      </c>
      <c r="AB26" s="91" t="e">
        <f t="shared" ca="1" si="8"/>
        <v>#N/A</v>
      </c>
      <c r="AC26" s="91" t="e">
        <f t="shared" ca="1" si="9"/>
        <v>#N/A</v>
      </c>
      <c r="AD26" s="92" t="e">
        <f t="shared" ca="1" si="10"/>
        <v>#N/A</v>
      </c>
      <c r="AE26" s="91" t="e">
        <f t="shared" ca="1" si="11"/>
        <v>#N/A</v>
      </c>
      <c r="AF26" s="92" t="e">
        <f t="shared" ca="1" si="12"/>
        <v>#N/A</v>
      </c>
      <c r="AG26" s="91" t="e">
        <f t="shared" ca="1" si="13"/>
        <v>#N/A</v>
      </c>
      <c r="AH26" s="91" t="e">
        <f t="shared" ca="1" si="14"/>
        <v>#N/A</v>
      </c>
      <c r="AI26" s="93" t="e">
        <f t="shared" ca="1" si="15"/>
        <v>#N/A</v>
      </c>
      <c r="AJ26" s="91" t="e">
        <f t="shared" ca="1" si="16"/>
        <v>#N/A</v>
      </c>
      <c r="AK26" s="91" t="e">
        <f t="shared" ca="1" si="17"/>
        <v>#N/A</v>
      </c>
    </row>
    <row r="27" spans="1:46" ht="25.5" customHeight="1" x14ac:dyDescent="0.25">
      <c r="A27" s="51">
        <f>'OSNOVNA PLAČA'!A21</f>
        <v>12</v>
      </c>
      <c r="B27" s="157" t="str">
        <f>IF(LEN('OSNOVNA PLAČA'!B21)&gt;0,'OSNOVNA PLAČA'!B21,"")</f>
        <v>A12</v>
      </c>
      <c r="C27" s="52">
        <f>IF(LEN(B27)&gt;0,'OSNOVNA PLAČA'!C21,"")</f>
        <v>0</v>
      </c>
      <c r="D27" s="54">
        <f>IF(LEN(B27)&gt;0,'OSNOVNA PLAČA'!D21,"")</f>
        <v>0</v>
      </c>
      <c r="E27" s="171">
        <f>IF(LEN(B27)&gt;0,SUM('OBRAČUNANA OSNOVNA PLAČA'!E21:G21),"")</f>
        <v>0</v>
      </c>
      <c r="F27" s="55"/>
      <c r="G27" s="55"/>
      <c r="H27" s="55"/>
      <c r="I27" s="55"/>
      <c r="J27" s="55"/>
      <c r="K27" s="172">
        <f t="shared" si="4"/>
        <v>0</v>
      </c>
      <c r="L27" s="120">
        <f t="shared" si="18"/>
        <v>0</v>
      </c>
      <c r="M27" s="120">
        <f t="shared" si="19"/>
        <v>0</v>
      </c>
      <c r="N27" s="120">
        <f t="shared" si="5"/>
        <v>0</v>
      </c>
      <c r="O27" s="120">
        <f t="shared" si="6"/>
        <v>0</v>
      </c>
      <c r="P27" s="173">
        <f t="shared" si="7"/>
        <v>0</v>
      </c>
      <c r="Q27" s="173">
        <f>IF(LEN(B27)&gt;0,2*'OSNOVNA PLAČA'!E21,"")</f>
        <v>0</v>
      </c>
      <c r="R27" s="174"/>
      <c r="AA27" s="155">
        <f>ROW()</f>
        <v>27</v>
      </c>
      <c r="AB27" s="91" t="e">
        <f t="shared" ca="1" si="8"/>
        <v>#N/A</v>
      </c>
      <c r="AC27" s="91" t="e">
        <f t="shared" ca="1" si="9"/>
        <v>#N/A</v>
      </c>
      <c r="AD27" s="92" t="e">
        <f t="shared" ca="1" si="10"/>
        <v>#N/A</v>
      </c>
      <c r="AE27" s="91" t="e">
        <f t="shared" ca="1" si="11"/>
        <v>#N/A</v>
      </c>
      <c r="AF27" s="92" t="e">
        <f t="shared" ca="1" si="12"/>
        <v>#N/A</v>
      </c>
      <c r="AG27" s="91" t="e">
        <f t="shared" ca="1" si="13"/>
        <v>#N/A</v>
      </c>
      <c r="AH27" s="91" t="e">
        <f t="shared" ca="1" si="14"/>
        <v>#N/A</v>
      </c>
      <c r="AI27" s="93" t="e">
        <f t="shared" ca="1" si="15"/>
        <v>#N/A</v>
      </c>
      <c r="AJ27" s="91" t="e">
        <f t="shared" ca="1" si="16"/>
        <v>#N/A</v>
      </c>
      <c r="AK27" s="91" t="e">
        <f t="shared" ca="1" si="17"/>
        <v>#N/A</v>
      </c>
    </row>
    <row r="28" spans="1:46" ht="25.5" customHeight="1" x14ac:dyDescent="0.25">
      <c r="A28" s="51">
        <f>'OSNOVNA PLAČA'!A22</f>
        <v>13</v>
      </c>
      <c r="B28" s="157" t="str">
        <f>IF(LEN('OSNOVNA PLAČA'!B22)&gt;0,'OSNOVNA PLAČA'!B22,"")</f>
        <v>A13</v>
      </c>
      <c r="C28" s="52">
        <f>IF(LEN(B28)&gt;0,'OSNOVNA PLAČA'!C22,"")</f>
        <v>0</v>
      </c>
      <c r="D28" s="54">
        <f>IF(LEN(B28)&gt;0,'OSNOVNA PLAČA'!D22,"")</f>
        <v>0</v>
      </c>
      <c r="E28" s="171">
        <f>IF(LEN(B28)&gt;0,SUM('OBRAČUNANA OSNOVNA PLAČA'!E22:G22),"")</f>
        <v>0</v>
      </c>
      <c r="F28" s="55"/>
      <c r="G28" s="55"/>
      <c r="H28" s="55"/>
      <c r="I28" s="55"/>
      <c r="J28" s="55"/>
      <c r="K28" s="172">
        <f t="shared" si="4"/>
        <v>0</v>
      </c>
      <c r="L28" s="120">
        <f t="shared" si="18"/>
        <v>0</v>
      </c>
      <c r="M28" s="120">
        <f t="shared" si="19"/>
        <v>0</v>
      </c>
      <c r="N28" s="120">
        <f t="shared" si="5"/>
        <v>0</v>
      </c>
      <c r="O28" s="120">
        <f t="shared" si="6"/>
        <v>0</v>
      </c>
      <c r="P28" s="173">
        <f t="shared" si="7"/>
        <v>0</v>
      </c>
      <c r="Q28" s="173">
        <f>IF(LEN(B28)&gt;0,2*'OSNOVNA PLAČA'!E22,"")</f>
        <v>0</v>
      </c>
      <c r="R28" s="174"/>
      <c r="AA28" s="155">
        <f>ROW()</f>
        <v>28</v>
      </c>
      <c r="AB28" s="91" t="e">
        <f t="shared" ca="1" si="8"/>
        <v>#N/A</v>
      </c>
      <c r="AC28" s="91" t="e">
        <f t="shared" ca="1" si="9"/>
        <v>#N/A</v>
      </c>
      <c r="AD28" s="92" t="e">
        <f t="shared" ca="1" si="10"/>
        <v>#N/A</v>
      </c>
      <c r="AE28" s="91" t="e">
        <f t="shared" ca="1" si="11"/>
        <v>#N/A</v>
      </c>
      <c r="AF28" s="92" t="e">
        <f t="shared" ca="1" si="12"/>
        <v>#N/A</v>
      </c>
      <c r="AG28" s="91" t="e">
        <f t="shared" ca="1" si="13"/>
        <v>#N/A</v>
      </c>
      <c r="AH28" s="91" t="e">
        <f t="shared" ca="1" si="14"/>
        <v>#N/A</v>
      </c>
      <c r="AI28" s="93" t="e">
        <f t="shared" ca="1" si="15"/>
        <v>#N/A</v>
      </c>
      <c r="AJ28" s="91" t="e">
        <f t="shared" ca="1" si="16"/>
        <v>#N/A</v>
      </c>
      <c r="AK28" s="91" t="e">
        <f t="shared" ca="1" si="17"/>
        <v>#N/A</v>
      </c>
    </row>
    <row r="29" spans="1:46" ht="25.5" customHeight="1" x14ac:dyDescent="0.25">
      <c r="A29" s="51">
        <f>'OSNOVNA PLAČA'!A23</f>
        <v>14</v>
      </c>
      <c r="B29" s="157" t="str">
        <f>IF(LEN('OSNOVNA PLAČA'!B23)&gt;0,'OSNOVNA PLAČA'!B23,"")</f>
        <v>A14</v>
      </c>
      <c r="C29" s="52">
        <f>IF(LEN(B29)&gt;0,'OSNOVNA PLAČA'!C23,"")</f>
        <v>0</v>
      </c>
      <c r="D29" s="54">
        <f>IF(LEN(B29)&gt;0,'OSNOVNA PLAČA'!D23,"")</f>
        <v>0</v>
      </c>
      <c r="E29" s="171">
        <f>IF(LEN(B29)&gt;0,SUM('OBRAČUNANA OSNOVNA PLAČA'!E23:G23),"")</f>
        <v>0</v>
      </c>
      <c r="F29" s="55"/>
      <c r="G29" s="55"/>
      <c r="H29" s="55"/>
      <c r="I29" s="55"/>
      <c r="J29" s="55"/>
      <c r="K29" s="172">
        <f t="shared" si="4"/>
        <v>0</v>
      </c>
      <c r="L29" s="120">
        <f t="shared" si="18"/>
        <v>0</v>
      </c>
      <c r="M29" s="120">
        <f t="shared" si="19"/>
        <v>0</v>
      </c>
      <c r="N29" s="120">
        <f t="shared" si="5"/>
        <v>0</v>
      </c>
      <c r="O29" s="120">
        <f t="shared" si="6"/>
        <v>0</v>
      </c>
      <c r="P29" s="173">
        <f t="shared" si="7"/>
        <v>0</v>
      </c>
      <c r="Q29" s="173">
        <f>IF(LEN(B29)&gt;0,2*'OSNOVNA PLAČA'!E23,"")</f>
        <v>0</v>
      </c>
      <c r="R29" s="174"/>
      <c r="AA29" s="155">
        <f>ROW()</f>
        <v>29</v>
      </c>
      <c r="AB29" s="91" t="e">
        <f t="shared" ca="1" si="8"/>
        <v>#N/A</v>
      </c>
      <c r="AC29" s="91" t="e">
        <f t="shared" ca="1" si="9"/>
        <v>#N/A</v>
      </c>
      <c r="AD29" s="92" t="e">
        <f t="shared" ca="1" si="10"/>
        <v>#N/A</v>
      </c>
      <c r="AE29" s="91" t="e">
        <f t="shared" ca="1" si="11"/>
        <v>#N/A</v>
      </c>
      <c r="AF29" s="92" t="e">
        <f t="shared" ca="1" si="12"/>
        <v>#N/A</v>
      </c>
      <c r="AG29" s="91" t="e">
        <f t="shared" ca="1" si="13"/>
        <v>#N/A</v>
      </c>
      <c r="AH29" s="91" t="e">
        <f t="shared" ca="1" si="14"/>
        <v>#N/A</v>
      </c>
      <c r="AI29" s="93" t="e">
        <f t="shared" ca="1" si="15"/>
        <v>#N/A</v>
      </c>
      <c r="AJ29" s="91" t="e">
        <f t="shared" ca="1" si="16"/>
        <v>#N/A</v>
      </c>
      <c r="AK29" s="91" t="e">
        <f t="shared" ca="1" si="17"/>
        <v>#N/A</v>
      </c>
    </row>
    <row r="30" spans="1:46" ht="25.5" customHeight="1" x14ac:dyDescent="0.25">
      <c r="A30" s="51">
        <f>'OSNOVNA PLAČA'!A24</f>
        <v>15</v>
      </c>
      <c r="B30" s="157" t="str">
        <f>IF(LEN('OSNOVNA PLAČA'!B24)&gt;0,'OSNOVNA PLAČA'!B24,"")</f>
        <v>A15</v>
      </c>
      <c r="C30" s="52">
        <f>IF(LEN(B30)&gt;0,'OSNOVNA PLAČA'!C24,"")</f>
        <v>0</v>
      </c>
      <c r="D30" s="54">
        <f>IF(LEN(B30)&gt;0,'OSNOVNA PLAČA'!D24,"")</f>
        <v>0</v>
      </c>
      <c r="E30" s="171">
        <f>IF(LEN(B30)&gt;0,SUM('OBRAČUNANA OSNOVNA PLAČA'!E24:G24),"")</f>
        <v>0</v>
      </c>
      <c r="F30" s="55"/>
      <c r="G30" s="55"/>
      <c r="H30" s="55"/>
      <c r="I30" s="55"/>
      <c r="J30" s="55"/>
      <c r="K30" s="172">
        <f t="shared" si="4"/>
        <v>0</v>
      </c>
      <c r="L30" s="120">
        <f t="shared" si="18"/>
        <v>0</v>
      </c>
      <c r="M30" s="120">
        <f t="shared" si="19"/>
        <v>0</v>
      </c>
      <c r="N30" s="120">
        <f t="shared" si="5"/>
        <v>0</v>
      </c>
      <c r="O30" s="120">
        <f t="shared" si="6"/>
        <v>0</v>
      </c>
      <c r="P30" s="173">
        <f t="shared" si="7"/>
        <v>0</v>
      </c>
      <c r="Q30" s="173">
        <f>IF(LEN(B30)&gt;0,2*'OSNOVNA PLAČA'!E24,"")</f>
        <v>0</v>
      </c>
      <c r="R30" s="174"/>
      <c r="AA30" s="155">
        <f>ROW()</f>
        <v>30</v>
      </c>
      <c r="AB30" s="91" t="e">
        <f t="shared" ca="1" si="8"/>
        <v>#N/A</v>
      </c>
      <c r="AC30" s="91" t="e">
        <f t="shared" ca="1" si="9"/>
        <v>#N/A</v>
      </c>
      <c r="AD30" s="92" t="e">
        <f t="shared" ca="1" si="10"/>
        <v>#N/A</v>
      </c>
      <c r="AE30" s="91" t="e">
        <f t="shared" ca="1" si="11"/>
        <v>#N/A</v>
      </c>
      <c r="AF30" s="92" t="e">
        <f t="shared" ca="1" si="12"/>
        <v>#N/A</v>
      </c>
      <c r="AG30" s="91" t="e">
        <f t="shared" ca="1" si="13"/>
        <v>#N/A</v>
      </c>
      <c r="AH30" s="91" t="e">
        <f t="shared" ca="1" si="14"/>
        <v>#N/A</v>
      </c>
      <c r="AI30" s="93" t="e">
        <f t="shared" ca="1" si="15"/>
        <v>#N/A</v>
      </c>
      <c r="AJ30" s="91" t="e">
        <f t="shared" ca="1" si="16"/>
        <v>#N/A</v>
      </c>
      <c r="AK30" s="91" t="e">
        <f t="shared" ca="1" si="17"/>
        <v>#N/A</v>
      </c>
    </row>
    <row r="31" spans="1:46" ht="25.5" customHeight="1" x14ac:dyDescent="0.25">
      <c r="A31" s="51">
        <f>'OSNOVNA PLAČA'!A25</f>
        <v>16</v>
      </c>
      <c r="B31" s="157" t="str">
        <f>IF(LEN('OSNOVNA PLAČA'!B25)&gt;0,'OSNOVNA PLAČA'!B25,"")</f>
        <v>A16</v>
      </c>
      <c r="C31" s="52">
        <f>IF(LEN(B31)&gt;0,'OSNOVNA PLAČA'!C25,"")</f>
        <v>0</v>
      </c>
      <c r="D31" s="54">
        <f>IF(LEN(B31)&gt;0,'OSNOVNA PLAČA'!D25,"")</f>
        <v>0</v>
      </c>
      <c r="E31" s="171">
        <f>IF(LEN(B31)&gt;0,SUM('OBRAČUNANA OSNOVNA PLAČA'!E25:G25),"")</f>
        <v>0</v>
      </c>
      <c r="F31" s="55"/>
      <c r="G31" s="55"/>
      <c r="H31" s="55"/>
      <c r="I31" s="55"/>
      <c r="J31" s="55"/>
      <c r="K31" s="172">
        <f t="shared" si="4"/>
        <v>0</v>
      </c>
      <c r="L31" s="120">
        <f t="shared" si="18"/>
        <v>0</v>
      </c>
      <c r="M31" s="120">
        <f t="shared" si="19"/>
        <v>0</v>
      </c>
      <c r="N31" s="120">
        <f t="shared" si="5"/>
        <v>0</v>
      </c>
      <c r="O31" s="120">
        <f t="shared" si="6"/>
        <v>0</v>
      </c>
      <c r="P31" s="173">
        <f t="shared" si="7"/>
        <v>0</v>
      </c>
      <c r="Q31" s="173">
        <f>IF(LEN(B31)&gt;0,2*'OSNOVNA PLAČA'!E25,"")</f>
        <v>0</v>
      </c>
      <c r="R31" s="174"/>
      <c r="AA31" s="155">
        <f>ROW()</f>
        <v>31</v>
      </c>
      <c r="AB31" s="91" t="e">
        <f t="shared" ca="1" si="8"/>
        <v>#N/A</v>
      </c>
      <c r="AC31" s="91" t="e">
        <f t="shared" ca="1" si="9"/>
        <v>#N/A</v>
      </c>
      <c r="AD31" s="92" t="e">
        <f t="shared" ca="1" si="10"/>
        <v>#N/A</v>
      </c>
      <c r="AE31" s="91" t="e">
        <f t="shared" ca="1" si="11"/>
        <v>#N/A</v>
      </c>
      <c r="AF31" s="92" t="e">
        <f t="shared" ca="1" si="12"/>
        <v>#N/A</v>
      </c>
      <c r="AG31" s="91" t="e">
        <f t="shared" ca="1" si="13"/>
        <v>#N/A</v>
      </c>
      <c r="AH31" s="91" t="e">
        <f t="shared" ca="1" si="14"/>
        <v>#N/A</v>
      </c>
      <c r="AI31" s="93" t="e">
        <f t="shared" ca="1" si="15"/>
        <v>#N/A</v>
      </c>
      <c r="AJ31" s="91" t="e">
        <f t="shared" ca="1" si="16"/>
        <v>#N/A</v>
      </c>
      <c r="AK31" s="91" t="e">
        <f t="shared" ca="1" si="17"/>
        <v>#N/A</v>
      </c>
    </row>
    <row r="32" spans="1:46" ht="25.5" customHeight="1" x14ac:dyDescent="0.25">
      <c r="A32" s="51">
        <f>'OSNOVNA PLAČA'!A26</f>
        <v>17</v>
      </c>
      <c r="B32" s="157" t="str">
        <f>IF(LEN('OSNOVNA PLAČA'!B26)&gt;0,'OSNOVNA PLAČA'!B26,"")</f>
        <v>A17</v>
      </c>
      <c r="C32" s="52">
        <f>IF(LEN(B32)&gt;0,'OSNOVNA PLAČA'!C26,"")</f>
        <v>0</v>
      </c>
      <c r="D32" s="54">
        <f>IF(LEN(B32)&gt;0,'OSNOVNA PLAČA'!D26,"")</f>
        <v>0</v>
      </c>
      <c r="E32" s="171">
        <f>IF(LEN(B32)&gt;0,SUM('OBRAČUNANA OSNOVNA PLAČA'!E26:G26),"")</f>
        <v>0</v>
      </c>
      <c r="F32" s="55"/>
      <c r="G32" s="55"/>
      <c r="H32" s="55"/>
      <c r="I32" s="55"/>
      <c r="J32" s="55"/>
      <c r="K32" s="172">
        <f t="shared" si="4"/>
        <v>0</v>
      </c>
      <c r="L32" s="120">
        <f t="shared" si="18"/>
        <v>0</v>
      </c>
      <c r="M32" s="120">
        <f t="shared" si="19"/>
        <v>0</v>
      </c>
      <c r="N32" s="120">
        <f t="shared" si="5"/>
        <v>0</v>
      </c>
      <c r="O32" s="120">
        <f t="shared" si="6"/>
        <v>0</v>
      </c>
      <c r="P32" s="173">
        <f t="shared" si="7"/>
        <v>0</v>
      </c>
      <c r="Q32" s="173">
        <f>IF(LEN(B32)&gt;0,2*'OSNOVNA PLAČA'!E26,"")</f>
        <v>0</v>
      </c>
      <c r="R32" s="174"/>
      <c r="AA32" s="155">
        <f>ROW()</f>
        <v>32</v>
      </c>
      <c r="AB32" s="91" t="e">
        <f t="shared" ca="1" si="8"/>
        <v>#N/A</v>
      </c>
      <c r="AC32" s="91" t="e">
        <f t="shared" ca="1" si="9"/>
        <v>#N/A</v>
      </c>
      <c r="AD32" s="92" t="e">
        <f t="shared" ca="1" si="10"/>
        <v>#N/A</v>
      </c>
      <c r="AE32" s="91" t="e">
        <f t="shared" ca="1" si="11"/>
        <v>#N/A</v>
      </c>
      <c r="AF32" s="92" t="e">
        <f t="shared" ca="1" si="12"/>
        <v>#N/A</v>
      </c>
      <c r="AG32" s="91" t="e">
        <f t="shared" ca="1" si="13"/>
        <v>#N/A</v>
      </c>
      <c r="AH32" s="91" t="e">
        <f t="shared" ca="1" si="14"/>
        <v>#N/A</v>
      </c>
      <c r="AI32" s="93" t="e">
        <f t="shared" ca="1" si="15"/>
        <v>#N/A</v>
      </c>
      <c r="AJ32" s="91" t="e">
        <f t="shared" ca="1" si="16"/>
        <v>#N/A</v>
      </c>
      <c r="AK32" s="91" t="e">
        <f t="shared" ca="1" si="17"/>
        <v>#N/A</v>
      </c>
    </row>
    <row r="33" spans="1:37" ht="25.5" customHeight="1" x14ac:dyDescent="0.25">
      <c r="A33" s="51">
        <f>'OSNOVNA PLAČA'!A27</f>
        <v>18</v>
      </c>
      <c r="B33" s="157" t="str">
        <f>IF(LEN('OSNOVNA PLAČA'!B27)&gt;0,'OSNOVNA PLAČA'!B27,"")</f>
        <v>A18</v>
      </c>
      <c r="C33" s="52">
        <f>IF(LEN(B33)&gt;0,'OSNOVNA PLAČA'!C27,"")</f>
        <v>0</v>
      </c>
      <c r="D33" s="54">
        <f>IF(LEN(B33)&gt;0,'OSNOVNA PLAČA'!D27,"")</f>
        <v>0</v>
      </c>
      <c r="E33" s="171">
        <f>IF(LEN(B33)&gt;0,SUM('OBRAČUNANA OSNOVNA PLAČA'!E27:G27),"")</f>
        <v>0</v>
      </c>
      <c r="F33" s="55"/>
      <c r="G33" s="55"/>
      <c r="H33" s="55"/>
      <c r="I33" s="55"/>
      <c r="J33" s="55"/>
      <c r="K33" s="172">
        <f t="shared" si="4"/>
        <v>0</v>
      </c>
      <c r="L33" s="120">
        <f t="shared" si="18"/>
        <v>0</v>
      </c>
      <c r="M33" s="120">
        <f t="shared" si="19"/>
        <v>0</v>
      </c>
      <c r="N33" s="120">
        <f t="shared" si="5"/>
        <v>0</v>
      </c>
      <c r="O33" s="120">
        <f t="shared" si="6"/>
        <v>0</v>
      </c>
      <c r="P33" s="173">
        <f t="shared" si="7"/>
        <v>0</v>
      </c>
      <c r="Q33" s="173">
        <f>IF(LEN(B33)&gt;0,2*'OSNOVNA PLAČA'!E27,"")</f>
        <v>0</v>
      </c>
      <c r="R33" s="174"/>
      <c r="AA33" s="155">
        <f>ROW()</f>
        <v>33</v>
      </c>
      <c r="AB33" s="91" t="e">
        <f t="shared" ca="1" si="8"/>
        <v>#N/A</v>
      </c>
      <c r="AC33" s="91" t="e">
        <f t="shared" ca="1" si="9"/>
        <v>#N/A</v>
      </c>
      <c r="AD33" s="92" t="e">
        <f t="shared" ca="1" si="10"/>
        <v>#N/A</v>
      </c>
      <c r="AE33" s="91" t="e">
        <f t="shared" ca="1" si="11"/>
        <v>#N/A</v>
      </c>
      <c r="AF33" s="92" t="e">
        <f t="shared" ca="1" si="12"/>
        <v>#N/A</v>
      </c>
      <c r="AG33" s="91" t="e">
        <f t="shared" ca="1" si="13"/>
        <v>#N/A</v>
      </c>
      <c r="AH33" s="91" t="e">
        <f t="shared" ca="1" si="14"/>
        <v>#N/A</v>
      </c>
      <c r="AI33" s="93" t="e">
        <f t="shared" ca="1" si="15"/>
        <v>#N/A</v>
      </c>
      <c r="AJ33" s="91" t="e">
        <f t="shared" ca="1" si="16"/>
        <v>#N/A</v>
      </c>
      <c r="AK33" s="91" t="e">
        <f t="shared" ca="1" si="17"/>
        <v>#N/A</v>
      </c>
    </row>
    <row r="34" spans="1:37" ht="25.5" customHeight="1" x14ac:dyDescent="0.25">
      <c r="A34" s="51">
        <f>'OSNOVNA PLAČA'!A28</f>
        <v>19</v>
      </c>
      <c r="B34" s="157" t="str">
        <f>IF(LEN('OSNOVNA PLAČA'!B28)&gt;0,'OSNOVNA PLAČA'!B28,"")</f>
        <v>A19</v>
      </c>
      <c r="C34" s="52">
        <f>IF(LEN(B34)&gt;0,'OSNOVNA PLAČA'!C28,"")</f>
        <v>0</v>
      </c>
      <c r="D34" s="54">
        <f>IF(LEN(B34)&gt;0,'OSNOVNA PLAČA'!D28,"")</f>
        <v>0</v>
      </c>
      <c r="E34" s="171">
        <f>IF(LEN(B34)&gt;0,SUM('OBRAČUNANA OSNOVNA PLAČA'!E28:G28),"")</f>
        <v>0</v>
      </c>
      <c r="F34" s="55"/>
      <c r="G34" s="55"/>
      <c r="H34" s="55"/>
      <c r="I34" s="55"/>
      <c r="J34" s="55"/>
      <c r="K34" s="172">
        <f t="shared" si="4"/>
        <v>0</v>
      </c>
      <c r="L34" s="120">
        <f t="shared" si="18"/>
        <v>0</v>
      </c>
      <c r="M34" s="120">
        <f t="shared" si="19"/>
        <v>0</v>
      </c>
      <c r="N34" s="120">
        <f t="shared" si="5"/>
        <v>0</v>
      </c>
      <c r="O34" s="120">
        <f t="shared" si="6"/>
        <v>0</v>
      </c>
      <c r="P34" s="173">
        <f t="shared" si="7"/>
        <v>0</v>
      </c>
      <c r="Q34" s="173">
        <f>IF(LEN(B34)&gt;0,2*'OSNOVNA PLAČA'!E28,"")</f>
        <v>0</v>
      </c>
      <c r="R34" s="174"/>
      <c r="AA34" s="155">
        <f>ROW()</f>
        <v>34</v>
      </c>
      <c r="AB34" s="91" t="e">
        <f t="shared" ca="1" si="8"/>
        <v>#N/A</v>
      </c>
      <c r="AC34" s="91" t="e">
        <f t="shared" ca="1" si="9"/>
        <v>#N/A</v>
      </c>
      <c r="AD34" s="92" t="e">
        <f t="shared" ca="1" si="10"/>
        <v>#N/A</v>
      </c>
      <c r="AE34" s="91" t="e">
        <f t="shared" ca="1" si="11"/>
        <v>#N/A</v>
      </c>
      <c r="AF34" s="92" t="e">
        <f t="shared" ca="1" si="12"/>
        <v>#N/A</v>
      </c>
      <c r="AG34" s="91" t="e">
        <f t="shared" ca="1" si="13"/>
        <v>#N/A</v>
      </c>
      <c r="AH34" s="91" t="e">
        <f t="shared" ca="1" si="14"/>
        <v>#N/A</v>
      </c>
      <c r="AI34" s="93" t="e">
        <f t="shared" ca="1" si="15"/>
        <v>#N/A</v>
      </c>
      <c r="AJ34" s="91" t="e">
        <f t="shared" ca="1" si="16"/>
        <v>#N/A</v>
      </c>
      <c r="AK34" s="91" t="e">
        <f t="shared" ca="1" si="17"/>
        <v>#N/A</v>
      </c>
    </row>
    <row r="35" spans="1:37" ht="25.5" customHeight="1" x14ac:dyDescent="0.25">
      <c r="A35" s="51">
        <f>'OSNOVNA PLAČA'!A29</f>
        <v>20</v>
      </c>
      <c r="B35" s="157" t="str">
        <f>IF(LEN('OSNOVNA PLAČA'!B29)&gt;0,'OSNOVNA PLAČA'!B29,"")</f>
        <v>A20</v>
      </c>
      <c r="C35" s="52">
        <f>IF(LEN(B35)&gt;0,'OSNOVNA PLAČA'!C29,"")</f>
        <v>0</v>
      </c>
      <c r="D35" s="54">
        <f>IF(LEN(B35)&gt;0,'OSNOVNA PLAČA'!D29,"")</f>
        <v>0</v>
      </c>
      <c r="E35" s="171">
        <f>IF(LEN(B35)&gt;0,SUM('OBRAČUNANA OSNOVNA PLAČA'!E29:G29),"")</f>
        <v>0</v>
      </c>
      <c r="F35" s="55"/>
      <c r="G35" s="55"/>
      <c r="H35" s="55"/>
      <c r="I35" s="55"/>
      <c r="J35" s="55"/>
      <c r="K35" s="172">
        <f t="shared" si="4"/>
        <v>0</v>
      </c>
      <c r="L35" s="120">
        <f t="shared" si="18"/>
        <v>0</v>
      </c>
      <c r="M35" s="120">
        <f t="shared" si="19"/>
        <v>0</v>
      </c>
      <c r="N35" s="120">
        <f t="shared" si="5"/>
        <v>0</v>
      </c>
      <c r="O35" s="120">
        <f t="shared" si="6"/>
        <v>0</v>
      </c>
      <c r="P35" s="173">
        <f t="shared" si="7"/>
        <v>0</v>
      </c>
      <c r="Q35" s="173">
        <f>IF(LEN(B35)&gt;0,2*'OSNOVNA PLAČA'!E29,"")</f>
        <v>0</v>
      </c>
      <c r="R35" s="174"/>
      <c r="AA35" s="155">
        <f>ROW()</f>
        <v>35</v>
      </c>
      <c r="AB35" s="91" t="e">
        <f t="shared" ca="1" si="8"/>
        <v>#N/A</v>
      </c>
      <c r="AC35" s="91" t="e">
        <f t="shared" ca="1" si="9"/>
        <v>#N/A</v>
      </c>
      <c r="AD35" s="92" t="e">
        <f t="shared" ca="1" si="10"/>
        <v>#N/A</v>
      </c>
      <c r="AE35" s="91" t="e">
        <f t="shared" ca="1" si="11"/>
        <v>#N/A</v>
      </c>
      <c r="AF35" s="92" t="e">
        <f t="shared" ca="1" si="12"/>
        <v>#N/A</v>
      </c>
      <c r="AG35" s="91" t="e">
        <f t="shared" ca="1" si="13"/>
        <v>#N/A</v>
      </c>
      <c r="AH35" s="91" t="e">
        <f t="shared" ca="1" si="14"/>
        <v>#N/A</v>
      </c>
      <c r="AI35" s="93" t="e">
        <f t="shared" ca="1" si="15"/>
        <v>#N/A</v>
      </c>
      <c r="AJ35" s="91" t="e">
        <f t="shared" ca="1" si="16"/>
        <v>#N/A</v>
      </c>
      <c r="AK35" s="91" t="e">
        <f t="shared" ca="1" si="17"/>
        <v>#N/A</v>
      </c>
    </row>
    <row r="36" spans="1:37" ht="25.5" customHeight="1" x14ac:dyDescent="0.25">
      <c r="A36" s="51">
        <f>'OSNOVNA PLAČA'!A30</f>
        <v>21</v>
      </c>
      <c r="B36" s="157" t="str">
        <f>IF(LEN('OSNOVNA PLAČA'!B30)&gt;0,'OSNOVNA PLAČA'!B30,"")</f>
        <v>A21</v>
      </c>
      <c r="C36" s="52">
        <f>IF(LEN(B36)&gt;0,'OSNOVNA PLAČA'!C30,"")</f>
        <v>0</v>
      </c>
      <c r="D36" s="54">
        <f>IF(LEN(B36)&gt;0,'OSNOVNA PLAČA'!D30,"")</f>
        <v>0</v>
      </c>
      <c r="E36" s="171">
        <f>IF(LEN(B36)&gt;0,SUM('OBRAČUNANA OSNOVNA PLAČA'!E30:G30),"")</f>
        <v>0</v>
      </c>
      <c r="F36" s="55"/>
      <c r="G36" s="55"/>
      <c r="H36" s="55"/>
      <c r="I36" s="55"/>
      <c r="J36" s="55"/>
      <c r="K36" s="172">
        <f t="shared" si="4"/>
        <v>0</v>
      </c>
      <c r="L36" s="120">
        <f t="shared" si="18"/>
        <v>0</v>
      </c>
      <c r="M36" s="120">
        <f t="shared" si="19"/>
        <v>0</v>
      </c>
      <c r="N36" s="120">
        <f t="shared" si="5"/>
        <v>0</v>
      </c>
      <c r="O36" s="120">
        <f t="shared" si="6"/>
        <v>0</v>
      </c>
      <c r="P36" s="173">
        <f t="shared" si="7"/>
        <v>0</v>
      </c>
      <c r="Q36" s="173">
        <f>IF(LEN(B36)&gt;0,2*'OSNOVNA PLAČA'!E30,"")</f>
        <v>0</v>
      </c>
      <c r="R36" s="174"/>
      <c r="AA36" s="155">
        <f>ROW()</f>
        <v>36</v>
      </c>
      <c r="AB36" s="91" t="e">
        <f t="shared" ca="1" si="8"/>
        <v>#N/A</v>
      </c>
      <c r="AC36" s="91" t="e">
        <f t="shared" ca="1" si="9"/>
        <v>#N/A</v>
      </c>
      <c r="AD36" s="92" t="e">
        <f t="shared" ca="1" si="10"/>
        <v>#N/A</v>
      </c>
      <c r="AE36" s="91" t="e">
        <f t="shared" ca="1" si="11"/>
        <v>#N/A</v>
      </c>
      <c r="AF36" s="92" t="e">
        <f t="shared" ca="1" si="12"/>
        <v>#N/A</v>
      </c>
      <c r="AG36" s="91" t="e">
        <f t="shared" ca="1" si="13"/>
        <v>#N/A</v>
      </c>
      <c r="AH36" s="91" t="e">
        <f t="shared" ca="1" si="14"/>
        <v>#N/A</v>
      </c>
      <c r="AI36" s="93" t="e">
        <f t="shared" ca="1" si="15"/>
        <v>#N/A</v>
      </c>
      <c r="AJ36" s="91" t="e">
        <f t="shared" ca="1" si="16"/>
        <v>#N/A</v>
      </c>
      <c r="AK36" s="91" t="e">
        <f t="shared" ca="1" si="17"/>
        <v>#N/A</v>
      </c>
    </row>
    <row r="37" spans="1:37" ht="25.5" customHeight="1" x14ac:dyDescent="0.25">
      <c r="A37" s="51">
        <f>'OSNOVNA PLAČA'!A31</f>
        <v>22</v>
      </c>
      <c r="B37" s="157" t="str">
        <f>IF(LEN('OSNOVNA PLAČA'!B31)&gt;0,'OSNOVNA PLAČA'!B31,"")</f>
        <v>A22</v>
      </c>
      <c r="C37" s="52">
        <f>IF(LEN(B37)&gt;0,'OSNOVNA PLAČA'!C31,"")</f>
        <v>0</v>
      </c>
      <c r="D37" s="54">
        <f>IF(LEN(B37)&gt;0,'OSNOVNA PLAČA'!D31,"")</f>
        <v>0</v>
      </c>
      <c r="E37" s="171">
        <f>IF(LEN(B37)&gt;0,SUM('OBRAČUNANA OSNOVNA PLAČA'!E31:G31),"")</f>
        <v>0</v>
      </c>
      <c r="F37" s="55"/>
      <c r="G37" s="55"/>
      <c r="H37" s="55"/>
      <c r="I37" s="55"/>
      <c r="J37" s="55"/>
      <c r="K37" s="172">
        <f t="shared" si="4"/>
        <v>0</v>
      </c>
      <c r="L37" s="120">
        <f t="shared" si="18"/>
        <v>0</v>
      </c>
      <c r="M37" s="120">
        <f t="shared" si="19"/>
        <v>0</v>
      </c>
      <c r="N37" s="120">
        <f t="shared" si="5"/>
        <v>0</v>
      </c>
      <c r="O37" s="120">
        <f t="shared" si="6"/>
        <v>0</v>
      </c>
      <c r="P37" s="173">
        <f t="shared" si="7"/>
        <v>0</v>
      </c>
      <c r="Q37" s="173">
        <f>IF(LEN(B37)&gt;0,2*'OSNOVNA PLAČA'!E31,"")</f>
        <v>0</v>
      </c>
      <c r="R37" s="174"/>
      <c r="AA37" s="155">
        <f>ROW()</f>
        <v>37</v>
      </c>
      <c r="AB37" s="91" t="e">
        <f t="shared" ca="1" si="8"/>
        <v>#N/A</v>
      </c>
      <c r="AC37" s="91" t="e">
        <f t="shared" ca="1" si="9"/>
        <v>#N/A</v>
      </c>
      <c r="AD37" s="92" t="e">
        <f t="shared" ca="1" si="10"/>
        <v>#N/A</v>
      </c>
      <c r="AE37" s="91" t="e">
        <f t="shared" ca="1" si="11"/>
        <v>#N/A</v>
      </c>
      <c r="AF37" s="92" t="e">
        <f t="shared" ca="1" si="12"/>
        <v>#N/A</v>
      </c>
      <c r="AG37" s="91" t="e">
        <f t="shared" ca="1" si="13"/>
        <v>#N/A</v>
      </c>
      <c r="AH37" s="91" t="e">
        <f t="shared" ca="1" si="14"/>
        <v>#N/A</v>
      </c>
      <c r="AI37" s="93" t="e">
        <f t="shared" ca="1" si="15"/>
        <v>#N/A</v>
      </c>
      <c r="AJ37" s="91" t="e">
        <f t="shared" ca="1" si="16"/>
        <v>#N/A</v>
      </c>
      <c r="AK37" s="91" t="e">
        <f t="shared" ca="1" si="17"/>
        <v>#N/A</v>
      </c>
    </row>
    <row r="38" spans="1:37" ht="25.5" customHeight="1" x14ac:dyDescent="0.25">
      <c r="A38" s="51">
        <f>'OSNOVNA PLAČA'!A32</f>
        <v>23</v>
      </c>
      <c r="B38" s="157" t="str">
        <f>IF(LEN('OSNOVNA PLAČA'!B32)&gt;0,'OSNOVNA PLAČA'!B32,"")</f>
        <v>A23</v>
      </c>
      <c r="C38" s="52">
        <f>IF(LEN(B38)&gt;0,'OSNOVNA PLAČA'!C32,"")</f>
        <v>0</v>
      </c>
      <c r="D38" s="54">
        <f>IF(LEN(B38)&gt;0,'OSNOVNA PLAČA'!D32,"")</f>
        <v>0</v>
      </c>
      <c r="E38" s="171">
        <f>IF(LEN(B38)&gt;0,SUM('OBRAČUNANA OSNOVNA PLAČA'!E32:G32),"")</f>
        <v>0</v>
      </c>
      <c r="F38" s="55"/>
      <c r="G38" s="55"/>
      <c r="H38" s="55"/>
      <c r="I38" s="55"/>
      <c r="J38" s="55"/>
      <c r="K38" s="172">
        <f t="shared" si="4"/>
        <v>0</v>
      </c>
      <c r="L38" s="120">
        <f t="shared" si="18"/>
        <v>0</v>
      </c>
      <c r="M38" s="120">
        <f t="shared" si="19"/>
        <v>0</v>
      </c>
      <c r="N38" s="120">
        <f t="shared" si="5"/>
        <v>0</v>
      </c>
      <c r="O38" s="120">
        <f t="shared" si="6"/>
        <v>0</v>
      </c>
      <c r="P38" s="173">
        <f t="shared" si="7"/>
        <v>0</v>
      </c>
      <c r="Q38" s="173">
        <f>IF(LEN(B38)&gt;0,2*'OSNOVNA PLAČA'!E32,"")</f>
        <v>0</v>
      </c>
      <c r="R38" s="174"/>
      <c r="AA38" s="155">
        <f>ROW()</f>
        <v>38</v>
      </c>
      <c r="AB38" s="91" t="e">
        <f t="shared" ca="1" si="8"/>
        <v>#N/A</v>
      </c>
      <c r="AC38" s="91" t="e">
        <f t="shared" ca="1" si="9"/>
        <v>#N/A</v>
      </c>
      <c r="AD38" s="92" t="e">
        <f t="shared" ca="1" si="10"/>
        <v>#N/A</v>
      </c>
      <c r="AE38" s="91" t="e">
        <f t="shared" ca="1" si="11"/>
        <v>#N/A</v>
      </c>
      <c r="AF38" s="92" t="e">
        <f t="shared" ca="1" si="12"/>
        <v>#N/A</v>
      </c>
      <c r="AG38" s="91" t="e">
        <f t="shared" ca="1" si="13"/>
        <v>#N/A</v>
      </c>
      <c r="AH38" s="91" t="e">
        <f t="shared" ca="1" si="14"/>
        <v>#N/A</v>
      </c>
      <c r="AI38" s="93" t="e">
        <f t="shared" ca="1" si="15"/>
        <v>#N/A</v>
      </c>
      <c r="AJ38" s="91" t="e">
        <f t="shared" ca="1" si="16"/>
        <v>#N/A</v>
      </c>
      <c r="AK38" s="91" t="e">
        <f t="shared" ca="1" si="17"/>
        <v>#N/A</v>
      </c>
    </row>
    <row r="39" spans="1:37" ht="25.5" customHeight="1" x14ac:dyDescent="0.25">
      <c r="A39" s="51">
        <f>'OSNOVNA PLAČA'!A33</f>
        <v>24</v>
      </c>
      <c r="B39" s="157" t="str">
        <f>IF(LEN('OSNOVNA PLAČA'!B33)&gt;0,'OSNOVNA PLAČA'!B33,"")</f>
        <v>A24</v>
      </c>
      <c r="C39" s="52">
        <f>IF(LEN(B39)&gt;0,'OSNOVNA PLAČA'!C33,"")</f>
        <v>0</v>
      </c>
      <c r="D39" s="54">
        <f>IF(LEN(B39)&gt;0,'OSNOVNA PLAČA'!D33,"")</f>
        <v>0</v>
      </c>
      <c r="E39" s="171">
        <f>IF(LEN(B39)&gt;0,SUM('OBRAČUNANA OSNOVNA PLAČA'!E33:G33),"")</f>
        <v>0</v>
      </c>
      <c r="F39" s="55"/>
      <c r="G39" s="55"/>
      <c r="H39" s="55"/>
      <c r="I39" s="55"/>
      <c r="J39" s="55"/>
      <c r="K39" s="172">
        <f t="shared" si="4"/>
        <v>0</v>
      </c>
      <c r="L39" s="120">
        <f t="shared" si="18"/>
        <v>0</v>
      </c>
      <c r="M39" s="120">
        <f t="shared" si="19"/>
        <v>0</v>
      </c>
      <c r="N39" s="120">
        <f t="shared" si="5"/>
        <v>0</v>
      </c>
      <c r="O39" s="120">
        <f t="shared" si="6"/>
        <v>0</v>
      </c>
      <c r="P39" s="173">
        <f t="shared" si="7"/>
        <v>0</v>
      </c>
      <c r="Q39" s="173">
        <f>IF(LEN(B39)&gt;0,2*'OSNOVNA PLAČA'!E33,"")</f>
        <v>0</v>
      </c>
      <c r="R39" s="174"/>
      <c r="AA39" s="155">
        <f>ROW()</f>
        <v>39</v>
      </c>
      <c r="AB39" s="91" t="e">
        <f t="shared" ca="1" si="8"/>
        <v>#N/A</v>
      </c>
      <c r="AC39" s="91" t="e">
        <f t="shared" ca="1" si="9"/>
        <v>#N/A</v>
      </c>
      <c r="AD39" s="92" t="e">
        <f t="shared" ca="1" si="10"/>
        <v>#N/A</v>
      </c>
      <c r="AE39" s="91" t="e">
        <f t="shared" ca="1" si="11"/>
        <v>#N/A</v>
      </c>
      <c r="AF39" s="92" t="e">
        <f t="shared" ca="1" si="12"/>
        <v>#N/A</v>
      </c>
      <c r="AG39" s="91" t="e">
        <f t="shared" ca="1" si="13"/>
        <v>#N/A</v>
      </c>
      <c r="AH39" s="91" t="e">
        <f t="shared" ca="1" si="14"/>
        <v>#N/A</v>
      </c>
      <c r="AI39" s="93" t="e">
        <f t="shared" ca="1" si="15"/>
        <v>#N/A</v>
      </c>
      <c r="AJ39" s="91" t="e">
        <f t="shared" ca="1" si="16"/>
        <v>#N/A</v>
      </c>
      <c r="AK39" s="91" t="e">
        <f t="shared" ca="1" si="17"/>
        <v>#N/A</v>
      </c>
    </row>
    <row r="40" spans="1:37" ht="25.5" customHeight="1" x14ac:dyDescent="0.25">
      <c r="A40" s="51">
        <f>'OSNOVNA PLAČA'!A34</f>
        <v>25</v>
      </c>
      <c r="B40" s="157" t="str">
        <f>IF(LEN('OSNOVNA PLAČA'!B34)&gt;0,'OSNOVNA PLAČA'!B34,"")</f>
        <v>A25</v>
      </c>
      <c r="C40" s="52">
        <f>IF(LEN(B40)&gt;0,'OSNOVNA PLAČA'!C34,"")</f>
        <v>0</v>
      </c>
      <c r="D40" s="54">
        <f>IF(LEN(B40)&gt;0,'OSNOVNA PLAČA'!D34,"")</f>
        <v>0</v>
      </c>
      <c r="E40" s="171">
        <f>IF(LEN(B40)&gt;0,SUM('OBRAČUNANA OSNOVNA PLAČA'!E34:G34),"")</f>
        <v>0</v>
      </c>
      <c r="F40" s="55"/>
      <c r="G40" s="55"/>
      <c r="H40" s="55"/>
      <c r="I40" s="55"/>
      <c r="J40" s="55"/>
      <c r="K40" s="172">
        <f t="shared" si="4"/>
        <v>0</v>
      </c>
      <c r="L40" s="120">
        <f t="shared" si="18"/>
        <v>0</v>
      </c>
      <c r="M40" s="120">
        <f t="shared" si="19"/>
        <v>0</v>
      </c>
      <c r="N40" s="120">
        <f t="shared" si="5"/>
        <v>0</v>
      </c>
      <c r="O40" s="120">
        <f t="shared" si="6"/>
        <v>0</v>
      </c>
      <c r="P40" s="173">
        <f t="shared" si="7"/>
        <v>0</v>
      </c>
      <c r="Q40" s="173">
        <f>IF(LEN(B40)&gt;0,2*'OSNOVNA PLAČA'!E34,"")</f>
        <v>0</v>
      </c>
      <c r="R40" s="174"/>
      <c r="AA40" s="155">
        <f>ROW()</f>
        <v>40</v>
      </c>
      <c r="AB40" s="91" t="e">
        <f t="shared" ca="1" si="8"/>
        <v>#N/A</v>
      </c>
      <c r="AC40" s="91" t="e">
        <f t="shared" ca="1" si="9"/>
        <v>#N/A</v>
      </c>
      <c r="AD40" s="92" t="e">
        <f t="shared" ca="1" si="10"/>
        <v>#N/A</v>
      </c>
      <c r="AE40" s="91" t="e">
        <f t="shared" ca="1" si="11"/>
        <v>#N/A</v>
      </c>
      <c r="AF40" s="92" t="e">
        <f t="shared" ca="1" si="12"/>
        <v>#N/A</v>
      </c>
      <c r="AG40" s="91" t="e">
        <f t="shared" ca="1" si="13"/>
        <v>#N/A</v>
      </c>
      <c r="AH40" s="91" t="e">
        <f t="shared" ca="1" si="14"/>
        <v>#N/A</v>
      </c>
      <c r="AI40" s="93" t="e">
        <f t="shared" ca="1" si="15"/>
        <v>#N/A</v>
      </c>
      <c r="AJ40" s="91" t="e">
        <f t="shared" ca="1" si="16"/>
        <v>#N/A</v>
      </c>
      <c r="AK40" s="91" t="e">
        <f t="shared" ca="1" si="17"/>
        <v>#N/A</v>
      </c>
    </row>
    <row r="41" spans="1:37" ht="25.5" customHeight="1" x14ac:dyDescent="0.25">
      <c r="A41" s="51">
        <f>'OSNOVNA PLAČA'!A35</f>
        <v>26</v>
      </c>
      <c r="B41" s="157" t="str">
        <f>IF(LEN('OSNOVNA PLAČA'!B35)&gt;0,'OSNOVNA PLAČA'!B35,"")</f>
        <v>A26</v>
      </c>
      <c r="C41" s="52">
        <f>IF(LEN(B41)&gt;0,'OSNOVNA PLAČA'!C35,"")</f>
        <v>0</v>
      </c>
      <c r="D41" s="54">
        <f>IF(LEN(B41)&gt;0,'OSNOVNA PLAČA'!D35,"")</f>
        <v>0</v>
      </c>
      <c r="E41" s="171">
        <f>IF(LEN(B41)&gt;0,SUM('OBRAČUNANA OSNOVNA PLAČA'!E35:G35),"")</f>
        <v>0</v>
      </c>
      <c r="F41" s="55"/>
      <c r="G41" s="55"/>
      <c r="H41" s="55"/>
      <c r="I41" s="55"/>
      <c r="J41" s="55"/>
      <c r="K41" s="172">
        <f t="shared" si="4"/>
        <v>0</v>
      </c>
      <c r="L41" s="120">
        <f t="shared" si="18"/>
        <v>0</v>
      </c>
      <c r="M41" s="120">
        <f t="shared" si="19"/>
        <v>0</v>
      </c>
      <c r="N41" s="120">
        <f t="shared" si="5"/>
        <v>0</v>
      </c>
      <c r="O41" s="120">
        <f t="shared" si="6"/>
        <v>0</v>
      </c>
      <c r="P41" s="173">
        <f t="shared" si="7"/>
        <v>0</v>
      </c>
      <c r="Q41" s="173">
        <f>IF(LEN(B41)&gt;0,2*'OSNOVNA PLAČA'!E35,"")</f>
        <v>0</v>
      </c>
      <c r="R41" s="174"/>
      <c r="AA41" s="155">
        <f>ROW()</f>
        <v>41</v>
      </c>
      <c r="AB41" s="91" t="e">
        <f t="shared" ca="1" si="8"/>
        <v>#N/A</v>
      </c>
      <c r="AC41" s="91" t="e">
        <f t="shared" ca="1" si="9"/>
        <v>#N/A</v>
      </c>
      <c r="AD41" s="92" t="e">
        <f t="shared" ca="1" si="10"/>
        <v>#N/A</v>
      </c>
      <c r="AE41" s="91" t="e">
        <f t="shared" ca="1" si="11"/>
        <v>#N/A</v>
      </c>
      <c r="AF41" s="92" t="e">
        <f t="shared" ca="1" si="12"/>
        <v>#N/A</v>
      </c>
      <c r="AG41" s="91" t="e">
        <f t="shared" ca="1" si="13"/>
        <v>#N/A</v>
      </c>
      <c r="AH41" s="91" t="e">
        <f t="shared" ca="1" si="14"/>
        <v>#N/A</v>
      </c>
      <c r="AI41" s="93" t="e">
        <f t="shared" ca="1" si="15"/>
        <v>#N/A</v>
      </c>
      <c r="AJ41" s="91" t="e">
        <f t="shared" ca="1" si="16"/>
        <v>#N/A</v>
      </c>
      <c r="AK41" s="91" t="e">
        <f t="shared" ca="1" si="17"/>
        <v>#N/A</v>
      </c>
    </row>
    <row r="42" spans="1:37" ht="25.5" customHeight="1" x14ac:dyDescent="0.25">
      <c r="A42" s="51">
        <f>'OSNOVNA PLAČA'!A36</f>
        <v>27</v>
      </c>
      <c r="B42" s="157" t="str">
        <f>IF(LEN('OSNOVNA PLAČA'!B36)&gt;0,'OSNOVNA PLAČA'!B36,"")</f>
        <v>A27</v>
      </c>
      <c r="C42" s="52">
        <f>IF(LEN(B42)&gt;0,'OSNOVNA PLAČA'!C36,"")</f>
        <v>0</v>
      </c>
      <c r="D42" s="54">
        <f>IF(LEN(B42)&gt;0,'OSNOVNA PLAČA'!D36,"")</f>
        <v>0</v>
      </c>
      <c r="E42" s="171">
        <f>IF(LEN(B42)&gt;0,SUM('OBRAČUNANA OSNOVNA PLAČA'!E36:G36),"")</f>
        <v>0</v>
      </c>
      <c r="F42" s="55"/>
      <c r="G42" s="55"/>
      <c r="H42" s="55"/>
      <c r="I42" s="55"/>
      <c r="J42" s="55"/>
      <c r="K42" s="172">
        <f t="shared" si="4"/>
        <v>0</v>
      </c>
      <c r="L42" s="120">
        <f t="shared" si="18"/>
        <v>0</v>
      </c>
      <c r="M42" s="120">
        <f t="shared" si="19"/>
        <v>0</v>
      </c>
      <c r="N42" s="120">
        <f t="shared" si="5"/>
        <v>0</v>
      </c>
      <c r="O42" s="120">
        <f t="shared" si="6"/>
        <v>0</v>
      </c>
      <c r="P42" s="173">
        <f t="shared" si="7"/>
        <v>0</v>
      </c>
      <c r="Q42" s="173">
        <f>IF(LEN(B42)&gt;0,2*'OSNOVNA PLAČA'!E36,"")</f>
        <v>0</v>
      </c>
      <c r="R42" s="174"/>
      <c r="AA42" s="155">
        <f>ROW()</f>
        <v>42</v>
      </c>
      <c r="AB42" s="91" t="e">
        <f t="shared" ca="1" si="8"/>
        <v>#N/A</v>
      </c>
      <c r="AC42" s="91" t="e">
        <f t="shared" ca="1" si="9"/>
        <v>#N/A</v>
      </c>
      <c r="AD42" s="92" t="e">
        <f t="shared" ca="1" si="10"/>
        <v>#N/A</v>
      </c>
      <c r="AE42" s="91" t="e">
        <f t="shared" ca="1" si="11"/>
        <v>#N/A</v>
      </c>
      <c r="AF42" s="92" t="e">
        <f t="shared" ca="1" si="12"/>
        <v>#N/A</v>
      </c>
      <c r="AG42" s="91" t="e">
        <f t="shared" ca="1" si="13"/>
        <v>#N/A</v>
      </c>
      <c r="AH42" s="91" t="e">
        <f t="shared" ca="1" si="14"/>
        <v>#N/A</v>
      </c>
      <c r="AI42" s="93" t="e">
        <f t="shared" ca="1" si="15"/>
        <v>#N/A</v>
      </c>
      <c r="AJ42" s="91" t="e">
        <f t="shared" ca="1" si="16"/>
        <v>#N/A</v>
      </c>
      <c r="AK42" s="91" t="e">
        <f t="shared" ca="1" si="17"/>
        <v>#N/A</v>
      </c>
    </row>
    <row r="43" spans="1:37" ht="25.5" customHeight="1" x14ac:dyDescent="0.25">
      <c r="A43" s="51">
        <f>'OSNOVNA PLAČA'!A37</f>
        <v>28</v>
      </c>
      <c r="B43" s="157" t="str">
        <f>IF(LEN('OSNOVNA PLAČA'!B37)&gt;0,'OSNOVNA PLAČA'!B37,"")</f>
        <v>A28</v>
      </c>
      <c r="C43" s="52">
        <f>IF(LEN(B43)&gt;0,'OSNOVNA PLAČA'!C37,"")</f>
        <v>0</v>
      </c>
      <c r="D43" s="54">
        <f>IF(LEN(B43)&gt;0,'OSNOVNA PLAČA'!D37,"")</f>
        <v>0</v>
      </c>
      <c r="E43" s="171">
        <f>IF(LEN(B43)&gt;0,SUM('OBRAČUNANA OSNOVNA PLAČA'!E37:G37),"")</f>
        <v>0</v>
      </c>
      <c r="F43" s="55"/>
      <c r="G43" s="55"/>
      <c r="H43" s="55"/>
      <c r="I43" s="55"/>
      <c r="J43" s="55"/>
      <c r="K43" s="172">
        <f t="shared" si="4"/>
        <v>0</v>
      </c>
      <c r="L43" s="120">
        <f t="shared" si="18"/>
        <v>0</v>
      </c>
      <c r="M43" s="120">
        <f t="shared" si="19"/>
        <v>0</v>
      </c>
      <c r="N43" s="120">
        <f t="shared" si="5"/>
        <v>0</v>
      </c>
      <c r="O43" s="120">
        <f t="shared" si="6"/>
        <v>0</v>
      </c>
      <c r="P43" s="173">
        <f t="shared" si="7"/>
        <v>0</v>
      </c>
      <c r="Q43" s="173">
        <f>IF(LEN(B43)&gt;0,2*'OSNOVNA PLAČA'!E37,"")</f>
        <v>0</v>
      </c>
      <c r="R43" s="174"/>
      <c r="AA43" s="155">
        <f>ROW()</f>
        <v>43</v>
      </c>
      <c r="AB43" s="91" t="e">
        <f t="shared" ca="1" si="8"/>
        <v>#N/A</v>
      </c>
      <c r="AC43" s="91" t="e">
        <f t="shared" ca="1" si="9"/>
        <v>#N/A</v>
      </c>
      <c r="AD43" s="92" t="e">
        <f t="shared" ca="1" si="10"/>
        <v>#N/A</v>
      </c>
      <c r="AE43" s="91" t="e">
        <f t="shared" ca="1" si="11"/>
        <v>#N/A</v>
      </c>
      <c r="AF43" s="92" t="e">
        <f t="shared" ca="1" si="12"/>
        <v>#N/A</v>
      </c>
      <c r="AG43" s="91" t="e">
        <f t="shared" ca="1" si="13"/>
        <v>#N/A</v>
      </c>
      <c r="AH43" s="91" t="e">
        <f t="shared" ca="1" si="14"/>
        <v>#N/A</v>
      </c>
      <c r="AI43" s="93" t="e">
        <f t="shared" ca="1" si="15"/>
        <v>#N/A</v>
      </c>
      <c r="AJ43" s="91" t="e">
        <f t="shared" ca="1" si="16"/>
        <v>#N/A</v>
      </c>
      <c r="AK43" s="91" t="e">
        <f t="shared" ca="1" si="17"/>
        <v>#N/A</v>
      </c>
    </row>
    <row r="44" spans="1:37" ht="25.5" customHeight="1" x14ac:dyDescent="0.25">
      <c r="A44" s="51">
        <f>'OSNOVNA PLAČA'!A38</f>
        <v>29</v>
      </c>
      <c r="B44" s="157" t="str">
        <f>IF(LEN('OSNOVNA PLAČA'!B38)&gt;0,'OSNOVNA PLAČA'!B38,"")</f>
        <v>A29</v>
      </c>
      <c r="C44" s="52">
        <f>IF(LEN(B44)&gt;0,'OSNOVNA PLAČA'!C38,"")</f>
        <v>0</v>
      </c>
      <c r="D44" s="54">
        <f>IF(LEN(B44)&gt;0,'OSNOVNA PLAČA'!D38,"")</f>
        <v>0</v>
      </c>
      <c r="E44" s="171">
        <f>IF(LEN(B44)&gt;0,SUM('OBRAČUNANA OSNOVNA PLAČA'!E38:G38),"")</f>
        <v>0</v>
      </c>
      <c r="F44" s="55"/>
      <c r="G44" s="55"/>
      <c r="H44" s="55"/>
      <c r="I44" s="55"/>
      <c r="J44" s="55"/>
      <c r="K44" s="172">
        <f t="shared" si="4"/>
        <v>0</v>
      </c>
      <c r="L44" s="120">
        <f t="shared" si="18"/>
        <v>0</v>
      </c>
      <c r="M44" s="120">
        <f t="shared" si="19"/>
        <v>0</v>
      </c>
      <c r="N44" s="120">
        <f t="shared" si="5"/>
        <v>0</v>
      </c>
      <c r="O44" s="120">
        <f t="shared" si="6"/>
        <v>0</v>
      </c>
      <c r="P44" s="173">
        <f t="shared" si="7"/>
        <v>0</v>
      </c>
      <c r="Q44" s="173">
        <f>IF(LEN(B44)&gt;0,2*'OSNOVNA PLAČA'!E38,"")</f>
        <v>0</v>
      </c>
      <c r="R44" s="174"/>
      <c r="AA44" s="155">
        <f>ROW()</f>
        <v>44</v>
      </c>
      <c r="AB44" s="91" t="e">
        <f t="shared" ca="1" si="8"/>
        <v>#N/A</v>
      </c>
      <c r="AC44" s="91" t="e">
        <f t="shared" ca="1" si="9"/>
        <v>#N/A</v>
      </c>
      <c r="AD44" s="92" t="e">
        <f t="shared" ca="1" si="10"/>
        <v>#N/A</v>
      </c>
      <c r="AE44" s="91" t="e">
        <f t="shared" ca="1" si="11"/>
        <v>#N/A</v>
      </c>
      <c r="AF44" s="92" t="e">
        <f t="shared" ca="1" si="12"/>
        <v>#N/A</v>
      </c>
      <c r="AG44" s="91" t="e">
        <f t="shared" ca="1" si="13"/>
        <v>#N/A</v>
      </c>
      <c r="AH44" s="91" t="e">
        <f t="shared" ca="1" si="14"/>
        <v>#N/A</v>
      </c>
      <c r="AI44" s="93" t="e">
        <f t="shared" ca="1" si="15"/>
        <v>#N/A</v>
      </c>
      <c r="AJ44" s="91" t="e">
        <f t="shared" ca="1" si="16"/>
        <v>#N/A</v>
      </c>
      <c r="AK44" s="91" t="e">
        <f t="shared" ca="1" si="17"/>
        <v>#N/A</v>
      </c>
    </row>
    <row r="45" spans="1:37" ht="25.5" customHeight="1" x14ac:dyDescent="0.25">
      <c r="A45" s="51">
        <f>'OSNOVNA PLAČA'!A39</f>
        <v>30</v>
      </c>
      <c r="B45" s="157" t="str">
        <f>IF(LEN('OSNOVNA PLAČA'!B39)&gt;0,'OSNOVNA PLAČA'!B39,"")</f>
        <v>A30</v>
      </c>
      <c r="C45" s="52">
        <f>IF(LEN(B45)&gt;0,'OSNOVNA PLAČA'!C39,"")</f>
        <v>0</v>
      </c>
      <c r="D45" s="54">
        <f>IF(LEN(B45)&gt;0,'OSNOVNA PLAČA'!D39,"")</f>
        <v>0</v>
      </c>
      <c r="E45" s="171">
        <f>IF(LEN(B45)&gt;0,SUM('OBRAČUNANA OSNOVNA PLAČA'!E39:G39),"")</f>
        <v>0</v>
      </c>
      <c r="F45" s="55"/>
      <c r="G45" s="55"/>
      <c r="H45" s="55"/>
      <c r="I45" s="55"/>
      <c r="J45" s="55"/>
      <c r="K45" s="172">
        <f t="shared" si="4"/>
        <v>0</v>
      </c>
      <c r="L45" s="120">
        <f t="shared" si="18"/>
        <v>0</v>
      </c>
      <c r="M45" s="120">
        <f t="shared" si="19"/>
        <v>0</v>
      </c>
      <c r="N45" s="120">
        <f t="shared" si="5"/>
        <v>0</v>
      </c>
      <c r="O45" s="120">
        <f t="shared" si="6"/>
        <v>0</v>
      </c>
      <c r="P45" s="173">
        <f t="shared" si="7"/>
        <v>0</v>
      </c>
      <c r="Q45" s="173">
        <f>IF(LEN(B45)&gt;0,2*'OSNOVNA PLAČA'!E39,"")</f>
        <v>0</v>
      </c>
      <c r="R45" s="174"/>
      <c r="AA45" s="155">
        <f>ROW()</f>
        <v>45</v>
      </c>
      <c r="AB45" s="91" t="e">
        <f t="shared" ca="1" si="8"/>
        <v>#N/A</v>
      </c>
      <c r="AC45" s="91" t="e">
        <f t="shared" ca="1" si="9"/>
        <v>#N/A</v>
      </c>
      <c r="AD45" s="92" t="e">
        <f t="shared" ca="1" si="10"/>
        <v>#N/A</v>
      </c>
      <c r="AE45" s="91" t="e">
        <f t="shared" ca="1" si="11"/>
        <v>#N/A</v>
      </c>
      <c r="AF45" s="92" t="e">
        <f t="shared" ca="1" si="12"/>
        <v>#N/A</v>
      </c>
      <c r="AG45" s="91" t="e">
        <f t="shared" ca="1" si="13"/>
        <v>#N/A</v>
      </c>
      <c r="AH45" s="91" t="e">
        <f t="shared" ca="1" si="14"/>
        <v>#N/A</v>
      </c>
      <c r="AI45" s="93" t="e">
        <f t="shared" ca="1" si="15"/>
        <v>#N/A</v>
      </c>
      <c r="AJ45" s="91" t="e">
        <f t="shared" ca="1" si="16"/>
        <v>#N/A</v>
      </c>
      <c r="AK45" s="91" t="e">
        <f t="shared" ca="1" si="17"/>
        <v>#N/A</v>
      </c>
    </row>
    <row r="46" spans="1:37" ht="25.5" customHeight="1" x14ac:dyDescent="0.25">
      <c r="A46" s="51">
        <f>'OSNOVNA PLAČA'!A40</f>
        <v>31</v>
      </c>
      <c r="B46" s="157" t="str">
        <f>IF(LEN('OSNOVNA PLAČA'!B40)&gt;0,'OSNOVNA PLAČA'!B40,"")</f>
        <v>A31</v>
      </c>
      <c r="C46" s="52">
        <f>IF(LEN(B46)&gt;0,'OSNOVNA PLAČA'!C40,"")</f>
        <v>0</v>
      </c>
      <c r="D46" s="54">
        <f>IF(LEN(B46)&gt;0,'OSNOVNA PLAČA'!D40,"")</f>
        <v>0</v>
      </c>
      <c r="E46" s="171">
        <f>IF(LEN(B46)&gt;0,SUM('OBRAČUNANA OSNOVNA PLAČA'!E40:G40),"")</f>
        <v>0</v>
      </c>
      <c r="F46" s="55"/>
      <c r="G46" s="55"/>
      <c r="H46" s="55"/>
      <c r="I46" s="55"/>
      <c r="J46" s="55"/>
      <c r="K46" s="172">
        <f t="shared" si="4"/>
        <v>0</v>
      </c>
      <c r="L46" s="120">
        <f t="shared" si="18"/>
        <v>0</v>
      </c>
      <c r="M46" s="120">
        <f t="shared" si="19"/>
        <v>0</v>
      </c>
      <c r="N46" s="120">
        <f t="shared" si="5"/>
        <v>0</v>
      </c>
      <c r="O46" s="120">
        <f t="shared" si="6"/>
        <v>0</v>
      </c>
      <c r="P46" s="173">
        <f t="shared" si="7"/>
        <v>0</v>
      </c>
      <c r="Q46" s="173">
        <f>IF(LEN(B46)&gt;0,2*'OSNOVNA PLAČA'!E40,"")</f>
        <v>0</v>
      </c>
      <c r="R46" s="174"/>
      <c r="AA46" s="155">
        <f>ROW()</f>
        <v>46</v>
      </c>
      <c r="AB46" s="91" t="e">
        <f t="shared" ca="1" si="8"/>
        <v>#N/A</v>
      </c>
      <c r="AC46" s="91" t="e">
        <f t="shared" ca="1" si="9"/>
        <v>#N/A</v>
      </c>
      <c r="AD46" s="92" t="e">
        <f t="shared" ca="1" si="10"/>
        <v>#N/A</v>
      </c>
      <c r="AE46" s="91" t="e">
        <f t="shared" ca="1" si="11"/>
        <v>#N/A</v>
      </c>
      <c r="AF46" s="92" t="e">
        <f t="shared" ca="1" si="12"/>
        <v>#N/A</v>
      </c>
      <c r="AG46" s="91" t="e">
        <f t="shared" ca="1" si="13"/>
        <v>#N/A</v>
      </c>
      <c r="AH46" s="91" t="e">
        <f t="shared" ca="1" si="14"/>
        <v>#N/A</v>
      </c>
      <c r="AI46" s="93" t="e">
        <f t="shared" ca="1" si="15"/>
        <v>#N/A</v>
      </c>
      <c r="AJ46" s="91" t="e">
        <f t="shared" ca="1" si="16"/>
        <v>#N/A</v>
      </c>
      <c r="AK46" s="91" t="e">
        <f t="shared" ca="1" si="17"/>
        <v>#N/A</v>
      </c>
    </row>
    <row r="47" spans="1:37" ht="25.5" customHeight="1" x14ac:dyDescent="0.25">
      <c r="A47" s="51">
        <f>'OSNOVNA PLAČA'!A41</f>
        <v>32</v>
      </c>
      <c r="B47" s="157" t="str">
        <f>IF(LEN('OSNOVNA PLAČA'!B41)&gt;0,'OSNOVNA PLAČA'!B41,"")</f>
        <v>A32</v>
      </c>
      <c r="C47" s="52">
        <f>IF(LEN(B47)&gt;0,'OSNOVNA PLAČA'!C41,"")</f>
        <v>0</v>
      </c>
      <c r="D47" s="54">
        <f>IF(LEN(B47)&gt;0,'OSNOVNA PLAČA'!D41,"")</f>
        <v>0</v>
      </c>
      <c r="E47" s="171">
        <f>IF(LEN(B47)&gt;0,SUM('OBRAČUNANA OSNOVNA PLAČA'!E41:G41),"")</f>
        <v>0</v>
      </c>
      <c r="F47" s="55"/>
      <c r="G47" s="55"/>
      <c r="H47" s="55"/>
      <c r="I47" s="55"/>
      <c r="J47" s="55"/>
      <c r="K47" s="172">
        <f t="shared" si="4"/>
        <v>0</v>
      </c>
      <c r="L47" s="120">
        <f t="shared" si="18"/>
        <v>0</v>
      </c>
      <c r="M47" s="120">
        <f t="shared" si="19"/>
        <v>0</v>
      </c>
      <c r="N47" s="120">
        <f t="shared" si="5"/>
        <v>0</v>
      </c>
      <c r="O47" s="120">
        <f t="shared" si="6"/>
        <v>0</v>
      </c>
      <c r="P47" s="173">
        <f t="shared" si="7"/>
        <v>0</v>
      </c>
      <c r="Q47" s="173">
        <f>IF(LEN(B47)&gt;0,2*'OSNOVNA PLAČA'!E41,"")</f>
        <v>0</v>
      </c>
      <c r="R47" s="174"/>
      <c r="AA47" s="155">
        <f>ROW()</f>
        <v>47</v>
      </c>
      <c r="AB47" s="91" t="e">
        <f t="shared" ca="1" si="8"/>
        <v>#N/A</v>
      </c>
      <c r="AC47" s="91" t="e">
        <f t="shared" ca="1" si="9"/>
        <v>#N/A</v>
      </c>
      <c r="AD47" s="92" t="e">
        <f t="shared" ca="1" si="10"/>
        <v>#N/A</v>
      </c>
      <c r="AE47" s="91" t="e">
        <f t="shared" ca="1" si="11"/>
        <v>#N/A</v>
      </c>
      <c r="AF47" s="92" t="e">
        <f t="shared" ca="1" si="12"/>
        <v>#N/A</v>
      </c>
      <c r="AG47" s="91" t="e">
        <f t="shared" ca="1" si="13"/>
        <v>#N/A</v>
      </c>
      <c r="AH47" s="91" t="e">
        <f t="shared" ca="1" si="14"/>
        <v>#N/A</v>
      </c>
      <c r="AI47" s="93" t="e">
        <f t="shared" ca="1" si="15"/>
        <v>#N/A</v>
      </c>
      <c r="AJ47" s="91" t="e">
        <f t="shared" ca="1" si="16"/>
        <v>#N/A</v>
      </c>
      <c r="AK47" s="91" t="e">
        <f t="shared" ca="1" si="17"/>
        <v>#N/A</v>
      </c>
    </row>
    <row r="48" spans="1:37" ht="25.5" customHeight="1" x14ac:dyDescent="0.25">
      <c r="A48" s="51">
        <f>'OSNOVNA PLAČA'!A42</f>
        <v>33</v>
      </c>
      <c r="B48" s="157" t="str">
        <f>IF(LEN('OSNOVNA PLAČA'!B42)&gt;0,'OSNOVNA PLAČA'!B42,"")</f>
        <v>A33</v>
      </c>
      <c r="C48" s="52">
        <f>IF(LEN(B48)&gt;0,'OSNOVNA PLAČA'!C42,"")</f>
        <v>0</v>
      </c>
      <c r="D48" s="54">
        <f>IF(LEN(B48)&gt;0,'OSNOVNA PLAČA'!D42,"")</f>
        <v>0</v>
      </c>
      <c r="E48" s="171">
        <f>IF(LEN(B48)&gt;0,SUM('OBRAČUNANA OSNOVNA PLAČA'!E42:G42),"")</f>
        <v>0</v>
      </c>
      <c r="F48" s="55"/>
      <c r="G48" s="55"/>
      <c r="H48" s="55"/>
      <c r="I48" s="55"/>
      <c r="J48" s="55"/>
      <c r="K48" s="172">
        <f t="shared" si="4"/>
        <v>0</v>
      </c>
      <c r="L48" s="120">
        <f t="shared" si="18"/>
        <v>0</v>
      </c>
      <c r="M48" s="120">
        <f t="shared" si="19"/>
        <v>0</v>
      </c>
      <c r="N48" s="120">
        <f t="shared" ref="N48:N65" si="20">IF(LEN(B48)&gt;0,L48*$O$67,"")</f>
        <v>0</v>
      </c>
      <c r="O48" s="120">
        <f t="shared" si="6"/>
        <v>0</v>
      </c>
      <c r="P48" s="173">
        <f t="shared" si="7"/>
        <v>0</v>
      </c>
      <c r="Q48" s="173">
        <f>IF(LEN(B48)&gt;0,2*'OSNOVNA PLAČA'!E42,"")</f>
        <v>0</v>
      </c>
      <c r="R48" s="174"/>
      <c r="AA48" s="155">
        <f>ROW()</f>
        <v>48</v>
      </c>
      <c r="AB48" s="91" t="e">
        <f t="shared" ca="1" si="8"/>
        <v>#N/A</v>
      </c>
      <c r="AC48" s="91" t="e">
        <f t="shared" ca="1" si="9"/>
        <v>#N/A</v>
      </c>
      <c r="AD48" s="92" t="e">
        <f t="shared" ref="AD48:AD65" ca="1" si="21">IF(AB48&gt;=AC48,"-",$K48/(5*MAX($L$71:$L$72)))</f>
        <v>#N/A</v>
      </c>
      <c r="AE48" s="91" t="e">
        <f t="shared" ref="AE48:AE65" ca="1" si="22">IF(AB48&gt;=AC48,"-",$K48/(5*MAX($L$71:$L$72))*AJ48)</f>
        <v>#N/A</v>
      </c>
      <c r="AF48" s="92" t="e">
        <f t="shared" ref="AF48:AF65" ca="1" si="23">IF(AD48="-","-",AD48*$AE$67)</f>
        <v>#N/A</v>
      </c>
      <c r="AG48" s="91" t="e">
        <f t="shared" ref="AG48:AG65" ca="1" si="24">IF(AE48="-","-",AE48*$AE$67)</f>
        <v>#N/A</v>
      </c>
      <c r="AH48" s="91" t="e">
        <f t="shared" ca="1" si="14"/>
        <v>#N/A</v>
      </c>
      <c r="AI48" s="93" t="e">
        <f t="shared" ca="1" si="15"/>
        <v>#N/A</v>
      </c>
      <c r="AJ48" s="91" t="e">
        <f t="shared" ca="1" si="16"/>
        <v>#N/A</v>
      </c>
      <c r="AK48" s="91" t="e">
        <f t="shared" ca="1" si="17"/>
        <v>#N/A</v>
      </c>
    </row>
    <row r="49" spans="1:37" ht="25.5" customHeight="1" x14ac:dyDescent="0.25">
      <c r="A49" s="51">
        <f>'OSNOVNA PLAČA'!A43</f>
        <v>34</v>
      </c>
      <c r="B49" s="157" t="str">
        <f>IF(LEN('OSNOVNA PLAČA'!B43)&gt;0,'OSNOVNA PLAČA'!B43,"")</f>
        <v>A34</v>
      </c>
      <c r="C49" s="52">
        <f>IF(LEN(B49)&gt;0,'OSNOVNA PLAČA'!C43,"")</f>
        <v>0</v>
      </c>
      <c r="D49" s="54">
        <f>IF(LEN(B49)&gt;0,'OSNOVNA PLAČA'!D43,"")</f>
        <v>0</v>
      </c>
      <c r="E49" s="171">
        <f>IF(LEN(B49)&gt;0,SUM('OBRAČUNANA OSNOVNA PLAČA'!E43:G43),"")</f>
        <v>0</v>
      </c>
      <c r="F49" s="55"/>
      <c r="G49" s="55"/>
      <c r="H49" s="55"/>
      <c r="I49" s="55"/>
      <c r="J49" s="55"/>
      <c r="K49" s="172">
        <f t="shared" si="4"/>
        <v>0</v>
      </c>
      <c r="L49" s="120">
        <f t="shared" si="18"/>
        <v>0</v>
      </c>
      <c r="M49" s="120">
        <f t="shared" si="19"/>
        <v>0</v>
      </c>
      <c r="N49" s="120">
        <f t="shared" si="20"/>
        <v>0</v>
      </c>
      <c r="O49" s="120">
        <f t="shared" si="6"/>
        <v>0</v>
      </c>
      <c r="P49" s="173">
        <f t="shared" si="7"/>
        <v>0</v>
      </c>
      <c r="Q49" s="173">
        <f>IF(LEN(B49)&gt;0,2*'OSNOVNA PLAČA'!E43,"")</f>
        <v>0</v>
      </c>
      <c r="R49" s="174"/>
      <c r="AA49" s="155">
        <f>ROW()</f>
        <v>49</v>
      </c>
      <c r="AB49" s="91" t="e">
        <f t="shared" ca="1" si="8"/>
        <v>#N/A</v>
      </c>
      <c r="AC49" s="91" t="e">
        <f t="shared" ca="1" si="9"/>
        <v>#N/A</v>
      </c>
      <c r="AD49" s="92" t="e">
        <f t="shared" ca="1" si="21"/>
        <v>#N/A</v>
      </c>
      <c r="AE49" s="91" t="e">
        <f t="shared" ca="1" si="22"/>
        <v>#N/A</v>
      </c>
      <c r="AF49" s="92" t="e">
        <f t="shared" ca="1" si="23"/>
        <v>#N/A</v>
      </c>
      <c r="AG49" s="91" t="e">
        <f t="shared" ca="1" si="24"/>
        <v>#N/A</v>
      </c>
      <c r="AH49" s="91" t="e">
        <f t="shared" ca="1" si="14"/>
        <v>#N/A</v>
      </c>
      <c r="AI49" s="93" t="e">
        <f t="shared" ca="1" si="15"/>
        <v>#N/A</v>
      </c>
      <c r="AJ49" s="91" t="e">
        <f t="shared" ca="1" si="16"/>
        <v>#N/A</v>
      </c>
      <c r="AK49" s="91" t="e">
        <f t="shared" ca="1" si="17"/>
        <v>#N/A</v>
      </c>
    </row>
    <row r="50" spans="1:37" ht="25.5" customHeight="1" x14ac:dyDescent="0.25">
      <c r="A50" s="51">
        <f>'OSNOVNA PLAČA'!A44</f>
        <v>35</v>
      </c>
      <c r="B50" s="157" t="str">
        <f>IF(LEN('OSNOVNA PLAČA'!B44)&gt;0,'OSNOVNA PLAČA'!B44,"")</f>
        <v>A35</v>
      </c>
      <c r="C50" s="52">
        <f>IF(LEN(B50)&gt;0,'OSNOVNA PLAČA'!C44,"")</f>
        <v>0</v>
      </c>
      <c r="D50" s="54">
        <f>IF(LEN(B50)&gt;0,'OSNOVNA PLAČA'!D44,"")</f>
        <v>0</v>
      </c>
      <c r="E50" s="171">
        <f>IF(LEN(B50)&gt;0,SUM('OBRAČUNANA OSNOVNA PLAČA'!E44:G44),"")</f>
        <v>0</v>
      </c>
      <c r="F50" s="55"/>
      <c r="G50" s="55"/>
      <c r="H50" s="55"/>
      <c r="I50" s="55"/>
      <c r="J50" s="55"/>
      <c r="K50" s="172">
        <f t="shared" si="4"/>
        <v>0</v>
      </c>
      <c r="L50" s="120">
        <f t="shared" si="18"/>
        <v>0</v>
      </c>
      <c r="M50" s="120">
        <f t="shared" si="19"/>
        <v>0</v>
      </c>
      <c r="N50" s="120">
        <f t="shared" si="20"/>
        <v>0</v>
      </c>
      <c r="O50" s="120">
        <f t="shared" si="6"/>
        <v>0</v>
      </c>
      <c r="P50" s="173">
        <f t="shared" si="7"/>
        <v>0</v>
      </c>
      <c r="Q50" s="173">
        <f>IF(LEN(B50)&gt;0,2*'OSNOVNA PLAČA'!E44,"")</f>
        <v>0</v>
      </c>
      <c r="R50" s="174"/>
      <c r="AA50" s="155">
        <f>ROW()</f>
        <v>50</v>
      </c>
      <c r="AB50" s="91" t="e">
        <f t="shared" ca="1" si="8"/>
        <v>#N/A</v>
      </c>
      <c r="AC50" s="91" t="e">
        <f t="shared" ca="1" si="9"/>
        <v>#N/A</v>
      </c>
      <c r="AD50" s="92" t="e">
        <f t="shared" ca="1" si="21"/>
        <v>#N/A</v>
      </c>
      <c r="AE50" s="91" t="e">
        <f t="shared" ca="1" si="22"/>
        <v>#N/A</v>
      </c>
      <c r="AF50" s="92" t="e">
        <f t="shared" ca="1" si="23"/>
        <v>#N/A</v>
      </c>
      <c r="AG50" s="91" t="e">
        <f t="shared" ca="1" si="24"/>
        <v>#N/A</v>
      </c>
      <c r="AH50" s="91" t="e">
        <f t="shared" ca="1" si="14"/>
        <v>#N/A</v>
      </c>
      <c r="AI50" s="93" t="e">
        <f t="shared" ca="1" si="15"/>
        <v>#N/A</v>
      </c>
      <c r="AJ50" s="91" t="e">
        <f t="shared" ca="1" si="16"/>
        <v>#N/A</v>
      </c>
      <c r="AK50" s="91" t="e">
        <f t="shared" ca="1" si="17"/>
        <v>#N/A</v>
      </c>
    </row>
    <row r="51" spans="1:37" ht="25.5" customHeight="1" x14ac:dyDescent="0.25">
      <c r="A51" s="51">
        <f>'OSNOVNA PLAČA'!A45</f>
        <v>36</v>
      </c>
      <c r="B51" s="157" t="str">
        <f>IF(LEN('OSNOVNA PLAČA'!B45)&gt;0,'OSNOVNA PLAČA'!B45,"")</f>
        <v>A36</v>
      </c>
      <c r="C51" s="52">
        <f>IF(LEN(B51)&gt;0,'OSNOVNA PLAČA'!C45,"")</f>
        <v>0</v>
      </c>
      <c r="D51" s="54">
        <f>IF(LEN(B51)&gt;0,'OSNOVNA PLAČA'!D45,"")</f>
        <v>0</v>
      </c>
      <c r="E51" s="171">
        <f>IF(LEN(B51)&gt;0,SUM('OBRAČUNANA OSNOVNA PLAČA'!E45:G45),"")</f>
        <v>0</v>
      </c>
      <c r="F51" s="55"/>
      <c r="G51" s="55"/>
      <c r="H51" s="55"/>
      <c r="I51" s="55"/>
      <c r="J51" s="55"/>
      <c r="K51" s="172">
        <f t="shared" si="4"/>
        <v>0</v>
      </c>
      <c r="L51" s="120">
        <f t="shared" si="18"/>
        <v>0</v>
      </c>
      <c r="M51" s="120">
        <f t="shared" si="19"/>
        <v>0</v>
      </c>
      <c r="N51" s="120">
        <f t="shared" si="20"/>
        <v>0</v>
      </c>
      <c r="O51" s="120">
        <f t="shared" si="6"/>
        <v>0</v>
      </c>
      <c r="P51" s="173">
        <f t="shared" si="7"/>
        <v>0</v>
      </c>
      <c r="Q51" s="173">
        <f>IF(LEN(B51)&gt;0,2*'OSNOVNA PLAČA'!E45,"")</f>
        <v>0</v>
      </c>
      <c r="R51" s="174"/>
      <c r="AA51" s="155">
        <f>ROW()</f>
        <v>51</v>
      </c>
      <c r="AB51" s="91" t="e">
        <f t="shared" ca="1" si="8"/>
        <v>#N/A</v>
      </c>
      <c r="AC51" s="91" t="e">
        <f t="shared" ca="1" si="9"/>
        <v>#N/A</v>
      </c>
      <c r="AD51" s="92" t="e">
        <f t="shared" ca="1" si="21"/>
        <v>#N/A</v>
      </c>
      <c r="AE51" s="91" t="e">
        <f t="shared" ca="1" si="22"/>
        <v>#N/A</v>
      </c>
      <c r="AF51" s="92" t="e">
        <f t="shared" ca="1" si="23"/>
        <v>#N/A</v>
      </c>
      <c r="AG51" s="91" t="e">
        <f t="shared" ca="1" si="24"/>
        <v>#N/A</v>
      </c>
      <c r="AH51" s="91" t="e">
        <f t="shared" ca="1" si="14"/>
        <v>#N/A</v>
      </c>
      <c r="AI51" s="93" t="e">
        <f t="shared" ca="1" si="15"/>
        <v>#N/A</v>
      </c>
      <c r="AJ51" s="91" t="e">
        <f t="shared" ca="1" si="16"/>
        <v>#N/A</v>
      </c>
      <c r="AK51" s="91" t="e">
        <f t="shared" ca="1" si="17"/>
        <v>#N/A</v>
      </c>
    </row>
    <row r="52" spans="1:37" ht="25.5" customHeight="1" x14ac:dyDescent="0.25">
      <c r="A52" s="51">
        <f>'OSNOVNA PLAČA'!A46</f>
        <v>37</v>
      </c>
      <c r="B52" s="157" t="str">
        <f>IF(LEN('OSNOVNA PLAČA'!B46)&gt;0,'OSNOVNA PLAČA'!B46,"")</f>
        <v>A37</v>
      </c>
      <c r="C52" s="52">
        <f>IF(LEN(B52)&gt;0,'OSNOVNA PLAČA'!C46,"")</f>
        <v>0</v>
      </c>
      <c r="D52" s="54">
        <f>IF(LEN(B52)&gt;0,'OSNOVNA PLAČA'!D46,"")</f>
        <v>0</v>
      </c>
      <c r="E52" s="171">
        <f>IF(LEN(B52)&gt;0,SUM('OBRAČUNANA OSNOVNA PLAČA'!E46:G46),"")</f>
        <v>0</v>
      </c>
      <c r="F52" s="55"/>
      <c r="G52" s="55"/>
      <c r="H52" s="55"/>
      <c r="I52" s="55"/>
      <c r="J52" s="55"/>
      <c r="K52" s="172">
        <f t="shared" si="4"/>
        <v>0</v>
      </c>
      <c r="L52" s="120">
        <f t="shared" si="18"/>
        <v>0</v>
      </c>
      <c r="M52" s="120">
        <f t="shared" si="19"/>
        <v>0</v>
      </c>
      <c r="N52" s="120">
        <f t="shared" si="20"/>
        <v>0</v>
      </c>
      <c r="O52" s="120">
        <f t="shared" si="6"/>
        <v>0</v>
      </c>
      <c r="P52" s="173">
        <f t="shared" si="7"/>
        <v>0</v>
      </c>
      <c r="Q52" s="173">
        <f>IF(LEN(B52)&gt;0,2*'OSNOVNA PLAČA'!E46,"")</f>
        <v>0</v>
      </c>
      <c r="R52" s="174"/>
      <c r="AA52" s="155">
        <f>ROW()</f>
        <v>52</v>
      </c>
      <c r="AB52" s="91" t="e">
        <f t="shared" ca="1" si="8"/>
        <v>#N/A</v>
      </c>
      <c r="AC52" s="91" t="e">
        <f t="shared" ca="1" si="9"/>
        <v>#N/A</v>
      </c>
      <c r="AD52" s="92" t="e">
        <f t="shared" ca="1" si="21"/>
        <v>#N/A</v>
      </c>
      <c r="AE52" s="91" t="e">
        <f t="shared" ca="1" si="22"/>
        <v>#N/A</v>
      </c>
      <c r="AF52" s="92" t="e">
        <f t="shared" ca="1" si="23"/>
        <v>#N/A</v>
      </c>
      <c r="AG52" s="91" t="e">
        <f t="shared" ca="1" si="24"/>
        <v>#N/A</v>
      </c>
      <c r="AH52" s="91" t="e">
        <f t="shared" ca="1" si="14"/>
        <v>#N/A</v>
      </c>
      <c r="AI52" s="93" t="e">
        <f t="shared" ca="1" si="15"/>
        <v>#N/A</v>
      </c>
      <c r="AJ52" s="91" t="e">
        <f t="shared" ca="1" si="16"/>
        <v>#N/A</v>
      </c>
      <c r="AK52" s="91" t="e">
        <f t="shared" ca="1" si="17"/>
        <v>#N/A</v>
      </c>
    </row>
    <row r="53" spans="1:37" ht="25.5" customHeight="1" x14ac:dyDescent="0.25">
      <c r="A53" s="51">
        <f>'OSNOVNA PLAČA'!A47</f>
        <v>38</v>
      </c>
      <c r="B53" s="157" t="str">
        <f>IF(LEN('OSNOVNA PLAČA'!B47)&gt;0,'OSNOVNA PLAČA'!B47,"")</f>
        <v>A38</v>
      </c>
      <c r="C53" s="52">
        <f>IF(LEN(B53)&gt;0,'OSNOVNA PLAČA'!C47,"")</f>
        <v>0</v>
      </c>
      <c r="D53" s="54">
        <f>IF(LEN(B53)&gt;0,'OSNOVNA PLAČA'!D47,"")</f>
        <v>0</v>
      </c>
      <c r="E53" s="171">
        <f>IF(LEN(B53)&gt;0,SUM('OBRAČUNANA OSNOVNA PLAČA'!E47:G47),"")</f>
        <v>0</v>
      </c>
      <c r="F53" s="55"/>
      <c r="G53" s="55"/>
      <c r="H53" s="55"/>
      <c r="I53" s="55"/>
      <c r="J53" s="55"/>
      <c r="K53" s="172">
        <f t="shared" si="4"/>
        <v>0</v>
      </c>
      <c r="L53" s="120">
        <f t="shared" si="18"/>
        <v>0</v>
      </c>
      <c r="M53" s="120">
        <f t="shared" si="19"/>
        <v>0</v>
      </c>
      <c r="N53" s="120">
        <f t="shared" si="20"/>
        <v>0</v>
      </c>
      <c r="O53" s="120">
        <f t="shared" si="6"/>
        <v>0</v>
      </c>
      <c r="P53" s="173">
        <f t="shared" si="7"/>
        <v>0</v>
      </c>
      <c r="Q53" s="173">
        <f>IF(LEN(B53)&gt;0,2*'OSNOVNA PLAČA'!E47,"")</f>
        <v>0</v>
      </c>
      <c r="R53" s="174"/>
      <c r="AA53" s="155">
        <f>ROW()</f>
        <v>53</v>
      </c>
      <c r="AB53" s="91" t="e">
        <f t="shared" ca="1" si="8"/>
        <v>#N/A</v>
      </c>
      <c r="AC53" s="91" t="e">
        <f t="shared" ca="1" si="9"/>
        <v>#N/A</v>
      </c>
      <c r="AD53" s="92" t="e">
        <f t="shared" ca="1" si="21"/>
        <v>#N/A</v>
      </c>
      <c r="AE53" s="91" t="e">
        <f t="shared" ca="1" si="22"/>
        <v>#N/A</v>
      </c>
      <c r="AF53" s="92" t="e">
        <f t="shared" ca="1" si="23"/>
        <v>#N/A</v>
      </c>
      <c r="AG53" s="91" t="e">
        <f t="shared" ca="1" si="24"/>
        <v>#N/A</v>
      </c>
      <c r="AH53" s="91" t="e">
        <f t="shared" ca="1" si="14"/>
        <v>#N/A</v>
      </c>
      <c r="AI53" s="93" t="e">
        <f t="shared" ca="1" si="15"/>
        <v>#N/A</v>
      </c>
      <c r="AJ53" s="91" t="e">
        <f t="shared" ca="1" si="16"/>
        <v>#N/A</v>
      </c>
      <c r="AK53" s="91" t="e">
        <f t="shared" ca="1" si="17"/>
        <v>#N/A</v>
      </c>
    </row>
    <row r="54" spans="1:37" ht="25.5" customHeight="1" x14ac:dyDescent="0.25">
      <c r="A54" s="51">
        <f>'OSNOVNA PLAČA'!A48</f>
        <v>39</v>
      </c>
      <c r="B54" s="157" t="str">
        <f>IF(LEN('OSNOVNA PLAČA'!B48)&gt;0,'OSNOVNA PLAČA'!B48,"")</f>
        <v>A39</v>
      </c>
      <c r="C54" s="52">
        <f>IF(LEN(B54)&gt;0,'OSNOVNA PLAČA'!C48,"")</f>
        <v>0</v>
      </c>
      <c r="D54" s="54">
        <f>IF(LEN(B54)&gt;0,'OSNOVNA PLAČA'!D48,"")</f>
        <v>0</v>
      </c>
      <c r="E54" s="171">
        <f>IF(LEN(B54)&gt;0,SUM('OBRAČUNANA OSNOVNA PLAČA'!E48:G48),"")</f>
        <v>0</v>
      </c>
      <c r="F54" s="55"/>
      <c r="G54" s="55"/>
      <c r="H54" s="55"/>
      <c r="I54" s="55"/>
      <c r="J54" s="55"/>
      <c r="K54" s="172">
        <f t="shared" si="4"/>
        <v>0</v>
      </c>
      <c r="L54" s="120">
        <f t="shared" si="18"/>
        <v>0</v>
      </c>
      <c r="M54" s="120">
        <f t="shared" si="19"/>
        <v>0</v>
      </c>
      <c r="N54" s="120">
        <f t="shared" si="20"/>
        <v>0</v>
      </c>
      <c r="O54" s="120">
        <f t="shared" si="6"/>
        <v>0</v>
      </c>
      <c r="P54" s="173">
        <f t="shared" si="7"/>
        <v>0</v>
      </c>
      <c r="Q54" s="173">
        <f>IF(LEN(B54)&gt;0,2*'OSNOVNA PLAČA'!E48,"")</f>
        <v>0</v>
      </c>
      <c r="R54" s="174"/>
      <c r="AA54" s="155">
        <f>ROW()</f>
        <v>54</v>
      </c>
      <c r="AB54" s="91" t="e">
        <f t="shared" ca="1" si="8"/>
        <v>#N/A</v>
      </c>
      <c r="AC54" s="91" t="e">
        <f t="shared" ca="1" si="9"/>
        <v>#N/A</v>
      </c>
      <c r="AD54" s="92" t="e">
        <f t="shared" ca="1" si="21"/>
        <v>#N/A</v>
      </c>
      <c r="AE54" s="91" t="e">
        <f t="shared" ca="1" si="22"/>
        <v>#N/A</v>
      </c>
      <c r="AF54" s="92" t="e">
        <f t="shared" ca="1" si="23"/>
        <v>#N/A</v>
      </c>
      <c r="AG54" s="91" t="e">
        <f t="shared" ca="1" si="24"/>
        <v>#N/A</v>
      </c>
      <c r="AH54" s="91" t="e">
        <f t="shared" ca="1" si="14"/>
        <v>#N/A</v>
      </c>
      <c r="AI54" s="93" t="e">
        <f t="shared" ca="1" si="15"/>
        <v>#N/A</v>
      </c>
      <c r="AJ54" s="91" t="e">
        <f t="shared" ca="1" si="16"/>
        <v>#N/A</v>
      </c>
      <c r="AK54" s="91" t="e">
        <f t="shared" ca="1" si="17"/>
        <v>#N/A</v>
      </c>
    </row>
    <row r="55" spans="1:37" ht="25.5" customHeight="1" x14ac:dyDescent="0.25">
      <c r="A55" s="51">
        <f>'OSNOVNA PLAČA'!A49</f>
        <v>40</v>
      </c>
      <c r="B55" s="157" t="str">
        <f>IF(LEN('OSNOVNA PLAČA'!B49)&gt;0,'OSNOVNA PLAČA'!B49,"")</f>
        <v>A40</v>
      </c>
      <c r="C55" s="52">
        <f>IF(LEN(B55)&gt;0,'OSNOVNA PLAČA'!C49,"")</f>
        <v>0</v>
      </c>
      <c r="D55" s="54">
        <f>IF(LEN(B55)&gt;0,'OSNOVNA PLAČA'!D49,"")</f>
        <v>0</v>
      </c>
      <c r="E55" s="171">
        <f>IF(LEN(B55)&gt;0,SUM('OBRAČUNANA OSNOVNA PLAČA'!E49:G49),"")</f>
        <v>0</v>
      </c>
      <c r="F55" s="55"/>
      <c r="G55" s="55"/>
      <c r="H55" s="55"/>
      <c r="I55" s="55"/>
      <c r="J55" s="55"/>
      <c r="K55" s="172">
        <f t="shared" si="4"/>
        <v>0</v>
      </c>
      <c r="L55" s="120">
        <f t="shared" si="18"/>
        <v>0</v>
      </c>
      <c r="M55" s="120">
        <f t="shared" si="19"/>
        <v>0</v>
      </c>
      <c r="N55" s="120">
        <f t="shared" si="20"/>
        <v>0</v>
      </c>
      <c r="O55" s="120">
        <f t="shared" si="6"/>
        <v>0</v>
      </c>
      <c r="P55" s="173">
        <f t="shared" si="7"/>
        <v>0</v>
      </c>
      <c r="Q55" s="173">
        <f>IF(LEN(B55)&gt;0,2*'OSNOVNA PLAČA'!E49,"")</f>
        <v>0</v>
      </c>
      <c r="R55" s="174"/>
      <c r="AA55" s="155">
        <f>ROW()</f>
        <v>55</v>
      </c>
      <c r="AB55" s="91" t="e">
        <f t="shared" ca="1" si="8"/>
        <v>#N/A</v>
      </c>
      <c r="AC55" s="91" t="e">
        <f t="shared" ca="1" si="9"/>
        <v>#N/A</v>
      </c>
      <c r="AD55" s="92" t="e">
        <f t="shared" ca="1" si="21"/>
        <v>#N/A</v>
      </c>
      <c r="AE55" s="91" t="e">
        <f t="shared" ca="1" si="22"/>
        <v>#N/A</v>
      </c>
      <c r="AF55" s="92" t="e">
        <f t="shared" ca="1" si="23"/>
        <v>#N/A</v>
      </c>
      <c r="AG55" s="91" t="e">
        <f t="shared" ca="1" si="24"/>
        <v>#N/A</v>
      </c>
      <c r="AH55" s="91" t="e">
        <f t="shared" ca="1" si="14"/>
        <v>#N/A</v>
      </c>
      <c r="AI55" s="93" t="e">
        <f t="shared" ca="1" si="15"/>
        <v>#N/A</v>
      </c>
      <c r="AJ55" s="91" t="e">
        <f t="shared" ca="1" si="16"/>
        <v>#N/A</v>
      </c>
      <c r="AK55" s="91" t="e">
        <f t="shared" ca="1" si="17"/>
        <v>#N/A</v>
      </c>
    </row>
    <row r="56" spans="1:37" ht="25.5" customHeight="1" x14ac:dyDescent="0.25">
      <c r="A56" s="51">
        <f>'OSNOVNA PLAČA'!A50</f>
        <v>41</v>
      </c>
      <c r="B56" s="157" t="str">
        <f>IF(LEN('OSNOVNA PLAČA'!B50)&gt;0,'OSNOVNA PLAČA'!B50,"")</f>
        <v>A41</v>
      </c>
      <c r="C56" s="52">
        <f>IF(LEN(B56)&gt;0,'OSNOVNA PLAČA'!C50,"")</f>
        <v>0</v>
      </c>
      <c r="D56" s="54">
        <f>IF(LEN(B56)&gt;0,'OSNOVNA PLAČA'!D50,"")</f>
        <v>0</v>
      </c>
      <c r="E56" s="171">
        <f>IF(LEN(B56)&gt;0,SUM('OBRAČUNANA OSNOVNA PLAČA'!E50:G50),"")</f>
        <v>0</v>
      </c>
      <c r="F56" s="55"/>
      <c r="G56" s="55"/>
      <c r="H56" s="55"/>
      <c r="I56" s="55"/>
      <c r="J56" s="55"/>
      <c r="K56" s="172">
        <f t="shared" si="4"/>
        <v>0</v>
      </c>
      <c r="L56" s="120">
        <f t="shared" si="18"/>
        <v>0</v>
      </c>
      <c r="M56" s="120">
        <f t="shared" si="19"/>
        <v>0</v>
      </c>
      <c r="N56" s="120">
        <f t="shared" si="20"/>
        <v>0</v>
      </c>
      <c r="O56" s="120">
        <f t="shared" si="6"/>
        <v>0</v>
      </c>
      <c r="P56" s="173">
        <f t="shared" si="7"/>
        <v>0</v>
      </c>
      <c r="Q56" s="173">
        <f>IF(LEN(B56)&gt;0,2*'OSNOVNA PLAČA'!E50,"")</f>
        <v>0</v>
      </c>
      <c r="R56" s="174"/>
      <c r="AA56" s="155">
        <f>ROW()</f>
        <v>56</v>
      </c>
      <c r="AB56" s="91" t="e">
        <f t="shared" ca="1" si="8"/>
        <v>#N/A</v>
      </c>
      <c r="AC56" s="91" t="e">
        <f t="shared" ca="1" si="9"/>
        <v>#N/A</v>
      </c>
      <c r="AD56" s="92" t="e">
        <f t="shared" ca="1" si="21"/>
        <v>#N/A</v>
      </c>
      <c r="AE56" s="91" t="e">
        <f t="shared" ca="1" si="22"/>
        <v>#N/A</v>
      </c>
      <c r="AF56" s="92" t="e">
        <f t="shared" ca="1" si="23"/>
        <v>#N/A</v>
      </c>
      <c r="AG56" s="91" t="e">
        <f t="shared" ca="1" si="24"/>
        <v>#N/A</v>
      </c>
      <c r="AH56" s="91" t="e">
        <f t="shared" ca="1" si="14"/>
        <v>#N/A</v>
      </c>
      <c r="AI56" s="93" t="e">
        <f t="shared" ca="1" si="15"/>
        <v>#N/A</v>
      </c>
      <c r="AJ56" s="91" t="e">
        <f t="shared" ca="1" si="16"/>
        <v>#N/A</v>
      </c>
      <c r="AK56" s="91" t="e">
        <f t="shared" ca="1" si="17"/>
        <v>#N/A</v>
      </c>
    </row>
    <row r="57" spans="1:37" ht="25.5" customHeight="1" x14ac:dyDescent="0.25">
      <c r="A57" s="51">
        <f>'OSNOVNA PLAČA'!A51</f>
        <v>42</v>
      </c>
      <c r="B57" s="157" t="str">
        <f>IF(LEN('OSNOVNA PLAČA'!B51)&gt;0,'OSNOVNA PLAČA'!B51,"")</f>
        <v>A42</v>
      </c>
      <c r="C57" s="52">
        <f>IF(LEN(B57)&gt;0,'OSNOVNA PLAČA'!C51,"")</f>
        <v>0</v>
      </c>
      <c r="D57" s="54">
        <f>IF(LEN(B57)&gt;0,'OSNOVNA PLAČA'!D51,"")</f>
        <v>0</v>
      </c>
      <c r="E57" s="171">
        <f>IF(LEN(B57)&gt;0,SUM('OBRAČUNANA OSNOVNA PLAČA'!E51:G51),"")</f>
        <v>0</v>
      </c>
      <c r="F57" s="55"/>
      <c r="G57" s="55"/>
      <c r="H57" s="55"/>
      <c r="I57" s="55"/>
      <c r="J57" s="55"/>
      <c r="K57" s="172">
        <f t="shared" si="4"/>
        <v>0</v>
      </c>
      <c r="L57" s="120">
        <f t="shared" si="18"/>
        <v>0</v>
      </c>
      <c r="M57" s="120">
        <f t="shared" si="19"/>
        <v>0</v>
      </c>
      <c r="N57" s="120">
        <f t="shared" si="20"/>
        <v>0</v>
      </c>
      <c r="O57" s="120">
        <f t="shared" si="6"/>
        <v>0</v>
      </c>
      <c r="P57" s="173">
        <f t="shared" si="7"/>
        <v>0</v>
      </c>
      <c r="Q57" s="173">
        <f>IF(LEN(B57)&gt;0,2*'OSNOVNA PLAČA'!E51,"")</f>
        <v>0</v>
      </c>
      <c r="R57" s="174"/>
      <c r="AA57" s="155">
        <f>ROW()</f>
        <v>57</v>
      </c>
      <c r="AB57" s="91" t="e">
        <f t="shared" ca="1" si="8"/>
        <v>#N/A</v>
      </c>
      <c r="AC57" s="91" t="e">
        <f t="shared" ca="1" si="9"/>
        <v>#N/A</v>
      </c>
      <c r="AD57" s="92" t="e">
        <f t="shared" ca="1" si="21"/>
        <v>#N/A</v>
      </c>
      <c r="AE57" s="91" t="e">
        <f t="shared" ca="1" si="22"/>
        <v>#N/A</v>
      </c>
      <c r="AF57" s="92" t="e">
        <f t="shared" ca="1" si="23"/>
        <v>#N/A</v>
      </c>
      <c r="AG57" s="91" t="e">
        <f t="shared" ca="1" si="24"/>
        <v>#N/A</v>
      </c>
      <c r="AH57" s="91" t="e">
        <f t="shared" ca="1" si="14"/>
        <v>#N/A</v>
      </c>
      <c r="AI57" s="93" t="e">
        <f t="shared" ca="1" si="15"/>
        <v>#N/A</v>
      </c>
      <c r="AJ57" s="91" t="e">
        <f t="shared" ca="1" si="16"/>
        <v>#N/A</v>
      </c>
      <c r="AK57" s="91" t="e">
        <f t="shared" ca="1" si="17"/>
        <v>#N/A</v>
      </c>
    </row>
    <row r="58" spans="1:37" ht="25.5" customHeight="1" x14ac:dyDescent="0.25">
      <c r="A58" s="51">
        <f>'OSNOVNA PLAČA'!A52</f>
        <v>43</v>
      </c>
      <c r="B58" s="157" t="str">
        <f>IF(LEN('OSNOVNA PLAČA'!B52)&gt;0,'OSNOVNA PLAČA'!B52,"")</f>
        <v>A43</v>
      </c>
      <c r="C58" s="52">
        <f>IF(LEN(B58)&gt;0,'OSNOVNA PLAČA'!C52,"")</f>
        <v>0</v>
      </c>
      <c r="D58" s="54">
        <f>IF(LEN(B58)&gt;0,'OSNOVNA PLAČA'!D52,"")</f>
        <v>0</v>
      </c>
      <c r="E58" s="171">
        <f>IF(LEN(B58)&gt;0,SUM('OBRAČUNANA OSNOVNA PLAČA'!E52:G52),"")</f>
        <v>0</v>
      </c>
      <c r="F58" s="55"/>
      <c r="G58" s="55"/>
      <c r="H58" s="55"/>
      <c r="I58" s="55"/>
      <c r="J58" s="55"/>
      <c r="K58" s="172">
        <f t="shared" si="4"/>
        <v>0</v>
      </c>
      <c r="L58" s="120">
        <f t="shared" si="18"/>
        <v>0</v>
      </c>
      <c r="M58" s="120">
        <f t="shared" si="19"/>
        <v>0</v>
      </c>
      <c r="N58" s="120">
        <f t="shared" si="20"/>
        <v>0</v>
      </c>
      <c r="O58" s="120">
        <f t="shared" si="6"/>
        <v>0</v>
      </c>
      <c r="P58" s="173">
        <f t="shared" si="7"/>
        <v>0</v>
      </c>
      <c r="Q58" s="173">
        <f>IF(LEN(B58)&gt;0,2*'OSNOVNA PLAČA'!E52,"")</f>
        <v>0</v>
      </c>
      <c r="R58" s="174"/>
      <c r="AA58" s="155">
        <f>ROW()</f>
        <v>58</v>
      </c>
      <c r="AB58" s="91" t="e">
        <f t="shared" ca="1" si="8"/>
        <v>#N/A</v>
      </c>
      <c r="AC58" s="91" t="e">
        <f t="shared" ca="1" si="9"/>
        <v>#N/A</v>
      </c>
      <c r="AD58" s="92" t="e">
        <f t="shared" ca="1" si="21"/>
        <v>#N/A</v>
      </c>
      <c r="AE58" s="91" t="e">
        <f t="shared" ca="1" si="22"/>
        <v>#N/A</v>
      </c>
      <c r="AF58" s="92" t="e">
        <f t="shared" ca="1" si="23"/>
        <v>#N/A</v>
      </c>
      <c r="AG58" s="91" t="e">
        <f t="shared" ca="1" si="24"/>
        <v>#N/A</v>
      </c>
      <c r="AH58" s="91" t="e">
        <f t="shared" ca="1" si="14"/>
        <v>#N/A</v>
      </c>
      <c r="AI58" s="93" t="e">
        <f t="shared" ca="1" si="15"/>
        <v>#N/A</v>
      </c>
      <c r="AJ58" s="91" t="e">
        <f t="shared" ca="1" si="16"/>
        <v>#N/A</v>
      </c>
      <c r="AK58" s="91" t="e">
        <f t="shared" ca="1" si="17"/>
        <v>#N/A</v>
      </c>
    </row>
    <row r="59" spans="1:37" ht="25.5" customHeight="1" x14ac:dyDescent="0.25">
      <c r="A59" s="51">
        <f>'OSNOVNA PLAČA'!A53</f>
        <v>44</v>
      </c>
      <c r="B59" s="157" t="str">
        <f>IF(LEN('OSNOVNA PLAČA'!B53)&gt;0,'OSNOVNA PLAČA'!B53,"")</f>
        <v>A44</v>
      </c>
      <c r="C59" s="52">
        <f>IF(LEN(B59)&gt;0,'OSNOVNA PLAČA'!C53,"")</f>
        <v>0</v>
      </c>
      <c r="D59" s="54">
        <f>IF(LEN(B59)&gt;0,'OSNOVNA PLAČA'!D53,"")</f>
        <v>0</v>
      </c>
      <c r="E59" s="171">
        <f>IF(LEN(B59)&gt;0,SUM('OBRAČUNANA OSNOVNA PLAČA'!E53:G53),"")</f>
        <v>0</v>
      </c>
      <c r="F59" s="55"/>
      <c r="G59" s="55"/>
      <c r="H59" s="55"/>
      <c r="I59" s="55"/>
      <c r="J59" s="55"/>
      <c r="K59" s="172">
        <f t="shared" si="4"/>
        <v>0</v>
      </c>
      <c r="L59" s="120">
        <f t="shared" si="18"/>
        <v>0</v>
      </c>
      <c r="M59" s="120">
        <f t="shared" si="19"/>
        <v>0</v>
      </c>
      <c r="N59" s="120">
        <f t="shared" si="20"/>
        <v>0</v>
      </c>
      <c r="O59" s="120">
        <f t="shared" si="6"/>
        <v>0</v>
      </c>
      <c r="P59" s="173">
        <f t="shared" si="7"/>
        <v>0</v>
      </c>
      <c r="Q59" s="173">
        <f>IF(LEN(B59)&gt;0,2*'OSNOVNA PLAČA'!E53,"")</f>
        <v>0</v>
      </c>
      <c r="R59" s="174"/>
      <c r="AA59" s="155">
        <f>ROW()</f>
        <v>59</v>
      </c>
      <c r="AB59" s="91" t="e">
        <f t="shared" ca="1" si="8"/>
        <v>#N/A</v>
      </c>
      <c r="AC59" s="91" t="e">
        <f t="shared" ca="1" si="9"/>
        <v>#N/A</v>
      </c>
      <c r="AD59" s="92" t="e">
        <f t="shared" ca="1" si="21"/>
        <v>#N/A</v>
      </c>
      <c r="AE59" s="91" t="e">
        <f t="shared" ca="1" si="22"/>
        <v>#N/A</v>
      </c>
      <c r="AF59" s="92" t="e">
        <f t="shared" ca="1" si="23"/>
        <v>#N/A</v>
      </c>
      <c r="AG59" s="91" t="e">
        <f t="shared" ca="1" si="24"/>
        <v>#N/A</v>
      </c>
      <c r="AH59" s="91" t="e">
        <f t="shared" ca="1" si="14"/>
        <v>#N/A</v>
      </c>
      <c r="AI59" s="93" t="e">
        <f t="shared" ca="1" si="15"/>
        <v>#N/A</v>
      </c>
      <c r="AJ59" s="91" t="e">
        <f t="shared" ca="1" si="16"/>
        <v>#N/A</v>
      </c>
      <c r="AK59" s="91" t="e">
        <f t="shared" ca="1" si="17"/>
        <v>#N/A</v>
      </c>
    </row>
    <row r="60" spans="1:37" ht="25.5" customHeight="1" x14ac:dyDescent="0.25">
      <c r="A60" s="51">
        <f>'OSNOVNA PLAČA'!A54</f>
        <v>45</v>
      </c>
      <c r="B60" s="157" t="str">
        <f>IF(LEN('OSNOVNA PLAČA'!B54)&gt;0,'OSNOVNA PLAČA'!B54,"")</f>
        <v>A45</v>
      </c>
      <c r="C60" s="52">
        <f>IF(LEN(B60)&gt;0,'OSNOVNA PLAČA'!C54,"")</f>
        <v>0</v>
      </c>
      <c r="D60" s="54">
        <f>IF(LEN(B60)&gt;0,'OSNOVNA PLAČA'!D54,"")</f>
        <v>0</v>
      </c>
      <c r="E60" s="171">
        <f>IF(LEN(B60)&gt;0,SUM('OBRAČUNANA OSNOVNA PLAČA'!E54:G54),"")</f>
        <v>0</v>
      </c>
      <c r="F60" s="55"/>
      <c r="G60" s="55"/>
      <c r="H60" s="55"/>
      <c r="I60" s="55"/>
      <c r="J60" s="55"/>
      <c r="K60" s="172">
        <f t="shared" si="4"/>
        <v>0</v>
      </c>
      <c r="L60" s="120">
        <f t="shared" si="18"/>
        <v>0</v>
      </c>
      <c r="M60" s="120">
        <f t="shared" si="19"/>
        <v>0</v>
      </c>
      <c r="N60" s="120">
        <f t="shared" si="20"/>
        <v>0</v>
      </c>
      <c r="O60" s="120">
        <f t="shared" si="6"/>
        <v>0</v>
      </c>
      <c r="P60" s="173">
        <f t="shared" si="7"/>
        <v>0</v>
      </c>
      <c r="Q60" s="173">
        <f>IF(LEN(B60)&gt;0,2*'OSNOVNA PLAČA'!E54,"")</f>
        <v>0</v>
      </c>
      <c r="R60" s="174"/>
      <c r="AA60" s="155">
        <f>ROW()</f>
        <v>60</v>
      </c>
      <c r="AB60" s="91" t="e">
        <f t="shared" ca="1" si="8"/>
        <v>#N/A</v>
      </c>
      <c r="AC60" s="91" t="e">
        <f t="shared" ca="1" si="9"/>
        <v>#N/A</v>
      </c>
      <c r="AD60" s="92" t="e">
        <f t="shared" ca="1" si="21"/>
        <v>#N/A</v>
      </c>
      <c r="AE60" s="91" t="e">
        <f t="shared" ca="1" si="22"/>
        <v>#N/A</v>
      </c>
      <c r="AF60" s="92" t="e">
        <f t="shared" ca="1" si="23"/>
        <v>#N/A</v>
      </c>
      <c r="AG60" s="91" t="e">
        <f t="shared" ca="1" si="24"/>
        <v>#N/A</v>
      </c>
      <c r="AH60" s="91" t="e">
        <f t="shared" ca="1" si="14"/>
        <v>#N/A</v>
      </c>
      <c r="AI60" s="93" t="e">
        <f t="shared" ca="1" si="15"/>
        <v>#N/A</v>
      </c>
      <c r="AJ60" s="91" t="e">
        <f t="shared" ca="1" si="16"/>
        <v>#N/A</v>
      </c>
      <c r="AK60" s="91" t="e">
        <f t="shared" ca="1" si="17"/>
        <v>#N/A</v>
      </c>
    </row>
    <row r="61" spans="1:37" ht="25.5" customHeight="1" x14ac:dyDescent="0.25">
      <c r="A61" s="51">
        <f>'OSNOVNA PLAČA'!A55</f>
        <v>46</v>
      </c>
      <c r="B61" s="157" t="str">
        <f>IF(LEN('OSNOVNA PLAČA'!B55)&gt;0,'OSNOVNA PLAČA'!B55,"")</f>
        <v>A46</v>
      </c>
      <c r="C61" s="52">
        <f>IF(LEN(B61)&gt;0,'OSNOVNA PLAČA'!C55,"")</f>
        <v>0</v>
      </c>
      <c r="D61" s="54">
        <f>IF(LEN(B61)&gt;0,'OSNOVNA PLAČA'!D55,"")</f>
        <v>0</v>
      </c>
      <c r="E61" s="171">
        <f>IF(LEN(B61)&gt;0,SUM('OBRAČUNANA OSNOVNA PLAČA'!E55:G55),"")</f>
        <v>0</v>
      </c>
      <c r="F61" s="55"/>
      <c r="G61" s="55"/>
      <c r="H61" s="55"/>
      <c r="I61" s="55"/>
      <c r="J61" s="55"/>
      <c r="K61" s="172">
        <f t="shared" si="4"/>
        <v>0</v>
      </c>
      <c r="L61" s="120">
        <f t="shared" si="18"/>
        <v>0</v>
      </c>
      <c r="M61" s="120">
        <f t="shared" si="19"/>
        <v>0</v>
      </c>
      <c r="N61" s="120">
        <f t="shared" si="20"/>
        <v>0</v>
      </c>
      <c r="O61" s="120">
        <f t="shared" si="6"/>
        <v>0</v>
      </c>
      <c r="P61" s="173">
        <f t="shared" si="7"/>
        <v>0</v>
      </c>
      <c r="Q61" s="173">
        <f>IF(LEN(B61)&gt;0,2*'OSNOVNA PLAČA'!E55,"")</f>
        <v>0</v>
      </c>
      <c r="R61" s="174"/>
      <c r="AA61" s="155">
        <f>ROW()</f>
        <v>61</v>
      </c>
      <c r="AB61" s="91" t="e">
        <f t="shared" ca="1" si="8"/>
        <v>#N/A</v>
      </c>
      <c r="AC61" s="91" t="e">
        <f t="shared" ca="1" si="9"/>
        <v>#N/A</v>
      </c>
      <c r="AD61" s="92" t="e">
        <f t="shared" ca="1" si="21"/>
        <v>#N/A</v>
      </c>
      <c r="AE61" s="91" t="e">
        <f t="shared" ca="1" si="22"/>
        <v>#N/A</v>
      </c>
      <c r="AF61" s="92" t="e">
        <f t="shared" ca="1" si="23"/>
        <v>#N/A</v>
      </c>
      <c r="AG61" s="91" t="e">
        <f t="shared" ca="1" si="24"/>
        <v>#N/A</v>
      </c>
      <c r="AH61" s="91" t="e">
        <f t="shared" ca="1" si="14"/>
        <v>#N/A</v>
      </c>
      <c r="AI61" s="93" t="e">
        <f t="shared" ca="1" si="15"/>
        <v>#N/A</v>
      </c>
      <c r="AJ61" s="91" t="e">
        <f t="shared" ca="1" si="16"/>
        <v>#N/A</v>
      </c>
      <c r="AK61" s="91" t="e">
        <f t="shared" ca="1" si="17"/>
        <v>#N/A</v>
      </c>
    </row>
    <row r="62" spans="1:37" ht="25.5" customHeight="1" x14ac:dyDescent="0.25">
      <c r="A62" s="51">
        <f>'OSNOVNA PLAČA'!A56</f>
        <v>47</v>
      </c>
      <c r="B62" s="157" t="str">
        <f>IF(LEN('OSNOVNA PLAČA'!B56)&gt;0,'OSNOVNA PLAČA'!B56,"")</f>
        <v>A47</v>
      </c>
      <c r="C62" s="52">
        <f>IF(LEN(B62)&gt;0,'OSNOVNA PLAČA'!C56,"")</f>
        <v>0</v>
      </c>
      <c r="D62" s="54">
        <f>IF(LEN(B62)&gt;0,'OSNOVNA PLAČA'!D56,"")</f>
        <v>0</v>
      </c>
      <c r="E62" s="171">
        <f>IF(LEN(B62)&gt;0,SUM('OBRAČUNANA OSNOVNA PLAČA'!E56:G56),"")</f>
        <v>0</v>
      </c>
      <c r="F62" s="55"/>
      <c r="G62" s="55"/>
      <c r="H62" s="55"/>
      <c r="I62" s="55"/>
      <c r="J62" s="55"/>
      <c r="K62" s="172">
        <f t="shared" si="4"/>
        <v>0</v>
      </c>
      <c r="L62" s="120">
        <f t="shared" si="18"/>
        <v>0</v>
      </c>
      <c r="M62" s="120">
        <f t="shared" si="19"/>
        <v>0</v>
      </c>
      <c r="N62" s="120">
        <f t="shared" si="20"/>
        <v>0</v>
      </c>
      <c r="O62" s="120">
        <f t="shared" si="6"/>
        <v>0</v>
      </c>
      <c r="P62" s="173">
        <f t="shared" si="7"/>
        <v>0</v>
      </c>
      <c r="Q62" s="173">
        <f>IF(LEN(B62)&gt;0,2*'OSNOVNA PLAČA'!E56,"")</f>
        <v>0</v>
      </c>
      <c r="R62" s="174"/>
      <c r="AA62" s="155">
        <f>ROW()</f>
        <v>62</v>
      </c>
      <c r="AB62" s="91" t="e">
        <f t="shared" ca="1" si="8"/>
        <v>#N/A</v>
      </c>
      <c r="AC62" s="91" t="e">
        <f t="shared" ca="1" si="9"/>
        <v>#N/A</v>
      </c>
      <c r="AD62" s="92" t="e">
        <f t="shared" ca="1" si="21"/>
        <v>#N/A</v>
      </c>
      <c r="AE62" s="91" t="e">
        <f t="shared" ca="1" si="22"/>
        <v>#N/A</v>
      </c>
      <c r="AF62" s="92" t="e">
        <f t="shared" ca="1" si="23"/>
        <v>#N/A</v>
      </c>
      <c r="AG62" s="91" t="e">
        <f t="shared" ca="1" si="24"/>
        <v>#N/A</v>
      </c>
      <c r="AH62" s="91" t="e">
        <f t="shared" ca="1" si="14"/>
        <v>#N/A</v>
      </c>
      <c r="AI62" s="93" t="e">
        <f t="shared" ca="1" si="15"/>
        <v>#N/A</v>
      </c>
      <c r="AJ62" s="91" t="e">
        <f t="shared" ca="1" si="16"/>
        <v>#N/A</v>
      </c>
      <c r="AK62" s="91" t="e">
        <f t="shared" ca="1" si="17"/>
        <v>#N/A</v>
      </c>
    </row>
    <row r="63" spans="1:37" ht="25.5" customHeight="1" x14ac:dyDescent="0.25">
      <c r="A63" s="51">
        <f>'OSNOVNA PLAČA'!A57</f>
        <v>48</v>
      </c>
      <c r="B63" s="157" t="str">
        <f>IF(LEN('OSNOVNA PLAČA'!B57)&gt;0,'OSNOVNA PLAČA'!B57,"")</f>
        <v>A48</v>
      </c>
      <c r="C63" s="52">
        <f>IF(LEN(B63)&gt;0,'OSNOVNA PLAČA'!C57,"")</f>
        <v>0</v>
      </c>
      <c r="D63" s="54">
        <f>IF(LEN(B63)&gt;0,'OSNOVNA PLAČA'!D57,"")</f>
        <v>0</v>
      </c>
      <c r="E63" s="171">
        <f>IF(LEN(B63)&gt;0,SUM('OBRAČUNANA OSNOVNA PLAČA'!E57:G57),"")</f>
        <v>0</v>
      </c>
      <c r="F63" s="55"/>
      <c r="G63" s="55"/>
      <c r="H63" s="55"/>
      <c r="I63" s="55"/>
      <c r="J63" s="55"/>
      <c r="K63" s="172">
        <f t="shared" si="4"/>
        <v>0</v>
      </c>
      <c r="L63" s="120">
        <f t="shared" si="18"/>
        <v>0</v>
      </c>
      <c r="M63" s="120">
        <f t="shared" si="19"/>
        <v>0</v>
      </c>
      <c r="N63" s="120">
        <f t="shared" si="20"/>
        <v>0</v>
      </c>
      <c r="O63" s="120">
        <f t="shared" si="6"/>
        <v>0</v>
      </c>
      <c r="P63" s="173">
        <f t="shared" si="7"/>
        <v>0</v>
      </c>
      <c r="Q63" s="173">
        <f>IF(LEN(B63)&gt;0,2*'OSNOVNA PLAČA'!E57,"")</f>
        <v>0</v>
      </c>
      <c r="R63" s="174"/>
      <c r="AA63" s="155">
        <f>ROW()</f>
        <v>63</v>
      </c>
      <c r="AB63" s="91" t="e">
        <f t="shared" ca="1" si="8"/>
        <v>#N/A</v>
      </c>
      <c r="AC63" s="91" t="e">
        <f t="shared" ca="1" si="9"/>
        <v>#N/A</v>
      </c>
      <c r="AD63" s="92" t="e">
        <f t="shared" ca="1" si="21"/>
        <v>#N/A</v>
      </c>
      <c r="AE63" s="91" t="e">
        <f t="shared" ca="1" si="22"/>
        <v>#N/A</v>
      </c>
      <c r="AF63" s="92" t="e">
        <f t="shared" ca="1" si="23"/>
        <v>#N/A</v>
      </c>
      <c r="AG63" s="91" t="e">
        <f t="shared" ca="1" si="24"/>
        <v>#N/A</v>
      </c>
      <c r="AH63" s="91" t="e">
        <f t="shared" ca="1" si="14"/>
        <v>#N/A</v>
      </c>
      <c r="AI63" s="93" t="e">
        <f t="shared" ca="1" si="15"/>
        <v>#N/A</v>
      </c>
      <c r="AJ63" s="91" t="e">
        <f t="shared" ca="1" si="16"/>
        <v>#N/A</v>
      </c>
      <c r="AK63" s="91" t="e">
        <f t="shared" ca="1" si="17"/>
        <v>#N/A</v>
      </c>
    </row>
    <row r="64" spans="1:37" ht="25.5" customHeight="1" x14ac:dyDescent="0.25">
      <c r="A64" s="51">
        <f>'OSNOVNA PLAČA'!A58</f>
        <v>49</v>
      </c>
      <c r="B64" s="157" t="str">
        <f>IF(LEN('OSNOVNA PLAČA'!B58)&gt;0,'OSNOVNA PLAČA'!B58,"")</f>
        <v>A49</v>
      </c>
      <c r="C64" s="52">
        <f>IF(LEN(B64)&gt;0,'OSNOVNA PLAČA'!C58,"")</f>
        <v>0</v>
      </c>
      <c r="D64" s="54">
        <f>IF(LEN(B64)&gt;0,'OSNOVNA PLAČA'!D58,"")</f>
        <v>0</v>
      </c>
      <c r="E64" s="171">
        <f>IF(LEN(B64)&gt;0,SUM('OBRAČUNANA OSNOVNA PLAČA'!E58:G58),"")</f>
        <v>0</v>
      </c>
      <c r="F64" s="55"/>
      <c r="G64" s="55"/>
      <c r="H64" s="55"/>
      <c r="I64" s="55"/>
      <c r="J64" s="55"/>
      <c r="K64" s="172">
        <f t="shared" si="4"/>
        <v>0</v>
      </c>
      <c r="L64" s="120">
        <f t="shared" si="18"/>
        <v>0</v>
      </c>
      <c r="M64" s="120">
        <f t="shared" si="19"/>
        <v>0</v>
      </c>
      <c r="N64" s="120">
        <f t="shared" si="20"/>
        <v>0</v>
      </c>
      <c r="O64" s="120">
        <f t="shared" si="6"/>
        <v>0</v>
      </c>
      <c r="P64" s="173">
        <f t="shared" si="7"/>
        <v>0</v>
      </c>
      <c r="Q64" s="173">
        <f>IF(LEN(B64)&gt;0,2*'OSNOVNA PLAČA'!E58,"")</f>
        <v>0</v>
      </c>
      <c r="R64" s="174"/>
      <c r="AA64" s="155">
        <f>ROW()</f>
        <v>64</v>
      </c>
      <c r="AB64" s="91" t="e">
        <f t="shared" ca="1" si="8"/>
        <v>#N/A</v>
      </c>
      <c r="AC64" s="91" t="e">
        <f t="shared" ca="1" si="9"/>
        <v>#N/A</v>
      </c>
      <c r="AD64" s="92" t="e">
        <f t="shared" ca="1" si="21"/>
        <v>#N/A</v>
      </c>
      <c r="AE64" s="91" t="e">
        <f t="shared" ca="1" si="22"/>
        <v>#N/A</v>
      </c>
      <c r="AF64" s="92" t="e">
        <f t="shared" ca="1" si="23"/>
        <v>#N/A</v>
      </c>
      <c r="AG64" s="91" t="e">
        <f t="shared" ca="1" si="24"/>
        <v>#N/A</v>
      </c>
      <c r="AH64" s="91" t="e">
        <f t="shared" ca="1" si="14"/>
        <v>#N/A</v>
      </c>
      <c r="AI64" s="93" t="e">
        <f t="shared" ca="1" si="15"/>
        <v>#N/A</v>
      </c>
      <c r="AJ64" s="91" t="e">
        <f t="shared" ca="1" si="16"/>
        <v>#N/A</v>
      </c>
      <c r="AK64" s="91" t="e">
        <f t="shared" ca="1" si="17"/>
        <v>#N/A</v>
      </c>
    </row>
    <row r="65" spans="1:43" ht="25.5" customHeight="1" x14ac:dyDescent="0.25">
      <c r="A65" s="51">
        <f>'OSNOVNA PLAČA'!A59</f>
        <v>50</v>
      </c>
      <c r="B65" s="157" t="str">
        <f>IF(LEN('OSNOVNA PLAČA'!B59)&gt;0,'OSNOVNA PLAČA'!B59,"")</f>
        <v>A50</v>
      </c>
      <c r="C65" s="52">
        <f>IF(LEN(B65)&gt;0,'OSNOVNA PLAČA'!C59,"")</f>
        <v>0</v>
      </c>
      <c r="D65" s="54">
        <f>IF(LEN(B65)&gt;0,'OSNOVNA PLAČA'!D59,"")</f>
        <v>0</v>
      </c>
      <c r="E65" s="171">
        <f>IF(LEN(B65)&gt;0,SUM('OBRAČUNANA OSNOVNA PLAČA'!E59:G59),"")</f>
        <v>0</v>
      </c>
      <c r="F65" s="55"/>
      <c r="G65" s="55"/>
      <c r="H65" s="55"/>
      <c r="I65" s="55"/>
      <c r="J65" s="55"/>
      <c r="K65" s="172">
        <f t="shared" si="4"/>
        <v>0</v>
      </c>
      <c r="L65" s="120">
        <f t="shared" si="18"/>
        <v>0</v>
      </c>
      <c r="M65" s="120">
        <f t="shared" si="19"/>
        <v>0</v>
      </c>
      <c r="N65" s="120">
        <f t="shared" si="20"/>
        <v>0</v>
      </c>
      <c r="O65" s="120">
        <f t="shared" si="6"/>
        <v>0</v>
      </c>
      <c r="P65" s="173">
        <f t="shared" si="7"/>
        <v>0</v>
      </c>
      <c r="Q65" s="173">
        <f>IF(LEN(B65)&gt;0,2*'OSNOVNA PLAČA'!E59,"")</f>
        <v>0</v>
      </c>
      <c r="R65" s="174"/>
      <c r="AA65" s="155">
        <f>ROW()</f>
        <v>65</v>
      </c>
      <c r="AB65" s="91" t="e">
        <f t="shared" ca="1" si="8"/>
        <v>#N/A</v>
      </c>
      <c r="AC65" s="91" t="e">
        <f t="shared" ca="1" si="9"/>
        <v>#N/A</v>
      </c>
      <c r="AD65" s="92" t="e">
        <f t="shared" ca="1" si="21"/>
        <v>#N/A</v>
      </c>
      <c r="AE65" s="91" t="e">
        <f t="shared" ca="1" si="22"/>
        <v>#N/A</v>
      </c>
      <c r="AF65" s="92" t="e">
        <f t="shared" ca="1" si="23"/>
        <v>#N/A</v>
      </c>
      <c r="AG65" s="91" t="e">
        <f t="shared" ca="1" si="24"/>
        <v>#N/A</v>
      </c>
      <c r="AH65" s="91" t="e">
        <f t="shared" ca="1" si="14"/>
        <v>#N/A</v>
      </c>
      <c r="AI65" s="93" t="e">
        <f t="shared" ca="1" si="15"/>
        <v>#N/A</v>
      </c>
      <c r="AJ65" s="91" t="e">
        <f t="shared" ca="1" si="16"/>
        <v>#N/A</v>
      </c>
      <c r="AK65" s="91" t="e">
        <f t="shared" ca="1" si="17"/>
        <v>#N/A</v>
      </c>
    </row>
    <row r="66" spans="1:43" ht="26.25" customHeight="1" thickBot="1" x14ac:dyDescent="0.3">
      <c r="A66" s="32"/>
      <c r="B66" s="109" t="s">
        <v>36</v>
      </c>
      <c r="C66" s="264"/>
      <c r="D66" s="265"/>
      <c r="E66" s="110">
        <f>SUM('OSNOVNA PLAČA'!F60:H60)</f>
        <v>19000</v>
      </c>
      <c r="F66" s="175"/>
      <c r="G66" s="175"/>
      <c r="K66" s="32"/>
      <c r="L66" s="41"/>
      <c r="M66" s="41"/>
      <c r="N66" s="121" t="s">
        <v>196</v>
      </c>
      <c r="O66" s="122">
        <f>SUM(M16:M65)</f>
        <v>1820</v>
      </c>
      <c r="P66" s="123" t="s">
        <v>82</v>
      </c>
      <c r="Q66" s="124">
        <f>SUM(P16:P65)</f>
        <v>380</v>
      </c>
      <c r="R66" s="176"/>
      <c r="AA66" s="94">
        <f>ROW()</f>
        <v>66</v>
      </c>
      <c r="AB66" s="95" t="e">
        <f ca="1">SUM(AB16:AB65)</f>
        <v>#N/A</v>
      </c>
      <c r="AC66" s="95" t="e">
        <f ca="1">SUM(AC16:AC65)</f>
        <v>#N/A</v>
      </c>
      <c r="AD66" s="96" t="str">
        <f>+N66</f>
        <v>Izračunana masa</v>
      </c>
      <c r="AE66" s="96" t="e">
        <f ca="1">SUM(AE16:AE65)</f>
        <v>#N/A</v>
      </c>
      <c r="AF66" s="102"/>
      <c r="AG66" s="156" t="str">
        <f>+P66</f>
        <v>Izplačana masa</v>
      </c>
      <c r="AH66" s="95" t="e">
        <f ca="1">SUM(AH16:AH65)</f>
        <v>#N/A</v>
      </c>
      <c r="AK66" s="91" t="e">
        <f ca="1">SUM(AK16:AK65)</f>
        <v>#N/A</v>
      </c>
      <c r="AL66" s="266" t="e">
        <f>+#REF!</f>
        <v>#REF!</v>
      </c>
      <c r="AM66" s="267"/>
      <c r="AN66" s="267"/>
      <c r="AO66" s="267"/>
      <c r="AP66" s="267"/>
      <c r="AQ66" s="268"/>
    </row>
    <row r="67" spans="1:43" ht="26.25" customHeight="1" thickBot="1" x14ac:dyDescent="0.3">
      <c r="A67" s="32"/>
      <c r="B67" s="111" t="s">
        <v>45</v>
      </c>
      <c r="C67" s="158"/>
      <c r="D67" s="112">
        <v>0.02</v>
      </c>
      <c r="E67" s="113">
        <f>0.02*E66</f>
        <v>380</v>
      </c>
      <c r="J67" s="177"/>
      <c r="K67" s="32"/>
      <c r="L67" s="41"/>
      <c r="M67" s="41"/>
      <c r="N67" s="125" t="s">
        <v>79</v>
      </c>
      <c r="O67" s="126">
        <f>IF(SUM(M16:M65)&gt;0,E67/SUM(M16:M65),0)</f>
        <v>0.2087912087912088</v>
      </c>
      <c r="P67" s="127" t="s">
        <v>83</v>
      </c>
      <c r="Q67" s="128">
        <f>E67-Q66</f>
        <v>0</v>
      </c>
      <c r="R67" s="32"/>
      <c r="AA67" s="94">
        <f>ROW()</f>
        <v>67</v>
      </c>
      <c r="AB67" s="97" t="str">
        <f>+P67</f>
        <v>Ostanek</v>
      </c>
      <c r="AC67" s="98" t="e">
        <f ca="1">IF($AN$3=1,0,INDIRECT( "'" &amp; $AN$2 &amp; "'!Q" &amp; TEXT($AA67,0)))</f>
        <v>#N/A</v>
      </c>
      <c r="AD67" s="96" t="str">
        <f>+N67</f>
        <v>Kor. faktor (KF)</v>
      </c>
      <c r="AE67" s="99" t="e">
        <f ca="1">IF(AE66=0,0,(AC67+AK67)/AE66)</f>
        <v>#N/A</v>
      </c>
      <c r="AF67" s="102"/>
      <c r="AG67" s="100" t="str">
        <f>+AB67</f>
        <v>Ostanek</v>
      </c>
      <c r="AH67" s="98" t="e">
        <f ca="1">+E67-AH66+AC67</f>
        <v>#N/A</v>
      </c>
      <c r="AK67" s="91" t="e">
        <f ca="1">+AL67*AK66</f>
        <v>#N/A</v>
      </c>
      <c r="AL67" s="101">
        <f>+D67</f>
        <v>0.02</v>
      </c>
      <c r="AM67" s="266" t="e">
        <f>+#REF!</f>
        <v>#REF!</v>
      </c>
      <c r="AN67" s="267"/>
      <c r="AO67" s="267"/>
      <c r="AP67" s="267"/>
      <c r="AQ67" s="268"/>
    </row>
    <row r="68" spans="1:43" x14ac:dyDescent="0.25">
      <c r="K68" s="178"/>
      <c r="L68" s="41"/>
      <c r="M68" s="41"/>
      <c r="N68" s="41"/>
      <c r="O68" s="41"/>
      <c r="P68" s="41"/>
      <c r="Q68" s="41"/>
      <c r="S68" s="178"/>
    </row>
    <row r="69" spans="1:43" ht="13.8" thickBot="1" x14ac:dyDescent="0.3">
      <c r="K69" s="32"/>
      <c r="L69" s="41"/>
      <c r="M69" s="41"/>
      <c r="N69" s="41"/>
      <c r="O69" s="41"/>
      <c r="P69" s="41"/>
      <c r="Q69" s="41"/>
    </row>
    <row r="70" spans="1:43" ht="12.75" customHeight="1" x14ac:dyDescent="0.25">
      <c r="B70" s="269" t="s">
        <v>30</v>
      </c>
      <c r="C70" s="270"/>
      <c r="D70" s="102"/>
      <c r="E70" s="273" t="s">
        <v>29</v>
      </c>
      <c r="F70" s="274"/>
      <c r="G70" s="274"/>
      <c r="H70" s="274"/>
      <c r="I70" s="274"/>
      <c r="J70" s="275"/>
      <c r="K70" s="129"/>
      <c r="L70" s="130" t="s">
        <v>21</v>
      </c>
      <c r="M70" s="179"/>
      <c r="N70" s="131"/>
      <c r="O70" s="276" t="s">
        <v>84</v>
      </c>
      <c r="P70" s="277"/>
      <c r="Q70" s="278"/>
    </row>
    <row r="71" spans="1:43" x14ac:dyDescent="0.25">
      <c r="B71" s="271"/>
      <c r="C71" s="272"/>
      <c r="D71" s="102"/>
      <c r="E71" s="103" t="s">
        <v>25</v>
      </c>
      <c r="F71" s="180"/>
      <c r="G71" s="180"/>
      <c r="H71" s="180"/>
      <c r="I71" s="180"/>
      <c r="J71" s="181"/>
      <c r="K71" s="129"/>
      <c r="L71" s="132">
        <v>0</v>
      </c>
      <c r="M71" s="179"/>
      <c r="N71" s="131"/>
      <c r="O71" s="279"/>
      <c r="P71" s="280"/>
      <c r="Q71" s="281"/>
    </row>
    <row r="72" spans="1:43" ht="13.8" thickBot="1" x14ac:dyDescent="0.3">
      <c r="B72" s="104" t="s">
        <v>47</v>
      </c>
      <c r="C72" s="105">
        <v>2</v>
      </c>
      <c r="D72" s="102"/>
      <c r="E72" s="103" t="s">
        <v>24</v>
      </c>
      <c r="F72" s="180"/>
      <c r="G72" s="180"/>
      <c r="H72" s="180"/>
      <c r="I72" s="180"/>
      <c r="J72" s="181"/>
      <c r="K72" s="129"/>
      <c r="L72" s="133">
        <v>1</v>
      </c>
      <c r="M72" s="179"/>
      <c r="N72" s="131"/>
      <c r="O72" s="182" t="s">
        <v>81</v>
      </c>
      <c r="P72" s="183" t="s">
        <v>89</v>
      </c>
      <c r="Q72" s="184">
        <v>5</v>
      </c>
    </row>
    <row r="73" spans="1:43" x14ac:dyDescent="0.25">
      <c r="B73" s="75"/>
      <c r="C73" s="185"/>
      <c r="D73" s="102"/>
      <c r="E73" s="103" t="s">
        <v>26</v>
      </c>
      <c r="F73" s="180"/>
      <c r="G73" s="180"/>
      <c r="H73" s="180"/>
      <c r="I73" s="180"/>
      <c r="J73" s="181"/>
      <c r="K73" s="129"/>
      <c r="L73" s="31"/>
      <c r="M73" s="31"/>
      <c r="N73" s="134"/>
      <c r="O73" s="131"/>
      <c r="P73" s="131"/>
      <c r="Q73" s="131"/>
    </row>
    <row r="74" spans="1:43" x14ac:dyDescent="0.25">
      <c r="B74" s="102"/>
      <c r="C74" s="102"/>
      <c r="D74" s="102"/>
      <c r="E74" s="103" t="s">
        <v>27</v>
      </c>
      <c r="F74" s="180"/>
      <c r="G74" s="180"/>
      <c r="H74" s="180"/>
      <c r="I74" s="180"/>
      <c r="J74" s="181"/>
      <c r="K74" s="129"/>
      <c r="L74" s="131"/>
      <c r="M74" s="131"/>
      <c r="N74" s="131"/>
      <c r="O74" s="131"/>
      <c r="P74" s="131"/>
      <c r="Q74" s="131"/>
    </row>
    <row r="75" spans="1:43" ht="13.8" thickBot="1" x14ac:dyDescent="0.3">
      <c r="B75" s="102"/>
      <c r="C75" s="102"/>
      <c r="D75" s="102"/>
      <c r="E75" s="106" t="s">
        <v>28</v>
      </c>
      <c r="F75" s="186"/>
      <c r="G75" s="186"/>
      <c r="H75" s="186"/>
      <c r="I75" s="186"/>
      <c r="J75" s="187"/>
      <c r="K75" s="129"/>
      <c r="L75" s="131"/>
      <c r="M75" s="131"/>
      <c r="N75" s="131"/>
      <c r="O75" s="131"/>
      <c r="P75" s="135"/>
      <c r="Q75" s="131"/>
    </row>
    <row r="76" spans="1:43" x14ac:dyDescent="0.25">
      <c r="J76" s="9"/>
    </row>
  </sheetData>
  <sheetProtection algorithmName="SHA-512" hashValue="c3G25yHNTwse8g74ZRkaoksTqKbLk6v4dlJTJcNmh7ezKkcH3eskiRBEbp9aOXDJPMntTkSllsNeSwy1J+roFw==" saltValue="BcyH1npAyGrYoWdaEK6gFg==" spinCount="100000" sheet="1" objects="1" scenarios="1"/>
  <mergeCells count="49">
    <mergeCell ref="B7:C7"/>
    <mergeCell ref="D7:E7"/>
    <mergeCell ref="AA1:AE1"/>
    <mergeCell ref="AG1:AK2"/>
    <mergeCell ref="AA2:AB2"/>
    <mergeCell ref="AC2:AE2"/>
    <mergeCell ref="B3:C3"/>
    <mergeCell ref="D3:E3"/>
    <mergeCell ref="AC3:AE3"/>
    <mergeCell ref="B4:C4"/>
    <mergeCell ref="D4:Q4"/>
    <mergeCell ref="D5:E5"/>
    <mergeCell ref="AI5:AK5"/>
    <mergeCell ref="AI6:AK6"/>
    <mergeCell ref="AJ12:AJ14"/>
    <mergeCell ref="AK12:AK14"/>
    <mergeCell ref="B8:C8"/>
    <mergeCell ref="D8:Q8"/>
    <mergeCell ref="B10:K10"/>
    <mergeCell ref="L10:Q10"/>
    <mergeCell ref="AB11:AC11"/>
    <mergeCell ref="B12:E12"/>
    <mergeCell ref="F12:K12"/>
    <mergeCell ref="L12:O12"/>
    <mergeCell ref="AB12:AB14"/>
    <mergeCell ref="AC12:AC14"/>
    <mergeCell ref="F13:J13"/>
    <mergeCell ref="AD12:AE14"/>
    <mergeCell ref="AF12:AG14"/>
    <mergeCell ref="AH12:AH14"/>
    <mergeCell ref="AI12:AI14"/>
    <mergeCell ref="A13:A14"/>
    <mergeCell ref="B13:B14"/>
    <mergeCell ref="C13:C14"/>
    <mergeCell ref="D13:D14"/>
    <mergeCell ref="E13:E14"/>
    <mergeCell ref="Q13:Q14"/>
    <mergeCell ref="K13:K14"/>
    <mergeCell ref="L13:L14"/>
    <mergeCell ref="M13:M14"/>
    <mergeCell ref="N13:N14"/>
    <mergeCell ref="O13:O14"/>
    <mergeCell ref="P13:P14"/>
    <mergeCell ref="C66:D66"/>
    <mergeCell ref="AL66:AQ66"/>
    <mergeCell ref="AM67:AQ67"/>
    <mergeCell ref="B70:C71"/>
    <mergeCell ref="E70:J70"/>
    <mergeCell ref="O70:Q71"/>
  </mergeCells>
  <dataValidations count="1">
    <dataValidation type="list" allowBlank="1" showInputMessage="1" showErrorMessage="1" sqref="F16:J65" xr:uid="{60D64AB3-8BF4-47C8-8BE9-8DD4CA76C1A2}">
      <formula1>$L$71:$L$72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6B67A-2110-4830-98A8-C4F8006109C3}">
  <dimension ref="A1:BA76"/>
  <sheetViews>
    <sheetView showGridLines="0" showRowColHeaders="0" workbookViewId="0"/>
  </sheetViews>
  <sheetFormatPr defaultColWidth="9.109375" defaultRowHeight="13.2" x14ac:dyDescent="0.25"/>
  <cols>
    <col min="1" max="1" width="10.44140625" style="6" customWidth="1"/>
    <col min="2" max="2" width="54.88671875" style="6" customWidth="1"/>
    <col min="3" max="4" width="7" style="6" customWidth="1"/>
    <col min="5" max="5" width="13.33203125" style="8" customWidth="1"/>
    <col min="6" max="10" width="5.44140625" style="6" customWidth="1"/>
    <col min="11" max="11" width="13.44140625" style="6" customWidth="1"/>
    <col min="12" max="17" width="13.44140625" style="8" customWidth="1"/>
    <col min="18" max="18" width="1.6640625" style="41" customWidth="1"/>
    <col min="19" max="19" width="46.6640625" style="32" customWidth="1"/>
    <col min="20" max="21" width="9.44140625" style="32" customWidth="1"/>
    <col min="22" max="22" width="10.88671875" style="32" customWidth="1"/>
    <col min="23" max="26" width="9.109375" style="32"/>
    <col min="27" max="27" width="9.33203125" style="145" hidden="1" customWidth="1"/>
    <col min="28" max="28" width="21.5546875" style="32" hidden="1" customWidth="1"/>
    <col min="29" max="29" width="12.88671875" style="32" hidden="1" customWidth="1"/>
    <col min="30" max="31" width="12.6640625" style="32" hidden="1" customWidth="1"/>
    <col min="32" max="32" width="13.44140625" style="141" hidden="1" customWidth="1"/>
    <col min="33" max="33" width="13.44140625" style="32" hidden="1" customWidth="1"/>
    <col min="34" max="37" width="13.6640625" style="32" hidden="1" customWidth="1"/>
    <col min="38" max="38" width="9.109375" style="32" hidden="1" customWidth="1"/>
    <col min="39" max="39" width="19.6640625" style="32" hidden="1" customWidth="1"/>
    <col min="40" max="40" width="31.44140625" style="32" hidden="1" customWidth="1"/>
    <col min="41" max="41" width="9.109375" style="32" hidden="1" customWidth="1"/>
    <col min="42" max="42" width="18.88671875" style="32" hidden="1" customWidth="1"/>
    <col min="43" max="43" width="9.88671875" style="32" hidden="1" customWidth="1"/>
    <col min="44" max="44" width="17.5546875" style="32" hidden="1" customWidth="1"/>
    <col min="45" max="45" width="11.6640625" style="32" hidden="1" customWidth="1"/>
    <col min="46" max="46" width="16" style="32" hidden="1" customWidth="1"/>
    <col min="47" max="52" width="9.109375" style="32" hidden="1" customWidth="1"/>
    <col min="53" max="53" width="9.109375" style="32"/>
    <col min="54" max="16384" width="9.109375" style="6"/>
  </cols>
  <sheetData>
    <row r="1" spans="1:53" ht="15.6" x14ac:dyDescent="0.25">
      <c r="A1" s="32"/>
      <c r="B1" s="44" t="str">
        <f ca="1">INDIRECT( "'" &amp; $AC$2 &amp; "'!B1") &amp; " za obdobje " &amp; "4-6"</f>
        <v>Priloga 2: trimesečno izplačilo redne delovne uspešnosti za obdobje 4-6</v>
      </c>
      <c r="C1" s="32"/>
      <c r="D1" s="32"/>
      <c r="E1" s="41"/>
      <c r="F1" s="32"/>
      <c r="G1" s="32"/>
      <c r="H1" s="32"/>
      <c r="I1" s="32"/>
      <c r="J1" s="32"/>
      <c r="K1" s="32"/>
      <c r="L1" s="41"/>
      <c r="M1" s="41"/>
      <c r="N1" s="41"/>
      <c r="O1" s="41"/>
      <c r="P1" s="41"/>
      <c r="Q1" s="41"/>
      <c r="R1" s="162"/>
      <c r="S1" s="162"/>
      <c r="AA1" s="359" t="s">
        <v>109</v>
      </c>
      <c r="AB1" s="360"/>
      <c r="AC1" s="360"/>
      <c r="AD1" s="360"/>
      <c r="AE1" s="361"/>
      <c r="AF1" s="188"/>
      <c r="AG1" s="362" t="s">
        <v>108</v>
      </c>
      <c r="AH1" s="363"/>
      <c r="AI1" s="363"/>
      <c r="AJ1" s="363"/>
      <c r="AK1" s="364"/>
      <c r="AM1" s="56" t="s">
        <v>32</v>
      </c>
      <c r="AN1" s="136" t="str">
        <f ca="1">RIGHT(CELL("filename",A1),LEN(CELL("filename",A1))-FIND("]",CELL("filename",A1)))</f>
        <v>4-6</v>
      </c>
      <c r="AO1" s="136" t="s">
        <v>32</v>
      </c>
      <c r="AP1" s="136" t="s">
        <v>104</v>
      </c>
      <c r="AQ1" s="136" t="s">
        <v>73</v>
      </c>
      <c r="AR1" s="136" t="s">
        <v>102</v>
      </c>
      <c r="AS1" s="136" t="s">
        <v>103</v>
      </c>
      <c r="AT1" s="136" t="s">
        <v>102</v>
      </c>
    </row>
    <row r="2" spans="1:53" ht="15.6" x14ac:dyDescent="0.25">
      <c r="A2" s="32"/>
      <c r="B2" s="44"/>
      <c r="C2" s="32"/>
      <c r="D2" s="32"/>
      <c r="E2" s="41"/>
      <c r="F2" s="32"/>
      <c r="G2" s="32"/>
      <c r="H2" s="32"/>
      <c r="I2" s="32"/>
      <c r="J2" s="32"/>
      <c r="K2" s="32"/>
      <c r="L2" s="41"/>
      <c r="M2" s="41"/>
      <c r="N2" s="41"/>
      <c r="O2" s="41"/>
      <c r="P2" s="41"/>
      <c r="Q2" s="41"/>
      <c r="R2" s="162"/>
      <c r="S2" s="164"/>
      <c r="AA2" s="368" t="s">
        <v>46</v>
      </c>
      <c r="AB2" s="369"/>
      <c r="AC2" s="370" t="s">
        <v>46</v>
      </c>
      <c r="AD2" s="371"/>
      <c r="AE2" s="372"/>
      <c r="AF2" s="188"/>
      <c r="AG2" s="365"/>
      <c r="AH2" s="366"/>
      <c r="AI2" s="366"/>
      <c r="AJ2" s="366"/>
      <c r="AK2" s="367"/>
      <c r="AM2" s="137" t="s">
        <v>104</v>
      </c>
      <c r="AN2" s="136" t="e">
        <f ca="1">VLOOKUP(AN1,AO2:AP19,2,FALSE)</f>
        <v>#N/A</v>
      </c>
      <c r="AO2" s="57" t="s">
        <v>101</v>
      </c>
      <c r="AP2" s="57"/>
      <c r="AQ2" s="138">
        <f t="shared" ref="AQ2:AQ13" ca="1" si="0">MAX($AR$2:$AR$13)</f>
        <v>12</v>
      </c>
      <c r="AR2" s="52">
        <f t="shared" ref="AR2:AR19" ca="1" si="1">ROW(INDIRECT(CELL("address",AO2)))-ROW(INDIRECT(AS2))+1</f>
        <v>1</v>
      </c>
      <c r="AS2" s="52" t="str">
        <f t="shared" ref="AS2:AS13" ca="1" si="2">CELL("address",$AO$2)</f>
        <v>$AO$2</v>
      </c>
      <c r="AT2" s="34" t="s">
        <v>70</v>
      </c>
      <c r="AZ2" s="31"/>
    </row>
    <row r="3" spans="1:53" x14ac:dyDescent="0.25">
      <c r="A3" s="32"/>
      <c r="B3" s="342" t="str">
        <f ca="1">INDIRECT( "'" &amp; $AC$2 &amp; "'!B3")</f>
        <v>Šifra proračunskega uporabnika:</v>
      </c>
      <c r="C3" s="343"/>
      <c r="D3" s="370" t="str">
        <f>+IF(LEN('OSNOVNA PLAČA'!D3)&gt;0,'OSNOVNA PLAČA'!D3,"")</f>
        <v xml:space="preserve">šifra </v>
      </c>
      <c r="E3" s="372"/>
      <c r="F3" s="32"/>
      <c r="G3" s="32"/>
      <c r="H3" s="32"/>
      <c r="I3" s="32"/>
      <c r="J3" s="32"/>
      <c r="K3" s="32"/>
      <c r="L3" s="41"/>
      <c r="M3" s="41"/>
      <c r="N3" s="41"/>
      <c r="O3" s="41"/>
      <c r="P3" s="41"/>
      <c r="Q3" s="41"/>
      <c r="R3" s="164"/>
      <c r="AA3" s="139" t="s">
        <v>74</v>
      </c>
      <c r="AB3" s="140"/>
      <c r="AC3" s="370" t="s">
        <v>74</v>
      </c>
      <c r="AD3" s="371"/>
      <c r="AE3" s="372"/>
      <c r="AG3" s="142" t="s">
        <v>106</v>
      </c>
      <c r="AH3" s="143" t="s">
        <v>112</v>
      </c>
      <c r="AK3" s="144"/>
      <c r="AM3" s="56" t="s">
        <v>102</v>
      </c>
      <c r="AN3" s="136" t="e">
        <f ca="1">VLOOKUP(AN1,AO2:AR19,4,FALSE)</f>
        <v>#N/A</v>
      </c>
      <c r="AO3" s="57" t="s">
        <v>35</v>
      </c>
      <c r="AP3" s="57" t="str">
        <f t="shared" ref="AP3:AP19" si="3">+AO2</f>
        <v>11</v>
      </c>
      <c r="AQ3" s="138">
        <f t="shared" ca="1" si="0"/>
        <v>12</v>
      </c>
      <c r="AR3" s="52">
        <f t="shared" ca="1" si="1"/>
        <v>2</v>
      </c>
      <c r="AS3" s="52" t="str">
        <f t="shared" ca="1" si="2"/>
        <v>$AO$2</v>
      </c>
      <c r="AT3" s="34" t="s">
        <v>71</v>
      </c>
      <c r="AZ3" s="31"/>
    </row>
    <row r="4" spans="1:53" x14ac:dyDescent="0.25">
      <c r="A4" s="32"/>
      <c r="B4" s="342" t="str">
        <f ca="1">INDIRECT( "'" &amp; $AC$2 &amp; "'!B4")</f>
        <v>Organizacijska enota:</v>
      </c>
      <c r="C4" s="342"/>
      <c r="D4" s="344" t="str">
        <f>+IF(LEN('OSNOVNA PLAČA'!D4)&gt;0,'OSNOVNA PLAČA'!D4,"")</f>
        <v xml:space="preserve">enota </v>
      </c>
      <c r="E4" s="345"/>
      <c r="F4" s="345"/>
      <c r="G4" s="345"/>
      <c r="H4" s="345"/>
      <c r="I4" s="345"/>
      <c r="J4" s="345"/>
      <c r="K4" s="345"/>
      <c r="L4" s="345"/>
      <c r="M4" s="345"/>
      <c r="N4" s="345"/>
      <c r="O4" s="345"/>
      <c r="P4" s="345"/>
      <c r="Q4" s="346"/>
      <c r="S4" s="41"/>
      <c r="AG4" s="56" t="s">
        <v>105</v>
      </c>
      <c r="AH4" s="51">
        <v>6</v>
      </c>
      <c r="AK4" s="144"/>
      <c r="AM4" s="56" t="s">
        <v>73</v>
      </c>
      <c r="AN4" s="136" t="e">
        <f ca="1">VLOOKUP(AN1,AO2:AQ19,3,FALSE)</f>
        <v>#N/A</v>
      </c>
      <c r="AO4" s="57" t="s">
        <v>91</v>
      </c>
      <c r="AP4" s="57" t="str">
        <f t="shared" si="3"/>
        <v>12</v>
      </c>
      <c r="AQ4" s="138">
        <f t="shared" ca="1" si="0"/>
        <v>12</v>
      </c>
      <c r="AR4" s="52">
        <f t="shared" ca="1" si="1"/>
        <v>3</v>
      </c>
      <c r="AS4" s="52" t="str">
        <f t="shared" ca="1" si="2"/>
        <v>$AO$2</v>
      </c>
      <c r="AT4" s="34" t="s">
        <v>60</v>
      </c>
    </row>
    <row r="5" spans="1:53" x14ac:dyDescent="0.25">
      <c r="A5" s="32"/>
      <c r="B5" s="234" t="str">
        <f ca="1">INDIRECT( "'" &amp; $AC$2 &amp; "'!B5")</f>
        <v>Leto:</v>
      </c>
      <c r="C5" s="234"/>
      <c r="D5" s="347">
        <f>+IF(LEN('OSNOVNA PLAČA'!D5)&gt;0,'OSNOVNA PLAČA'!D5,"")</f>
        <v>2024</v>
      </c>
      <c r="E5" s="346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5"/>
      <c r="S5" s="165"/>
      <c r="AG5" s="56" t="s">
        <v>107</v>
      </c>
      <c r="AH5" s="51">
        <v>29</v>
      </c>
      <c r="AI5" s="373" t="str">
        <f>+$AC$2</f>
        <v>OSNOVNA PLAČA</v>
      </c>
      <c r="AJ5" s="374"/>
      <c r="AK5" s="375"/>
      <c r="AM5" s="56" t="s">
        <v>102</v>
      </c>
      <c r="AN5" s="136" t="e">
        <f ca="1">VLOOKUP(AN1,AO2:AT19,6,FALSE)</f>
        <v>#N/A</v>
      </c>
      <c r="AO5" s="57" t="s">
        <v>92</v>
      </c>
      <c r="AP5" s="57" t="str">
        <f t="shared" si="3"/>
        <v>1</v>
      </c>
      <c r="AQ5" s="138">
        <f t="shared" ca="1" si="0"/>
        <v>12</v>
      </c>
      <c r="AR5" s="52">
        <f t="shared" ca="1" si="1"/>
        <v>4</v>
      </c>
      <c r="AS5" s="52" t="str">
        <f t="shared" ca="1" si="2"/>
        <v>$AO$2</v>
      </c>
      <c r="AT5" s="34" t="s">
        <v>61</v>
      </c>
    </row>
    <row r="6" spans="1:53" x14ac:dyDescent="0.25">
      <c r="A6" s="32"/>
      <c r="B6" s="35"/>
      <c r="C6" s="35"/>
      <c r="D6" s="41"/>
      <c r="E6" s="32"/>
      <c r="F6" s="32"/>
      <c r="G6" s="32"/>
      <c r="H6" s="32"/>
      <c r="I6" s="32"/>
      <c r="J6" s="32"/>
      <c r="K6" s="32"/>
      <c r="L6" s="41"/>
      <c r="M6" s="41"/>
      <c r="N6" s="41"/>
      <c r="O6" s="41"/>
      <c r="P6" s="41"/>
      <c r="Q6" s="41"/>
      <c r="AG6" s="56" t="s">
        <v>107</v>
      </c>
      <c r="AH6" s="51">
        <v>29</v>
      </c>
      <c r="AI6" s="376" t="str">
        <f>+$AC$3</f>
        <v>OBRAČUNANA OSNOVNA PLAČA</v>
      </c>
      <c r="AJ6" s="376"/>
      <c r="AK6" s="376"/>
      <c r="AM6" s="56" t="s">
        <v>125</v>
      </c>
      <c r="AN6" s="136" t="e">
        <f ca="1">+IF(ISERROR(FIND("-",AN5,1)),AN5&amp;" "&amp;AN7,IF(ISERROR(FIND("november-",AN5,1)),REPLACE(AN5,FIND("-",AN5,1),1," " &amp; AN7 &amp; " - ") &amp; " " &amp; AN7, REPLACE(AN5,1,LEN("november-"),"november "&amp;(AN7-1) &amp; " - ") &amp;" "&amp;AN7))</f>
        <v>#N/A</v>
      </c>
      <c r="AO6" s="57" t="s">
        <v>93</v>
      </c>
      <c r="AP6" s="57" t="str">
        <f t="shared" si="3"/>
        <v>2</v>
      </c>
      <c r="AQ6" s="138">
        <f t="shared" ca="1" si="0"/>
        <v>12</v>
      </c>
      <c r="AR6" s="52">
        <f t="shared" ca="1" si="1"/>
        <v>5</v>
      </c>
      <c r="AS6" s="52" t="str">
        <f t="shared" ca="1" si="2"/>
        <v>$AO$2</v>
      </c>
      <c r="AT6" s="34" t="s">
        <v>62</v>
      </c>
    </row>
    <row r="7" spans="1:53" x14ac:dyDescent="0.25">
      <c r="B7" s="303" t="s">
        <v>9</v>
      </c>
      <c r="C7" s="326"/>
      <c r="D7" s="327"/>
      <c r="E7" s="306"/>
      <c r="AM7" s="56" t="s">
        <v>58</v>
      </c>
      <c r="AN7" s="136" t="str">
        <f ca="1">+IF( ISERROR(FIND("-",AN5,1)),IF(LEN(INDIRECT( "'" &amp; $AC$2 &amp; "'!E5"))&gt;0,IF(VALUE($AN$1)&gt;10,VALUE(INDIRECT( "'" &amp; $AC$2 &amp; "'!E5"))-1,VALUE(INDIRECT( "'" &amp; $AC$2 &amp; "'!E5"))),""),VALUE(INDIRECT( "'" &amp; $AC$2 &amp; "'!E5")))</f>
        <v/>
      </c>
      <c r="AO7" s="57" t="s">
        <v>94</v>
      </c>
      <c r="AP7" s="57" t="str">
        <f t="shared" si="3"/>
        <v>3</v>
      </c>
      <c r="AQ7" s="138">
        <f t="shared" ca="1" si="0"/>
        <v>12</v>
      </c>
      <c r="AR7" s="52">
        <f t="shared" ca="1" si="1"/>
        <v>6</v>
      </c>
      <c r="AS7" s="52" t="str">
        <f t="shared" ca="1" si="2"/>
        <v>$AO$2</v>
      </c>
      <c r="AT7" s="34" t="s">
        <v>63</v>
      </c>
      <c r="AX7" s="31"/>
      <c r="AY7" s="31"/>
      <c r="AZ7" s="31"/>
    </row>
    <row r="8" spans="1:53" x14ac:dyDescent="0.25">
      <c r="B8" s="303" t="s">
        <v>10</v>
      </c>
      <c r="C8" s="303"/>
      <c r="D8" s="304"/>
      <c r="E8" s="305"/>
      <c r="F8" s="305"/>
      <c r="G8" s="305"/>
      <c r="H8" s="305"/>
      <c r="I8" s="305"/>
      <c r="J8" s="305"/>
      <c r="K8" s="305"/>
      <c r="L8" s="305"/>
      <c r="M8" s="305"/>
      <c r="N8" s="305"/>
      <c r="O8" s="305"/>
      <c r="P8" s="305"/>
      <c r="Q8" s="306"/>
      <c r="S8" s="41"/>
      <c r="AO8" s="57" t="s">
        <v>95</v>
      </c>
      <c r="AP8" s="57" t="str">
        <f t="shared" si="3"/>
        <v>4</v>
      </c>
      <c r="AQ8" s="138">
        <f t="shared" ca="1" si="0"/>
        <v>12</v>
      </c>
      <c r="AR8" s="52">
        <f t="shared" ca="1" si="1"/>
        <v>7</v>
      </c>
      <c r="AS8" s="52" t="str">
        <f t="shared" ca="1" si="2"/>
        <v>$AO$2</v>
      </c>
      <c r="AT8" s="34" t="s">
        <v>64</v>
      </c>
      <c r="AX8" s="31"/>
      <c r="AY8" s="31"/>
      <c r="AZ8" s="31"/>
    </row>
    <row r="9" spans="1:53" ht="16.2" thickBot="1" x14ac:dyDescent="0.3">
      <c r="B9" s="7"/>
      <c r="AO9" s="57" t="s">
        <v>96</v>
      </c>
      <c r="AP9" s="57" t="str">
        <f t="shared" si="3"/>
        <v>5</v>
      </c>
      <c r="AQ9" s="138">
        <f t="shared" ca="1" si="0"/>
        <v>12</v>
      </c>
      <c r="AR9" s="52">
        <f t="shared" ca="1" si="1"/>
        <v>8</v>
      </c>
      <c r="AS9" s="52" t="str">
        <f t="shared" ca="1" si="2"/>
        <v>$AO$2</v>
      </c>
      <c r="AT9" s="34" t="s">
        <v>65</v>
      </c>
      <c r="AX9" s="31"/>
      <c r="AY9" s="31"/>
      <c r="AZ9" s="31"/>
    </row>
    <row r="10" spans="1:53" ht="15.75" customHeight="1" thickBot="1" x14ac:dyDescent="0.3">
      <c r="B10" s="307" t="s">
        <v>0</v>
      </c>
      <c r="C10" s="308"/>
      <c r="D10" s="308"/>
      <c r="E10" s="308"/>
      <c r="F10" s="308"/>
      <c r="G10" s="308"/>
      <c r="H10" s="308"/>
      <c r="I10" s="308"/>
      <c r="J10" s="308"/>
      <c r="K10" s="309"/>
      <c r="L10" s="310" t="s">
        <v>1</v>
      </c>
      <c r="M10" s="311"/>
      <c r="N10" s="311"/>
      <c r="O10" s="311"/>
      <c r="P10" s="311"/>
      <c r="Q10" s="311"/>
      <c r="R10" s="166"/>
      <c r="S10" s="167"/>
      <c r="AO10" s="57" t="s">
        <v>97</v>
      </c>
      <c r="AP10" s="57" t="str">
        <f t="shared" si="3"/>
        <v>6</v>
      </c>
      <c r="AQ10" s="138">
        <f t="shared" ca="1" si="0"/>
        <v>12</v>
      </c>
      <c r="AR10" s="52">
        <f t="shared" ca="1" si="1"/>
        <v>9</v>
      </c>
      <c r="AS10" s="52" t="str">
        <f t="shared" ca="1" si="2"/>
        <v>$AO$2</v>
      </c>
      <c r="AT10" s="34" t="s">
        <v>66</v>
      </c>
      <c r="AX10" s="31"/>
      <c r="AY10" s="31"/>
      <c r="AZ10" s="31"/>
    </row>
    <row r="11" spans="1:53" ht="13.8" thickBot="1" x14ac:dyDescent="0.3">
      <c r="B11" s="69"/>
      <c r="C11" s="69"/>
      <c r="D11" s="69"/>
      <c r="E11" s="70"/>
      <c r="F11" s="71"/>
      <c r="G11" s="71"/>
      <c r="H11" s="71"/>
      <c r="I11" s="71"/>
      <c r="J11" s="71"/>
      <c r="K11" s="71"/>
      <c r="L11" s="70"/>
      <c r="M11" s="70"/>
      <c r="N11" s="70"/>
      <c r="O11" s="70"/>
      <c r="P11" s="70"/>
      <c r="Q11" s="72"/>
      <c r="AB11" s="356" t="s">
        <v>34</v>
      </c>
      <c r="AC11" s="356"/>
      <c r="AF11" s="32"/>
      <c r="AO11" s="57" t="s">
        <v>98</v>
      </c>
      <c r="AP11" s="57" t="str">
        <f t="shared" si="3"/>
        <v>7</v>
      </c>
      <c r="AQ11" s="138">
        <f t="shared" ca="1" si="0"/>
        <v>12</v>
      </c>
      <c r="AR11" s="52">
        <f t="shared" ca="1" si="1"/>
        <v>10</v>
      </c>
      <c r="AS11" s="52" t="str">
        <f t="shared" ca="1" si="2"/>
        <v>$AO$2</v>
      </c>
      <c r="AT11" s="34" t="s">
        <v>67</v>
      </c>
    </row>
    <row r="12" spans="1:53" s="17" customFormat="1" ht="76.5" customHeight="1" x14ac:dyDescent="0.25">
      <c r="A12" s="168"/>
      <c r="B12" s="313" t="s">
        <v>13</v>
      </c>
      <c r="C12" s="314"/>
      <c r="D12" s="314"/>
      <c r="E12" s="315"/>
      <c r="F12" s="316" t="s">
        <v>14</v>
      </c>
      <c r="G12" s="317"/>
      <c r="H12" s="317"/>
      <c r="I12" s="317"/>
      <c r="J12" s="317"/>
      <c r="K12" s="318"/>
      <c r="L12" s="319" t="s">
        <v>76</v>
      </c>
      <c r="M12" s="320"/>
      <c r="N12" s="320"/>
      <c r="O12" s="320"/>
      <c r="P12" s="73" t="s">
        <v>37</v>
      </c>
      <c r="Q12" s="74" t="s">
        <v>80</v>
      </c>
      <c r="R12" s="169"/>
      <c r="S12" s="35"/>
      <c r="T12" s="35"/>
      <c r="U12" s="35"/>
      <c r="V12" s="35"/>
      <c r="W12" s="35"/>
      <c r="X12" s="35"/>
      <c r="Y12" s="35"/>
      <c r="Z12" s="35"/>
      <c r="AA12" s="189"/>
      <c r="AB12" s="355" t="str">
        <f>+P12</f>
        <v>IZPLAČILO REDNE DELOVNE USPEŠNOSTI</v>
      </c>
      <c r="AC12" s="355" t="str">
        <f>+Q12</f>
        <v>NAJVIŠJE MOŽNO IZPLAČILO REDNE LETNE DELOVNE USPEŠNOSTI</v>
      </c>
      <c r="AD12" s="357" t="s">
        <v>15</v>
      </c>
      <c r="AE12" s="357"/>
      <c r="AF12" s="358" t="s">
        <v>16</v>
      </c>
      <c r="AG12" s="358"/>
      <c r="AH12" s="355" t="s">
        <v>17</v>
      </c>
      <c r="AI12" s="355" t="s">
        <v>18</v>
      </c>
      <c r="AJ12" s="355" t="str">
        <f>+AC3</f>
        <v>OBRAČUNANA OSNOVNA PLAČA</v>
      </c>
      <c r="AK12" s="355" t="str">
        <f>+AC2</f>
        <v>OSNOVNA PLAČA</v>
      </c>
      <c r="AL12" s="35"/>
      <c r="AM12" s="32"/>
      <c r="AN12" s="32"/>
      <c r="AO12" s="57" t="s">
        <v>99</v>
      </c>
      <c r="AP12" s="57" t="str">
        <f t="shared" si="3"/>
        <v>8</v>
      </c>
      <c r="AQ12" s="138">
        <f t="shared" ca="1" si="0"/>
        <v>12</v>
      </c>
      <c r="AR12" s="52">
        <f t="shared" ca="1" si="1"/>
        <v>11</v>
      </c>
      <c r="AS12" s="52" t="str">
        <f t="shared" ca="1" si="2"/>
        <v>$AO$2</v>
      </c>
      <c r="AT12" s="34" t="s">
        <v>68</v>
      </c>
      <c r="AU12" s="35"/>
      <c r="AV12" s="35"/>
      <c r="AW12" s="35"/>
      <c r="AX12" s="32"/>
      <c r="AY12" s="32"/>
      <c r="AZ12" s="32"/>
      <c r="BA12" s="35"/>
    </row>
    <row r="13" spans="1:53" ht="12.75" customHeight="1" x14ac:dyDescent="0.25">
      <c r="A13" s="283" t="s">
        <v>127</v>
      </c>
      <c r="B13" s="285" t="s">
        <v>2</v>
      </c>
      <c r="C13" s="287" t="s">
        <v>11</v>
      </c>
      <c r="D13" s="287" t="s">
        <v>12</v>
      </c>
      <c r="E13" s="289" t="s">
        <v>90</v>
      </c>
      <c r="F13" s="321" t="s">
        <v>38</v>
      </c>
      <c r="G13" s="322"/>
      <c r="H13" s="322"/>
      <c r="I13" s="322"/>
      <c r="J13" s="323"/>
      <c r="K13" s="293" t="s">
        <v>3</v>
      </c>
      <c r="L13" s="295" t="s">
        <v>75</v>
      </c>
      <c r="M13" s="297" t="s">
        <v>78</v>
      </c>
      <c r="N13" s="299" t="s">
        <v>77</v>
      </c>
      <c r="O13" s="297" t="s">
        <v>78</v>
      </c>
      <c r="P13" s="301" t="s">
        <v>78</v>
      </c>
      <c r="Q13" s="291" t="s">
        <v>78</v>
      </c>
      <c r="R13" s="169"/>
      <c r="AB13" s="355"/>
      <c r="AC13" s="355"/>
      <c r="AD13" s="357"/>
      <c r="AE13" s="357"/>
      <c r="AF13" s="358"/>
      <c r="AG13" s="358"/>
      <c r="AH13" s="355"/>
      <c r="AI13" s="355"/>
      <c r="AJ13" s="355"/>
      <c r="AK13" s="355"/>
      <c r="AO13" s="57" t="s">
        <v>100</v>
      </c>
      <c r="AP13" s="57" t="str">
        <f t="shared" si="3"/>
        <v>9</v>
      </c>
      <c r="AQ13" s="138">
        <f t="shared" ca="1" si="0"/>
        <v>12</v>
      </c>
      <c r="AR13" s="52">
        <f t="shared" ca="1" si="1"/>
        <v>12</v>
      </c>
      <c r="AS13" s="52" t="str">
        <f t="shared" ca="1" si="2"/>
        <v>$AO$2</v>
      </c>
      <c r="AT13" s="34" t="s">
        <v>69</v>
      </c>
    </row>
    <row r="14" spans="1:53" ht="13.8" thickBot="1" x14ac:dyDescent="0.3">
      <c r="A14" s="284"/>
      <c r="B14" s="286"/>
      <c r="C14" s="288"/>
      <c r="D14" s="288"/>
      <c r="E14" s="290"/>
      <c r="F14" s="76" t="s">
        <v>4</v>
      </c>
      <c r="G14" s="77" t="s">
        <v>5</v>
      </c>
      <c r="H14" s="78" t="s">
        <v>6</v>
      </c>
      <c r="I14" s="77" t="s">
        <v>22</v>
      </c>
      <c r="J14" s="79" t="s">
        <v>23</v>
      </c>
      <c r="K14" s="294"/>
      <c r="L14" s="296"/>
      <c r="M14" s="298"/>
      <c r="N14" s="300"/>
      <c r="O14" s="298"/>
      <c r="P14" s="302"/>
      <c r="Q14" s="292"/>
      <c r="R14" s="169"/>
      <c r="AB14" s="355"/>
      <c r="AC14" s="355"/>
      <c r="AD14" s="357"/>
      <c r="AE14" s="357"/>
      <c r="AF14" s="358"/>
      <c r="AG14" s="358"/>
      <c r="AH14" s="355"/>
      <c r="AI14" s="355"/>
      <c r="AJ14" s="355"/>
      <c r="AK14" s="355"/>
      <c r="AO14" s="57" t="s">
        <v>113</v>
      </c>
      <c r="AP14" s="57" t="str">
        <f t="shared" si="3"/>
        <v>10</v>
      </c>
      <c r="AQ14" s="138">
        <f ca="1">MAX($AR$14:$AR$17)</f>
        <v>4</v>
      </c>
      <c r="AR14" s="52">
        <f t="shared" ca="1" si="1"/>
        <v>1</v>
      </c>
      <c r="AS14" s="52" t="str">
        <f ca="1">CELL("address",$AO$14)</f>
        <v>$AO$14</v>
      </c>
      <c r="AT14" s="34" t="s">
        <v>119</v>
      </c>
    </row>
    <row r="15" spans="1:53" s="29" customFormat="1" ht="13.5" customHeight="1" thickTop="1" x14ac:dyDescent="0.25">
      <c r="A15" s="160"/>
      <c r="B15" s="159">
        <v>1</v>
      </c>
      <c r="C15" s="107">
        <v>2</v>
      </c>
      <c r="D15" s="160">
        <v>3</v>
      </c>
      <c r="E15" s="108">
        <v>4</v>
      </c>
      <c r="F15" s="80">
        <v>5</v>
      </c>
      <c r="G15" s="81">
        <v>6</v>
      </c>
      <c r="H15" s="82">
        <v>7</v>
      </c>
      <c r="I15" s="81">
        <v>8</v>
      </c>
      <c r="J15" s="83">
        <v>9</v>
      </c>
      <c r="K15" s="114" t="s">
        <v>31</v>
      </c>
      <c r="L15" s="115" t="s">
        <v>72</v>
      </c>
      <c r="M15" s="115"/>
      <c r="N15" s="116" t="s">
        <v>86</v>
      </c>
      <c r="O15" s="117" t="s">
        <v>87</v>
      </c>
      <c r="P15" s="118" t="s">
        <v>88</v>
      </c>
      <c r="Q15" s="119">
        <v>15</v>
      </c>
      <c r="R15" s="170"/>
      <c r="S15" s="36"/>
      <c r="T15" s="36"/>
      <c r="U15" s="36"/>
      <c r="V15" s="36"/>
      <c r="W15" s="36"/>
      <c r="X15" s="36"/>
      <c r="Y15" s="36"/>
      <c r="Z15" s="36"/>
      <c r="AA15" s="190" t="s">
        <v>33</v>
      </c>
      <c r="AB15" s="191" t="str">
        <f>+P13</f>
        <v>€</v>
      </c>
      <c r="AC15" s="191" t="str">
        <f>+Q13</f>
        <v>€</v>
      </c>
      <c r="AD15" s="192" t="s">
        <v>19</v>
      </c>
      <c r="AE15" s="192" t="s">
        <v>20</v>
      </c>
      <c r="AF15" s="193" t="s">
        <v>19</v>
      </c>
      <c r="AG15" s="194" t="s">
        <v>20</v>
      </c>
      <c r="AH15" s="195" t="s">
        <v>20</v>
      </c>
      <c r="AI15" s="196" t="s">
        <v>20</v>
      </c>
      <c r="AJ15" s="191" t="s">
        <v>20</v>
      </c>
      <c r="AK15" s="191" t="s">
        <v>20</v>
      </c>
      <c r="AL15" s="36"/>
      <c r="AM15" s="32"/>
      <c r="AN15" s="32"/>
      <c r="AO15" s="57" t="s">
        <v>114</v>
      </c>
      <c r="AP15" s="57" t="str">
        <f t="shared" si="3"/>
        <v>11-1</v>
      </c>
      <c r="AQ15" s="138">
        <f ca="1">MAX($AR$14:$AR$17)</f>
        <v>4</v>
      </c>
      <c r="AR15" s="52">
        <f t="shared" ca="1" si="1"/>
        <v>2</v>
      </c>
      <c r="AS15" s="52" t="str">
        <f ca="1">CELL("address",$AO$14)</f>
        <v>$AO$14</v>
      </c>
      <c r="AT15" s="34" t="s">
        <v>120</v>
      </c>
      <c r="AU15" s="36"/>
      <c r="AV15" s="36"/>
      <c r="AW15" s="36"/>
      <c r="AX15" s="36"/>
      <c r="AY15" s="36"/>
      <c r="AZ15" s="36"/>
      <c r="BA15" s="36"/>
    </row>
    <row r="16" spans="1:53" ht="27" customHeight="1" x14ac:dyDescent="0.25">
      <c r="A16" s="51">
        <f>'OSNOVNA PLAČA'!A10</f>
        <v>1</v>
      </c>
      <c r="B16" s="157" t="str">
        <f t="shared" ref="B16:B47" ca="1" si="4">IF(LEN(INDIRECT( "'" &amp; $AC$2 &amp; "'!B" &amp; TEXT($AA16-6,0)))&gt;0,INDIRECT( "'" &amp; $AC$2 &amp; "'!B" &amp; TEXT($AA16-6,0)),"")</f>
        <v>A1</v>
      </c>
      <c r="C16" s="52" t="str">
        <f ca="1">IF(LEN(B16)&gt;0,'OSNOVNA PLAČA'!C10,"")</f>
        <v>V</v>
      </c>
      <c r="D16" s="54">
        <f ca="1">IF(LEN(B16)&gt;0,'OSNOVNA PLAČA'!D10,"")</f>
        <v>20</v>
      </c>
      <c r="E16" s="171">
        <f ca="1">IF(LEN(B16)&gt;0,SUM('OBRAČUNANA OSNOVNA PLAČA'!H10:J10),"")</f>
        <v>3000</v>
      </c>
      <c r="F16" s="55"/>
      <c r="G16" s="55"/>
      <c r="H16" s="55">
        <v>1</v>
      </c>
      <c r="I16" s="55">
        <v>1</v>
      </c>
      <c r="J16" s="55"/>
      <c r="K16" s="172">
        <f t="shared" ref="K16:K65" si="5">+F16+G16+H16+I16+J16</f>
        <v>2</v>
      </c>
      <c r="L16" s="120">
        <f t="shared" ref="L16:L65" ca="1" si="6">IF(LEN(B16)&gt;0,K16/5,"")</f>
        <v>0.4</v>
      </c>
      <c r="M16" s="120">
        <f t="shared" ref="M16:M65" ca="1" si="7">IF(LEN(B16)&gt;0,E16*L16,"")</f>
        <v>1200</v>
      </c>
      <c r="N16" s="120">
        <f t="shared" ref="N16:N47" ca="1" si="8">IF(LEN(B16)&gt;0,L16*$O$67,"")</f>
        <v>3.1E-2</v>
      </c>
      <c r="O16" s="120">
        <f t="shared" ref="O16:O65" ca="1" si="9">IF(LEN(B16)&gt;0,E16*N16,"")</f>
        <v>93</v>
      </c>
      <c r="P16" s="173">
        <f t="shared" ref="P16:P65" ca="1" si="10">MIN(O16,Q16)</f>
        <v>93</v>
      </c>
      <c r="Q16" s="173">
        <f ca="1">IF(LEN(B16)&gt;0,'1-3'!Q16-'1-3'!P16,"")</f>
        <v>1870.5494505494505</v>
      </c>
      <c r="R16" s="174"/>
      <c r="S16" s="211"/>
      <c r="AA16" s="161">
        <f>ROW()</f>
        <v>16</v>
      </c>
      <c r="AB16" s="197" t="e">
        <f t="shared" ref="AB16:AB65" ca="1" si="11">IF($AN$3=1,0,INDIRECT( "'" &amp; $AN$2 &amp; "'!P" &amp; TEXT($AA16,0)))</f>
        <v>#N/A</v>
      </c>
      <c r="AC16" s="197" t="e">
        <f t="shared" ref="AC16:AC65" ca="1" si="12">IF($AN$3=1,(INDIRECT( "'" &amp; $AC$2 &amp; "'!F" &amp; TEXT($AA16-6,0))*2/12+INDIRECT( "'" &amp; $AC$2 &amp; "'!G" &amp; TEXT($AA16-6,0))*10/12)*2,INDIRECT( "'" &amp; $AN$2 &amp; "'!Q" &amp; TEXT($AA16,0)))</f>
        <v>#N/A</v>
      </c>
      <c r="AD16" s="198" t="e">
        <f t="shared" ref="AD16:AD47" ca="1" si="13">IF(AB16&gt;=AC16,"-",$K16/(5*MAX($L$71:$L$72)))</f>
        <v>#N/A</v>
      </c>
      <c r="AE16" s="197" t="e">
        <f t="shared" ref="AE16:AE47" ca="1" si="14">IF(AB16&gt;=AC16,"-",$K16/(5*MAX($L$71:$L$72))*AJ16)</f>
        <v>#N/A</v>
      </c>
      <c r="AF16" s="198" t="e">
        <f t="shared" ref="AF16:AF47" ca="1" si="15">IF(AD16="-","-",AD16*$AE$67)</f>
        <v>#N/A</v>
      </c>
      <c r="AG16" s="197" t="e">
        <f t="shared" ref="AG16:AG47" ca="1" si="16">IF(AE16="-","-",AE16*$AE$67)</f>
        <v>#N/A</v>
      </c>
      <c r="AH16" s="197" t="e">
        <f t="shared" ref="AH16:AH65" ca="1" si="17">IF(AF16="-",0,MIN(AG16,Q16))</f>
        <v>#N/A</v>
      </c>
      <c r="AI16" s="199" t="e">
        <f t="shared" ref="AI16:AI65" ca="1" si="18">+AC16-AB16</f>
        <v>#N/A</v>
      </c>
      <c r="AJ16" s="197" t="e">
        <f t="shared" ref="AJ16:AJ65" ca="1" si="19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16" s="197" t="e">
        <f t="shared" ref="AK16:AK65" ca="1" si="20">SUM(OFFSET(INDIRECT( "'" &amp; $AC$2 &amp; "'!" &amp; $AH$3),ROW()-ROW(INDIRECT( "'" &amp; $AC$2 &amp; "'!" &amp; $AH$3))-$AH$4,COLUMN()-COLUMN(INDIRECT( "'" &amp; $AC$2 &amp; "'!" &amp; $AH$3))-$AH$5+(12/$AN$4)*($AN$3-1),1,12/$AN$4))</f>
        <v>#N/A</v>
      </c>
      <c r="AO16" s="57" t="s">
        <v>115</v>
      </c>
      <c r="AP16" s="57" t="str">
        <f t="shared" si="3"/>
        <v>2-4</v>
      </c>
      <c r="AQ16" s="138">
        <f ca="1">MAX($AR$14:$AR$17)</f>
        <v>4</v>
      </c>
      <c r="AR16" s="52">
        <f t="shared" ca="1" si="1"/>
        <v>3</v>
      </c>
      <c r="AS16" s="52" t="str">
        <f ca="1">CELL("address",$AO$14)</f>
        <v>$AO$14</v>
      </c>
      <c r="AT16" s="34" t="s">
        <v>121</v>
      </c>
    </row>
    <row r="17" spans="1:46" ht="27" customHeight="1" x14ac:dyDescent="0.25">
      <c r="A17" s="51">
        <f>'OSNOVNA PLAČA'!A11</f>
        <v>2</v>
      </c>
      <c r="B17" s="157" t="str">
        <f t="shared" ca="1" si="4"/>
        <v>A2</v>
      </c>
      <c r="C17" s="52" t="str">
        <f ca="1">IF(LEN(B17)&gt;0,'OSNOVNA PLAČA'!C11,"")</f>
        <v>VII</v>
      </c>
      <c r="D17" s="54">
        <f ca="1">IF(LEN(B17)&gt;0,'OSNOVNA PLAČA'!D11,"")</f>
        <v>40</v>
      </c>
      <c r="E17" s="171">
        <f ca="1">IF(LEN(B17)&gt;0,SUM('OBRAČUNANA OSNOVNA PLAČA'!H11:J11),"")</f>
        <v>6000</v>
      </c>
      <c r="F17" s="55"/>
      <c r="G17" s="55">
        <v>1</v>
      </c>
      <c r="H17" s="55"/>
      <c r="I17" s="55">
        <v>1</v>
      </c>
      <c r="J17" s="55">
        <v>1</v>
      </c>
      <c r="K17" s="172">
        <f t="shared" si="5"/>
        <v>3</v>
      </c>
      <c r="L17" s="120">
        <f t="shared" ca="1" si="6"/>
        <v>0.6</v>
      </c>
      <c r="M17" s="120">
        <f t="shared" ca="1" si="7"/>
        <v>3600</v>
      </c>
      <c r="N17" s="120">
        <f t="shared" ca="1" si="8"/>
        <v>4.65E-2</v>
      </c>
      <c r="O17" s="120">
        <f t="shared" ca="1" si="9"/>
        <v>279</v>
      </c>
      <c r="P17" s="173">
        <f t="shared" ca="1" si="10"/>
        <v>279</v>
      </c>
      <c r="Q17" s="173">
        <f ca="1">IF(LEN(B17)&gt;0,'1-3'!Q17-'1-3'!P17,"")</f>
        <v>3749.4505494505493</v>
      </c>
      <c r="R17" s="174"/>
      <c r="AA17" s="161">
        <f>ROW()</f>
        <v>17</v>
      </c>
      <c r="AB17" s="197" t="e">
        <f t="shared" ca="1" si="11"/>
        <v>#N/A</v>
      </c>
      <c r="AC17" s="197" t="e">
        <f t="shared" ca="1" si="12"/>
        <v>#N/A</v>
      </c>
      <c r="AD17" s="198" t="e">
        <f t="shared" ca="1" si="13"/>
        <v>#N/A</v>
      </c>
      <c r="AE17" s="197" t="e">
        <f t="shared" ca="1" si="14"/>
        <v>#N/A</v>
      </c>
      <c r="AF17" s="198" t="e">
        <f t="shared" ca="1" si="15"/>
        <v>#N/A</v>
      </c>
      <c r="AG17" s="197" t="e">
        <f t="shared" ca="1" si="16"/>
        <v>#N/A</v>
      </c>
      <c r="AH17" s="197" t="e">
        <f t="shared" ca="1" si="17"/>
        <v>#N/A</v>
      </c>
      <c r="AI17" s="199" t="e">
        <f t="shared" ca="1" si="18"/>
        <v>#N/A</v>
      </c>
      <c r="AJ17" s="197" t="e">
        <f t="shared" ca="1" si="19"/>
        <v>#N/A</v>
      </c>
      <c r="AK17" s="197" t="e">
        <f t="shared" ca="1" si="20"/>
        <v>#N/A</v>
      </c>
      <c r="AO17" s="57" t="s">
        <v>116</v>
      </c>
      <c r="AP17" s="57" t="str">
        <f t="shared" si="3"/>
        <v>5-7</v>
      </c>
      <c r="AQ17" s="138">
        <f ca="1">MAX($AR$14:$AR$17)</f>
        <v>4</v>
      </c>
      <c r="AR17" s="52">
        <f t="shared" ca="1" si="1"/>
        <v>4</v>
      </c>
      <c r="AS17" s="52" t="str">
        <f ca="1">CELL("address",$AO$14)</f>
        <v>$AO$14</v>
      </c>
      <c r="AT17" s="34" t="s">
        <v>122</v>
      </c>
    </row>
    <row r="18" spans="1:46" ht="27" customHeight="1" x14ac:dyDescent="0.25">
      <c r="A18" s="51">
        <f>'OSNOVNA PLAČA'!A12</f>
        <v>3</v>
      </c>
      <c r="B18" s="157" t="str">
        <f t="shared" ca="1" si="4"/>
        <v>A3</v>
      </c>
      <c r="C18" s="52" t="str">
        <f ca="1">IF(LEN(B18)&gt;0,'OSNOVNA PLAČA'!C12,"")</f>
        <v>VIII</v>
      </c>
      <c r="D18" s="54">
        <f ca="1">IF(LEN(B18)&gt;0,'OSNOVNA PLAČA'!D12,"")</f>
        <v>48</v>
      </c>
      <c r="E18" s="171">
        <f ca="1">IF(LEN(B18)&gt;0,SUM('OBRAČUNANA OSNOVNA PLAČA'!H12:J12),"")</f>
        <v>9000</v>
      </c>
      <c r="F18" s="55"/>
      <c r="G18" s="55"/>
      <c r="H18" s="55"/>
      <c r="I18" s="55"/>
      <c r="J18" s="55"/>
      <c r="K18" s="172">
        <f t="shared" si="5"/>
        <v>0</v>
      </c>
      <c r="L18" s="120">
        <f t="shared" ca="1" si="6"/>
        <v>0</v>
      </c>
      <c r="M18" s="120">
        <f t="shared" ca="1" si="7"/>
        <v>0</v>
      </c>
      <c r="N18" s="120">
        <f t="shared" ca="1" si="8"/>
        <v>0</v>
      </c>
      <c r="O18" s="120">
        <f t="shared" ca="1" si="9"/>
        <v>0</v>
      </c>
      <c r="P18" s="173">
        <f t="shared" ca="1" si="10"/>
        <v>0</v>
      </c>
      <c r="Q18" s="173">
        <f ca="1">IF(LEN(B18)&gt;0,'1-3'!Q18-'1-3'!P18,"")</f>
        <v>5000</v>
      </c>
      <c r="R18" s="174"/>
      <c r="AA18" s="161">
        <f>ROW()</f>
        <v>18</v>
      </c>
      <c r="AB18" s="197" t="e">
        <f t="shared" ca="1" si="11"/>
        <v>#N/A</v>
      </c>
      <c r="AC18" s="197" t="e">
        <f t="shared" ca="1" si="12"/>
        <v>#N/A</v>
      </c>
      <c r="AD18" s="198" t="e">
        <f t="shared" ca="1" si="13"/>
        <v>#N/A</v>
      </c>
      <c r="AE18" s="197" t="e">
        <f t="shared" ca="1" si="14"/>
        <v>#N/A</v>
      </c>
      <c r="AF18" s="198" t="e">
        <f t="shared" ca="1" si="15"/>
        <v>#N/A</v>
      </c>
      <c r="AG18" s="197" t="e">
        <f t="shared" ca="1" si="16"/>
        <v>#N/A</v>
      </c>
      <c r="AH18" s="197" t="e">
        <f t="shared" ca="1" si="17"/>
        <v>#N/A</v>
      </c>
      <c r="AI18" s="199" t="e">
        <f t="shared" ca="1" si="18"/>
        <v>#N/A</v>
      </c>
      <c r="AJ18" s="197" t="e">
        <f t="shared" ca="1" si="19"/>
        <v>#N/A</v>
      </c>
      <c r="AK18" s="197" t="e">
        <f t="shared" ca="1" si="20"/>
        <v>#N/A</v>
      </c>
      <c r="AO18" s="57" t="s">
        <v>117</v>
      </c>
      <c r="AP18" s="57" t="str">
        <f t="shared" si="3"/>
        <v>8-10</v>
      </c>
      <c r="AQ18" s="138">
        <f ca="1">MAX($AR$18:$AR$19)</f>
        <v>2</v>
      </c>
      <c r="AR18" s="52">
        <f t="shared" ca="1" si="1"/>
        <v>1</v>
      </c>
      <c r="AS18" s="52" t="str">
        <f ca="1">CELL("address",$AO$18)</f>
        <v>$AO$18</v>
      </c>
      <c r="AT18" s="34" t="s">
        <v>123</v>
      </c>
    </row>
    <row r="19" spans="1:46" ht="27" customHeight="1" x14ac:dyDescent="0.25">
      <c r="A19" s="51">
        <f>'OSNOVNA PLAČA'!A13</f>
        <v>4</v>
      </c>
      <c r="B19" s="157" t="str">
        <f t="shared" ca="1" si="4"/>
        <v>A4</v>
      </c>
      <c r="C19" s="52">
        <f ca="1">IF(LEN(B19)&gt;0,'OSNOVNA PLAČA'!C13,"")</f>
        <v>0</v>
      </c>
      <c r="D19" s="54">
        <f ca="1">IF(LEN(B19)&gt;0,'OSNOVNA PLAČA'!D13,"")</f>
        <v>0</v>
      </c>
      <c r="E19" s="171">
        <f ca="1">IF(LEN(B19)&gt;0,SUM('OBRAČUNANA OSNOVNA PLAČA'!H13:J13),"")</f>
        <v>0</v>
      </c>
      <c r="F19" s="55"/>
      <c r="G19" s="55"/>
      <c r="H19" s="55"/>
      <c r="I19" s="55">
        <v>0</v>
      </c>
      <c r="J19" s="55"/>
      <c r="K19" s="172">
        <f t="shared" si="5"/>
        <v>0</v>
      </c>
      <c r="L19" s="120">
        <f t="shared" ca="1" si="6"/>
        <v>0</v>
      </c>
      <c r="M19" s="120">
        <f t="shared" ca="1" si="7"/>
        <v>0</v>
      </c>
      <c r="N19" s="120">
        <f t="shared" ca="1" si="8"/>
        <v>0</v>
      </c>
      <c r="O19" s="120">
        <f t="shared" ca="1" si="9"/>
        <v>0</v>
      </c>
      <c r="P19" s="173">
        <f t="shared" ca="1" si="10"/>
        <v>0</v>
      </c>
      <c r="Q19" s="173">
        <f ca="1">IF(LEN(B19)&gt;0,'1-3'!Q19-'1-3'!P19,"")</f>
        <v>0</v>
      </c>
      <c r="R19" s="174"/>
      <c r="AA19" s="161">
        <f>ROW()</f>
        <v>19</v>
      </c>
      <c r="AB19" s="197" t="e">
        <f t="shared" ca="1" si="11"/>
        <v>#N/A</v>
      </c>
      <c r="AC19" s="197" t="e">
        <f t="shared" ca="1" si="12"/>
        <v>#N/A</v>
      </c>
      <c r="AD19" s="198" t="e">
        <f t="shared" ca="1" si="13"/>
        <v>#N/A</v>
      </c>
      <c r="AE19" s="197" t="e">
        <f t="shared" ca="1" si="14"/>
        <v>#N/A</v>
      </c>
      <c r="AF19" s="198" t="e">
        <f t="shared" ca="1" si="15"/>
        <v>#N/A</v>
      </c>
      <c r="AG19" s="197" t="e">
        <f t="shared" ca="1" si="16"/>
        <v>#N/A</v>
      </c>
      <c r="AH19" s="197" t="e">
        <f t="shared" ca="1" si="17"/>
        <v>#N/A</v>
      </c>
      <c r="AI19" s="199" t="e">
        <f t="shared" ca="1" si="18"/>
        <v>#N/A</v>
      </c>
      <c r="AJ19" s="197" t="e">
        <f t="shared" ca="1" si="19"/>
        <v>#N/A</v>
      </c>
      <c r="AK19" s="197" t="e">
        <f t="shared" ca="1" si="20"/>
        <v>#N/A</v>
      </c>
      <c r="AO19" s="57" t="s">
        <v>118</v>
      </c>
      <c r="AP19" s="57" t="str">
        <f t="shared" si="3"/>
        <v>11-4</v>
      </c>
      <c r="AQ19" s="138">
        <f ca="1">MAX($AR$18:$AR$19)</f>
        <v>2</v>
      </c>
      <c r="AR19" s="52">
        <f t="shared" ca="1" si="1"/>
        <v>2</v>
      </c>
      <c r="AS19" s="52" t="str">
        <f ca="1">CELL("address",$AO$18)</f>
        <v>$AO$18</v>
      </c>
      <c r="AT19" s="34" t="s">
        <v>124</v>
      </c>
    </row>
    <row r="20" spans="1:46" ht="27" customHeight="1" x14ac:dyDescent="0.25">
      <c r="A20" s="51">
        <f>'OSNOVNA PLAČA'!A14</f>
        <v>5</v>
      </c>
      <c r="B20" s="157" t="str">
        <f t="shared" ca="1" si="4"/>
        <v>A5</v>
      </c>
      <c r="C20" s="52">
        <f ca="1">IF(LEN(B20)&gt;0,'OSNOVNA PLAČA'!C14,"")</f>
        <v>0</v>
      </c>
      <c r="D20" s="54">
        <f ca="1">IF(LEN(B20)&gt;0,'OSNOVNA PLAČA'!D14,"")</f>
        <v>0</v>
      </c>
      <c r="E20" s="171">
        <f ca="1">IF(LEN(B20)&gt;0,SUM('OBRAČUNANA OSNOVNA PLAČA'!H14:J14),"")</f>
        <v>0</v>
      </c>
      <c r="F20" s="55"/>
      <c r="G20" s="55"/>
      <c r="H20" s="55"/>
      <c r="I20" s="55"/>
      <c r="J20" s="55"/>
      <c r="K20" s="172">
        <f t="shared" si="5"/>
        <v>0</v>
      </c>
      <c r="L20" s="120">
        <f t="shared" ca="1" si="6"/>
        <v>0</v>
      </c>
      <c r="M20" s="120">
        <f t="shared" ca="1" si="7"/>
        <v>0</v>
      </c>
      <c r="N20" s="120">
        <f t="shared" ca="1" si="8"/>
        <v>0</v>
      </c>
      <c r="O20" s="120">
        <f t="shared" ca="1" si="9"/>
        <v>0</v>
      </c>
      <c r="P20" s="173">
        <f t="shared" ca="1" si="10"/>
        <v>0</v>
      </c>
      <c r="Q20" s="173">
        <f ca="1">IF(LEN(B20)&gt;0,'1-3'!Q20-'1-3'!P20,"")</f>
        <v>0</v>
      </c>
      <c r="R20" s="174"/>
      <c r="AA20" s="161">
        <f>ROW()</f>
        <v>20</v>
      </c>
      <c r="AB20" s="197" t="e">
        <f t="shared" ca="1" si="11"/>
        <v>#N/A</v>
      </c>
      <c r="AC20" s="197" t="e">
        <f t="shared" ca="1" si="12"/>
        <v>#N/A</v>
      </c>
      <c r="AD20" s="198" t="e">
        <f t="shared" ca="1" si="13"/>
        <v>#N/A</v>
      </c>
      <c r="AE20" s="197" t="e">
        <f t="shared" ca="1" si="14"/>
        <v>#N/A</v>
      </c>
      <c r="AF20" s="198" t="e">
        <f t="shared" ca="1" si="15"/>
        <v>#N/A</v>
      </c>
      <c r="AG20" s="197" t="e">
        <f t="shared" ca="1" si="16"/>
        <v>#N/A</v>
      </c>
      <c r="AH20" s="197" t="e">
        <f t="shared" ca="1" si="17"/>
        <v>#N/A</v>
      </c>
      <c r="AI20" s="199" t="e">
        <f t="shared" ca="1" si="18"/>
        <v>#N/A</v>
      </c>
      <c r="AJ20" s="197" t="e">
        <f t="shared" ca="1" si="19"/>
        <v>#N/A</v>
      </c>
      <c r="AK20" s="197" t="e">
        <f t="shared" ca="1" si="20"/>
        <v>#N/A</v>
      </c>
    </row>
    <row r="21" spans="1:46" ht="27" customHeight="1" x14ac:dyDescent="0.25">
      <c r="A21" s="51">
        <f>'OSNOVNA PLAČA'!A15</f>
        <v>6</v>
      </c>
      <c r="B21" s="157" t="str">
        <f t="shared" ca="1" si="4"/>
        <v>A6</v>
      </c>
      <c r="C21" s="52">
        <f ca="1">IF(LEN(B21)&gt;0,'OSNOVNA PLAČA'!C15,"")</f>
        <v>0</v>
      </c>
      <c r="D21" s="54">
        <f ca="1">IF(LEN(B21)&gt;0,'OSNOVNA PLAČA'!D15,"")</f>
        <v>0</v>
      </c>
      <c r="E21" s="171">
        <f ca="1">IF(LEN(B21)&gt;0,SUM('OBRAČUNANA OSNOVNA PLAČA'!H15:J15),"")</f>
        <v>0</v>
      </c>
      <c r="F21" s="55"/>
      <c r="G21" s="55">
        <v>1</v>
      </c>
      <c r="H21" s="55"/>
      <c r="I21" s="55">
        <v>1</v>
      </c>
      <c r="J21" s="55"/>
      <c r="K21" s="172">
        <f t="shared" si="5"/>
        <v>2</v>
      </c>
      <c r="L21" s="120">
        <f t="shared" ca="1" si="6"/>
        <v>0.4</v>
      </c>
      <c r="M21" s="120">
        <f t="shared" ca="1" si="7"/>
        <v>0</v>
      </c>
      <c r="N21" s="120">
        <f t="shared" ca="1" si="8"/>
        <v>3.1E-2</v>
      </c>
      <c r="O21" s="120">
        <f t="shared" ca="1" si="9"/>
        <v>0</v>
      </c>
      <c r="P21" s="173">
        <f t="shared" ca="1" si="10"/>
        <v>0</v>
      </c>
      <c r="Q21" s="173">
        <f ca="1">IF(LEN(B21)&gt;0,'1-3'!Q21-'1-3'!P21,"")</f>
        <v>0</v>
      </c>
      <c r="R21" s="174"/>
      <c r="AA21" s="161">
        <f>ROW()</f>
        <v>21</v>
      </c>
      <c r="AB21" s="197" t="e">
        <f t="shared" ca="1" si="11"/>
        <v>#N/A</v>
      </c>
      <c r="AC21" s="197" t="e">
        <f t="shared" ca="1" si="12"/>
        <v>#N/A</v>
      </c>
      <c r="AD21" s="198" t="e">
        <f t="shared" ca="1" si="13"/>
        <v>#N/A</v>
      </c>
      <c r="AE21" s="197" t="e">
        <f t="shared" ca="1" si="14"/>
        <v>#N/A</v>
      </c>
      <c r="AF21" s="198" t="e">
        <f t="shared" ca="1" si="15"/>
        <v>#N/A</v>
      </c>
      <c r="AG21" s="197" t="e">
        <f t="shared" ca="1" si="16"/>
        <v>#N/A</v>
      </c>
      <c r="AH21" s="197" t="e">
        <f t="shared" ca="1" si="17"/>
        <v>#N/A</v>
      </c>
      <c r="AI21" s="199" t="e">
        <f t="shared" ca="1" si="18"/>
        <v>#N/A</v>
      </c>
      <c r="AJ21" s="197" t="e">
        <f t="shared" ca="1" si="19"/>
        <v>#N/A</v>
      </c>
      <c r="AK21" s="197" t="e">
        <f t="shared" ca="1" si="20"/>
        <v>#N/A</v>
      </c>
    </row>
    <row r="22" spans="1:46" ht="27" customHeight="1" x14ac:dyDescent="0.25">
      <c r="A22" s="51">
        <f>'OSNOVNA PLAČA'!A16</f>
        <v>7</v>
      </c>
      <c r="B22" s="157" t="str">
        <f t="shared" ca="1" si="4"/>
        <v>A7</v>
      </c>
      <c r="C22" s="52" t="str">
        <f ca="1">IF(LEN(B22)&gt;0,'OSNOVNA PLAČA'!C16,"")</f>
        <v>IV</v>
      </c>
      <c r="D22" s="54">
        <f ca="1">IF(LEN(B22)&gt;0,'OSNOVNA PLAČA'!D16,"")</f>
        <v>34</v>
      </c>
      <c r="E22" s="171">
        <f ca="1">IF(LEN(B22)&gt;0,SUM('OBRAČUNANA OSNOVNA PLAČA'!H16:J16),"")</f>
        <v>0</v>
      </c>
      <c r="F22" s="55"/>
      <c r="G22" s="55"/>
      <c r="H22" s="55"/>
      <c r="I22" s="55"/>
      <c r="J22" s="55"/>
      <c r="K22" s="172">
        <f t="shared" si="5"/>
        <v>0</v>
      </c>
      <c r="L22" s="120">
        <f t="shared" ca="1" si="6"/>
        <v>0</v>
      </c>
      <c r="M22" s="120">
        <f t="shared" ca="1" si="7"/>
        <v>0</v>
      </c>
      <c r="N22" s="120">
        <f t="shared" ca="1" si="8"/>
        <v>0</v>
      </c>
      <c r="O22" s="120">
        <f t="shared" ca="1" si="9"/>
        <v>0</v>
      </c>
      <c r="P22" s="173">
        <f t="shared" ca="1" si="10"/>
        <v>0</v>
      </c>
      <c r="Q22" s="173">
        <f ca="1">IF(LEN(B22)&gt;0,'1-3'!Q22-'1-3'!P22,"")</f>
        <v>3000</v>
      </c>
      <c r="R22" s="174"/>
      <c r="AA22" s="161">
        <f>ROW()</f>
        <v>22</v>
      </c>
      <c r="AB22" s="197" t="e">
        <f t="shared" ca="1" si="11"/>
        <v>#N/A</v>
      </c>
      <c r="AC22" s="197" t="e">
        <f t="shared" ca="1" si="12"/>
        <v>#N/A</v>
      </c>
      <c r="AD22" s="198" t="e">
        <f t="shared" ca="1" si="13"/>
        <v>#N/A</v>
      </c>
      <c r="AE22" s="197" t="e">
        <f t="shared" ca="1" si="14"/>
        <v>#N/A</v>
      </c>
      <c r="AF22" s="198" t="e">
        <f t="shared" ca="1" si="15"/>
        <v>#N/A</v>
      </c>
      <c r="AG22" s="197" t="e">
        <f t="shared" ca="1" si="16"/>
        <v>#N/A</v>
      </c>
      <c r="AH22" s="197" t="e">
        <f t="shared" ca="1" si="17"/>
        <v>#N/A</v>
      </c>
      <c r="AI22" s="199" t="e">
        <f t="shared" ca="1" si="18"/>
        <v>#N/A</v>
      </c>
      <c r="AJ22" s="197" t="e">
        <f t="shared" ca="1" si="19"/>
        <v>#N/A</v>
      </c>
      <c r="AK22" s="197" t="e">
        <f t="shared" ca="1" si="20"/>
        <v>#N/A</v>
      </c>
    </row>
    <row r="23" spans="1:46" ht="27" customHeight="1" x14ac:dyDescent="0.25">
      <c r="A23" s="51">
        <f>'OSNOVNA PLAČA'!A17</f>
        <v>8</v>
      </c>
      <c r="B23" s="157" t="str">
        <f t="shared" ca="1" si="4"/>
        <v>A8</v>
      </c>
      <c r="C23" s="52">
        <f ca="1">IF(LEN(B23)&gt;0,'OSNOVNA PLAČA'!C17,"")</f>
        <v>0</v>
      </c>
      <c r="D23" s="54">
        <f ca="1">IF(LEN(B23)&gt;0,'OSNOVNA PLAČA'!D17,"")</f>
        <v>0</v>
      </c>
      <c r="E23" s="171">
        <f ca="1">IF(LEN(B23)&gt;0,SUM('OBRAČUNANA OSNOVNA PLAČA'!H17:J17),"")</f>
        <v>0</v>
      </c>
      <c r="F23" s="55"/>
      <c r="G23" s="55"/>
      <c r="H23" s="55"/>
      <c r="I23" s="55"/>
      <c r="J23" s="55"/>
      <c r="K23" s="172">
        <f t="shared" si="5"/>
        <v>0</v>
      </c>
      <c r="L23" s="120">
        <f t="shared" ca="1" si="6"/>
        <v>0</v>
      </c>
      <c r="M23" s="120">
        <f t="shared" ca="1" si="7"/>
        <v>0</v>
      </c>
      <c r="N23" s="120">
        <f t="shared" ca="1" si="8"/>
        <v>0</v>
      </c>
      <c r="O23" s="120">
        <f t="shared" ca="1" si="9"/>
        <v>0</v>
      </c>
      <c r="P23" s="173">
        <f t="shared" ca="1" si="10"/>
        <v>0</v>
      </c>
      <c r="Q23" s="173">
        <f ca="1">IF(LEN(B23)&gt;0,'1-3'!Q23-'1-3'!P23,"")</f>
        <v>0</v>
      </c>
      <c r="R23" s="174"/>
      <c r="AA23" s="161">
        <f>ROW()</f>
        <v>23</v>
      </c>
      <c r="AB23" s="197" t="e">
        <f t="shared" ca="1" si="11"/>
        <v>#N/A</v>
      </c>
      <c r="AC23" s="197" t="e">
        <f t="shared" ca="1" si="12"/>
        <v>#N/A</v>
      </c>
      <c r="AD23" s="198" t="e">
        <f t="shared" ca="1" si="13"/>
        <v>#N/A</v>
      </c>
      <c r="AE23" s="197" t="e">
        <f t="shared" ca="1" si="14"/>
        <v>#N/A</v>
      </c>
      <c r="AF23" s="198" t="e">
        <f t="shared" ca="1" si="15"/>
        <v>#N/A</v>
      </c>
      <c r="AG23" s="197" t="e">
        <f t="shared" ca="1" si="16"/>
        <v>#N/A</v>
      </c>
      <c r="AH23" s="197" t="e">
        <f t="shared" ca="1" si="17"/>
        <v>#N/A</v>
      </c>
      <c r="AI23" s="199" t="e">
        <f t="shared" ca="1" si="18"/>
        <v>#N/A</v>
      </c>
      <c r="AJ23" s="197" t="e">
        <f t="shared" ca="1" si="19"/>
        <v>#N/A</v>
      </c>
      <c r="AK23" s="197" t="e">
        <f t="shared" ca="1" si="20"/>
        <v>#N/A</v>
      </c>
    </row>
    <row r="24" spans="1:46" ht="27" customHeight="1" x14ac:dyDescent="0.25">
      <c r="A24" s="51">
        <f>'OSNOVNA PLAČA'!A18</f>
        <v>9</v>
      </c>
      <c r="B24" s="157" t="str">
        <f t="shared" ca="1" si="4"/>
        <v>A9</v>
      </c>
      <c r="C24" s="52">
        <f ca="1">IF(LEN(B24)&gt;0,'OSNOVNA PLAČA'!C18,"")</f>
        <v>0</v>
      </c>
      <c r="D24" s="54">
        <f ca="1">IF(LEN(B24)&gt;0,'OSNOVNA PLAČA'!D18,"")</f>
        <v>0</v>
      </c>
      <c r="E24" s="171">
        <f ca="1">IF(LEN(B24)&gt;0,SUM('OBRAČUNANA OSNOVNA PLAČA'!H18:J18),"")</f>
        <v>0</v>
      </c>
      <c r="F24" s="55"/>
      <c r="G24" s="55"/>
      <c r="H24" s="55"/>
      <c r="I24" s="55"/>
      <c r="J24" s="55"/>
      <c r="K24" s="172">
        <f t="shared" si="5"/>
        <v>0</v>
      </c>
      <c r="L24" s="120">
        <f t="shared" ca="1" si="6"/>
        <v>0</v>
      </c>
      <c r="M24" s="120">
        <f t="shared" ca="1" si="7"/>
        <v>0</v>
      </c>
      <c r="N24" s="120">
        <f t="shared" ca="1" si="8"/>
        <v>0</v>
      </c>
      <c r="O24" s="120">
        <f t="shared" ca="1" si="9"/>
        <v>0</v>
      </c>
      <c r="P24" s="173">
        <f t="shared" ca="1" si="10"/>
        <v>0</v>
      </c>
      <c r="Q24" s="173">
        <f ca="1">IF(LEN(B24)&gt;0,'1-3'!Q24-'1-3'!P24,"")</f>
        <v>0</v>
      </c>
      <c r="R24" s="174"/>
      <c r="AA24" s="161">
        <f>ROW()</f>
        <v>24</v>
      </c>
      <c r="AB24" s="197" t="e">
        <f t="shared" ca="1" si="11"/>
        <v>#N/A</v>
      </c>
      <c r="AC24" s="197" t="e">
        <f t="shared" ca="1" si="12"/>
        <v>#N/A</v>
      </c>
      <c r="AD24" s="198" t="e">
        <f t="shared" ca="1" si="13"/>
        <v>#N/A</v>
      </c>
      <c r="AE24" s="197" t="e">
        <f t="shared" ca="1" si="14"/>
        <v>#N/A</v>
      </c>
      <c r="AF24" s="198" t="e">
        <f t="shared" ca="1" si="15"/>
        <v>#N/A</v>
      </c>
      <c r="AG24" s="197" t="e">
        <f t="shared" ca="1" si="16"/>
        <v>#N/A</v>
      </c>
      <c r="AH24" s="197" t="e">
        <f t="shared" ca="1" si="17"/>
        <v>#N/A</v>
      </c>
      <c r="AI24" s="199" t="e">
        <f t="shared" ca="1" si="18"/>
        <v>#N/A</v>
      </c>
      <c r="AJ24" s="197" t="e">
        <f t="shared" ca="1" si="19"/>
        <v>#N/A</v>
      </c>
      <c r="AK24" s="197" t="e">
        <f t="shared" ca="1" si="20"/>
        <v>#N/A</v>
      </c>
    </row>
    <row r="25" spans="1:46" ht="27" customHeight="1" x14ac:dyDescent="0.25">
      <c r="A25" s="51">
        <f>'OSNOVNA PLAČA'!A19</f>
        <v>10</v>
      </c>
      <c r="B25" s="157" t="str">
        <f t="shared" ca="1" si="4"/>
        <v>A10</v>
      </c>
      <c r="C25" s="52">
        <f ca="1">IF(LEN(B25)&gt;0,'OSNOVNA PLAČA'!C19,"")</f>
        <v>0</v>
      </c>
      <c r="D25" s="54">
        <f ca="1">IF(LEN(B25)&gt;0,'OSNOVNA PLAČA'!D19,"")</f>
        <v>0</v>
      </c>
      <c r="E25" s="171">
        <f ca="1">IF(LEN(B25)&gt;0,SUM('OBRAČUNANA OSNOVNA PLAČA'!H19:J19),"")</f>
        <v>0</v>
      </c>
      <c r="F25" s="55"/>
      <c r="G25" s="55"/>
      <c r="H25" s="55"/>
      <c r="I25" s="55"/>
      <c r="J25" s="55"/>
      <c r="K25" s="172">
        <f t="shared" si="5"/>
        <v>0</v>
      </c>
      <c r="L25" s="120">
        <f t="shared" ca="1" si="6"/>
        <v>0</v>
      </c>
      <c r="M25" s="120">
        <f t="shared" ca="1" si="7"/>
        <v>0</v>
      </c>
      <c r="N25" s="120">
        <f t="shared" ca="1" si="8"/>
        <v>0</v>
      </c>
      <c r="O25" s="120">
        <f t="shared" ca="1" si="9"/>
        <v>0</v>
      </c>
      <c r="P25" s="173">
        <f t="shared" ca="1" si="10"/>
        <v>0</v>
      </c>
      <c r="Q25" s="173">
        <f ca="1">IF(LEN(B25)&gt;0,'1-3'!Q25-'1-3'!P25,"")</f>
        <v>0</v>
      </c>
      <c r="R25" s="174"/>
      <c r="AA25" s="161">
        <f>ROW()</f>
        <v>25</v>
      </c>
      <c r="AB25" s="197" t="e">
        <f t="shared" ca="1" si="11"/>
        <v>#N/A</v>
      </c>
      <c r="AC25" s="197" t="e">
        <f t="shared" ca="1" si="12"/>
        <v>#N/A</v>
      </c>
      <c r="AD25" s="198" t="e">
        <f t="shared" ca="1" si="13"/>
        <v>#N/A</v>
      </c>
      <c r="AE25" s="197" t="e">
        <f t="shared" ca="1" si="14"/>
        <v>#N/A</v>
      </c>
      <c r="AF25" s="198" t="e">
        <f t="shared" ca="1" si="15"/>
        <v>#N/A</v>
      </c>
      <c r="AG25" s="197" t="e">
        <f t="shared" ca="1" si="16"/>
        <v>#N/A</v>
      </c>
      <c r="AH25" s="197" t="e">
        <f t="shared" ca="1" si="17"/>
        <v>#N/A</v>
      </c>
      <c r="AI25" s="199" t="e">
        <f t="shared" ca="1" si="18"/>
        <v>#N/A</v>
      </c>
      <c r="AJ25" s="197" t="e">
        <f t="shared" ca="1" si="19"/>
        <v>#N/A</v>
      </c>
      <c r="AK25" s="197" t="e">
        <f t="shared" ca="1" si="20"/>
        <v>#N/A</v>
      </c>
    </row>
    <row r="26" spans="1:46" ht="27" customHeight="1" x14ac:dyDescent="0.25">
      <c r="A26" s="51">
        <f>'OSNOVNA PLAČA'!A20</f>
        <v>11</v>
      </c>
      <c r="B26" s="157" t="str">
        <f t="shared" ca="1" si="4"/>
        <v>A11</v>
      </c>
      <c r="C26" s="52" t="str">
        <f ca="1">IF(LEN(B26)&gt;0,'OSNOVNA PLAČA'!C20,"")</f>
        <v>IV</v>
      </c>
      <c r="D26" s="54">
        <f ca="1">IF(LEN(B26)&gt;0,'OSNOVNA PLAČA'!D20,"")</f>
        <v>34</v>
      </c>
      <c r="E26" s="171">
        <f ca="1">IF(LEN(B26)&gt;0,SUM('OBRAČUNANA OSNOVNA PLAČA'!H20:J20),"")</f>
        <v>6000</v>
      </c>
      <c r="F26" s="55"/>
      <c r="G26" s="55"/>
      <c r="H26" s="55"/>
      <c r="I26" s="55"/>
      <c r="J26" s="55"/>
      <c r="K26" s="172">
        <f t="shared" si="5"/>
        <v>0</v>
      </c>
      <c r="L26" s="120">
        <f t="shared" ca="1" si="6"/>
        <v>0</v>
      </c>
      <c r="M26" s="120">
        <f t="shared" ca="1" si="7"/>
        <v>0</v>
      </c>
      <c r="N26" s="120">
        <f t="shared" ca="1" si="8"/>
        <v>0</v>
      </c>
      <c r="O26" s="120">
        <f t="shared" ca="1" si="9"/>
        <v>0</v>
      </c>
      <c r="P26" s="173">
        <f t="shared" ca="1" si="10"/>
        <v>0</v>
      </c>
      <c r="Q26" s="173">
        <f ca="1">IF(LEN(B26)&gt;0,'1-3'!Q26-'1-3'!P26,"")</f>
        <v>3000</v>
      </c>
      <c r="R26" s="174"/>
      <c r="AA26" s="161">
        <f>ROW()</f>
        <v>26</v>
      </c>
      <c r="AB26" s="197" t="e">
        <f t="shared" ca="1" si="11"/>
        <v>#N/A</v>
      </c>
      <c r="AC26" s="197" t="e">
        <f t="shared" ca="1" si="12"/>
        <v>#N/A</v>
      </c>
      <c r="AD26" s="198" t="e">
        <f t="shared" ca="1" si="13"/>
        <v>#N/A</v>
      </c>
      <c r="AE26" s="197" t="e">
        <f t="shared" ca="1" si="14"/>
        <v>#N/A</v>
      </c>
      <c r="AF26" s="198" t="e">
        <f t="shared" ca="1" si="15"/>
        <v>#N/A</v>
      </c>
      <c r="AG26" s="197" t="e">
        <f t="shared" ca="1" si="16"/>
        <v>#N/A</v>
      </c>
      <c r="AH26" s="197" t="e">
        <f t="shared" ca="1" si="17"/>
        <v>#N/A</v>
      </c>
      <c r="AI26" s="199" t="e">
        <f t="shared" ca="1" si="18"/>
        <v>#N/A</v>
      </c>
      <c r="AJ26" s="197" t="e">
        <f t="shared" ca="1" si="19"/>
        <v>#N/A</v>
      </c>
      <c r="AK26" s="197" t="e">
        <f t="shared" ca="1" si="20"/>
        <v>#N/A</v>
      </c>
    </row>
    <row r="27" spans="1:46" ht="27" customHeight="1" x14ac:dyDescent="0.25">
      <c r="A27" s="51">
        <f>'OSNOVNA PLAČA'!A21</f>
        <v>12</v>
      </c>
      <c r="B27" s="157" t="str">
        <f t="shared" ca="1" si="4"/>
        <v>A12</v>
      </c>
      <c r="C27" s="52">
        <f ca="1">IF(LEN(B27)&gt;0,'OSNOVNA PLAČA'!C21,"")</f>
        <v>0</v>
      </c>
      <c r="D27" s="54">
        <f ca="1">IF(LEN(B27)&gt;0,'OSNOVNA PLAČA'!D21,"")</f>
        <v>0</v>
      </c>
      <c r="E27" s="171">
        <f ca="1">IF(LEN(B27)&gt;0,SUM('OBRAČUNANA OSNOVNA PLAČA'!H21:J21),"")</f>
        <v>0</v>
      </c>
      <c r="F27" s="55"/>
      <c r="G27" s="55"/>
      <c r="H27" s="55"/>
      <c r="I27" s="55"/>
      <c r="J27" s="55"/>
      <c r="K27" s="172">
        <f t="shared" si="5"/>
        <v>0</v>
      </c>
      <c r="L27" s="120">
        <f t="shared" ca="1" si="6"/>
        <v>0</v>
      </c>
      <c r="M27" s="120">
        <f t="shared" ca="1" si="7"/>
        <v>0</v>
      </c>
      <c r="N27" s="120">
        <f t="shared" ca="1" si="8"/>
        <v>0</v>
      </c>
      <c r="O27" s="120">
        <f t="shared" ca="1" si="9"/>
        <v>0</v>
      </c>
      <c r="P27" s="173">
        <f t="shared" ca="1" si="10"/>
        <v>0</v>
      </c>
      <c r="Q27" s="173">
        <f ca="1">IF(LEN(B27)&gt;0,'1-3'!Q27-'1-3'!P27,"")</f>
        <v>0</v>
      </c>
      <c r="R27" s="174"/>
      <c r="AA27" s="161">
        <f>ROW()</f>
        <v>27</v>
      </c>
      <c r="AB27" s="197" t="e">
        <f t="shared" ca="1" si="11"/>
        <v>#N/A</v>
      </c>
      <c r="AC27" s="197" t="e">
        <f t="shared" ca="1" si="12"/>
        <v>#N/A</v>
      </c>
      <c r="AD27" s="198" t="e">
        <f t="shared" ca="1" si="13"/>
        <v>#N/A</v>
      </c>
      <c r="AE27" s="197" t="e">
        <f t="shared" ca="1" si="14"/>
        <v>#N/A</v>
      </c>
      <c r="AF27" s="198" t="e">
        <f t="shared" ca="1" si="15"/>
        <v>#N/A</v>
      </c>
      <c r="AG27" s="197" t="e">
        <f t="shared" ca="1" si="16"/>
        <v>#N/A</v>
      </c>
      <c r="AH27" s="197" t="e">
        <f t="shared" ca="1" si="17"/>
        <v>#N/A</v>
      </c>
      <c r="AI27" s="199" t="e">
        <f t="shared" ca="1" si="18"/>
        <v>#N/A</v>
      </c>
      <c r="AJ27" s="197" t="e">
        <f t="shared" ca="1" si="19"/>
        <v>#N/A</v>
      </c>
      <c r="AK27" s="197" t="e">
        <f t="shared" ca="1" si="20"/>
        <v>#N/A</v>
      </c>
    </row>
    <row r="28" spans="1:46" ht="27" customHeight="1" x14ac:dyDescent="0.25">
      <c r="A28" s="51">
        <f>'OSNOVNA PLAČA'!A22</f>
        <v>13</v>
      </c>
      <c r="B28" s="157" t="str">
        <f t="shared" ca="1" si="4"/>
        <v>A13</v>
      </c>
      <c r="C28" s="52">
        <f ca="1">IF(LEN(B28)&gt;0,'OSNOVNA PLAČA'!C22,"")</f>
        <v>0</v>
      </c>
      <c r="D28" s="54">
        <f ca="1">IF(LEN(B28)&gt;0,'OSNOVNA PLAČA'!D22,"")</f>
        <v>0</v>
      </c>
      <c r="E28" s="171">
        <f ca="1">IF(LEN(B28)&gt;0,SUM('OBRAČUNANA OSNOVNA PLAČA'!H22:J22),"")</f>
        <v>0</v>
      </c>
      <c r="F28" s="55"/>
      <c r="G28" s="55"/>
      <c r="H28" s="55"/>
      <c r="I28" s="55"/>
      <c r="J28" s="55"/>
      <c r="K28" s="172">
        <f t="shared" si="5"/>
        <v>0</v>
      </c>
      <c r="L28" s="120">
        <f t="shared" ca="1" si="6"/>
        <v>0</v>
      </c>
      <c r="M28" s="120">
        <f t="shared" ca="1" si="7"/>
        <v>0</v>
      </c>
      <c r="N28" s="120">
        <f t="shared" ca="1" si="8"/>
        <v>0</v>
      </c>
      <c r="O28" s="120">
        <f t="shared" ca="1" si="9"/>
        <v>0</v>
      </c>
      <c r="P28" s="173">
        <f t="shared" ca="1" si="10"/>
        <v>0</v>
      </c>
      <c r="Q28" s="173">
        <f ca="1">IF(LEN(B28)&gt;0,'1-3'!Q28-'1-3'!P28,"")</f>
        <v>0</v>
      </c>
      <c r="R28" s="174"/>
      <c r="AA28" s="161">
        <f>ROW()</f>
        <v>28</v>
      </c>
      <c r="AB28" s="197" t="e">
        <f t="shared" ca="1" si="11"/>
        <v>#N/A</v>
      </c>
      <c r="AC28" s="197" t="e">
        <f t="shared" ca="1" si="12"/>
        <v>#N/A</v>
      </c>
      <c r="AD28" s="198" t="e">
        <f t="shared" ca="1" si="13"/>
        <v>#N/A</v>
      </c>
      <c r="AE28" s="197" t="e">
        <f t="shared" ca="1" si="14"/>
        <v>#N/A</v>
      </c>
      <c r="AF28" s="198" t="e">
        <f t="shared" ca="1" si="15"/>
        <v>#N/A</v>
      </c>
      <c r="AG28" s="197" t="e">
        <f t="shared" ca="1" si="16"/>
        <v>#N/A</v>
      </c>
      <c r="AH28" s="197" t="e">
        <f t="shared" ca="1" si="17"/>
        <v>#N/A</v>
      </c>
      <c r="AI28" s="199" t="e">
        <f t="shared" ca="1" si="18"/>
        <v>#N/A</v>
      </c>
      <c r="AJ28" s="197" t="e">
        <f t="shared" ca="1" si="19"/>
        <v>#N/A</v>
      </c>
      <c r="AK28" s="197" t="e">
        <f t="shared" ca="1" si="20"/>
        <v>#N/A</v>
      </c>
    </row>
    <row r="29" spans="1:46" ht="27" customHeight="1" x14ac:dyDescent="0.25">
      <c r="A29" s="51">
        <f>'OSNOVNA PLAČA'!A23</f>
        <v>14</v>
      </c>
      <c r="B29" s="157" t="str">
        <f t="shared" ca="1" si="4"/>
        <v>A14</v>
      </c>
      <c r="C29" s="52">
        <f ca="1">IF(LEN(B29)&gt;0,'OSNOVNA PLAČA'!C23,"")</f>
        <v>0</v>
      </c>
      <c r="D29" s="54">
        <f ca="1">IF(LEN(B29)&gt;0,'OSNOVNA PLAČA'!D23,"")</f>
        <v>0</v>
      </c>
      <c r="E29" s="171">
        <f ca="1">IF(LEN(B29)&gt;0,SUM('OBRAČUNANA OSNOVNA PLAČA'!H23:J23),"")</f>
        <v>0</v>
      </c>
      <c r="F29" s="55"/>
      <c r="G29" s="55"/>
      <c r="H29" s="55"/>
      <c r="I29" s="55"/>
      <c r="J29" s="55"/>
      <c r="K29" s="172">
        <f t="shared" si="5"/>
        <v>0</v>
      </c>
      <c r="L29" s="120">
        <f t="shared" ca="1" si="6"/>
        <v>0</v>
      </c>
      <c r="M29" s="120">
        <f t="shared" ca="1" si="7"/>
        <v>0</v>
      </c>
      <c r="N29" s="120">
        <f t="shared" ca="1" si="8"/>
        <v>0</v>
      </c>
      <c r="O29" s="120">
        <f t="shared" ca="1" si="9"/>
        <v>0</v>
      </c>
      <c r="P29" s="173">
        <f t="shared" ca="1" si="10"/>
        <v>0</v>
      </c>
      <c r="Q29" s="173">
        <f ca="1">IF(LEN(B29)&gt;0,'1-3'!Q29-'1-3'!P29,"")</f>
        <v>0</v>
      </c>
      <c r="R29" s="174"/>
      <c r="AA29" s="161">
        <f>ROW()</f>
        <v>29</v>
      </c>
      <c r="AB29" s="197" t="e">
        <f t="shared" ca="1" si="11"/>
        <v>#N/A</v>
      </c>
      <c r="AC29" s="197" t="e">
        <f t="shared" ca="1" si="12"/>
        <v>#N/A</v>
      </c>
      <c r="AD29" s="198" t="e">
        <f t="shared" ca="1" si="13"/>
        <v>#N/A</v>
      </c>
      <c r="AE29" s="197" t="e">
        <f t="shared" ca="1" si="14"/>
        <v>#N/A</v>
      </c>
      <c r="AF29" s="198" t="e">
        <f t="shared" ca="1" si="15"/>
        <v>#N/A</v>
      </c>
      <c r="AG29" s="197" t="e">
        <f t="shared" ca="1" si="16"/>
        <v>#N/A</v>
      </c>
      <c r="AH29" s="197" t="e">
        <f t="shared" ca="1" si="17"/>
        <v>#N/A</v>
      </c>
      <c r="AI29" s="199" t="e">
        <f t="shared" ca="1" si="18"/>
        <v>#N/A</v>
      </c>
      <c r="AJ29" s="197" t="e">
        <f t="shared" ca="1" si="19"/>
        <v>#N/A</v>
      </c>
      <c r="AK29" s="197" t="e">
        <f t="shared" ca="1" si="20"/>
        <v>#N/A</v>
      </c>
    </row>
    <row r="30" spans="1:46" ht="27" customHeight="1" x14ac:dyDescent="0.25">
      <c r="A30" s="51">
        <f>'OSNOVNA PLAČA'!A24</f>
        <v>15</v>
      </c>
      <c r="B30" s="157" t="str">
        <f t="shared" ca="1" si="4"/>
        <v>A15</v>
      </c>
      <c r="C30" s="52">
        <f ca="1">IF(LEN(B30)&gt;0,'OSNOVNA PLAČA'!C24,"")</f>
        <v>0</v>
      </c>
      <c r="D30" s="54">
        <f ca="1">IF(LEN(B30)&gt;0,'OSNOVNA PLAČA'!D24,"")</f>
        <v>0</v>
      </c>
      <c r="E30" s="171">
        <f ca="1">IF(LEN(B30)&gt;0,SUM('OBRAČUNANA OSNOVNA PLAČA'!H24:J24),"")</f>
        <v>0</v>
      </c>
      <c r="F30" s="55"/>
      <c r="G30" s="55"/>
      <c r="H30" s="55"/>
      <c r="I30" s="55"/>
      <c r="J30" s="55"/>
      <c r="K30" s="172">
        <f t="shared" si="5"/>
        <v>0</v>
      </c>
      <c r="L30" s="120">
        <f t="shared" ca="1" si="6"/>
        <v>0</v>
      </c>
      <c r="M30" s="120">
        <f t="shared" ca="1" si="7"/>
        <v>0</v>
      </c>
      <c r="N30" s="120">
        <f t="shared" ca="1" si="8"/>
        <v>0</v>
      </c>
      <c r="O30" s="120">
        <f t="shared" ca="1" si="9"/>
        <v>0</v>
      </c>
      <c r="P30" s="173">
        <f t="shared" ca="1" si="10"/>
        <v>0</v>
      </c>
      <c r="Q30" s="173">
        <f ca="1">IF(LEN(B30)&gt;0,'1-3'!Q30-'1-3'!P30,"")</f>
        <v>0</v>
      </c>
      <c r="R30" s="174"/>
      <c r="AA30" s="161">
        <f>ROW()</f>
        <v>30</v>
      </c>
      <c r="AB30" s="197" t="e">
        <f t="shared" ca="1" si="11"/>
        <v>#N/A</v>
      </c>
      <c r="AC30" s="197" t="e">
        <f t="shared" ca="1" si="12"/>
        <v>#N/A</v>
      </c>
      <c r="AD30" s="198" t="e">
        <f t="shared" ca="1" si="13"/>
        <v>#N/A</v>
      </c>
      <c r="AE30" s="197" t="e">
        <f t="shared" ca="1" si="14"/>
        <v>#N/A</v>
      </c>
      <c r="AF30" s="198" t="e">
        <f t="shared" ca="1" si="15"/>
        <v>#N/A</v>
      </c>
      <c r="AG30" s="197" t="e">
        <f t="shared" ca="1" si="16"/>
        <v>#N/A</v>
      </c>
      <c r="AH30" s="197" t="e">
        <f t="shared" ca="1" si="17"/>
        <v>#N/A</v>
      </c>
      <c r="AI30" s="199" t="e">
        <f t="shared" ca="1" si="18"/>
        <v>#N/A</v>
      </c>
      <c r="AJ30" s="197" t="e">
        <f t="shared" ca="1" si="19"/>
        <v>#N/A</v>
      </c>
      <c r="AK30" s="197" t="e">
        <f t="shared" ca="1" si="20"/>
        <v>#N/A</v>
      </c>
    </row>
    <row r="31" spans="1:46" ht="27" customHeight="1" x14ac:dyDescent="0.25">
      <c r="A31" s="51">
        <f>'OSNOVNA PLAČA'!A25</f>
        <v>16</v>
      </c>
      <c r="B31" s="157" t="str">
        <f t="shared" ca="1" si="4"/>
        <v>A16</v>
      </c>
      <c r="C31" s="52">
        <f ca="1">IF(LEN(B31)&gt;0,'OSNOVNA PLAČA'!C25,"")</f>
        <v>0</v>
      </c>
      <c r="D31" s="54">
        <f ca="1">IF(LEN(B31)&gt;0,'OSNOVNA PLAČA'!D25,"")</f>
        <v>0</v>
      </c>
      <c r="E31" s="171">
        <f ca="1">IF(LEN(B31)&gt;0,SUM('OBRAČUNANA OSNOVNA PLAČA'!H25:J25),"")</f>
        <v>0</v>
      </c>
      <c r="F31" s="55"/>
      <c r="G31" s="55"/>
      <c r="H31" s="55"/>
      <c r="I31" s="55"/>
      <c r="J31" s="55"/>
      <c r="K31" s="172">
        <f t="shared" si="5"/>
        <v>0</v>
      </c>
      <c r="L31" s="120">
        <f t="shared" ca="1" si="6"/>
        <v>0</v>
      </c>
      <c r="M31" s="120">
        <f t="shared" ca="1" si="7"/>
        <v>0</v>
      </c>
      <c r="N31" s="120">
        <f t="shared" ca="1" si="8"/>
        <v>0</v>
      </c>
      <c r="O31" s="120">
        <f t="shared" ca="1" si="9"/>
        <v>0</v>
      </c>
      <c r="P31" s="173">
        <f t="shared" ca="1" si="10"/>
        <v>0</v>
      </c>
      <c r="Q31" s="173">
        <f ca="1">IF(LEN(B31)&gt;0,'1-3'!Q31-'1-3'!P31,"")</f>
        <v>0</v>
      </c>
      <c r="R31" s="174"/>
      <c r="AA31" s="161">
        <f>ROW()</f>
        <v>31</v>
      </c>
      <c r="AB31" s="197" t="e">
        <f t="shared" ca="1" si="11"/>
        <v>#N/A</v>
      </c>
      <c r="AC31" s="197" t="e">
        <f t="shared" ca="1" si="12"/>
        <v>#N/A</v>
      </c>
      <c r="AD31" s="198" t="e">
        <f t="shared" ca="1" si="13"/>
        <v>#N/A</v>
      </c>
      <c r="AE31" s="197" t="e">
        <f t="shared" ca="1" si="14"/>
        <v>#N/A</v>
      </c>
      <c r="AF31" s="198" t="e">
        <f t="shared" ca="1" si="15"/>
        <v>#N/A</v>
      </c>
      <c r="AG31" s="197" t="e">
        <f t="shared" ca="1" si="16"/>
        <v>#N/A</v>
      </c>
      <c r="AH31" s="197" t="e">
        <f t="shared" ca="1" si="17"/>
        <v>#N/A</v>
      </c>
      <c r="AI31" s="199" t="e">
        <f t="shared" ca="1" si="18"/>
        <v>#N/A</v>
      </c>
      <c r="AJ31" s="197" t="e">
        <f t="shared" ca="1" si="19"/>
        <v>#N/A</v>
      </c>
      <c r="AK31" s="197" t="e">
        <f t="shared" ca="1" si="20"/>
        <v>#N/A</v>
      </c>
    </row>
    <row r="32" spans="1:46" ht="27" customHeight="1" x14ac:dyDescent="0.25">
      <c r="A32" s="51">
        <f>'OSNOVNA PLAČA'!A26</f>
        <v>17</v>
      </c>
      <c r="B32" s="157" t="str">
        <f t="shared" ca="1" si="4"/>
        <v>A17</v>
      </c>
      <c r="C32" s="52">
        <f ca="1">IF(LEN(B32)&gt;0,'OSNOVNA PLAČA'!C26,"")</f>
        <v>0</v>
      </c>
      <c r="D32" s="54">
        <f ca="1">IF(LEN(B32)&gt;0,'OSNOVNA PLAČA'!D26,"")</f>
        <v>0</v>
      </c>
      <c r="E32" s="171">
        <f ca="1">IF(LEN(B32)&gt;0,SUM('OBRAČUNANA OSNOVNA PLAČA'!H26:J26),"")</f>
        <v>0</v>
      </c>
      <c r="F32" s="55"/>
      <c r="G32" s="55"/>
      <c r="H32" s="55"/>
      <c r="I32" s="55"/>
      <c r="J32" s="55"/>
      <c r="K32" s="172">
        <f t="shared" si="5"/>
        <v>0</v>
      </c>
      <c r="L32" s="120">
        <f t="shared" ca="1" si="6"/>
        <v>0</v>
      </c>
      <c r="M32" s="120">
        <f t="shared" ca="1" si="7"/>
        <v>0</v>
      </c>
      <c r="N32" s="120">
        <f t="shared" ca="1" si="8"/>
        <v>0</v>
      </c>
      <c r="O32" s="120">
        <f t="shared" ca="1" si="9"/>
        <v>0</v>
      </c>
      <c r="P32" s="173">
        <f t="shared" ca="1" si="10"/>
        <v>0</v>
      </c>
      <c r="Q32" s="173">
        <f ca="1">IF(LEN(B32)&gt;0,'1-3'!Q32-'1-3'!P32,"")</f>
        <v>0</v>
      </c>
      <c r="R32" s="174"/>
      <c r="AA32" s="161">
        <f>ROW()</f>
        <v>32</v>
      </c>
      <c r="AB32" s="197" t="e">
        <f t="shared" ca="1" si="11"/>
        <v>#N/A</v>
      </c>
      <c r="AC32" s="197" t="e">
        <f t="shared" ca="1" si="12"/>
        <v>#N/A</v>
      </c>
      <c r="AD32" s="198" t="e">
        <f t="shared" ca="1" si="13"/>
        <v>#N/A</v>
      </c>
      <c r="AE32" s="197" t="e">
        <f t="shared" ca="1" si="14"/>
        <v>#N/A</v>
      </c>
      <c r="AF32" s="198" t="e">
        <f t="shared" ca="1" si="15"/>
        <v>#N/A</v>
      </c>
      <c r="AG32" s="197" t="e">
        <f t="shared" ca="1" si="16"/>
        <v>#N/A</v>
      </c>
      <c r="AH32" s="197" t="e">
        <f t="shared" ca="1" si="17"/>
        <v>#N/A</v>
      </c>
      <c r="AI32" s="199" t="e">
        <f t="shared" ca="1" si="18"/>
        <v>#N/A</v>
      </c>
      <c r="AJ32" s="197" t="e">
        <f t="shared" ca="1" si="19"/>
        <v>#N/A</v>
      </c>
      <c r="AK32" s="197" t="e">
        <f t="shared" ca="1" si="20"/>
        <v>#N/A</v>
      </c>
    </row>
    <row r="33" spans="1:37" ht="27" customHeight="1" x14ac:dyDescent="0.25">
      <c r="A33" s="51">
        <f>'OSNOVNA PLAČA'!A27</f>
        <v>18</v>
      </c>
      <c r="B33" s="157" t="str">
        <f t="shared" ca="1" si="4"/>
        <v>A18</v>
      </c>
      <c r="C33" s="52">
        <f ca="1">IF(LEN(B33)&gt;0,'OSNOVNA PLAČA'!C27,"")</f>
        <v>0</v>
      </c>
      <c r="D33" s="54">
        <f ca="1">IF(LEN(B33)&gt;0,'OSNOVNA PLAČA'!D27,"")</f>
        <v>0</v>
      </c>
      <c r="E33" s="171">
        <f ca="1">IF(LEN(B33)&gt;0,SUM('OBRAČUNANA OSNOVNA PLAČA'!H27:J27),"")</f>
        <v>0</v>
      </c>
      <c r="F33" s="55"/>
      <c r="G33" s="55"/>
      <c r="H33" s="55"/>
      <c r="I33" s="55"/>
      <c r="J33" s="55"/>
      <c r="K33" s="172">
        <f t="shared" si="5"/>
        <v>0</v>
      </c>
      <c r="L33" s="120">
        <f t="shared" ca="1" si="6"/>
        <v>0</v>
      </c>
      <c r="M33" s="120">
        <f t="shared" ca="1" si="7"/>
        <v>0</v>
      </c>
      <c r="N33" s="120">
        <f t="shared" ca="1" si="8"/>
        <v>0</v>
      </c>
      <c r="O33" s="120">
        <f t="shared" ca="1" si="9"/>
        <v>0</v>
      </c>
      <c r="P33" s="173">
        <f t="shared" ca="1" si="10"/>
        <v>0</v>
      </c>
      <c r="Q33" s="173">
        <f ca="1">IF(LEN(B33)&gt;0,'1-3'!Q33-'1-3'!P33,"")</f>
        <v>0</v>
      </c>
      <c r="R33" s="174"/>
      <c r="AA33" s="161">
        <f>ROW()</f>
        <v>33</v>
      </c>
      <c r="AB33" s="197" t="e">
        <f t="shared" ca="1" si="11"/>
        <v>#N/A</v>
      </c>
      <c r="AC33" s="197" t="e">
        <f t="shared" ca="1" si="12"/>
        <v>#N/A</v>
      </c>
      <c r="AD33" s="198" t="e">
        <f t="shared" ca="1" si="13"/>
        <v>#N/A</v>
      </c>
      <c r="AE33" s="197" t="e">
        <f t="shared" ca="1" si="14"/>
        <v>#N/A</v>
      </c>
      <c r="AF33" s="198" t="e">
        <f t="shared" ca="1" si="15"/>
        <v>#N/A</v>
      </c>
      <c r="AG33" s="197" t="e">
        <f t="shared" ca="1" si="16"/>
        <v>#N/A</v>
      </c>
      <c r="AH33" s="197" t="e">
        <f t="shared" ca="1" si="17"/>
        <v>#N/A</v>
      </c>
      <c r="AI33" s="199" t="e">
        <f t="shared" ca="1" si="18"/>
        <v>#N/A</v>
      </c>
      <c r="AJ33" s="197" t="e">
        <f t="shared" ca="1" si="19"/>
        <v>#N/A</v>
      </c>
      <c r="AK33" s="197" t="e">
        <f t="shared" ca="1" si="20"/>
        <v>#N/A</v>
      </c>
    </row>
    <row r="34" spans="1:37" ht="27" customHeight="1" x14ac:dyDescent="0.25">
      <c r="A34" s="51">
        <f>'OSNOVNA PLAČA'!A28</f>
        <v>19</v>
      </c>
      <c r="B34" s="157" t="str">
        <f t="shared" ca="1" si="4"/>
        <v>A19</v>
      </c>
      <c r="C34" s="52">
        <f ca="1">IF(LEN(B34)&gt;0,'OSNOVNA PLAČA'!C28,"")</f>
        <v>0</v>
      </c>
      <c r="D34" s="54">
        <f ca="1">IF(LEN(B34)&gt;0,'OSNOVNA PLAČA'!D28,"")</f>
        <v>0</v>
      </c>
      <c r="E34" s="171">
        <f ca="1">IF(LEN(B34)&gt;0,SUM('OBRAČUNANA OSNOVNA PLAČA'!H28:J28),"")</f>
        <v>0</v>
      </c>
      <c r="F34" s="55"/>
      <c r="G34" s="55"/>
      <c r="H34" s="55"/>
      <c r="I34" s="55"/>
      <c r="J34" s="55"/>
      <c r="K34" s="172">
        <f t="shared" si="5"/>
        <v>0</v>
      </c>
      <c r="L34" s="120">
        <f t="shared" ca="1" si="6"/>
        <v>0</v>
      </c>
      <c r="M34" s="120">
        <f t="shared" ca="1" si="7"/>
        <v>0</v>
      </c>
      <c r="N34" s="120">
        <f t="shared" ca="1" si="8"/>
        <v>0</v>
      </c>
      <c r="O34" s="120">
        <f t="shared" ca="1" si="9"/>
        <v>0</v>
      </c>
      <c r="P34" s="173">
        <f t="shared" ca="1" si="10"/>
        <v>0</v>
      </c>
      <c r="Q34" s="173">
        <f ca="1">IF(LEN(B34)&gt;0,'1-3'!Q34-'1-3'!P34,"")</f>
        <v>0</v>
      </c>
      <c r="R34" s="174"/>
      <c r="AA34" s="161">
        <f>ROW()</f>
        <v>34</v>
      </c>
      <c r="AB34" s="197" t="e">
        <f t="shared" ca="1" si="11"/>
        <v>#N/A</v>
      </c>
      <c r="AC34" s="197" t="e">
        <f t="shared" ca="1" si="12"/>
        <v>#N/A</v>
      </c>
      <c r="AD34" s="198" t="e">
        <f t="shared" ca="1" si="13"/>
        <v>#N/A</v>
      </c>
      <c r="AE34" s="197" t="e">
        <f t="shared" ca="1" si="14"/>
        <v>#N/A</v>
      </c>
      <c r="AF34" s="198" t="e">
        <f t="shared" ca="1" si="15"/>
        <v>#N/A</v>
      </c>
      <c r="AG34" s="197" t="e">
        <f t="shared" ca="1" si="16"/>
        <v>#N/A</v>
      </c>
      <c r="AH34" s="197" t="e">
        <f t="shared" ca="1" si="17"/>
        <v>#N/A</v>
      </c>
      <c r="AI34" s="199" t="e">
        <f t="shared" ca="1" si="18"/>
        <v>#N/A</v>
      </c>
      <c r="AJ34" s="197" t="e">
        <f t="shared" ca="1" si="19"/>
        <v>#N/A</v>
      </c>
      <c r="AK34" s="197" t="e">
        <f t="shared" ca="1" si="20"/>
        <v>#N/A</v>
      </c>
    </row>
    <row r="35" spans="1:37" ht="27" customHeight="1" x14ac:dyDescent="0.25">
      <c r="A35" s="51">
        <f>'OSNOVNA PLAČA'!A29</f>
        <v>20</v>
      </c>
      <c r="B35" s="157" t="str">
        <f t="shared" ca="1" si="4"/>
        <v>A20</v>
      </c>
      <c r="C35" s="52">
        <f ca="1">IF(LEN(B35)&gt;0,'OSNOVNA PLAČA'!C29,"")</f>
        <v>0</v>
      </c>
      <c r="D35" s="54">
        <f ca="1">IF(LEN(B35)&gt;0,'OSNOVNA PLAČA'!D29,"")</f>
        <v>0</v>
      </c>
      <c r="E35" s="171">
        <f ca="1">IF(LEN(B35)&gt;0,SUM('OBRAČUNANA OSNOVNA PLAČA'!H29:J29),"")</f>
        <v>0</v>
      </c>
      <c r="F35" s="55"/>
      <c r="G35" s="55"/>
      <c r="H35" s="55"/>
      <c r="I35" s="55"/>
      <c r="J35" s="55"/>
      <c r="K35" s="172">
        <f t="shared" si="5"/>
        <v>0</v>
      </c>
      <c r="L35" s="120">
        <f t="shared" ca="1" si="6"/>
        <v>0</v>
      </c>
      <c r="M35" s="120">
        <f t="shared" ca="1" si="7"/>
        <v>0</v>
      </c>
      <c r="N35" s="120">
        <f t="shared" ca="1" si="8"/>
        <v>0</v>
      </c>
      <c r="O35" s="120">
        <f t="shared" ca="1" si="9"/>
        <v>0</v>
      </c>
      <c r="P35" s="173">
        <f t="shared" ca="1" si="10"/>
        <v>0</v>
      </c>
      <c r="Q35" s="173">
        <f ca="1">IF(LEN(B35)&gt;0,'1-3'!Q35-'1-3'!P35,"")</f>
        <v>0</v>
      </c>
      <c r="R35" s="174"/>
      <c r="AA35" s="161">
        <f>ROW()</f>
        <v>35</v>
      </c>
      <c r="AB35" s="197" t="e">
        <f t="shared" ca="1" si="11"/>
        <v>#N/A</v>
      </c>
      <c r="AC35" s="197" t="e">
        <f t="shared" ca="1" si="12"/>
        <v>#N/A</v>
      </c>
      <c r="AD35" s="198" t="e">
        <f t="shared" ca="1" si="13"/>
        <v>#N/A</v>
      </c>
      <c r="AE35" s="197" t="e">
        <f t="shared" ca="1" si="14"/>
        <v>#N/A</v>
      </c>
      <c r="AF35" s="198" t="e">
        <f t="shared" ca="1" si="15"/>
        <v>#N/A</v>
      </c>
      <c r="AG35" s="197" t="e">
        <f t="shared" ca="1" si="16"/>
        <v>#N/A</v>
      </c>
      <c r="AH35" s="197" t="e">
        <f t="shared" ca="1" si="17"/>
        <v>#N/A</v>
      </c>
      <c r="AI35" s="199" t="e">
        <f t="shared" ca="1" si="18"/>
        <v>#N/A</v>
      </c>
      <c r="AJ35" s="197" t="e">
        <f t="shared" ca="1" si="19"/>
        <v>#N/A</v>
      </c>
      <c r="AK35" s="197" t="e">
        <f t="shared" ca="1" si="20"/>
        <v>#N/A</v>
      </c>
    </row>
    <row r="36" spans="1:37" ht="27" customHeight="1" x14ac:dyDescent="0.25">
      <c r="A36" s="51">
        <f>'OSNOVNA PLAČA'!A30</f>
        <v>21</v>
      </c>
      <c r="B36" s="157" t="str">
        <f t="shared" ca="1" si="4"/>
        <v>A21</v>
      </c>
      <c r="C36" s="52">
        <f ca="1">IF(LEN(B36)&gt;0,'OSNOVNA PLAČA'!C30,"")</f>
        <v>0</v>
      </c>
      <c r="D36" s="54">
        <f ca="1">IF(LEN(B36)&gt;0,'OSNOVNA PLAČA'!D30,"")</f>
        <v>0</v>
      </c>
      <c r="E36" s="171">
        <f ca="1">IF(LEN(B36)&gt;0,SUM('OBRAČUNANA OSNOVNA PLAČA'!H30:J30),"")</f>
        <v>0</v>
      </c>
      <c r="F36" s="55"/>
      <c r="G36" s="55"/>
      <c r="H36" s="55"/>
      <c r="I36" s="55"/>
      <c r="J36" s="55"/>
      <c r="K36" s="172">
        <f t="shared" si="5"/>
        <v>0</v>
      </c>
      <c r="L36" s="120">
        <f t="shared" ca="1" si="6"/>
        <v>0</v>
      </c>
      <c r="M36" s="120">
        <f t="shared" ca="1" si="7"/>
        <v>0</v>
      </c>
      <c r="N36" s="120">
        <f t="shared" ca="1" si="8"/>
        <v>0</v>
      </c>
      <c r="O36" s="120">
        <f t="shared" ca="1" si="9"/>
        <v>0</v>
      </c>
      <c r="P36" s="173">
        <f t="shared" ca="1" si="10"/>
        <v>0</v>
      </c>
      <c r="Q36" s="173">
        <f ca="1">IF(LEN(B36)&gt;0,'1-3'!Q36-'1-3'!P36,"")</f>
        <v>0</v>
      </c>
      <c r="R36" s="174"/>
      <c r="AA36" s="161">
        <f>ROW()</f>
        <v>36</v>
      </c>
      <c r="AB36" s="197" t="e">
        <f t="shared" ca="1" si="11"/>
        <v>#N/A</v>
      </c>
      <c r="AC36" s="197" t="e">
        <f t="shared" ca="1" si="12"/>
        <v>#N/A</v>
      </c>
      <c r="AD36" s="198" t="e">
        <f t="shared" ca="1" si="13"/>
        <v>#N/A</v>
      </c>
      <c r="AE36" s="197" t="e">
        <f t="shared" ca="1" si="14"/>
        <v>#N/A</v>
      </c>
      <c r="AF36" s="198" t="e">
        <f t="shared" ca="1" si="15"/>
        <v>#N/A</v>
      </c>
      <c r="AG36" s="197" t="e">
        <f t="shared" ca="1" si="16"/>
        <v>#N/A</v>
      </c>
      <c r="AH36" s="197" t="e">
        <f t="shared" ca="1" si="17"/>
        <v>#N/A</v>
      </c>
      <c r="AI36" s="199" t="e">
        <f t="shared" ca="1" si="18"/>
        <v>#N/A</v>
      </c>
      <c r="AJ36" s="197" t="e">
        <f t="shared" ca="1" si="19"/>
        <v>#N/A</v>
      </c>
      <c r="AK36" s="197" t="e">
        <f t="shared" ca="1" si="20"/>
        <v>#N/A</v>
      </c>
    </row>
    <row r="37" spans="1:37" ht="27" customHeight="1" x14ac:dyDescent="0.25">
      <c r="A37" s="51">
        <f>'OSNOVNA PLAČA'!A31</f>
        <v>22</v>
      </c>
      <c r="B37" s="157" t="str">
        <f t="shared" ca="1" si="4"/>
        <v>A22</v>
      </c>
      <c r="C37" s="52">
        <f ca="1">IF(LEN(B37)&gt;0,'OSNOVNA PLAČA'!C31,"")</f>
        <v>0</v>
      </c>
      <c r="D37" s="54">
        <f ca="1">IF(LEN(B37)&gt;0,'OSNOVNA PLAČA'!D31,"")</f>
        <v>0</v>
      </c>
      <c r="E37" s="171">
        <f ca="1">IF(LEN(B37)&gt;0,SUM('OBRAČUNANA OSNOVNA PLAČA'!H31:J31),"")</f>
        <v>0</v>
      </c>
      <c r="F37" s="55"/>
      <c r="G37" s="55"/>
      <c r="H37" s="55"/>
      <c r="I37" s="55"/>
      <c r="J37" s="55"/>
      <c r="K37" s="172">
        <f t="shared" si="5"/>
        <v>0</v>
      </c>
      <c r="L37" s="120">
        <f t="shared" ca="1" si="6"/>
        <v>0</v>
      </c>
      <c r="M37" s="120">
        <f t="shared" ca="1" si="7"/>
        <v>0</v>
      </c>
      <c r="N37" s="120">
        <f t="shared" ca="1" si="8"/>
        <v>0</v>
      </c>
      <c r="O37" s="120">
        <f t="shared" ca="1" si="9"/>
        <v>0</v>
      </c>
      <c r="P37" s="173">
        <f t="shared" ca="1" si="10"/>
        <v>0</v>
      </c>
      <c r="Q37" s="173">
        <f ca="1">IF(LEN(B37)&gt;0,'1-3'!Q37-'1-3'!P37,"")</f>
        <v>0</v>
      </c>
      <c r="R37" s="174"/>
      <c r="AA37" s="161">
        <f>ROW()</f>
        <v>37</v>
      </c>
      <c r="AB37" s="197" t="e">
        <f t="shared" ca="1" si="11"/>
        <v>#N/A</v>
      </c>
      <c r="AC37" s="197" t="e">
        <f t="shared" ca="1" si="12"/>
        <v>#N/A</v>
      </c>
      <c r="AD37" s="198" t="e">
        <f t="shared" ca="1" si="13"/>
        <v>#N/A</v>
      </c>
      <c r="AE37" s="197" t="e">
        <f t="shared" ca="1" si="14"/>
        <v>#N/A</v>
      </c>
      <c r="AF37" s="198" t="e">
        <f t="shared" ca="1" si="15"/>
        <v>#N/A</v>
      </c>
      <c r="AG37" s="197" t="e">
        <f t="shared" ca="1" si="16"/>
        <v>#N/A</v>
      </c>
      <c r="AH37" s="197" t="e">
        <f t="shared" ca="1" si="17"/>
        <v>#N/A</v>
      </c>
      <c r="AI37" s="199" t="e">
        <f t="shared" ca="1" si="18"/>
        <v>#N/A</v>
      </c>
      <c r="AJ37" s="197" t="e">
        <f t="shared" ca="1" si="19"/>
        <v>#N/A</v>
      </c>
      <c r="AK37" s="197" t="e">
        <f t="shared" ca="1" si="20"/>
        <v>#N/A</v>
      </c>
    </row>
    <row r="38" spans="1:37" ht="27" customHeight="1" x14ac:dyDescent="0.25">
      <c r="A38" s="51">
        <f>'OSNOVNA PLAČA'!A32</f>
        <v>23</v>
      </c>
      <c r="B38" s="157" t="str">
        <f t="shared" ca="1" si="4"/>
        <v>A23</v>
      </c>
      <c r="C38" s="52">
        <f ca="1">IF(LEN(B38)&gt;0,'OSNOVNA PLAČA'!C32,"")</f>
        <v>0</v>
      </c>
      <c r="D38" s="54">
        <f ca="1">IF(LEN(B38)&gt;0,'OSNOVNA PLAČA'!D32,"")</f>
        <v>0</v>
      </c>
      <c r="E38" s="171">
        <f ca="1">IF(LEN(B38)&gt;0,SUM('OBRAČUNANA OSNOVNA PLAČA'!H32:J32),"")</f>
        <v>0</v>
      </c>
      <c r="F38" s="55"/>
      <c r="G38" s="55"/>
      <c r="H38" s="55"/>
      <c r="I38" s="55"/>
      <c r="J38" s="55"/>
      <c r="K38" s="172">
        <f t="shared" si="5"/>
        <v>0</v>
      </c>
      <c r="L38" s="120">
        <f t="shared" ca="1" si="6"/>
        <v>0</v>
      </c>
      <c r="M38" s="120">
        <f t="shared" ca="1" si="7"/>
        <v>0</v>
      </c>
      <c r="N38" s="120">
        <f t="shared" ca="1" si="8"/>
        <v>0</v>
      </c>
      <c r="O38" s="120">
        <f t="shared" ca="1" si="9"/>
        <v>0</v>
      </c>
      <c r="P38" s="173">
        <f t="shared" ca="1" si="10"/>
        <v>0</v>
      </c>
      <c r="Q38" s="173">
        <f ca="1">IF(LEN(B38)&gt;0,'1-3'!Q38-'1-3'!P38,"")</f>
        <v>0</v>
      </c>
      <c r="R38" s="174"/>
      <c r="AA38" s="161">
        <f>ROW()</f>
        <v>38</v>
      </c>
      <c r="AB38" s="197" t="e">
        <f t="shared" ca="1" si="11"/>
        <v>#N/A</v>
      </c>
      <c r="AC38" s="197" t="e">
        <f t="shared" ca="1" si="12"/>
        <v>#N/A</v>
      </c>
      <c r="AD38" s="198" t="e">
        <f t="shared" ca="1" si="13"/>
        <v>#N/A</v>
      </c>
      <c r="AE38" s="197" t="e">
        <f t="shared" ca="1" si="14"/>
        <v>#N/A</v>
      </c>
      <c r="AF38" s="198" t="e">
        <f t="shared" ca="1" si="15"/>
        <v>#N/A</v>
      </c>
      <c r="AG38" s="197" t="e">
        <f t="shared" ca="1" si="16"/>
        <v>#N/A</v>
      </c>
      <c r="AH38" s="197" t="e">
        <f t="shared" ca="1" si="17"/>
        <v>#N/A</v>
      </c>
      <c r="AI38" s="199" t="e">
        <f t="shared" ca="1" si="18"/>
        <v>#N/A</v>
      </c>
      <c r="AJ38" s="197" t="e">
        <f t="shared" ca="1" si="19"/>
        <v>#N/A</v>
      </c>
      <c r="AK38" s="197" t="e">
        <f t="shared" ca="1" si="20"/>
        <v>#N/A</v>
      </c>
    </row>
    <row r="39" spans="1:37" ht="27" customHeight="1" x14ac:dyDescent="0.25">
      <c r="A39" s="51">
        <f>'OSNOVNA PLAČA'!A33</f>
        <v>24</v>
      </c>
      <c r="B39" s="157" t="str">
        <f t="shared" ca="1" si="4"/>
        <v>A24</v>
      </c>
      <c r="C39" s="52">
        <f ca="1">IF(LEN(B39)&gt;0,'OSNOVNA PLAČA'!C33,"")</f>
        <v>0</v>
      </c>
      <c r="D39" s="54">
        <f ca="1">IF(LEN(B39)&gt;0,'OSNOVNA PLAČA'!D33,"")</f>
        <v>0</v>
      </c>
      <c r="E39" s="171">
        <f ca="1">IF(LEN(B39)&gt;0,SUM('OBRAČUNANA OSNOVNA PLAČA'!H33:J33),"")</f>
        <v>0</v>
      </c>
      <c r="F39" s="55"/>
      <c r="G39" s="55"/>
      <c r="H39" s="55"/>
      <c r="I39" s="55"/>
      <c r="J39" s="55"/>
      <c r="K39" s="172">
        <f t="shared" si="5"/>
        <v>0</v>
      </c>
      <c r="L39" s="120">
        <f t="shared" ca="1" si="6"/>
        <v>0</v>
      </c>
      <c r="M39" s="120">
        <f t="shared" ca="1" si="7"/>
        <v>0</v>
      </c>
      <c r="N39" s="120">
        <f t="shared" ca="1" si="8"/>
        <v>0</v>
      </c>
      <c r="O39" s="120">
        <f t="shared" ca="1" si="9"/>
        <v>0</v>
      </c>
      <c r="P39" s="173">
        <f t="shared" ca="1" si="10"/>
        <v>0</v>
      </c>
      <c r="Q39" s="173">
        <f ca="1">IF(LEN(B39)&gt;0,'1-3'!Q39-'1-3'!P39,"")</f>
        <v>0</v>
      </c>
      <c r="R39" s="174"/>
      <c r="AA39" s="161">
        <f>ROW()</f>
        <v>39</v>
      </c>
      <c r="AB39" s="197" t="e">
        <f t="shared" ca="1" si="11"/>
        <v>#N/A</v>
      </c>
      <c r="AC39" s="197" t="e">
        <f t="shared" ca="1" si="12"/>
        <v>#N/A</v>
      </c>
      <c r="AD39" s="198" t="e">
        <f t="shared" ca="1" si="13"/>
        <v>#N/A</v>
      </c>
      <c r="AE39" s="197" t="e">
        <f t="shared" ca="1" si="14"/>
        <v>#N/A</v>
      </c>
      <c r="AF39" s="198" t="e">
        <f t="shared" ca="1" si="15"/>
        <v>#N/A</v>
      </c>
      <c r="AG39" s="197" t="e">
        <f t="shared" ca="1" si="16"/>
        <v>#N/A</v>
      </c>
      <c r="AH39" s="197" t="e">
        <f t="shared" ca="1" si="17"/>
        <v>#N/A</v>
      </c>
      <c r="AI39" s="199" t="e">
        <f t="shared" ca="1" si="18"/>
        <v>#N/A</v>
      </c>
      <c r="AJ39" s="197" t="e">
        <f t="shared" ca="1" si="19"/>
        <v>#N/A</v>
      </c>
      <c r="AK39" s="197" t="e">
        <f t="shared" ca="1" si="20"/>
        <v>#N/A</v>
      </c>
    </row>
    <row r="40" spans="1:37" ht="27" customHeight="1" x14ac:dyDescent="0.25">
      <c r="A40" s="51">
        <f>'OSNOVNA PLAČA'!A34</f>
        <v>25</v>
      </c>
      <c r="B40" s="157" t="str">
        <f t="shared" ca="1" si="4"/>
        <v>A25</v>
      </c>
      <c r="C40" s="52">
        <f ca="1">IF(LEN(B40)&gt;0,'OSNOVNA PLAČA'!C34,"")</f>
        <v>0</v>
      </c>
      <c r="D40" s="54">
        <f ca="1">IF(LEN(B40)&gt;0,'OSNOVNA PLAČA'!D34,"")</f>
        <v>0</v>
      </c>
      <c r="E40" s="171">
        <f ca="1">IF(LEN(B40)&gt;0,SUM('OBRAČUNANA OSNOVNA PLAČA'!H34:J34),"")</f>
        <v>0</v>
      </c>
      <c r="F40" s="55"/>
      <c r="G40" s="55"/>
      <c r="H40" s="55"/>
      <c r="I40" s="55"/>
      <c r="J40" s="55"/>
      <c r="K40" s="172">
        <f t="shared" si="5"/>
        <v>0</v>
      </c>
      <c r="L40" s="120">
        <f t="shared" ca="1" si="6"/>
        <v>0</v>
      </c>
      <c r="M40" s="120">
        <f t="shared" ca="1" si="7"/>
        <v>0</v>
      </c>
      <c r="N40" s="120">
        <f t="shared" ca="1" si="8"/>
        <v>0</v>
      </c>
      <c r="O40" s="120">
        <f t="shared" ca="1" si="9"/>
        <v>0</v>
      </c>
      <c r="P40" s="173">
        <f t="shared" ca="1" si="10"/>
        <v>0</v>
      </c>
      <c r="Q40" s="173">
        <f ca="1">IF(LEN(B40)&gt;0,'1-3'!Q40-'1-3'!P40,"")</f>
        <v>0</v>
      </c>
      <c r="R40" s="174"/>
      <c r="AA40" s="161">
        <f>ROW()</f>
        <v>40</v>
      </c>
      <c r="AB40" s="197" t="e">
        <f t="shared" ca="1" si="11"/>
        <v>#N/A</v>
      </c>
      <c r="AC40" s="197" t="e">
        <f t="shared" ca="1" si="12"/>
        <v>#N/A</v>
      </c>
      <c r="AD40" s="198" t="e">
        <f t="shared" ca="1" si="13"/>
        <v>#N/A</v>
      </c>
      <c r="AE40" s="197" t="e">
        <f t="shared" ca="1" si="14"/>
        <v>#N/A</v>
      </c>
      <c r="AF40" s="198" t="e">
        <f t="shared" ca="1" si="15"/>
        <v>#N/A</v>
      </c>
      <c r="AG40" s="197" t="e">
        <f t="shared" ca="1" si="16"/>
        <v>#N/A</v>
      </c>
      <c r="AH40" s="197" t="e">
        <f t="shared" ca="1" si="17"/>
        <v>#N/A</v>
      </c>
      <c r="AI40" s="199" t="e">
        <f t="shared" ca="1" si="18"/>
        <v>#N/A</v>
      </c>
      <c r="AJ40" s="197" t="e">
        <f t="shared" ca="1" si="19"/>
        <v>#N/A</v>
      </c>
      <c r="AK40" s="197" t="e">
        <f t="shared" ca="1" si="20"/>
        <v>#N/A</v>
      </c>
    </row>
    <row r="41" spans="1:37" ht="27" customHeight="1" x14ac:dyDescent="0.25">
      <c r="A41" s="51">
        <f>'OSNOVNA PLAČA'!A35</f>
        <v>26</v>
      </c>
      <c r="B41" s="157" t="str">
        <f t="shared" ca="1" si="4"/>
        <v>A26</v>
      </c>
      <c r="C41" s="52">
        <f ca="1">IF(LEN(B41)&gt;0,'OSNOVNA PLAČA'!C35,"")</f>
        <v>0</v>
      </c>
      <c r="D41" s="54">
        <f ca="1">IF(LEN(B41)&gt;0,'OSNOVNA PLAČA'!D35,"")</f>
        <v>0</v>
      </c>
      <c r="E41" s="171">
        <f ca="1">IF(LEN(B41)&gt;0,SUM('OBRAČUNANA OSNOVNA PLAČA'!H35:J35),"")</f>
        <v>0</v>
      </c>
      <c r="F41" s="55"/>
      <c r="G41" s="55"/>
      <c r="H41" s="55"/>
      <c r="I41" s="55"/>
      <c r="J41" s="55"/>
      <c r="K41" s="172">
        <f t="shared" si="5"/>
        <v>0</v>
      </c>
      <c r="L41" s="120">
        <f t="shared" ca="1" si="6"/>
        <v>0</v>
      </c>
      <c r="M41" s="120">
        <f t="shared" ca="1" si="7"/>
        <v>0</v>
      </c>
      <c r="N41" s="120">
        <f t="shared" ca="1" si="8"/>
        <v>0</v>
      </c>
      <c r="O41" s="120">
        <f t="shared" ca="1" si="9"/>
        <v>0</v>
      </c>
      <c r="P41" s="173">
        <f t="shared" ca="1" si="10"/>
        <v>0</v>
      </c>
      <c r="Q41" s="173">
        <f ca="1">IF(LEN(B41)&gt;0,'1-3'!Q41-'1-3'!P41,"")</f>
        <v>0</v>
      </c>
      <c r="R41" s="174"/>
      <c r="AA41" s="161">
        <f>ROW()</f>
        <v>41</v>
      </c>
      <c r="AB41" s="197" t="e">
        <f t="shared" ca="1" si="11"/>
        <v>#N/A</v>
      </c>
      <c r="AC41" s="197" t="e">
        <f t="shared" ca="1" si="12"/>
        <v>#N/A</v>
      </c>
      <c r="AD41" s="198" t="e">
        <f t="shared" ca="1" si="13"/>
        <v>#N/A</v>
      </c>
      <c r="AE41" s="197" t="e">
        <f t="shared" ca="1" si="14"/>
        <v>#N/A</v>
      </c>
      <c r="AF41" s="198" t="e">
        <f t="shared" ca="1" si="15"/>
        <v>#N/A</v>
      </c>
      <c r="AG41" s="197" t="e">
        <f t="shared" ca="1" si="16"/>
        <v>#N/A</v>
      </c>
      <c r="AH41" s="197" t="e">
        <f t="shared" ca="1" si="17"/>
        <v>#N/A</v>
      </c>
      <c r="AI41" s="199" t="e">
        <f t="shared" ca="1" si="18"/>
        <v>#N/A</v>
      </c>
      <c r="AJ41" s="197" t="e">
        <f t="shared" ca="1" si="19"/>
        <v>#N/A</v>
      </c>
      <c r="AK41" s="197" t="e">
        <f t="shared" ca="1" si="20"/>
        <v>#N/A</v>
      </c>
    </row>
    <row r="42" spans="1:37" ht="27" customHeight="1" x14ac:dyDescent="0.25">
      <c r="A42" s="51">
        <f>'OSNOVNA PLAČA'!A36</f>
        <v>27</v>
      </c>
      <c r="B42" s="157" t="str">
        <f t="shared" ca="1" si="4"/>
        <v>A27</v>
      </c>
      <c r="C42" s="52">
        <f ca="1">IF(LEN(B42)&gt;0,'OSNOVNA PLAČA'!C36,"")</f>
        <v>0</v>
      </c>
      <c r="D42" s="54">
        <f ca="1">IF(LEN(B42)&gt;0,'OSNOVNA PLAČA'!D36,"")</f>
        <v>0</v>
      </c>
      <c r="E42" s="171">
        <f ca="1">IF(LEN(B42)&gt;0,SUM('OBRAČUNANA OSNOVNA PLAČA'!H36:J36),"")</f>
        <v>0</v>
      </c>
      <c r="F42" s="55"/>
      <c r="G42" s="55"/>
      <c r="H42" s="55"/>
      <c r="I42" s="55"/>
      <c r="J42" s="55"/>
      <c r="K42" s="172">
        <f t="shared" si="5"/>
        <v>0</v>
      </c>
      <c r="L42" s="120">
        <f t="shared" ca="1" si="6"/>
        <v>0</v>
      </c>
      <c r="M42" s="120">
        <f t="shared" ca="1" si="7"/>
        <v>0</v>
      </c>
      <c r="N42" s="120">
        <f t="shared" ca="1" si="8"/>
        <v>0</v>
      </c>
      <c r="O42" s="120">
        <f t="shared" ca="1" si="9"/>
        <v>0</v>
      </c>
      <c r="P42" s="173">
        <f t="shared" ca="1" si="10"/>
        <v>0</v>
      </c>
      <c r="Q42" s="173">
        <f ca="1">IF(LEN(B42)&gt;0,'1-3'!Q42-'1-3'!P42,"")</f>
        <v>0</v>
      </c>
      <c r="R42" s="174"/>
      <c r="AA42" s="161">
        <f>ROW()</f>
        <v>42</v>
      </c>
      <c r="AB42" s="197" t="e">
        <f t="shared" ca="1" si="11"/>
        <v>#N/A</v>
      </c>
      <c r="AC42" s="197" t="e">
        <f t="shared" ca="1" si="12"/>
        <v>#N/A</v>
      </c>
      <c r="AD42" s="198" t="e">
        <f t="shared" ca="1" si="13"/>
        <v>#N/A</v>
      </c>
      <c r="AE42" s="197" t="e">
        <f t="shared" ca="1" si="14"/>
        <v>#N/A</v>
      </c>
      <c r="AF42" s="198" t="e">
        <f t="shared" ca="1" si="15"/>
        <v>#N/A</v>
      </c>
      <c r="AG42" s="197" t="e">
        <f t="shared" ca="1" si="16"/>
        <v>#N/A</v>
      </c>
      <c r="AH42" s="197" t="e">
        <f t="shared" ca="1" si="17"/>
        <v>#N/A</v>
      </c>
      <c r="AI42" s="199" t="e">
        <f t="shared" ca="1" si="18"/>
        <v>#N/A</v>
      </c>
      <c r="AJ42" s="197" t="e">
        <f t="shared" ca="1" si="19"/>
        <v>#N/A</v>
      </c>
      <c r="AK42" s="197" t="e">
        <f t="shared" ca="1" si="20"/>
        <v>#N/A</v>
      </c>
    </row>
    <row r="43" spans="1:37" ht="27" customHeight="1" x14ac:dyDescent="0.25">
      <c r="A43" s="51">
        <f>'OSNOVNA PLAČA'!A37</f>
        <v>28</v>
      </c>
      <c r="B43" s="157" t="str">
        <f t="shared" ca="1" si="4"/>
        <v>A28</v>
      </c>
      <c r="C43" s="52">
        <f ca="1">IF(LEN(B43)&gt;0,'OSNOVNA PLAČA'!C37,"")</f>
        <v>0</v>
      </c>
      <c r="D43" s="54">
        <f ca="1">IF(LEN(B43)&gt;0,'OSNOVNA PLAČA'!D37,"")</f>
        <v>0</v>
      </c>
      <c r="E43" s="171">
        <f ca="1">IF(LEN(B43)&gt;0,SUM('OBRAČUNANA OSNOVNA PLAČA'!H37:J37),"")</f>
        <v>0</v>
      </c>
      <c r="F43" s="55"/>
      <c r="G43" s="55"/>
      <c r="H43" s="55"/>
      <c r="I43" s="55"/>
      <c r="J43" s="55"/>
      <c r="K43" s="172">
        <f t="shared" si="5"/>
        <v>0</v>
      </c>
      <c r="L43" s="120">
        <f t="shared" ca="1" si="6"/>
        <v>0</v>
      </c>
      <c r="M43" s="120">
        <f t="shared" ca="1" si="7"/>
        <v>0</v>
      </c>
      <c r="N43" s="120">
        <f t="shared" ca="1" si="8"/>
        <v>0</v>
      </c>
      <c r="O43" s="120">
        <f t="shared" ca="1" si="9"/>
        <v>0</v>
      </c>
      <c r="P43" s="173">
        <f t="shared" ca="1" si="10"/>
        <v>0</v>
      </c>
      <c r="Q43" s="173">
        <f ca="1">IF(LEN(B43)&gt;0,'1-3'!Q43-'1-3'!P43,"")</f>
        <v>0</v>
      </c>
      <c r="R43" s="174"/>
      <c r="AA43" s="161">
        <f>ROW()</f>
        <v>43</v>
      </c>
      <c r="AB43" s="197" t="e">
        <f t="shared" ca="1" si="11"/>
        <v>#N/A</v>
      </c>
      <c r="AC43" s="197" t="e">
        <f t="shared" ca="1" si="12"/>
        <v>#N/A</v>
      </c>
      <c r="AD43" s="198" t="e">
        <f t="shared" ca="1" si="13"/>
        <v>#N/A</v>
      </c>
      <c r="AE43" s="197" t="e">
        <f t="shared" ca="1" si="14"/>
        <v>#N/A</v>
      </c>
      <c r="AF43" s="198" t="e">
        <f t="shared" ca="1" si="15"/>
        <v>#N/A</v>
      </c>
      <c r="AG43" s="197" t="e">
        <f t="shared" ca="1" si="16"/>
        <v>#N/A</v>
      </c>
      <c r="AH43" s="197" t="e">
        <f t="shared" ca="1" si="17"/>
        <v>#N/A</v>
      </c>
      <c r="AI43" s="199" t="e">
        <f t="shared" ca="1" si="18"/>
        <v>#N/A</v>
      </c>
      <c r="AJ43" s="197" t="e">
        <f t="shared" ca="1" si="19"/>
        <v>#N/A</v>
      </c>
      <c r="AK43" s="197" t="e">
        <f t="shared" ca="1" si="20"/>
        <v>#N/A</v>
      </c>
    </row>
    <row r="44" spans="1:37" ht="27" customHeight="1" x14ac:dyDescent="0.25">
      <c r="A44" s="51">
        <f>'OSNOVNA PLAČA'!A38</f>
        <v>29</v>
      </c>
      <c r="B44" s="157" t="str">
        <f t="shared" ca="1" si="4"/>
        <v>A29</v>
      </c>
      <c r="C44" s="52">
        <f ca="1">IF(LEN(B44)&gt;0,'OSNOVNA PLAČA'!C38,"")</f>
        <v>0</v>
      </c>
      <c r="D44" s="54">
        <f ca="1">IF(LEN(B44)&gt;0,'OSNOVNA PLAČA'!D38,"")</f>
        <v>0</v>
      </c>
      <c r="E44" s="171">
        <f ca="1">IF(LEN(B44)&gt;0,SUM('OBRAČUNANA OSNOVNA PLAČA'!H38:J38),"")</f>
        <v>0</v>
      </c>
      <c r="F44" s="55"/>
      <c r="G44" s="55"/>
      <c r="H44" s="55"/>
      <c r="I44" s="55"/>
      <c r="J44" s="55"/>
      <c r="K44" s="172">
        <f t="shared" si="5"/>
        <v>0</v>
      </c>
      <c r="L44" s="120">
        <f t="shared" ca="1" si="6"/>
        <v>0</v>
      </c>
      <c r="M44" s="120">
        <f t="shared" ca="1" si="7"/>
        <v>0</v>
      </c>
      <c r="N44" s="120">
        <f t="shared" ca="1" si="8"/>
        <v>0</v>
      </c>
      <c r="O44" s="120">
        <f t="shared" ca="1" si="9"/>
        <v>0</v>
      </c>
      <c r="P44" s="173">
        <f t="shared" ca="1" si="10"/>
        <v>0</v>
      </c>
      <c r="Q44" s="173">
        <f ca="1">IF(LEN(B44)&gt;0,'1-3'!Q44-'1-3'!P44,"")</f>
        <v>0</v>
      </c>
      <c r="R44" s="174"/>
      <c r="AA44" s="161">
        <f>ROW()</f>
        <v>44</v>
      </c>
      <c r="AB44" s="197" t="e">
        <f t="shared" ca="1" si="11"/>
        <v>#N/A</v>
      </c>
      <c r="AC44" s="197" t="e">
        <f t="shared" ca="1" si="12"/>
        <v>#N/A</v>
      </c>
      <c r="AD44" s="198" t="e">
        <f t="shared" ca="1" si="13"/>
        <v>#N/A</v>
      </c>
      <c r="AE44" s="197" t="e">
        <f t="shared" ca="1" si="14"/>
        <v>#N/A</v>
      </c>
      <c r="AF44" s="198" t="e">
        <f t="shared" ca="1" si="15"/>
        <v>#N/A</v>
      </c>
      <c r="AG44" s="197" t="e">
        <f t="shared" ca="1" si="16"/>
        <v>#N/A</v>
      </c>
      <c r="AH44" s="197" t="e">
        <f t="shared" ca="1" si="17"/>
        <v>#N/A</v>
      </c>
      <c r="AI44" s="199" t="e">
        <f t="shared" ca="1" si="18"/>
        <v>#N/A</v>
      </c>
      <c r="AJ44" s="197" t="e">
        <f t="shared" ca="1" si="19"/>
        <v>#N/A</v>
      </c>
      <c r="AK44" s="197" t="e">
        <f t="shared" ca="1" si="20"/>
        <v>#N/A</v>
      </c>
    </row>
    <row r="45" spans="1:37" ht="27" customHeight="1" x14ac:dyDescent="0.25">
      <c r="A45" s="51">
        <f>'OSNOVNA PLAČA'!A39</f>
        <v>30</v>
      </c>
      <c r="B45" s="157" t="str">
        <f t="shared" ca="1" si="4"/>
        <v>A30</v>
      </c>
      <c r="C45" s="52">
        <f ca="1">IF(LEN(B45)&gt;0,'OSNOVNA PLAČA'!C39,"")</f>
        <v>0</v>
      </c>
      <c r="D45" s="54">
        <f ca="1">IF(LEN(B45)&gt;0,'OSNOVNA PLAČA'!D39,"")</f>
        <v>0</v>
      </c>
      <c r="E45" s="171">
        <f ca="1">IF(LEN(B45)&gt;0,SUM('OBRAČUNANA OSNOVNA PLAČA'!H39:J39),"")</f>
        <v>0</v>
      </c>
      <c r="F45" s="55"/>
      <c r="G45" s="55"/>
      <c r="H45" s="55"/>
      <c r="I45" s="55"/>
      <c r="J45" s="55"/>
      <c r="K45" s="172">
        <f t="shared" si="5"/>
        <v>0</v>
      </c>
      <c r="L45" s="120">
        <f t="shared" ca="1" si="6"/>
        <v>0</v>
      </c>
      <c r="M45" s="120">
        <f t="shared" ca="1" si="7"/>
        <v>0</v>
      </c>
      <c r="N45" s="120">
        <f t="shared" ca="1" si="8"/>
        <v>0</v>
      </c>
      <c r="O45" s="120">
        <f t="shared" ca="1" si="9"/>
        <v>0</v>
      </c>
      <c r="P45" s="173">
        <f t="shared" ca="1" si="10"/>
        <v>0</v>
      </c>
      <c r="Q45" s="173">
        <f ca="1">IF(LEN(B45)&gt;0,'1-3'!Q45-'1-3'!P45,"")</f>
        <v>0</v>
      </c>
      <c r="R45" s="174"/>
      <c r="AA45" s="161">
        <f>ROW()</f>
        <v>45</v>
      </c>
      <c r="AB45" s="197" t="e">
        <f t="shared" ca="1" si="11"/>
        <v>#N/A</v>
      </c>
      <c r="AC45" s="197" t="e">
        <f t="shared" ca="1" si="12"/>
        <v>#N/A</v>
      </c>
      <c r="AD45" s="198" t="e">
        <f t="shared" ca="1" si="13"/>
        <v>#N/A</v>
      </c>
      <c r="AE45" s="197" t="e">
        <f t="shared" ca="1" si="14"/>
        <v>#N/A</v>
      </c>
      <c r="AF45" s="198" t="e">
        <f t="shared" ca="1" si="15"/>
        <v>#N/A</v>
      </c>
      <c r="AG45" s="197" t="e">
        <f t="shared" ca="1" si="16"/>
        <v>#N/A</v>
      </c>
      <c r="AH45" s="197" t="e">
        <f t="shared" ca="1" si="17"/>
        <v>#N/A</v>
      </c>
      <c r="AI45" s="199" t="e">
        <f t="shared" ca="1" si="18"/>
        <v>#N/A</v>
      </c>
      <c r="AJ45" s="197" t="e">
        <f t="shared" ca="1" si="19"/>
        <v>#N/A</v>
      </c>
      <c r="AK45" s="197" t="e">
        <f t="shared" ca="1" si="20"/>
        <v>#N/A</v>
      </c>
    </row>
    <row r="46" spans="1:37" ht="27" customHeight="1" x14ac:dyDescent="0.25">
      <c r="A46" s="51">
        <f>'OSNOVNA PLAČA'!A40</f>
        <v>31</v>
      </c>
      <c r="B46" s="157" t="str">
        <f t="shared" ca="1" si="4"/>
        <v>A31</v>
      </c>
      <c r="C46" s="52">
        <f ca="1">IF(LEN(B46)&gt;0,'OSNOVNA PLAČA'!C40,"")</f>
        <v>0</v>
      </c>
      <c r="D46" s="54">
        <f ca="1">IF(LEN(B46)&gt;0,'OSNOVNA PLAČA'!D40,"")</f>
        <v>0</v>
      </c>
      <c r="E46" s="171">
        <f ca="1">IF(LEN(B46)&gt;0,SUM('OBRAČUNANA OSNOVNA PLAČA'!H40:J40),"")</f>
        <v>0</v>
      </c>
      <c r="F46" s="55"/>
      <c r="G46" s="55"/>
      <c r="H46" s="55"/>
      <c r="I46" s="55"/>
      <c r="J46" s="55"/>
      <c r="K46" s="172">
        <f t="shared" si="5"/>
        <v>0</v>
      </c>
      <c r="L46" s="120">
        <f t="shared" ca="1" si="6"/>
        <v>0</v>
      </c>
      <c r="M46" s="120">
        <f t="shared" ca="1" si="7"/>
        <v>0</v>
      </c>
      <c r="N46" s="120">
        <f t="shared" ca="1" si="8"/>
        <v>0</v>
      </c>
      <c r="O46" s="120">
        <f t="shared" ca="1" si="9"/>
        <v>0</v>
      </c>
      <c r="P46" s="173">
        <f t="shared" ca="1" si="10"/>
        <v>0</v>
      </c>
      <c r="Q46" s="173">
        <f ca="1">IF(LEN(B46)&gt;0,'1-3'!Q46-'1-3'!P46,"")</f>
        <v>0</v>
      </c>
      <c r="R46" s="174"/>
      <c r="AA46" s="161">
        <f>ROW()</f>
        <v>46</v>
      </c>
      <c r="AB46" s="197" t="e">
        <f t="shared" ca="1" si="11"/>
        <v>#N/A</v>
      </c>
      <c r="AC46" s="197" t="e">
        <f t="shared" ca="1" si="12"/>
        <v>#N/A</v>
      </c>
      <c r="AD46" s="198" t="e">
        <f t="shared" ca="1" si="13"/>
        <v>#N/A</v>
      </c>
      <c r="AE46" s="197" t="e">
        <f t="shared" ca="1" si="14"/>
        <v>#N/A</v>
      </c>
      <c r="AF46" s="198" t="e">
        <f t="shared" ca="1" si="15"/>
        <v>#N/A</v>
      </c>
      <c r="AG46" s="197" t="e">
        <f t="shared" ca="1" si="16"/>
        <v>#N/A</v>
      </c>
      <c r="AH46" s="197" t="e">
        <f t="shared" ca="1" si="17"/>
        <v>#N/A</v>
      </c>
      <c r="AI46" s="199" t="e">
        <f t="shared" ca="1" si="18"/>
        <v>#N/A</v>
      </c>
      <c r="AJ46" s="197" t="e">
        <f t="shared" ca="1" si="19"/>
        <v>#N/A</v>
      </c>
      <c r="AK46" s="197" t="e">
        <f t="shared" ca="1" si="20"/>
        <v>#N/A</v>
      </c>
    </row>
    <row r="47" spans="1:37" ht="27" customHeight="1" x14ac:dyDescent="0.25">
      <c r="A47" s="51">
        <f>'OSNOVNA PLAČA'!A41</f>
        <v>32</v>
      </c>
      <c r="B47" s="157" t="str">
        <f t="shared" ca="1" si="4"/>
        <v>A32</v>
      </c>
      <c r="C47" s="52">
        <f ca="1">IF(LEN(B47)&gt;0,'OSNOVNA PLAČA'!C41,"")</f>
        <v>0</v>
      </c>
      <c r="D47" s="54">
        <f ca="1">IF(LEN(B47)&gt;0,'OSNOVNA PLAČA'!D41,"")</f>
        <v>0</v>
      </c>
      <c r="E47" s="171">
        <f ca="1">IF(LEN(B47)&gt;0,SUM('OBRAČUNANA OSNOVNA PLAČA'!H41:J41),"")</f>
        <v>0</v>
      </c>
      <c r="F47" s="55"/>
      <c r="G47" s="55"/>
      <c r="H47" s="55"/>
      <c r="I47" s="55"/>
      <c r="J47" s="55"/>
      <c r="K47" s="172">
        <f t="shared" si="5"/>
        <v>0</v>
      </c>
      <c r="L47" s="120">
        <f t="shared" ca="1" si="6"/>
        <v>0</v>
      </c>
      <c r="M47" s="120">
        <f t="shared" ca="1" si="7"/>
        <v>0</v>
      </c>
      <c r="N47" s="120">
        <f t="shared" ca="1" si="8"/>
        <v>0</v>
      </c>
      <c r="O47" s="120">
        <f t="shared" ca="1" si="9"/>
        <v>0</v>
      </c>
      <c r="P47" s="173">
        <f t="shared" ca="1" si="10"/>
        <v>0</v>
      </c>
      <c r="Q47" s="173">
        <f ca="1">IF(LEN(B47)&gt;0,'1-3'!Q47-'1-3'!P47,"")</f>
        <v>0</v>
      </c>
      <c r="R47" s="174"/>
      <c r="AA47" s="161">
        <f>ROW()</f>
        <v>47</v>
      </c>
      <c r="AB47" s="197" t="e">
        <f t="shared" ca="1" si="11"/>
        <v>#N/A</v>
      </c>
      <c r="AC47" s="197" t="e">
        <f t="shared" ca="1" si="12"/>
        <v>#N/A</v>
      </c>
      <c r="AD47" s="198" t="e">
        <f t="shared" ca="1" si="13"/>
        <v>#N/A</v>
      </c>
      <c r="AE47" s="197" t="e">
        <f t="shared" ca="1" si="14"/>
        <v>#N/A</v>
      </c>
      <c r="AF47" s="198" t="e">
        <f t="shared" ca="1" si="15"/>
        <v>#N/A</v>
      </c>
      <c r="AG47" s="197" t="e">
        <f t="shared" ca="1" si="16"/>
        <v>#N/A</v>
      </c>
      <c r="AH47" s="197" t="e">
        <f t="shared" ca="1" si="17"/>
        <v>#N/A</v>
      </c>
      <c r="AI47" s="199" t="e">
        <f t="shared" ca="1" si="18"/>
        <v>#N/A</v>
      </c>
      <c r="AJ47" s="197" t="e">
        <f t="shared" ca="1" si="19"/>
        <v>#N/A</v>
      </c>
      <c r="AK47" s="197" t="e">
        <f t="shared" ca="1" si="20"/>
        <v>#N/A</v>
      </c>
    </row>
    <row r="48" spans="1:37" ht="27" customHeight="1" x14ac:dyDescent="0.25">
      <c r="A48" s="51">
        <f>'OSNOVNA PLAČA'!A42</f>
        <v>33</v>
      </c>
      <c r="B48" s="157" t="str">
        <f t="shared" ref="B48:B65" ca="1" si="21">IF(LEN(INDIRECT( "'" &amp; $AC$2 &amp; "'!B" &amp; TEXT($AA48-6,0)))&gt;0,INDIRECT( "'" &amp; $AC$2 &amp; "'!B" &amp; TEXT($AA48-6,0)),"")</f>
        <v>A33</v>
      </c>
      <c r="C48" s="52">
        <f ca="1">IF(LEN(B48)&gt;0,'OSNOVNA PLAČA'!C42,"")</f>
        <v>0</v>
      </c>
      <c r="D48" s="54">
        <f ca="1">IF(LEN(B48)&gt;0,'OSNOVNA PLAČA'!D42,"")</f>
        <v>0</v>
      </c>
      <c r="E48" s="171">
        <f ca="1">IF(LEN(B48)&gt;0,SUM('OBRAČUNANA OSNOVNA PLAČA'!H42:J42),"")</f>
        <v>0</v>
      </c>
      <c r="F48" s="55"/>
      <c r="G48" s="55"/>
      <c r="H48" s="55"/>
      <c r="I48" s="55"/>
      <c r="J48" s="55"/>
      <c r="K48" s="172">
        <f t="shared" si="5"/>
        <v>0</v>
      </c>
      <c r="L48" s="120">
        <f t="shared" ca="1" si="6"/>
        <v>0</v>
      </c>
      <c r="M48" s="120">
        <f t="shared" ca="1" si="7"/>
        <v>0</v>
      </c>
      <c r="N48" s="120">
        <f t="shared" ref="N48:N65" ca="1" si="22">IF(LEN(B48)&gt;0,L48*$O$67,"")</f>
        <v>0</v>
      </c>
      <c r="O48" s="120">
        <f t="shared" ca="1" si="9"/>
        <v>0</v>
      </c>
      <c r="P48" s="173">
        <f t="shared" ca="1" si="10"/>
        <v>0</v>
      </c>
      <c r="Q48" s="173">
        <f ca="1">IF(LEN(B48)&gt;0,'1-3'!Q48-'1-3'!P48,"")</f>
        <v>0</v>
      </c>
      <c r="R48" s="174"/>
      <c r="AA48" s="161">
        <f>ROW()</f>
        <v>48</v>
      </c>
      <c r="AB48" s="197" t="e">
        <f t="shared" ca="1" si="11"/>
        <v>#N/A</v>
      </c>
      <c r="AC48" s="197" t="e">
        <f t="shared" ca="1" si="12"/>
        <v>#N/A</v>
      </c>
      <c r="AD48" s="198" t="e">
        <f t="shared" ref="AD48:AD65" ca="1" si="23">IF(AB48&gt;=AC48,"-",$K48/(5*MAX($L$71:$L$72)))</f>
        <v>#N/A</v>
      </c>
      <c r="AE48" s="197" t="e">
        <f t="shared" ref="AE48:AE65" ca="1" si="24">IF(AB48&gt;=AC48,"-",$K48/(5*MAX($L$71:$L$72))*AJ48)</f>
        <v>#N/A</v>
      </c>
      <c r="AF48" s="198" t="e">
        <f t="shared" ref="AF48:AF65" ca="1" si="25">IF(AD48="-","-",AD48*$AE$67)</f>
        <v>#N/A</v>
      </c>
      <c r="AG48" s="197" t="e">
        <f t="shared" ref="AG48:AG65" ca="1" si="26">IF(AE48="-","-",AE48*$AE$67)</f>
        <v>#N/A</v>
      </c>
      <c r="AH48" s="197" t="e">
        <f t="shared" ca="1" si="17"/>
        <v>#N/A</v>
      </c>
      <c r="AI48" s="199" t="e">
        <f t="shared" ca="1" si="18"/>
        <v>#N/A</v>
      </c>
      <c r="AJ48" s="197" t="e">
        <f t="shared" ca="1" si="19"/>
        <v>#N/A</v>
      </c>
      <c r="AK48" s="197" t="e">
        <f t="shared" ca="1" si="20"/>
        <v>#N/A</v>
      </c>
    </row>
    <row r="49" spans="1:37" ht="27" customHeight="1" x14ac:dyDescent="0.25">
      <c r="A49" s="51">
        <f>'OSNOVNA PLAČA'!A43</f>
        <v>34</v>
      </c>
      <c r="B49" s="157" t="str">
        <f t="shared" ca="1" si="21"/>
        <v>A34</v>
      </c>
      <c r="C49" s="52">
        <f ca="1">IF(LEN(B49)&gt;0,'OSNOVNA PLAČA'!C43,"")</f>
        <v>0</v>
      </c>
      <c r="D49" s="54">
        <f ca="1">IF(LEN(B49)&gt;0,'OSNOVNA PLAČA'!D43,"")</f>
        <v>0</v>
      </c>
      <c r="E49" s="171">
        <f ca="1">IF(LEN(B49)&gt;0,SUM('OBRAČUNANA OSNOVNA PLAČA'!H43:J43),"")</f>
        <v>0</v>
      </c>
      <c r="F49" s="55"/>
      <c r="G49" s="55"/>
      <c r="H49" s="55"/>
      <c r="I49" s="55"/>
      <c r="J49" s="55"/>
      <c r="K49" s="172">
        <f t="shared" si="5"/>
        <v>0</v>
      </c>
      <c r="L49" s="120">
        <f t="shared" ca="1" si="6"/>
        <v>0</v>
      </c>
      <c r="M49" s="120">
        <f t="shared" ca="1" si="7"/>
        <v>0</v>
      </c>
      <c r="N49" s="120">
        <f t="shared" ca="1" si="22"/>
        <v>0</v>
      </c>
      <c r="O49" s="120">
        <f t="shared" ca="1" si="9"/>
        <v>0</v>
      </c>
      <c r="P49" s="173">
        <f t="shared" ca="1" si="10"/>
        <v>0</v>
      </c>
      <c r="Q49" s="173">
        <f ca="1">IF(LEN(B49)&gt;0,'1-3'!Q49-'1-3'!P49,"")</f>
        <v>0</v>
      </c>
      <c r="R49" s="174"/>
      <c r="AA49" s="161">
        <f>ROW()</f>
        <v>49</v>
      </c>
      <c r="AB49" s="197" t="e">
        <f t="shared" ca="1" si="11"/>
        <v>#N/A</v>
      </c>
      <c r="AC49" s="197" t="e">
        <f t="shared" ca="1" si="12"/>
        <v>#N/A</v>
      </c>
      <c r="AD49" s="198" t="e">
        <f t="shared" ca="1" si="23"/>
        <v>#N/A</v>
      </c>
      <c r="AE49" s="197" t="e">
        <f t="shared" ca="1" si="24"/>
        <v>#N/A</v>
      </c>
      <c r="AF49" s="198" t="e">
        <f t="shared" ca="1" si="25"/>
        <v>#N/A</v>
      </c>
      <c r="AG49" s="197" t="e">
        <f t="shared" ca="1" si="26"/>
        <v>#N/A</v>
      </c>
      <c r="AH49" s="197" t="e">
        <f t="shared" ca="1" si="17"/>
        <v>#N/A</v>
      </c>
      <c r="AI49" s="199" t="e">
        <f t="shared" ca="1" si="18"/>
        <v>#N/A</v>
      </c>
      <c r="AJ49" s="197" t="e">
        <f t="shared" ca="1" si="19"/>
        <v>#N/A</v>
      </c>
      <c r="AK49" s="197" t="e">
        <f t="shared" ca="1" si="20"/>
        <v>#N/A</v>
      </c>
    </row>
    <row r="50" spans="1:37" ht="27" customHeight="1" x14ac:dyDescent="0.25">
      <c r="A50" s="51">
        <f>'OSNOVNA PLAČA'!A44</f>
        <v>35</v>
      </c>
      <c r="B50" s="157" t="str">
        <f t="shared" ca="1" si="21"/>
        <v>A35</v>
      </c>
      <c r="C50" s="52">
        <f ca="1">IF(LEN(B50)&gt;0,'OSNOVNA PLAČA'!C44,"")</f>
        <v>0</v>
      </c>
      <c r="D50" s="54">
        <f ca="1">IF(LEN(B50)&gt;0,'OSNOVNA PLAČA'!D44,"")</f>
        <v>0</v>
      </c>
      <c r="E50" s="171">
        <f ca="1">IF(LEN(B50)&gt;0,SUM('OBRAČUNANA OSNOVNA PLAČA'!H44:J44),"")</f>
        <v>0</v>
      </c>
      <c r="F50" s="55"/>
      <c r="G50" s="55"/>
      <c r="H50" s="55"/>
      <c r="I50" s="55"/>
      <c r="J50" s="55"/>
      <c r="K50" s="172">
        <f t="shared" si="5"/>
        <v>0</v>
      </c>
      <c r="L50" s="120">
        <f t="shared" ca="1" si="6"/>
        <v>0</v>
      </c>
      <c r="M50" s="120">
        <f t="shared" ca="1" si="7"/>
        <v>0</v>
      </c>
      <c r="N50" s="120">
        <f t="shared" ca="1" si="22"/>
        <v>0</v>
      </c>
      <c r="O50" s="120">
        <f t="shared" ca="1" si="9"/>
        <v>0</v>
      </c>
      <c r="P50" s="173">
        <f t="shared" ca="1" si="10"/>
        <v>0</v>
      </c>
      <c r="Q50" s="173">
        <f ca="1">IF(LEN(B50)&gt;0,'1-3'!Q50-'1-3'!P50,"")</f>
        <v>0</v>
      </c>
      <c r="R50" s="174"/>
      <c r="AA50" s="161">
        <f>ROW()</f>
        <v>50</v>
      </c>
      <c r="AB50" s="197" t="e">
        <f t="shared" ca="1" si="11"/>
        <v>#N/A</v>
      </c>
      <c r="AC50" s="197" t="e">
        <f t="shared" ca="1" si="12"/>
        <v>#N/A</v>
      </c>
      <c r="AD50" s="198" t="e">
        <f t="shared" ca="1" si="23"/>
        <v>#N/A</v>
      </c>
      <c r="AE50" s="197" t="e">
        <f t="shared" ca="1" si="24"/>
        <v>#N/A</v>
      </c>
      <c r="AF50" s="198" t="e">
        <f t="shared" ca="1" si="25"/>
        <v>#N/A</v>
      </c>
      <c r="AG50" s="197" t="e">
        <f t="shared" ca="1" si="26"/>
        <v>#N/A</v>
      </c>
      <c r="AH50" s="197" t="e">
        <f t="shared" ca="1" si="17"/>
        <v>#N/A</v>
      </c>
      <c r="AI50" s="199" t="e">
        <f t="shared" ca="1" si="18"/>
        <v>#N/A</v>
      </c>
      <c r="AJ50" s="197" t="e">
        <f t="shared" ca="1" si="19"/>
        <v>#N/A</v>
      </c>
      <c r="AK50" s="197" t="e">
        <f t="shared" ca="1" si="20"/>
        <v>#N/A</v>
      </c>
    </row>
    <row r="51" spans="1:37" ht="27" customHeight="1" x14ac:dyDescent="0.25">
      <c r="A51" s="51">
        <f>'OSNOVNA PLAČA'!A45</f>
        <v>36</v>
      </c>
      <c r="B51" s="157" t="str">
        <f t="shared" ca="1" si="21"/>
        <v>A36</v>
      </c>
      <c r="C51" s="52">
        <f ca="1">IF(LEN(B51)&gt;0,'OSNOVNA PLAČA'!C45,"")</f>
        <v>0</v>
      </c>
      <c r="D51" s="54">
        <f ca="1">IF(LEN(B51)&gt;0,'OSNOVNA PLAČA'!D45,"")</f>
        <v>0</v>
      </c>
      <c r="E51" s="171">
        <f ca="1">IF(LEN(B51)&gt;0,SUM('OBRAČUNANA OSNOVNA PLAČA'!H45:J45),"")</f>
        <v>0</v>
      </c>
      <c r="F51" s="55"/>
      <c r="G51" s="55"/>
      <c r="H51" s="55"/>
      <c r="I51" s="55"/>
      <c r="J51" s="55"/>
      <c r="K51" s="172">
        <f t="shared" si="5"/>
        <v>0</v>
      </c>
      <c r="L51" s="120">
        <f t="shared" ca="1" si="6"/>
        <v>0</v>
      </c>
      <c r="M51" s="120">
        <f t="shared" ca="1" si="7"/>
        <v>0</v>
      </c>
      <c r="N51" s="120">
        <f t="shared" ca="1" si="22"/>
        <v>0</v>
      </c>
      <c r="O51" s="120">
        <f t="shared" ca="1" si="9"/>
        <v>0</v>
      </c>
      <c r="P51" s="173">
        <f t="shared" ca="1" si="10"/>
        <v>0</v>
      </c>
      <c r="Q51" s="173">
        <f ca="1">IF(LEN(B51)&gt;0,'1-3'!Q51-'1-3'!P51,"")</f>
        <v>0</v>
      </c>
      <c r="R51" s="174"/>
      <c r="AA51" s="161">
        <f>ROW()</f>
        <v>51</v>
      </c>
      <c r="AB51" s="197" t="e">
        <f t="shared" ca="1" si="11"/>
        <v>#N/A</v>
      </c>
      <c r="AC51" s="197" t="e">
        <f t="shared" ca="1" si="12"/>
        <v>#N/A</v>
      </c>
      <c r="AD51" s="198" t="e">
        <f t="shared" ca="1" si="23"/>
        <v>#N/A</v>
      </c>
      <c r="AE51" s="197" t="e">
        <f t="shared" ca="1" si="24"/>
        <v>#N/A</v>
      </c>
      <c r="AF51" s="198" t="e">
        <f t="shared" ca="1" si="25"/>
        <v>#N/A</v>
      </c>
      <c r="AG51" s="197" t="e">
        <f t="shared" ca="1" si="26"/>
        <v>#N/A</v>
      </c>
      <c r="AH51" s="197" t="e">
        <f t="shared" ca="1" si="17"/>
        <v>#N/A</v>
      </c>
      <c r="AI51" s="199" t="e">
        <f t="shared" ca="1" si="18"/>
        <v>#N/A</v>
      </c>
      <c r="AJ51" s="197" t="e">
        <f t="shared" ca="1" si="19"/>
        <v>#N/A</v>
      </c>
      <c r="AK51" s="197" t="e">
        <f t="shared" ca="1" si="20"/>
        <v>#N/A</v>
      </c>
    </row>
    <row r="52" spans="1:37" ht="27" customHeight="1" x14ac:dyDescent="0.25">
      <c r="A52" s="51">
        <f>'OSNOVNA PLAČA'!A46</f>
        <v>37</v>
      </c>
      <c r="B52" s="157" t="str">
        <f t="shared" ca="1" si="21"/>
        <v>A37</v>
      </c>
      <c r="C52" s="52">
        <f ca="1">IF(LEN(B52)&gt;0,'OSNOVNA PLAČA'!C46,"")</f>
        <v>0</v>
      </c>
      <c r="D52" s="54">
        <f ca="1">IF(LEN(B52)&gt;0,'OSNOVNA PLAČA'!D46,"")</f>
        <v>0</v>
      </c>
      <c r="E52" s="171">
        <f ca="1">IF(LEN(B52)&gt;0,SUM('OBRAČUNANA OSNOVNA PLAČA'!H46:J46),"")</f>
        <v>0</v>
      </c>
      <c r="F52" s="55"/>
      <c r="G52" s="55"/>
      <c r="H52" s="55"/>
      <c r="I52" s="55"/>
      <c r="J52" s="55"/>
      <c r="K52" s="172">
        <f t="shared" si="5"/>
        <v>0</v>
      </c>
      <c r="L52" s="120">
        <f t="shared" ca="1" si="6"/>
        <v>0</v>
      </c>
      <c r="M52" s="120">
        <f t="shared" ca="1" si="7"/>
        <v>0</v>
      </c>
      <c r="N52" s="120">
        <f t="shared" ca="1" si="22"/>
        <v>0</v>
      </c>
      <c r="O52" s="120">
        <f t="shared" ca="1" si="9"/>
        <v>0</v>
      </c>
      <c r="P52" s="173">
        <f t="shared" ca="1" si="10"/>
        <v>0</v>
      </c>
      <c r="Q52" s="173">
        <f ca="1">IF(LEN(B52)&gt;0,'1-3'!Q52-'1-3'!P52,"")</f>
        <v>0</v>
      </c>
      <c r="R52" s="174"/>
      <c r="AA52" s="161">
        <f>ROW()</f>
        <v>52</v>
      </c>
      <c r="AB52" s="197" t="e">
        <f t="shared" ca="1" si="11"/>
        <v>#N/A</v>
      </c>
      <c r="AC52" s="197" t="e">
        <f t="shared" ca="1" si="12"/>
        <v>#N/A</v>
      </c>
      <c r="AD52" s="198" t="e">
        <f t="shared" ca="1" si="23"/>
        <v>#N/A</v>
      </c>
      <c r="AE52" s="197" t="e">
        <f t="shared" ca="1" si="24"/>
        <v>#N/A</v>
      </c>
      <c r="AF52" s="198" t="e">
        <f t="shared" ca="1" si="25"/>
        <v>#N/A</v>
      </c>
      <c r="AG52" s="197" t="e">
        <f t="shared" ca="1" si="26"/>
        <v>#N/A</v>
      </c>
      <c r="AH52" s="197" t="e">
        <f t="shared" ca="1" si="17"/>
        <v>#N/A</v>
      </c>
      <c r="AI52" s="199" t="e">
        <f t="shared" ca="1" si="18"/>
        <v>#N/A</v>
      </c>
      <c r="AJ52" s="197" t="e">
        <f t="shared" ca="1" si="19"/>
        <v>#N/A</v>
      </c>
      <c r="AK52" s="197" t="e">
        <f t="shared" ca="1" si="20"/>
        <v>#N/A</v>
      </c>
    </row>
    <row r="53" spans="1:37" ht="27" customHeight="1" x14ac:dyDescent="0.25">
      <c r="A53" s="51">
        <f>'OSNOVNA PLAČA'!A47</f>
        <v>38</v>
      </c>
      <c r="B53" s="157" t="str">
        <f t="shared" ca="1" si="21"/>
        <v>A38</v>
      </c>
      <c r="C53" s="52">
        <f ca="1">IF(LEN(B53)&gt;0,'OSNOVNA PLAČA'!C47,"")</f>
        <v>0</v>
      </c>
      <c r="D53" s="54">
        <f ca="1">IF(LEN(B53)&gt;0,'OSNOVNA PLAČA'!D47,"")</f>
        <v>0</v>
      </c>
      <c r="E53" s="171">
        <f ca="1">IF(LEN(B53)&gt;0,SUM('OBRAČUNANA OSNOVNA PLAČA'!H47:J47),"")</f>
        <v>0</v>
      </c>
      <c r="F53" s="55"/>
      <c r="G53" s="55"/>
      <c r="H53" s="55"/>
      <c r="I53" s="55"/>
      <c r="J53" s="55"/>
      <c r="K53" s="172">
        <f t="shared" si="5"/>
        <v>0</v>
      </c>
      <c r="L53" s="120">
        <f t="shared" ca="1" si="6"/>
        <v>0</v>
      </c>
      <c r="M53" s="120">
        <f t="shared" ca="1" si="7"/>
        <v>0</v>
      </c>
      <c r="N53" s="120">
        <f t="shared" ca="1" si="22"/>
        <v>0</v>
      </c>
      <c r="O53" s="120">
        <f t="shared" ca="1" si="9"/>
        <v>0</v>
      </c>
      <c r="P53" s="173">
        <f t="shared" ca="1" si="10"/>
        <v>0</v>
      </c>
      <c r="Q53" s="173">
        <f ca="1">IF(LEN(B53)&gt;0,'1-3'!Q53-'1-3'!P53,"")</f>
        <v>0</v>
      </c>
      <c r="R53" s="174"/>
      <c r="AA53" s="161">
        <f>ROW()</f>
        <v>53</v>
      </c>
      <c r="AB53" s="197" t="e">
        <f t="shared" ca="1" si="11"/>
        <v>#N/A</v>
      </c>
      <c r="AC53" s="197" t="e">
        <f t="shared" ca="1" si="12"/>
        <v>#N/A</v>
      </c>
      <c r="AD53" s="198" t="e">
        <f t="shared" ca="1" si="23"/>
        <v>#N/A</v>
      </c>
      <c r="AE53" s="197" t="e">
        <f t="shared" ca="1" si="24"/>
        <v>#N/A</v>
      </c>
      <c r="AF53" s="198" t="e">
        <f t="shared" ca="1" si="25"/>
        <v>#N/A</v>
      </c>
      <c r="AG53" s="197" t="e">
        <f t="shared" ca="1" si="26"/>
        <v>#N/A</v>
      </c>
      <c r="AH53" s="197" t="e">
        <f t="shared" ca="1" si="17"/>
        <v>#N/A</v>
      </c>
      <c r="AI53" s="199" t="e">
        <f t="shared" ca="1" si="18"/>
        <v>#N/A</v>
      </c>
      <c r="AJ53" s="197" t="e">
        <f t="shared" ca="1" si="19"/>
        <v>#N/A</v>
      </c>
      <c r="AK53" s="197" t="e">
        <f t="shared" ca="1" si="20"/>
        <v>#N/A</v>
      </c>
    </row>
    <row r="54" spans="1:37" ht="27" customHeight="1" x14ac:dyDescent="0.25">
      <c r="A54" s="51">
        <f>'OSNOVNA PLAČA'!A48</f>
        <v>39</v>
      </c>
      <c r="B54" s="157" t="str">
        <f t="shared" ca="1" si="21"/>
        <v>A39</v>
      </c>
      <c r="C54" s="52">
        <f ca="1">IF(LEN(B54)&gt;0,'OSNOVNA PLAČA'!C48,"")</f>
        <v>0</v>
      </c>
      <c r="D54" s="54">
        <f ca="1">IF(LEN(B54)&gt;0,'OSNOVNA PLAČA'!D48,"")</f>
        <v>0</v>
      </c>
      <c r="E54" s="171">
        <f ca="1">IF(LEN(B54)&gt;0,SUM('OBRAČUNANA OSNOVNA PLAČA'!H48:J48),"")</f>
        <v>0</v>
      </c>
      <c r="F54" s="55"/>
      <c r="G54" s="55"/>
      <c r="H54" s="55"/>
      <c r="I54" s="55"/>
      <c r="J54" s="55"/>
      <c r="K54" s="172">
        <f t="shared" si="5"/>
        <v>0</v>
      </c>
      <c r="L54" s="120">
        <f t="shared" ca="1" si="6"/>
        <v>0</v>
      </c>
      <c r="M54" s="120">
        <f t="shared" ca="1" si="7"/>
        <v>0</v>
      </c>
      <c r="N54" s="120">
        <f t="shared" ca="1" si="22"/>
        <v>0</v>
      </c>
      <c r="O54" s="120">
        <f t="shared" ca="1" si="9"/>
        <v>0</v>
      </c>
      <c r="P54" s="173">
        <f t="shared" ca="1" si="10"/>
        <v>0</v>
      </c>
      <c r="Q54" s="173">
        <f ca="1">IF(LEN(B54)&gt;0,'1-3'!Q54-'1-3'!P54,"")</f>
        <v>0</v>
      </c>
      <c r="R54" s="174"/>
      <c r="AA54" s="161">
        <f>ROW()</f>
        <v>54</v>
      </c>
      <c r="AB54" s="197" t="e">
        <f t="shared" ca="1" si="11"/>
        <v>#N/A</v>
      </c>
      <c r="AC54" s="197" t="e">
        <f t="shared" ca="1" si="12"/>
        <v>#N/A</v>
      </c>
      <c r="AD54" s="198" t="e">
        <f t="shared" ca="1" si="23"/>
        <v>#N/A</v>
      </c>
      <c r="AE54" s="197" t="e">
        <f t="shared" ca="1" si="24"/>
        <v>#N/A</v>
      </c>
      <c r="AF54" s="198" t="e">
        <f t="shared" ca="1" si="25"/>
        <v>#N/A</v>
      </c>
      <c r="AG54" s="197" t="e">
        <f t="shared" ca="1" si="26"/>
        <v>#N/A</v>
      </c>
      <c r="AH54" s="197" t="e">
        <f t="shared" ca="1" si="17"/>
        <v>#N/A</v>
      </c>
      <c r="AI54" s="199" t="e">
        <f t="shared" ca="1" si="18"/>
        <v>#N/A</v>
      </c>
      <c r="AJ54" s="197" t="e">
        <f t="shared" ca="1" si="19"/>
        <v>#N/A</v>
      </c>
      <c r="AK54" s="197" t="e">
        <f t="shared" ca="1" si="20"/>
        <v>#N/A</v>
      </c>
    </row>
    <row r="55" spans="1:37" ht="27" customHeight="1" x14ac:dyDescent="0.25">
      <c r="A55" s="51">
        <f>'OSNOVNA PLAČA'!A49</f>
        <v>40</v>
      </c>
      <c r="B55" s="157" t="str">
        <f t="shared" ca="1" si="21"/>
        <v>A40</v>
      </c>
      <c r="C55" s="52">
        <f ca="1">IF(LEN(B55)&gt;0,'OSNOVNA PLAČA'!C49,"")</f>
        <v>0</v>
      </c>
      <c r="D55" s="54">
        <f ca="1">IF(LEN(B55)&gt;0,'OSNOVNA PLAČA'!D49,"")</f>
        <v>0</v>
      </c>
      <c r="E55" s="171">
        <f ca="1">IF(LEN(B55)&gt;0,SUM('OBRAČUNANA OSNOVNA PLAČA'!H49:J49),"")</f>
        <v>0</v>
      </c>
      <c r="F55" s="55"/>
      <c r="G55" s="55"/>
      <c r="H55" s="55"/>
      <c r="I55" s="55"/>
      <c r="J55" s="55"/>
      <c r="K55" s="172">
        <f t="shared" si="5"/>
        <v>0</v>
      </c>
      <c r="L55" s="120">
        <f t="shared" ca="1" si="6"/>
        <v>0</v>
      </c>
      <c r="M55" s="120">
        <f t="shared" ca="1" si="7"/>
        <v>0</v>
      </c>
      <c r="N55" s="120">
        <f t="shared" ca="1" si="22"/>
        <v>0</v>
      </c>
      <c r="O55" s="120">
        <f t="shared" ca="1" si="9"/>
        <v>0</v>
      </c>
      <c r="P55" s="173">
        <f t="shared" ca="1" si="10"/>
        <v>0</v>
      </c>
      <c r="Q55" s="173">
        <f ca="1">IF(LEN(B55)&gt;0,'1-3'!Q55-'1-3'!P55,"")</f>
        <v>0</v>
      </c>
      <c r="R55" s="174"/>
      <c r="AA55" s="161">
        <f>ROW()</f>
        <v>55</v>
      </c>
      <c r="AB55" s="197" t="e">
        <f t="shared" ca="1" si="11"/>
        <v>#N/A</v>
      </c>
      <c r="AC55" s="197" t="e">
        <f t="shared" ca="1" si="12"/>
        <v>#N/A</v>
      </c>
      <c r="AD55" s="198" t="e">
        <f t="shared" ca="1" si="23"/>
        <v>#N/A</v>
      </c>
      <c r="AE55" s="197" t="e">
        <f t="shared" ca="1" si="24"/>
        <v>#N/A</v>
      </c>
      <c r="AF55" s="198" t="e">
        <f t="shared" ca="1" si="25"/>
        <v>#N/A</v>
      </c>
      <c r="AG55" s="197" t="e">
        <f t="shared" ca="1" si="26"/>
        <v>#N/A</v>
      </c>
      <c r="AH55" s="197" t="e">
        <f t="shared" ca="1" si="17"/>
        <v>#N/A</v>
      </c>
      <c r="AI55" s="199" t="e">
        <f t="shared" ca="1" si="18"/>
        <v>#N/A</v>
      </c>
      <c r="AJ55" s="197" t="e">
        <f t="shared" ca="1" si="19"/>
        <v>#N/A</v>
      </c>
      <c r="AK55" s="197" t="e">
        <f t="shared" ca="1" si="20"/>
        <v>#N/A</v>
      </c>
    </row>
    <row r="56" spans="1:37" ht="27" customHeight="1" x14ac:dyDescent="0.25">
      <c r="A56" s="51">
        <f>'OSNOVNA PLAČA'!A50</f>
        <v>41</v>
      </c>
      <c r="B56" s="157" t="str">
        <f t="shared" ca="1" si="21"/>
        <v>A41</v>
      </c>
      <c r="C56" s="52">
        <f ca="1">IF(LEN(B56)&gt;0,'OSNOVNA PLAČA'!C50,"")</f>
        <v>0</v>
      </c>
      <c r="D56" s="54">
        <f ca="1">IF(LEN(B56)&gt;0,'OSNOVNA PLAČA'!D50,"")</f>
        <v>0</v>
      </c>
      <c r="E56" s="171">
        <f ca="1">IF(LEN(B56)&gt;0,SUM('OBRAČUNANA OSNOVNA PLAČA'!H50:J50),"")</f>
        <v>0</v>
      </c>
      <c r="F56" s="55"/>
      <c r="G56" s="55"/>
      <c r="H56" s="55"/>
      <c r="I56" s="55"/>
      <c r="J56" s="55"/>
      <c r="K56" s="172">
        <f t="shared" si="5"/>
        <v>0</v>
      </c>
      <c r="L56" s="120">
        <f t="shared" ca="1" si="6"/>
        <v>0</v>
      </c>
      <c r="M56" s="120">
        <f t="shared" ca="1" si="7"/>
        <v>0</v>
      </c>
      <c r="N56" s="120">
        <f t="shared" ca="1" si="22"/>
        <v>0</v>
      </c>
      <c r="O56" s="120">
        <f t="shared" ca="1" si="9"/>
        <v>0</v>
      </c>
      <c r="P56" s="173">
        <f t="shared" ca="1" si="10"/>
        <v>0</v>
      </c>
      <c r="Q56" s="173">
        <f ca="1">IF(LEN(B56)&gt;0,'1-3'!Q56-'1-3'!P56,"")</f>
        <v>0</v>
      </c>
      <c r="R56" s="174"/>
      <c r="AA56" s="161">
        <f>ROW()</f>
        <v>56</v>
      </c>
      <c r="AB56" s="197" t="e">
        <f t="shared" ca="1" si="11"/>
        <v>#N/A</v>
      </c>
      <c r="AC56" s="197" t="e">
        <f t="shared" ca="1" si="12"/>
        <v>#N/A</v>
      </c>
      <c r="AD56" s="198" t="e">
        <f t="shared" ca="1" si="23"/>
        <v>#N/A</v>
      </c>
      <c r="AE56" s="197" t="e">
        <f t="shared" ca="1" si="24"/>
        <v>#N/A</v>
      </c>
      <c r="AF56" s="198" t="e">
        <f t="shared" ca="1" si="25"/>
        <v>#N/A</v>
      </c>
      <c r="AG56" s="197" t="e">
        <f t="shared" ca="1" si="26"/>
        <v>#N/A</v>
      </c>
      <c r="AH56" s="197" t="e">
        <f t="shared" ca="1" si="17"/>
        <v>#N/A</v>
      </c>
      <c r="AI56" s="199" t="e">
        <f t="shared" ca="1" si="18"/>
        <v>#N/A</v>
      </c>
      <c r="AJ56" s="197" t="e">
        <f t="shared" ca="1" si="19"/>
        <v>#N/A</v>
      </c>
      <c r="AK56" s="197" t="e">
        <f t="shared" ca="1" si="20"/>
        <v>#N/A</v>
      </c>
    </row>
    <row r="57" spans="1:37" ht="27" customHeight="1" x14ac:dyDescent="0.25">
      <c r="A57" s="51">
        <f>'OSNOVNA PLAČA'!A51</f>
        <v>42</v>
      </c>
      <c r="B57" s="157" t="str">
        <f t="shared" ca="1" si="21"/>
        <v>A42</v>
      </c>
      <c r="C57" s="52">
        <f ca="1">IF(LEN(B57)&gt;0,'OSNOVNA PLAČA'!C51,"")</f>
        <v>0</v>
      </c>
      <c r="D57" s="54">
        <f ca="1">IF(LEN(B57)&gt;0,'OSNOVNA PLAČA'!D51,"")</f>
        <v>0</v>
      </c>
      <c r="E57" s="171">
        <f ca="1">IF(LEN(B57)&gt;0,SUM('OBRAČUNANA OSNOVNA PLAČA'!H51:J51),"")</f>
        <v>0</v>
      </c>
      <c r="F57" s="55"/>
      <c r="G57" s="55"/>
      <c r="H57" s="55"/>
      <c r="I57" s="55"/>
      <c r="J57" s="55"/>
      <c r="K57" s="172">
        <f t="shared" si="5"/>
        <v>0</v>
      </c>
      <c r="L57" s="120">
        <f t="shared" ca="1" si="6"/>
        <v>0</v>
      </c>
      <c r="M57" s="120">
        <f t="shared" ca="1" si="7"/>
        <v>0</v>
      </c>
      <c r="N57" s="120">
        <f t="shared" ca="1" si="22"/>
        <v>0</v>
      </c>
      <c r="O57" s="120">
        <f t="shared" ca="1" si="9"/>
        <v>0</v>
      </c>
      <c r="P57" s="173">
        <f t="shared" ca="1" si="10"/>
        <v>0</v>
      </c>
      <c r="Q57" s="173">
        <f ca="1">IF(LEN(B57)&gt;0,'1-3'!Q57-'1-3'!P57,"")</f>
        <v>0</v>
      </c>
      <c r="R57" s="174"/>
      <c r="AA57" s="161">
        <f>ROW()</f>
        <v>57</v>
      </c>
      <c r="AB57" s="197" t="e">
        <f t="shared" ca="1" si="11"/>
        <v>#N/A</v>
      </c>
      <c r="AC57" s="197" t="e">
        <f t="shared" ca="1" si="12"/>
        <v>#N/A</v>
      </c>
      <c r="AD57" s="198" t="e">
        <f t="shared" ca="1" si="23"/>
        <v>#N/A</v>
      </c>
      <c r="AE57" s="197" t="e">
        <f t="shared" ca="1" si="24"/>
        <v>#N/A</v>
      </c>
      <c r="AF57" s="198" t="e">
        <f t="shared" ca="1" si="25"/>
        <v>#N/A</v>
      </c>
      <c r="AG57" s="197" t="e">
        <f t="shared" ca="1" si="26"/>
        <v>#N/A</v>
      </c>
      <c r="AH57" s="197" t="e">
        <f t="shared" ca="1" si="17"/>
        <v>#N/A</v>
      </c>
      <c r="AI57" s="199" t="e">
        <f t="shared" ca="1" si="18"/>
        <v>#N/A</v>
      </c>
      <c r="AJ57" s="197" t="e">
        <f t="shared" ca="1" si="19"/>
        <v>#N/A</v>
      </c>
      <c r="AK57" s="197" t="e">
        <f t="shared" ca="1" si="20"/>
        <v>#N/A</v>
      </c>
    </row>
    <row r="58" spans="1:37" ht="27" customHeight="1" x14ac:dyDescent="0.25">
      <c r="A58" s="51">
        <f>'OSNOVNA PLAČA'!A52</f>
        <v>43</v>
      </c>
      <c r="B58" s="157" t="str">
        <f t="shared" ca="1" si="21"/>
        <v>A43</v>
      </c>
      <c r="C58" s="52">
        <f ca="1">IF(LEN(B58)&gt;0,'OSNOVNA PLAČA'!C52,"")</f>
        <v>0</v>
      </c>
      <c r="D58" s="54">
        <f ca="1">IF(LEN(B58)&gt;0,'OSNOVNA PLAČA'!D52,"")</f>
        <v>0</v>
      </c>
      <c r="E58" s="171">
        <f ca="1">IF(LEN(B58)&gt;0,SUM('OBRAČUNANA OSNOVNA PLAČA'!H52:J52),"")</f>
        <v>0</v>
      </c>
      <c r="F58" s="55"/>
      <c r="G58" s="55"/>
      <c r="H58" s="55"/>
      <c r="I58" s="55"/>
      <c r="J58" s="55"/>
      <c r="K58" s="172">
        <f t="shared" si="5"/>
        <v>0</v>
      </c>
      <c r="L58" s="120">
        <f t="shared" ca="1" si="6"/>
        <v>0</v>
      </c>
      <c r="M58" s="120">
        <f t="shared" ca="1" si="7"/>
        <v>0</v>
      </c>
      <c r="N58" s="120">
        <f t="shared" ca="1" si="22"/>
        <v>0</v>
      </c>
      <c r="O58" s="120">
        <f t="shared" ca="1" si="9"/>
        <v>0</v>
      </c>
      <c r="P58" s="173">
        <f t="shared" ca="1" si="10"/>
        <v>0</v>
      </c>
      <c r="Q58" s="173">
        <f ca="1">IF(LEN(B58)&gt;0,'1-3'!Q58-'1-3'!P58,"")</f>
        <v>0</v>
      </c>
      <c r="R58" s="174"/>
      <c r="AA58" s="161">
        <f>ROW()</f>
        <v>58</v>
      </c>
      <c r="AB58" s="197" t="e">
        <f t="shared" ca="1" si="11"/>
        <v>#N/A</v>
      </c>
      <c r="AC58" s="197" t="e">
        <f t="shared" ca="1" si="12"/>
        <v>#N/A</v>
      </c>
      <c r="AD58" s="198" t="e">
        <f t="shared" ca="1" si="23"/>
        <v>#N/A</v>
      </c>
      <c r="AE58" s="197" t="e">
        <f t="shared" ca="1" si="24"/>
        <v>#N/A</v>
      </c>
      <c r="AF58" s="198" t="e">
        <f t="shared" ca="1" si="25"/>
        <v>#N/A</v>
      </c>
      <c r="AG58" s="197" t="e">
        <f t="shared" ca="1" si="26"/>
        <v>#N/A</v>
      </c>
      <c r="AH58" s="197" t="e">
        <f t="shared" ca="1" si="17"/>
        <v>#N/A</v>
      </c>
      <c r="AI58" s="199" t="e">
        <f t="shared" ca="1" si="18"/>
        <v>#N/A</v>
      </c>
      <c r="AJ58" s="197" t="e">
        <f t="shared" ca="1" si="19"/>
        <v>#N/A</v>
      </c>
      <c r="AK58" s="197" t="e">
        <f t="shared" ca="1" si="20"/>
        <v>#N/A</v>
      </c>
    </row>
    <row r="59" spans="1:37" ht="27" customHeight="1" x14ac:dyDescent="0.25">
      <c r="A59" s="51">
        <f>'OSNOVNA PLAČA'!A53</f>
        <v>44</v>
      </c>
      <c r="B59" s="157" t="str">
        <f t="shared" ca="1" si="21"/>
        <v>A44</v>
      </c>
      <c r="C59" s="52">
        <f ca="1">IF(LEN(B59)&gt;0,'OSNOVNA PLAČA'!C53,"")</f>
        <v>0</v>
      </c>
      <c r="D59" s="54">
        <f ca="1">IF(LEN(B59)&gt;0,'OSNOVNA PLAČA'!D53,"")</f>
        <v>0</v>
      </c>
      <c r="E59" s="171">
        <f ca="1">IF(LEN(B59)&gt;0,SUM('OBRAČUNANA OSNOVNA PLAČA'!H53:J53),"")</f>
        <v>0</v>
      </c>
      <c r="F59" s="55"/>
      <c r="G59" s="55"/>
      <c r="H59" s="55"/>
      <c r="I59" s="55"/>
      <c r="J59" s="55"/>
      <c r="K59" s="172">
        <f t="shared" si="5"/>
        <v>0</v>
      </c>
      <c r="L59" s="120">
        <f t="shared" ca="1" si="6"/>
        <v>0</v>
      </c>
      <c r="M59" s="120">
        <f t="shared" ca="1" si="7"/>
        <v>0</v>
      </c>
      <c r="N59" s="120">
        <f t="shared" ca="1" si="22"/>
        <v>0</v>
      </c>
      <c r="O59" s="120">
        <f t="shared" ca="1" si="9"/>
        <v>0</v>
      </c>
      <c r="P59" s="173">
        <f t="shared" ca="1" si="10"/>
        <v>0</v>
      </c>
      <c r="Q59" s="173">
        <f ca="1">IF(LEN(B59)&gt;0,'1-3'!Q59-'1-3'!P59,"")</f>
        <v>0</v>
      </c>
      <c r="R59" s="174"/>
      <c r="AA59" s="161">
        <f>ROW()</f>
        <v>59</v>
      </c>
      <c r="AB59" s="197" t="e">
        <f t="shared" ca="1" si="11"/>
        <v>#N/A</v>
      </c>
      <c r="AC59" s="197" t="e">
        <f t="shared" ca="1" si="12"/>
        <v>#N/A</v>
      </c>
      <c r="AD59" s="198" t="e">
        <f t="shared" ca="1" si="23"/>
        <v>#N/A</v>
      </c>
      <c r="AE59" s="197" t="e">
        <f t="shared" ca="1" si="24"/>
        <v>#N/A</v>
      </c>
      <c r="AF59" s="198" t="e">
        <f t="shared" ca="1" si="25"/>
        <v>#N/A</v>
      </c>
      <c r="AG59" s="197" t="e">
        <f t="shared" ca="1" si="26"/>
        <v>#N/A</v>
      </c>
      <c r="AH59" s="197" t="e">
        <f t="shared" ca="1" si="17"/>
        <v>#N/A</v>
      </c>
      <c r="AI59" s="199" t="e">
        <f t="shared" ca="1" si="18"/>
        <v>#N/A</v>
      </c>
      <c r="AJ59" s="197" t="e">
        <f t="shared" ca="1" si="19"/>
        <v>#N/A</v>
      </c>
      <c r="AK59" s="197" t="e">
        <f t="shared" ca="1" si="20"/>
        <v>#N/A</v>
      </c>
    </row>
    <row r="60" spans="1:37" ht="27" customHeight="1" x14ac:dyDescent="0.25">
      <c r="A60" s="51">
        <f>'OSNOVNA PLAČA'!A54</f>
        <v>45</v>
      </c>
      <c r="B60" s="157" t="str">
        <f t="shared" ca="1" si="21"/>
        <v>A45</v>
      </c>
      <c r="C60" s="52">
        <f ca="1">IF(LEN(B60)&gt;0,'OSNOVNA PLAČA'!C54,"")</f>
        <v>0</v>
      </c>
      <c r="D60" s="54">
        <f ca="1">IF(LEN(B60)&gt;0,'OSNOVNA PLAČA'!D54,"")</f>
        <v>0</v>
      </c>
      <c r="E60" s="171">
        <f ca="1">IF(LEN(B60)&gt;0,SUM('OBRAČUNANA OSNOVNA PLAČA'!H54:J54),"")</f>
        <v>0</v>
      </c>
      <c r="F60" s="55"/>
      <c r="G60" s="55"/>
      <c r="H60" s="55"/>
      <c r="I60" s="55"/>
      <c r="J60" s="55"/>
      <c r="K60" s="172">
        <f t="shared" si="5"/>
        <v>0</v>
      </c>
      <c r="L60" s="120">
        <f t="shared" ca="1" si="6"/>
        <v>0</v>
      </c>
      <c r="M60" s="120">
        <f t="shared" ca="1" si="7"/>
        <v>0</v>
      </c>
      <c r="N60" s="120">
        <f t="shared" ca="1" si="22"/>
        <v>0</v>
      </c>
      <c r="O60" s="120">
        <f t="shared" ca="1" si="9"/>
        <v>0</v>
      </c>
      <c r="P60" s="173">
        <f t="shared" ca="1" si="10"/>
        <v>0</v>
      </c>
      <c r="Q60" s="173">
        <f ca="1">IF(LEN(B60)&gt;0,'1-3'!Q60-'1-3'!P60,"")</f>
        <v>0</v>
      </c>
      <c r="R60" s="174"/>
      <c r="AA60" s="161">
        <f>ROW()</f>
        <v>60</v>
      </c>
      <c r="AB60" s="197" t="e">
        <f t="shared" ca="1" si="11"/>
        <v>#N/A</v>
      </c>
      <c r="AC60" s="197" t="e">
        <f t="shared" ca="1" si="12"/>
        <v>#N/A</v>
      </c>
      <c r="AD60" s="198" t="e">
        <f t="shared" ca="1" si="23"/>
        <v>#N/A</v>
      </c>
      <c r="AE60" s="197" t="e">
        <f t="shared" ca="1" si="24"/>
        <v>#N/A</v>
      </c>
      <c r="AF60" s="198" t="e">
        <f t="shared" ca="1" si="25"/>
        <v>#N/A</v>
      </c>
      <c r="AG60" s="197" t="e">
        <f t="shared" ca="1" si="26"/>
        <v>#N/A</v>
      </c>
      <c r="AH60" s="197" t="e">
        <f t="shared" ca="1" si="17"/>
        <v>#N/A</v>
      </c>
      <c r="AI60" s="199" t="e">
        <f t="shared" ca="1" si="18"/>
        <v>#N/A</v>
      </c>
      <c r="AJ60" s="197" t="e">
        <f t="shared" ca="1" si="19"/>
        <v>#N/A</v>
      </c>
      <c r="AK60" s="197" t="e">
        <f t="shared" ca="1" si="20"/>
        <v>#N/A</v>
      </c>
    </row>
    <row r="61" spans="1:37" ht="27" customHeight="1" x14ac:dyDescent="0.25">
      <c r="A61" s="51">
        <f>'OSNOVNA PLAČA'!A55</f>
        <v>46</v>
      </c>
      <c r="B61" s="157" t="str">
        <f t="shared" ca="1" si="21"/>
        <v>A46</v>
      </c>
      <c r="C61" s="52">
        <f ca="1">IF(LEN(B61)&gt;0,'OSNOVNA PLAČA'!C55,"")</f>
        <v>0</v>
      </c>
      <c r="D61" s="54">
        <f ca="1">IF(LEN(B61)&gt;0,'OSNOVNA PLAČA'!D55,"")</f>
        <v>0</v>
      </c>
      <c r="E61" s="171">
        <f ca="1">IF(LEN(B61)&gt;0,SUM('OBRAČUNANA OSNOVNA PLAČA'!H55:J55),"")</f>
        <v>0</v>
      </c>
      <c r="F61" s="55"/>
      <c r="G61" s="55"/>
      <c r="H61" s="55"/>
      <c r="I61" s="55"/>
      <c r="J61" s="55"/>
      <c r="K61" s="172">
        <f t="shared" si="5"/>
        <v>0</v>
      </c>
      <c r="L61" s="120">
        <f t="shared" ca="1" si="6"/>
        <v>0</v>
      </c>
      <c r="M61" s="120">
        <f t="shared" ca="1" si="7"/>
        <v>0</v>
      </c>
      <c r="N61" s="120">
        <f t="shared" ca="1" si="22"/>
        <v>0</v>
      </c>
      <c r="O61" s="120">
        <f t="shared" ca="1" si="9"/>
        <v>0</v>
      </c>
      <c r="P61" s="173">
        <f t="shared" ca="1" si="10"/>
        <v>0</v>
      </c>
      <c r="Q61" s="173">
        <f ca="1">IF(LEN(B61)&gt;0,'1-3'!Q61-'1-3'!P61,"")</f>
        <v>0</v>
      </c>
      <c r="R61" s="174"/>
      <c r="AA61" s="161">
        <f>ROW()</f>
        <v>61</v>
      </c>
      <c r="AB61" s="197" t="e">
        <f t="shared" ca="1" si="11"/>
        <v>#N/A</v>
      </c>
      <c r="AC61" s="197" t="e">
        <f t="shared" ca="1" si="12"/>
        <v>#N/A</v>
      </c>
      <c r="AD61" s="198" t="e">
        <f t="shared" ca="1" si="23"/>
        <v>#N/A</v>
      </c>
      <c r="AE61" s="197" t="e">
        <f t="shared" ca="1" si="24"/>
        <v>#N/A</v>
      </c>
      <c r="AF61" s="198" t="e">
        <f t="shared" ca="1" si="25"/>
        <v>#N/A</v>
      </c>
      <c r="AG61" s="197" t="e">
        <f t="shared" ca="1" si="26"/>
        <v>#N/A</v>
      </c>
      <c r="AH61" s="197" t="e">
        <f t="shared" ca="1" si="17"/>
        <v>#N/A</v>
      </c>
      <c r="AI61" s="199" t="e">
        <f t="shared" ca="1" si="18"/>
        <v>#N/A</v>
      </c>
      <c r="AJ61" s="197" t="e">
        <f t="shared" ca="1" si="19"/>
        <v>#N/A</v>
      </c>
      <c r="AK61" s="197" t="e">
        <f t="shared" ca="1" si="20"/>
        <v>#N/A</v>
      </c>
    </row>
    <row r="62" spans="1:37" ht="27" customHeight="1" x14ac:dyDescent="0.25">
      <c r="A62" s="51">
        <f>'OSNOVNA PLAČA'!A56</f>
        <v>47</v>
      </c>
      <c r="B62" s="157" t="str">
        <f t="shared" ca="1" si="21"/>
        <v>A47</v>
      </c>
      <c r="C62" s="52">
        <f ca="1">IF(LEN(B62)&gt;0,'OSNOVNA PLAČA'!C56,"")</f>
        <v>0</v>
      </c>
      <c r="D62" s="54">
        <f ca="1">IF(LEN(B62)&gt;0,'OSNOVNA PLAČA'!D56,"")</f>
        <v>0</v>
      </c>
      <c r="E62" s="171">
        <f ca="1">IF(LEN(B62)&gt;0,SUM('OBRAČUNANA OSNOVNA PLAČA'!H56:J56),"")</f>
        <v>0</v>
      </c>
      <c r="F62" s="55"/>
      <c r="G62" s="55"/>
      <c r="H62" s="55"/>
      <c r="I62" s="55"/>
      <c r="J62" s="55"/>
      <c r="K62" s="172">
        <f t="shared" si="5"/>
        <v>0</v>
      </c>
      <c r="L62" s="120">
        <f t="shared" ca="1" si="6"/>
        <v>0</v>
      </c>
      <c r="M62" s="120">
        <f t="shared" ca="1" si="7"/>
        <v>0</v>
      </c>
      <c r="N62" s="120">
        <f t="shared" ca="1" si="22"/>
        <v>0</v>
      </c>
      <c r="O62" s="120">
        <f t="shared" ca="1" si="9"/>
        <v>0</v>
      </c>
      <c r="P62" s="173">
        <f t="shared" ca="1" si="10"/>
        <v>0</v>
      </c>
      <c r="Q62" s="173">
        <f ca="1">IF(LEN(B62)&gt;0,'1-3'!Q62-'1-3'!P62,"")</f>
        <v>0</v>
      </c>
      <c r="R62" s="174"/>
      <c r="AA62" s="161">
        <f>ROW()</f>
        <v>62</v>
      </c>
      <c r="AB62" s="197" t="e">
        <f t="shared" ca="1" si="11"/>
        <v>#N/A</v>
      </c>
      <c r="AC62" s="197" t="e">
        <f t="shared" ca="1" si="12"/>
        <v>#N/A</v>
      </c>
      <c r="AD62" s="198" t="e">
        <f t="shared" ca="1" si="23"/>
        <v>#N/A</v>
      </c>
      <c r="AE62" s="197" t="e">
        <f t="shared" ca="1" si="24"/>
        <v>#N/A</v>
      </c>
      <c r="AF62" s="198" t="e">
        <f t="shared" ca="1" si="25"/>
        <v>#N/A</v>
      </c>
      <c r="AG62" s="197" t="e">
        <f t="shared" ca="1" si="26"/>
        <v>#N/A</v>
      </c>
      <c r="AH62" s="197" t="e">
        <f t="shared" ca="1" si="17"/>
        <v>#N/A</v>
      </c>
      <c r="AI62" s="199" t="e">
        <f t="shared" ca="1" si="18"/>
        <v>#N/A</v>
      </c>
      <c r="AJ62" s="197" t="e">
        <f t="shared" ca="1" si="19"/>
        <v>#N/A</v>
      </c>
      <c r="AK62" s="197" t="e">
        <f t="shared" ca="1" si="20"/>
        <v>#N/A</v>
      </c>
    </row>
    <row r="63" spans="1:37" ht="27" customHeight="1" x14ac:dyDescent="0.25">
      <c r="A63" s="51">
        <f>'OSNOVNA PLAČA'!A57</f>
        <v>48</v>
      </c>
      <c r="B63" s="157" t="str">
        <f t="shared" ca="1" si="21"/>
        <v>A48</v>
      </c>
      <c r="C63" s="52">
        <f ca="1">IF(LEN(B63)&gt;0,'OSNOVNA PLAČA'!C57,"")</f>
        <v>0</v>
      </c>
      <c r="D63" s="54">
        <f ca="1">IF(LEN(B63)&gt;0,'OSNOVNA PLAČA'!D57,"")</f>
        <v>0</v>
      </c>
      <c r="E63" s="171">
        <f ca="1">IF(LEN(B63)&gt;0,SUM('OBRAČUNANA OSNOVNA PLAČA'!H57:J57),"")</f>
        <v>0</v>
      </c>
      <c r="F63" s="55"/>
      <c r="G63" s="55"/>
      <c r="H63" s="55"/>
      <c r="I63" s="55"/>
      <c r="J63" s="55"/>
      <c r="K63" s="172">
        <f t="shared" si="5"/>
        <v>0</v>
      </c>
      <c r="L63" s="120">
        <f t="shared" ca="1" si="6"/>
        <v>0</v>
      </c>
      <c r="M63" s="120">
        <f t="shared" ca="1" si="7"/>
        <v>0</v>
      </c>
      <c r="N63" s="120">
        <f t="shared" ca="1" si="22"/>
        <v>0</v>
      </c>
      <c r="O63" s="120">
        <f t="shared" ca="1" si="9"/>
        <v>0</v>
      </c>
      <c r="P63" s="173">
        <f t="shared" ca="1" si="10"/>
        <v>0</v>
      </c>
      <c r="Q63" s="173">
        <f ca="1">IF(LEN(B63)&gt;0,'1-3'!Q63-'1-3'!P63,"")</f>
        <v>0</v>
      </c>
      <c r="R63" s="174"/>
      <c r="AA63" s="161">
        <f>ROW()</f>
        <v>63</v>
      </c>
      <c r="AB63" s="197" t="e">
        <f t="shared" ca="1" si="11"/>
        <v>#N/A</v>
      </c>
      <c r="AC63" s="197" t="e">
        <f t="shared" ca="1" si="12"/>
        <v>#N/A</v>
      </c>
      <c r="AD63" s="198" t="e">
        <f t="shared" ca="1" si="23"/>
        <v>#N/A</v>
      </c>
      <c r="AE63" s="197" t="e">
        <f t="shared" ca="1" si="24"/>
        <v>#N/A</v>
      </c>
      <c r="AF63" s="198" t="e">
        <f t="shared" ca="1" si="25"/>
        <v>#N/A</v>
      </c>
      <c r="AG63" s="197" t="e">
        <f t="shared" ca="1" si="26"/>
        <v>#N/A</v>
      </c>
      <c r="AH63" s="197" t="e">
        <f t="shared" ca="1" si="17"/>
        <v>#N/A</v>
      </c>
      <c r="AI63" s="199" t="e">
        <f t="shared" ca="1" si="18"/>
        <v>#N/A</v>
      </c>
      <c r="AJ63" s="197" t="e">
        <f t="shared" ca="1" si="19"/>
        <v>#N/A</v>
      </c>
      <c r="AK63" s="197" t="e">
        <f t="shared" ca="1" si="20"/>
        <v>#N/A</v>
      </c>
    </row>
    <row r="64" spans="1:37" ht="27" customHeight="1" x14ac:dyDescent="0.25">
      <c r="A64" s="51">
        <f>'OSNOVNA PLAČA'!A58</f>
        <v>49</v>
      </c>
      <c r="B64" s="157" t="str">
        <f t="shared" ca="1" si="21"/>
        <v>A49</v>
      </c>
      <c r="C64" s="52">
        <f ca="1">IF(LEN(B64)&gt;0,'OSNOVNA PLAČA'!C58,"")</f>
        <v>0</v>
      </c>
      <c r="D64" s="54">
        <f ca="1">IF(LEN(B64)&gt;0,'OSNOVNA PLAČA'!D58,"")</f>
        <v>0</v>
      </c>
      <c r="E64" s="171">
        <f ca="1">IF(LEN(B64)&gt;0,SUM('OBRAČUNANA OSNOVNA PLAČA'!H58:J58),"")</f>
        <v>0</v>
      </c>
      <c r="F64" s="55"/>
      <c r="G64" s="55"/>
      <c r="H64" s="55"/>
      <c r="I64" s="55"/>
      <c r="J64" s="55"/>
      <c r="K64" s="172">
        <f t="shared" si="5"/>
        <v>0</v>
      </c>
      <c r="L64" s="120">
        <f t="shared" ca="1" si="6"/>
        <v>0</v>
      </c>
      <c r="M64" s="120">
        <f t="shared" ca="1" si="7"/>
        <v>0</v>
      </c>
      <c r="N64" s="120">
        <f t="shared" ca="1" si="22"/>
        <v>0</v>
      </c>
      <c r="O64" s="120">
        <f t="shared" ca="1" si="9"/>
        <v>0</v>
      </c>
      <c r="P64" s="173">
        <f t="shared" ca="1" si="10"/>
        <v>0</v>
      </c>
      <c r="Q64" s="173">
        <f ca="1">IF(LEN(B64)&gt;0,'1-3'!Q64-'1-3'!P64,"")</f>
        <v>0</v>
      </c>
      <c r="R64" s="174"/>
      <c r="AA64" s="161">
        <f>ROW()</f>
        <v>64</v>
      </c>
      <c r="AB64" s="197" t="e">
        <f t="shared" ca="1" si="11"/>
        <v>#N/A</v>
      </c>
      <c r="AC64" s="197" t="e">
        <f t="shared" ca="1" si="12"/>
        <v>#N/A</v>
      </c>
      <c r="AD64" s="198" t="e">
        <f t="shared" ca="1" si="23"/>
        <v>#N/A</v>
      </c>
      <c r="AE64" s="197" t="e">
        <f t="shared" ca="1" si="24"/>
        <v>#N/A</v>
      </c>
      <c r="AF64" s="198" t="e">
        <f t="shared" ca="1" si="25"/>
        <v>#N/A</v>
      </c>
      <c r="AG64" s="197" t="e">
        <f t="shared" ca="1" si="26"/>
        <v>#N/A</v>
      </c>
      <c r="AH64" s="197" t="e">
        <f t="shared" ca="1" si="17"/>
        <v>#N/A</v>
      </c>
      <c r="AI64" s="199" t="e">
        <f t="shared" ca="1" si="18"/>
        <v>#N/A</v>
      </c>
      <c r="AJ64" s="197" t="e">
        <f t="shared" ca="1" si="19"/>
        <v>#N/A</v>
      </c>
      <c r="AK64" s="197" t="e">
        <f t="shared" ca="1" si="20"/>
        <v>#N/A</v>
      </c>
    </row>
    <row r="65" spans="1:43" ht="27" customHeight="1" x14ac:dyDescent="0.25">
      <c r="A65" s="51">
        <f>'OSNOVNA PLAČA'!A59</f>
        <v>50</v>
      </c>
      <c r="B65" s="157" t="str">
        <f t="shared" ca="1" si="21"/>
        <v>A50</v>
      </c>
      <c r="C65" s="52">
        <f ca="1">IF(LEN(B65)&gt;0,'OSNOVNA PLAČA'!C59,"")</f>
        <v>0</v>
      </c>
      <c r="D65" s="54">
        <f ca="1">IF(LEN(B65)&gt;0,'OSNOVNA PLAČA'!D59,"")</f>
        <v>0</v>
      </c>
      <c r="E65" s="171">
        <f ca="1">IF(LEN(B65)&gt;0,SUM('OBRAČUNANA OSNOVNA PLAČA'!H59:J59),"")</f>
        <v>0</v>
      </c>
      <c r="F65" s="55"/>
      <c r="G65" s="55"/>
      <c r="H65" s="55"/>
      <c r="I65" s="55"/>
      <c r="J65" s="55"/>
      <c r="K65" s="172">
        <f t="shared" si="5"/>
        <v>0</v>
      </c>
      <c r="L65" s="120">
        <f t="shared" ca="1" si="6"/>
        <v>0</v>
      </c>
      <c r="M65" s="120">
        <f t="shared" ca="1" si="7"/>
        <v>0</v>
      </c>
      <c r="N65" s="120">
        <f t="shared" ca="1" si="22"/>
        <v>0</v>
      </c>
      <c r="O65" s="120">
        <f t="shared" ca="1" si="9"/>
        <v>0</v>
      </c>
      <c r="P65" s="173">
        <f t="shared" ca="1" si="10"/>
        <v>0</v>
      </c>
      <c r="Q65" s="173">
        <f ca="1">IF(LEN(B65)&gt;0,'1-3'!Q65-'1-3'!P65,"")</f>
        <v>0</v>
      </c>
      <c r="R65" s="174"/>
      <c r="AA65" s="161">
        <f>ROW()</f>
        <v>65</v>
      </c>
      <c r="AB65" s="197" t="e">
        <f t="shared" ca="1" si="11"/>
        <v>#N/A</v>
      </c>
      <c r="AC65" s="197" t="e">
        <f t="shared" ca="1" si="12"/>
        <v>#N/A</v>
      </c>
      <c r="AD65" s="198" t="e">
        <f t="shared" ca="1" si="23"/>
        <v>#N/A</v>
      </c>
      <c r="AE65" s="197" t="e">
        <f t="shared" ca="1" si="24"/>
        <v>#N/A</v>
      </c>
      <c r="AF65" s="198" t="e">
        <f t="shared" ca="1" si="25"/>
        <v>#N/A</v>
      </c>
      <c r="AG65" s="197" t="e">
        <f t="shared" ca="1" si="26"/>
        <v>#N/A</v>
      </c>
      <c r="AH65" s="197" t="e">
        <f t="shared" ca="1" si="17"/>
        <v>#N/A</v>
      </c>
      <c r="AI65" s="199" t="e">
        <f t="shared" ca="1" si="18"/>
        <v>#N/A</v>
      </c>
      <c r="AJ65" s="197" t="e">
        <f t="shared" ca="1" si="19"/>
        <v>#N/A</v>
      </c>
      <c r="AK65" s="197" t="e">
        <f t="shared" ca="1" si="20"/>
        <v>#N/A</v>
      </c>
    </row>
    <row r="66" spans="1:43" ht="26.25" customHeight="1" thickBot="1" x14ac:dyDescent="0.3">
      <c r="A66" s="32"/>
      <c r="B66" s="109" t="s">
        <v>36</v>
      </c>
      <c r="C66" s="264"/>
      <c r="D66" s="265"/>
      <c r="E66" s="110">
        <f>SUM('OSNOVNA PLAČA'!I60:K60)</f>
        <v>18600</v>
      </c>
      <c r="F66" s="175"/>
      <c r="G66" s="175"/>
      <c r="K66" s="32"/>
      <c r="L66" s="41"/>
      <c r="M66" s="41"/>
      <c r="N66" s="121" t="s">
        <v>196</v>
      </c>
      <c r="O66" s="122">
        <v>0</v>
      </c>
      <c r="P66" s="123" t="s">
        <v>82</v>
      </c>
      <c r="Q66" s="124">
        <f ca="1">SUM(P16:P65)</f>
        <v>372</v>
      </c>
      <c r="R66" s="176"/>
      <c r="AA66" s="200">
        <f>ROW()</f>
        <v>66</v>
      </c>
      <c r="AB66" s="201" t="e">
        <f ca="1">SUM(AB16:AB65)</f>
        <v>#N/A</v>
      </c>
      <c r="AC66" s="201" t="e">
        <f ca="1">SUM(AC16:AC65)</f>
        <v>#N/A</v>
      </c>
      <c r="AD66" s="202" t="str">
        <f>+N66</f>
        <v>Izračunana masa</v>
      </c>
      <c r="AE66" s="202" t="e">
        <f ca="1">SUM(AE16:AE65)</f>
        <v>#N/A</v>
      </c>
      <c r="AF66" s="129"/>
      <c r="AG66" s="203" t="str">
        <f>+P66</f>
        <v>Izplačana masa</v>
      </c>
      <c r="AH66" s="201" t="e">
        <f ca="1">SUM(AH16:AH65)</f>
        <v>#N/A</v>
      </c>
      <c r="AK66" s="197" t="e">
        <f ca="1">SUM(AK16:AK65)</f>
        <v>#N/A</v>
      </c>
      <c r="AL66" s="352" t="e">
        <f>+#REF!</f>
        <v>#REF!</v>
      </c>
      <c r="AM66" s="353"/>
      <c r="AN66" s="353"/>
      <c r="AO66" s="353"/>
      <c r="AP66" s="353"/>
      <c r="AQ66" s="354"/>
    </row>
    <row r="67" spans="1:43" ht="42" customHeight="1" thickBot="1" x14ac:dyDescent="0.3">
      <c r="A67" s="32"/>
      <c r="B67" s="111" t="s">
        <v>45</v>
      </c>
      <c r="C67" s="158"/>
      <c r="D67" s="112">
        <v>0.02</v>
      </c>
      <c r="E67" s="113">
        <f>0.02*E66+'1-3'!Q67</f>
        <v>372</v>
      </c>
      <c r="J67" s="177"/>
      <c r="K67" s="32"/>
      <c r="L67" s="41"/>
      <c r="M67" s="41"/>
      <c r="N67" s="125" t="s">
        <v>79</v>
      </c>
      <c r="O67" s="126">
        <f ca="1">IF(SUM(M16:M65)=0,0,E67/SUM(M16:M65))</f>
        <v>7.7499999999999999E-2</v>
      </c>
      <c r="P67" s="127" t="s">
        <v>83</v>
      </c>
      <c r="Q67" s="128">
        <f ca="1">E67-Q66</f>
        <v>0</v>
      </c>
      <c r="R67" s="32"/>
      <c r="S67" s="204" t="str">
        <f ca="1">IF(Q67=0,"","Potrebno je popraviti ocene oz.  oceniti  dodatne javne uslužbence z nadpovprečnimi ocenami, da se lahko razpoložljiv znesek za RDU v celoti porazdeli")</f>
        <v/>
      </c>
      <c r="AA67" s="200">
        <f>ROW()</f>
        <v>67</v>
      </c>
      <c r="AB67" s="205" t="str">
        <f>+P67</f>
        <v>Ostanek</v>
      </c>
      <c r="AC67" s="206" t="e">
        <f ca="1">IF($AN$3=1,0,INDIRECT( "'" &amp; $AN$2 &amp; "'!Q" &amp; TEXT($AA67,0)))</f>
        <v>#N/A</v>
      </c>
      <c r="AD67" s="202" t="str">
        <f>+N67</f>
        <v>Kor. faktor (KF)</v>
      </c>
      <c r="AE67" s="207" t="e">
        <f ca="1">IF(AE66=0,0,(AC67+AK67)/AE66)</f>
        <v>#N/A</v>
      </c>
      <c r="AF67" s="129"/>
      <c r="AG67" s="208" t="str">
        <f>+AB67</f>
        <v>Ostanek</v>
      </c>
      <c r="AH67" s="206" t="e">
        <f ca="1">+E67-AH66+AC67</f>
        <v>#N/A</v>
      </c>
      <c r="AK67" s="197" t="e">
        <f ca="1">+AL67*AK66</f>
        <v>#N/A</v>
      </c>
      <c r="AL67" s="209">
        <f>+D67</f>
        <v>0.02</v>
      </c>
      <c r="AM67" s="352" t="e">
        <f>+#REF!</f>
        <v>#REF!</v>
      </c>
      <c r="AN67" s="353"/>
      <c r="AO67" s="353"/>
      <c r="AP67" s="353"/>
      <c r="AQ67" s="354"/>
    </row>
    <row r="68" spans="1:43" x14ac:dyDescent="0.25">
      <c r="A68" s="32"/>
      <c r="B68" s="32"/>
      <c r="C68" s="32"/>
      <c r="D68" s="32"/>
      <c r="E68" s="41"/>
      <c r="K68" s="178"/>
      <c r="L68" s="41"/>
      <c r="M68" s="41"/>
      <c r="N68" s="41"/>
      <c r="O68" s="41"/>
      <c r="P68" s="41"/>
      <c r="Q68" s="41"/>
      <c r="S68" s="178"/>
    </row>
    <row r="69" spans="1:43" ht="13.8" thickBot="1" x14ac:dyDescent="0.3">
      <c r="K69" s="32"/>
      <c r="L69" s="41"/>
      <c r="M69" s="41"/>
      <c r="N69" s="41"/>
      <c r="O69" s="41"/>
      <c r="P69" s="41"/>
      <c r="Q69" s="41"/>
    </row>
    <row r="70" spans="1:43" ht="12.75" customHeight="1" x14ac:dyDescent="0.25">
      <c r="B70" s="269" t="s">
        <v>30</v>
      </c>
      <c r="C70" s="270"/>
      <c r="D70" s="102"/>
      <c r="E70" s="273" t="s">
        <v>29</v>
      </c>
      <c r="F70" s="274"/>
      <c r="G70" s="274"/>
      <c r="H70" s="274"/>
      <c r="I70" s="274"/>
      <c r="J70" s="275"/>
      <c r="K70" s="129"/>
      <c r="L70" s="130" t="s">
        <v>21</v>
      </c>
      <c r="M70" s="210"/>
      <c r="N70" s="131"/>
      <c r="O70" s="276" t="s">
        <v>84</v>
      </c>
      <c r="P70" s="277"/>
      <c r="Q70" s="278"/>
    </row>
    <row r="71" spans="1:43" x14ac:dyDescent="0.25">
      <c r="B71" s="271"/>
      <c r="C71" s="272"/>
      <c r="D71" s="102"/>
      <c r="E71" s="103" t="s">
        <v>25</v>
      </c>
      <c r="F71" s="180"/>
      <c r="G71" s="180"/>
      <c r="H71" s="180"/>
      <c r="I71" s="180"/>
      <c r="J71" s="181"/>
      <c r="K71" s="129"/>
      <c r="L71" s="132">
        <v>0</v>
      </c>
      <c r="M71" s="179"/>
      <c r="N71" s="131"/>
      <c r="O71" s="279"/>
      <c r="P71" s="280"/>
      <c r="Q71" s="281"/>
    </row>
    <row r="72" spans="1:43" ht="13.8" thickBot="1" x14ac:dyDescent="0.3">
      <c r="B72" s="104" t="s">
        <v>47</v>
      </c>
      <c r="C72" s="105">
        <v>2</v>
      </c>
      <c r="D72" s="102"/>
      <c r="E72" s="103" t="s">
        <v>24</v>
      </c>
      <c r="F72" s="180"/>
      <c r="G72" s="180"/>
      <c r="H72" s="180"/>
      <c r="I72" s="180"/>
      <c r="J72" s="181"/>
      <c r="K72" s="129"/>
      <c r="L72" s="133">
        <v>1</v>
      </c>
      <c r="M72" s="179"/>
      <c r="N72" s="131"/>
      <c r="O72" s="182" t="s">
        <v>81</v>
      </c>
      <c r="P72" s="183" t="s">
        <v>89</v>
      </c>
      <c r="Q72" s="184">
        <v>5</v>
      </c>
    </row>
    <row r="73" spans="1:43" x14ac:dyDescent="0.25">
      <c r="B73" s="75"/>
      <c r="C73" s="185"/>
      <c r="D73" s="102"/>
      <c r="E73" s="103" t="s">
        <v>26</v>
      </c>
      <c r="F73" s="180"/>
      <c r="G73" s="180"/>
      <c r="H73" s="180"/>
      <c r="I73" s="180"/>
      <c r="J73" s="181"/>
      <c r="K73" s="129"/>
      <c r="L73" s="31"/>
      <c r="M73" s="31"/>
      <c r="N73" s="134"/>
      <c r="O73" s="131"/>
      <c r="P73" s="131"/>
      <c r="Q73" s="131"/>
    </row>
    <row r="74" spans="1:43" x14ac:dyDescent="0.25">
      <c r="B74" s="102"/>
      <c r="C74" s="102"/>
      <c r="D74" s="102"/>
      <c r="E74" s="103" t="s">
        <v>27</v>
      </c>
      <c r="F74" s="180"/>
      <c r="G74" s="180"/>
      <c r="H74" s="180"/>
      <c r="I74" s="180"/>
      <c r="J74" s="181"/>
      <c r="K74" s="129"/>
      <c r="L74" s="131"/>
      <c r="M74" s="131"/>
      <c r="N74" s="131"/>
      <c r="O74" s="131"/>
      <c r="P74" s="131"/>
      <c r="Q74" s="131"/>
    </row>
    <row r="75" spans="1:43" ht="13.8" thickBot="1" x14ac:dyDescent="0.3">
      <c r="B75" s="102"/>
      <c r="C75" s="102"/>
      <c r="D75" s="102"/>
      <c r="E75" s="106" t="s">
        <v>28</v>
      </c>
      <c r="F75" s="186"/>
      <c r="G75" s="186"/>
      <c r="H75" s="186"/>
      <c r="I75" s="186"/>
      <c r="J75" s="187"/>
      <c r="K75" s="129"/>
      <c r="L75" s="131"/>
      <c r="M75" s="131"/>
      <c r="N75" s="131"/>
      <c r="O75" s="131"/>
      <c r="P75" s="135"/>
      <c r="Q75" s="131"/>
    </row>
    <row r="76" spans="1:43" x14ac:dyDescent="0.25">
      <c r="J76" s="9"/>
    </row>
  </sheetData>
  <sheetProtection algorithmName="SHA-512" hashValue="rwJDLvix/fK7Tj3iFYOgNR3Mr9/GDRDRUckUeW/jiQRXPyWp9DCOWXrj21TaSV0U/Ti0e9+7brGfYvlYe/60fQ==" saltValue="6Vn4iBzDLST5OyIXK79qDA==" spinCount="100000" sheet="1" objects="1" scenarios="1"/>
  <mergeCells count="49">
    <mergeCell ref="B7:C7"/>
    <mergeCell ref="D7:E7"/>
    <mergeCell ref="AA1:AE1"/>
    <mergeCell ref="AG1:AK2"/>
    <mergeCell ref="AA2:AB2"/>
    <mergeCell ref="AC2:AE2"/>
    <mergeCell ref="B3:C3"/>
    <mergeCell ref="D3:E3"/>
    <mergeCell ref="AC3:AE3"/>
    <mergeCell ref="B4:C4"/>
    <mergeCell ref="D4:Q4"/>
    <mergeCell ref="D5:E5"/>
    <mergeCell ref="AI5:AK5"/>
    <mergeCell ref="AI6:AK6"/>
    <mergeCell ref="AJ12:AJ14"/>
    <mergeCell ref="AK12:AK14"/>
    <mergeCell ref="B8:C8"/>
    <mergeCell ref="D8:Q8"/>
    <mergeCell ref="B10:K10"/>
    <mergeCell ref="L10:Q10"/>
    <mergeCell ref="AB11:AC11"/>
    <mergeCell ref="B12:E12"/>
    <mergeCell ref="F12:K12"/>
    <mergeCell ref="L12:O12"/>
    <mergeCell ref="AB12:AB14"/>
    <mergeCell ref="AC12:AC14"/>
    <mergeCell ref="F13:J13"/>
    <mergeCell ref="AD12:AE14"/>
    <mergeCell ref="AF12:AG14"/>
    <mergeCell ref="AH12:AH14"/>
    <mergeCell ref="AI12:AI14"/>
    <mergeCell ref="A13:A14"/>
    <mergeCell ref="B13:B14"/>
    <mergeCell ref="C13:C14"/>
    <mergeCell ref="D13:D14"/>
    <mergeCell ref="E13:E14"/>
    <mergeCell ref="Q13:Q14"/>
    <mergeCell ref="K13:K14"/>
    <mergeCell ref="L13:L14"/>
    <mergeCell ref="M13:M14"/>
    <mergeCell ref="N13:N14"/>
    <mergeCell ref="O13:O14"/>
    <mergeCell ref="P13:P14"/>
    <mergeCell ref="C66:D66"/>
    <mergeCell ref="AL66:AQ66"/>
    <mergeCell ref="AM67:AQ67"/>
    <mergeCell ref="B70:C71"/>
    <mergeCell ref="E70:J70"/>
    <mergeCell ref="O70:Q71"/>
  </mergeCells>
  <dataValidations count="1">
    <dataValidation type="list" allowBlank="1" showInputMessage="1" showErrorMessage="1" sqref="F16:J65" xr:uid="{F8ACBD90-2C6B-4676-B3E2-EFF2E5CA5097}">
      <formula1>$L$71:$L$72</formula1>
    </dataValidation>
  </dataValidation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77C09-760D-4212-ABF9-D79BFD2FEC07}">
  <dimension ref="A1:BA76"/>
  <sheetViews>
    <sheetView showGridLines="0" showRowColHeaders="0" workbookViewId="0"/>
  </sheetViews>
  <sheetFormatPr defaultColWidth="9.109375" defaultRowHeight="13.2" x14ac:dyDescent="0.25"/>
  <cols>
    <col min="1" max="1" width="10.44140625" style="6" customWidth="1"/>
    <col min="2" max="2" width="60.44140625" style="6" customWidth="1"/>
    <col min="3" max="4" width="7" style="6" customWidth="1"/>
    <col min="5" max="5" width="13.33203125" style="8" customWidth="1"/>
    <col min="6" max="10" width="5.44140625" style="6" customWidth="1"/>
    <col min="11" max="11" width="13.44140625" style="6" customWidth="1"/>
    <col min="12" max="17" width="13.44140625" style="8" customWidth="1"/>
    <col min="18" max="18" width="1.6640625" style="41" customWidth="1"/>
    <col min="19" max="19" width="46.6640625" style="32" customWidth="1"/>
    <col min="20" max="21" width="9.44140625" style="32" customWidth="1"/>
    <col min="22" max="22" width="10.88671875" style="32" customWidth="1"/>
    <col min="23" max="26" width="9.109375" style="32"/>
    <col min="27" max="27" width="9.33203125" style="145" hidden="1" customWidth="1"/>
    <col min="28" max="28" width="21.5546875" style="32" hidden="1" customWidth="1"/>
    <col min="29" max="29" width="12.88671875" style="32" hidden="1" customWidth="1"/>
    <col min="30" max="31" width="12.6640625" style="32" hidden="1" customWidth="1"/>
    <col min="32" max="32" width="13.44140625" style="141" hidden="1" customWidth="1"/>
    <col min="33" max="33" width="13.44140625" style="32" hidden="1" customWidth="1"/>
    <col min="34" max="37" width="13.6640625" style="32" hidden="1" customWidth="1"/>
    <col min="38" max="38" width="9.109375" style="32" hidden="1" customWidth="1"/>
    <col min="39" max="39" width="19.6640625" style="32" hidden="1" customWidth="1"/>
    <col min="40" max="40" width="31.44140625" style="32" hidden="1" customWidth="1"/>
    <col min="41" max="41" width="9.109375" style="32" hidden="1" customWidth="1"/>
    <col min="42" max="42" width="18.88671875" style="32" hidden="1" customWidth="1"/>
    <col min="43" max="43" width="9.88671875" style="32" hidden="1" customWidth="1"/>
    <col min="44" max="44" width="17.5546875" style="32" hidden="1" customWidth="1"/>
    <col min="45" max="45" width="11.6640625" style="32" hidden="1" customWidth="1"/>
    <col min="46" max="46" width="16" style="32" hidden="1" customWidth="1"/>
    <col min="47" max="52" width="9.109375" style="32" hidden="1" customWidth="1"/>
    <col min="53" max="53" width="9.109375" style="32"/>
    <col min="54" max="16384" width="9.109375" style="6"/>
  </cols>
  <sheetData>
    <row r="1" spans="1:53" ht="15.6" x14ac:dyDescent="0.25">
      <c r="A1" s="32"/>
      <c r="B1" s="44" t="str">
        <f ca="1">INDIRECT( "'" &amp; $AC$2 &amp; "'!B1") &amp; " za obdobje " &amp; "7-9"</f>
        <v>Priloga 2: trimesečno izplačilo redne delovne uspešnosti za obdobje 7-9</v>
      </c>
      <c r="C1" s="32"/>
      <c r="D1" s="32"/>
      <c r="E1" s="41"/>
      <c r="F1" s="32"/>
      <c r="G1" s="32"/>
      <c r="H1" s="32"/>
      <c r="I1" s="32"/>
      <c r="J1" s="32"/>
      <c r="K1" s="32"/>
      <c r="L1" s="41"/>
      <c r="M1" s="41"/>
      <c r="N1" s="41"/>
      <c r="O1" s="41"/>
      <c r="P1" s="41"/>
      <c r="Q1" s="41"/>
      <c r="R1" s="162"/>
      <c r="S1" s="162"/>
      <c r="AA1" s="359" t="s">
        <v>109</v>
      </c>
      <c r="AB1" s="360"/>
      <c r="AC1" s="360"/>
      <c r="AD1" s="360"/>
      <c r="AE1" s="361"/>
      <c r="AF1" s="188"/>
      <c r="AG1" s="362" t="s">
        <v>108</v>
      </c>
      <c r="AH1" s="363"/>
      <c r="AI1" s="363"/>
      <c r="AJ1" s="363"/>
      <c r="AK1" s="364"/>
      <c r="AM1" s="56" t="s">
        <v>32</v>
      </c>
      <c r="AN1" s="136" t="str">
        <f ca="1">RIGHT(CELL("filename",A1),LEN(CELL("filename",A1))-FIND("]",CELL("filename",A1)))</f>
        <v>7-9</v>
      </c>
      <c r="AO1" s="136" t="s">
        <v>32</v>
      </c>
      <c r="AP1" s="136" t="s">
        <v>104</v>
      </c>
      <c r="AQ1" s="136" t="s">
        <v>73</v>
      </c>
      <c r="AR1" s="136" t="s">
        <v>102</v>
      </c>
      <c r="AS1" s="136" t="s">
        <v>103</v>
      </c>
      <c r="AT1" s="136" t="s">
        <v>102</v>
      </c>
    </row>
    <row r="2" spans="1:53" ht="15.6" x14ac:dyDescent="0.25">
      <c r="A2" s="32"/>
      <c r="B2" s="44"/>
      <c r="C2" s="32"/>
      <c r="D2" s="32"/>
      <c r="E2" s="41"/>
      <c r="F2" s="32"/>
      <c r="G2" s="32"/>
      <c r="H2" s="32"/>
      <c r="I2" s="32"/>
      <c r="J2" s="32"/>
      <c r="K2" s="32"/>
      <c r="L2" s="41"/>
      <c r="M2" s="41"/>
      <c r="N2" s="41"/>
      <c r="O2" s="41"/>
      <c r="P2" s="41"/>
      <c r="Q2" s="41"/>
      <c r="R2" s="162"/>
      <c r="S2" s="164"/>
      <c r="AA2" s="368" t="s">
        <v>46</v>
      </c>
      <c r="AB2" s="369"/>
      <c r="AC2" s="370" t="s">
        <v>46</v>
      </c>
      <c r="AD2" s="371"/>
      <c r="AE2" s="372"/>
      <c r="AF2" s="188"/>
      <c r="AG2" s="365"/>
      <c r="AH2" s="366"/>
      <c r="AI2" s="366"/>
      <c r="AJ2" s="366"/>
      <c r="AK2" s="367"/>
      <c r="AM2" s="137" t="s">
        <v>104</v>
      </c>
      <c r="AN2" s="136" t="e">
        <f ca="1">VLOOKUP(AN1,AO2:AP19,2,FALSE)</f>
        <v>#N/A</v>
      </c>
      <c r="AO2" s="57" t="s">
        <v>101</v>
      </c>
      <c r="AP2" s="57"/>
      <c r="AQ2" s="138">
        <f t="shared" ref="AQ2:AQ13" ca="1" si="0">MAX($AR$2:$AR$13)</f>
        <v>12</v>
      </c>
      <c r="AR2" s="52">
        <f t="shared" ref="AR2:AR19" ca="1" si="1">ROW(INDIRECT(CELL("address",AO2)))-ROW(INDIRECT(AS2))+1</f>
        <v>1</v>
      </c>
      <c r="AS2" s="52" t="str">
        <f t="shared" ref="AS2:AS13" ca="1" si="2">CELL("address",$AO$2)</f>
        <v>$AO$2</v>
      </c>
      <c r="AT2" s="34" t="s">
        <v>70</v>
      </c>
      <c r="AZ2" s="31"/>
    </row>
    <row r="3" spans="1:53" x14ac:dyDescent="0.25">
      <c r="A3" s="32"/>
      <c r="B3" s="342" t="str">
        <f ca="1">INDIRECT( "'" &amp; $AC$2 &amp; "'!B3")</f>
        <v>Šifra proračunskega uporabnika:</v>
      </c>
      <c r="C3" s="343"/>
      <c r="D3" s="370" t="str">
        <f>+IF(LEN('OSNOVNA PLAČA'!D3)&gt;0,'OSNOVNA PLAČA'!D3,"")</f>
        <v xml:space="preserve">šifra </v>
      </c>
      <c r="E3" s="372"/>
      <c r="F3" s="32"/>
      <c r="G3" s="32"/>
      <c r="H3" s="32"/>
      <c r="I3" s="32"/>
      <c r="J3" s="32"/>
      <c r="K3" s="32"/>
      <c r="L3" s="41"/>
      <c r="M3" s="41"/>
      <c r="N3" s="41"/>
      <c r="O3" s="41"/>
      <c r="P3" s="41"/>
      <c r="Q3" s="41"/>
      <c r="R3" s="164"/>
      <c r="AA3" s="139" t="s">
        <v>74</v>
      </c>
      <c r="AB3" s="140"/>
      <c r="AC3" s="370" t="s">
        <v>74</v>
      </c>
      <c r="AD3" s="371"/>
      <c r="AE3" s="372"/>
      <c r="AG3" s="142" t="s">
        <v>106</v>
      </c>
      <c r="AH3" s="143" t="s">
        <v>112</v>
      </c>
      <c r="AK3" s="144"/>
      <c r="AM3" s="56" t="s">
        <v>102</v>
      </c>
      <c r="AN3" s="136" t="e">
        <f ca="1">VLOOKUP(AN1,AO2:AR19,4,FALSE)</f>
        <v>#N/A</v>
      </c>
      <c r="AO3" s="57" t="s">
        <v>35</v>
      </c>
      <c r="AP3" s="57" t="str">
        <f t="shared" ref="AP3:AP19" si="3">+AO2</f>
        <v>11</v>
      </c>
      <c r="AQ3" s="138">
        <f t="shared" ca="1" si="0"/>
        <v>12</v>
      </c>
      <c r="AR3" s="52">
        <f t="shared" ca="1" si="1"/>
        <v>2</v>
      </c>
      <c r="AS3" s="52" t="str">
        <f t="shared" ca="1" si="2"/>
        <v>$AO$2</v>
      </c>
      <c r="AT3" s="34" t="s">
        <v>71</v>
      </c>
      <c r="AZ3" s="31"/>
    </row>
    <row r="4" spans="1:53" x14ac:dyDescent="0.25">
      <c r="A4" s="32"/>
      <c r="B4" s="342" t="str">
        <f ca="1">INDIRECT( "'" &amp; $AC$2 &amp; "'!B4")</f>
        <v>Organizacijska enota:</v>
      </c>
      <c r="C4" s="342"/>
      <c r="D4" s="344" t="str">
        <f>+IF(LEN('OSNOVNA PLAČA'!D4)&gt;0,'OSNOVNA PLAČA'!D4,"")</f>
        <v xml:space="preserve">enota </v>
      </c>
      <c r="E4" s="345"/>
      <c r="F4" s="345"/>
      <c r="G4" s="345"/>
      <c r="H4" s="345"/>
      <c r="I4" s="345"/>
      <c r="J4" s="345"/>
      <c r="K4" s="345"/>
      <c r="L4" s="345"/>
      <c r="M4" s="345"/>
      <c r="N4" s="345"/>
      <c r="O4" s="345"/>
      <c r="P4" s="345"/>
      <c r="Q4" s="346"/>
      <c r="S4" s="41"/>
      <c r="AG4" s="56" t="s">
        <v>105</v>
      </c>
      <c r="AH4" s="51">
        <v>6</v>
      </c>
      <c r="AK4" s="144"/>
      <c r="AM4" s="56" t="s">
        <v>73</v>
      </c>
      <c r="AN4" s="136" t="e">
        <f ca="1">VLOOKUP(AN1,AO2:AQ19,3,FALSE)</f>
        <v>#N/A</v>
      </c>
      <c r="AO4" s="57" t="s">
        <v>91</v>
      </c>
      <c r="AP4" s="57" t="str">
        <f t="shared" si="3"/>
        <v>12</v>
      </c>
      <c r="AQ4" s="138">
        <f t="shared" ca="1" si="0"/>
        <v>12</v>
      </c>
      <c r="AR4" s="52">
        <f t="shared" ca="1" si="1"/>
        <v>3</v>
      </c>
      <c r="AS4" s="52" t="str">
        <f t="shared" ca="1" si="2"/>
        <v>$AO$2</v>
      </c>
      <c r="AT4" s="34" t="s">
        <v>60</v>
      </c>
    </row>
    <row r="5" spans="1:53" x14ac:dyDescent="0.25">
      <c r="A5" s="32"/>
      <c r="B5" s="234" t="str">
        <f ca="1">INDIRECT( "'" &amp; $AC$2 &amp; "'!B5")</f>
        <v>Leto:</v>
      </c>
      <c r="C5" s="234"/>
      <c r="D5" s="347">
        <f>+IF(LEN('OSNOVNA PLAČA'!D5)&gt;0,'OSNOVNA PLAČA'!D5,"")</f>
        <v>2024</v>
      </c>
      <c r="E5" s="346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5"/>
      <c r="S5" s="165"/>
      <c r="AG5" s="56" t="s">
        <v>107</v>
      </c>
      <c r="AH5" s="51">
        <v>29</v>
      </c>
      <c r="AI5" s="373" t="str">
        <f>+$AC$2</f>
        <v>OSNOVNA PLAČA</v>
      </c>
      <c r="AJ5" s="374"/>
      <c r="AK5" s="375"/>
      <c r="AM5" s="56" t="s">
        <v>102</v>
      </c>
      <c r="AN5" s="136" t="e">
        <f ca="1">VLOOKUP(AN1,AO2:AT19,6,FALSE)</f>
        <v>#N/A</v>
      </c>
      <c r="AO5" s="57" t="s">
        <v>92</v>
      </c>
      <c r="AP5" s="57" t="str">
        <f t="shared" si="3"/>
        <v>1</v>
      </c>
      <c r="AQ5" s="138">
        <f t="shared" ca="1" si="0"/>
        <v>12</v>
      </c>
      <c r="AR5" s="52">
        <f t="shared" ca="1" si="1"/>
        <v>4</v>
      </c>
      <c r="AS5" s="52" t="str">
        <f t="shared" ca="1" si="2"/>
        <v>$AO$2</v>
      </c>
      <c r="AT5" s="34" t="s">
        <v>61</v>
      </c>
    </row>
    <row r="6" spans="1:53" x14ac:dyDescent="0.25">
      <c r="A6" s="32"/>
      <c r="B6" s="35"/>
      <c r="C6" s="35"/>
      <c r="D6" s="41"/>
      <c r="E6" s="32"/>
      <c r="F6" s="32"/>
      <c r="G6" s="32"/>
      <c r="H6" s="32"/>
      <c r="I6" s="32"/>
      <c r="J6" s="32"/>
      <c r="K6" s="32"/>
      <c r="L6" s="41"/>
      <c r="M6" s="41"/>
      <c r="N6" s="41"/>
      <c r="O6" s="41"/>
      <c r="P6" s="41"/>
      <c r="Q6" s="41"/>
      <c r="AG6" s="56" t="s">
        <v>107</v>
      </c>
      <c r="AH6" s="51">
        <v>29</v>
      </c>
      <c r="AI6" s="376" t="str">
        <f>+$AC$3</f>
        <v>OBRAČUNANA OSNOVNA PLAČA</v>
      </c>
      <c r="AJ6" s="376"/>
      <c r="AK6" s="376"/>
      <c r="AM6" s="56" t="s">
        <v>125</v>
      </c>
      <c r="AN6" s="136" t="e">
        <f ca="1">+IF(ISERROR(FIND("-",AN5,1)),AN5&amp;" "&amp;AN7,IF(ISERROR(FIND("november-",AN5,1)),REPLACE(AN5,FIND("-",AN5,1),1," " &amp; AN7 &amp; " - ") &amp; " " &amp; AN7, REPLACE(AN5,1,LEN("november-"),"november "&amp;(AN7-1) &amp; " - ") &amp;" "&amp;AN7))</f>
        <v>#N/A</v>
      </c>
      <c r="AO6" s="57" t="s">
        <v>93</v>
      </c>
      <c r="AP6" s="57" t="str">
        <f t="shared" si="3"/>
        <v>2</v>
      </c>
      <c r="AQ6" s="138">
        <f t="shared" ca="1" si="0"/>
        <v>12</v>
      </c>
      <c r="AR6" s="52">
        <f t="shared" ca="1" si="1"/>
        <v>5</v>
      </c>
      <c r="AS6" s="52" t="str">
        <f t="shared" ca="1" si="2"/>
        <v>$AO$2</v>
      </c>
      <c r="AT6" s="34" t="s">
        <v>62</v>
      </c>
    </row>
    <row r="7" spans="1:53" x14ac:dyDescent="0.25">
      <c r="B7" s="303" t="s">
        <v>9</v>
      </c>
      <c r="C7" s="326"/>
      <c r="D7" s="327"/>
      <c r="E7" s="306"/>
      <c r="AM7" s="56" t="s">
        <v>58</v>
      </c>
      <c r="AN7" s="136" t="str">
        <f ca="1">+IF( ISERROR(FIND("-",AN5,1)),IF(LEN(INDIRECT( "'" &amp; $AC$2 &amp; "'!E5"))&gt;0,IF(VALUE($AN$1)&gt;10,VALUE(INDIRECT( "'" &amp; $AC$2 &amp; "'!E5"))-1,VALUE(INDIRECT( "'" &amp; $AC$2 &amp; "'!E5"))),""),VALUE(INDIRECT( "'" &amp; $AC$2 &amp; "'!E5")))</f>
        <v/>
      </c>
      <c r="AO7" s="57" t="s">
        <v>94</v>
      </c>
      <c r="AP7" s="57" t="str">
        <f t="shared" si="3"/>
        <v>3</v>
      </c>
      <c r="AQ7" s="138">
        <f t="shared" ca="1" si="0"/>
        <v>12</v>
      </c>
      <c r="AR7" s="52">
        <f t="shared" ca="1" si="1"/>
        <v>6</v>
      </c>
      <c r="AS7" s="52" t="str">
        <f t="shared" ca="1" si="2"/>
        <v>$AO$2</v>
      </c>
      <c r="AT7" s="34" t="s">
        <v>63</v>
      </c>
      <c r="AX7" s="31"/>
      <c r="AY7" s="31"/>
      <c r="AZ7" s="31"/>
    </row>
    <row r="8" spans="1:53" x14ac:dyDescent="0.25">
      <c r="B8" s="303" t="s">
        <v>10</v>
      </c>
      <c r="C8" s="303"/>
      <c r="D8" s="304"/>
      <c r="E8" s="305"/>
      <c r="F8" s="305"/>
      <c r="G8" s="305"/>
      <c r="H8" s="305"/>
      <c r="I8" s="305"/>
      <c r="J8" s="305"/>
      <c r="K8" s="305"/>
      <c r="L8" s="305"/>
      <c r="M8" s="305"/>
      <c r="N8" s="305"/>
      <c r="O8" s="305"/>
      <c r="P8" s="305"/>
      <c r="Q8" s="306"/>
      <c r="S8" s="41"/>
      <c r="AO8" s="57" t="s">
        <v>95</v>
      </c>
      <c r="AP8" s="57" t="str">
        <f t="shared" si="3"/>
        <v>4</v>
      </c>
      <c r="AQ8" s="138">
        <f t="shared" ca="1" si="0"/>
        <v>12</v>
      </c>
      <c r="AR8" s="52">
        <f t="shared" ca="1" si="1"/>
        <v>7</v>
      </c>
      <c r="AS8" s="52" t="str">
        <f t="shared" ca="1" si="2"/>
        <v>$AO$2</v>
      </c>
      <c r="AT8" s="34" t="s">
        <v>64</v>
      </c>
      <c r="AX8" s="31"/>
      <c r="AY8" s="31"/>
      <c r="AZ8" s="31"/>
    </row>
    <row r="9" spans="1:53" ht="16.2" thickBot="1" x14ac:dyDescent="0.3">
      <c r="B9" s="7"/>
      <c r="AO9" s="57" t="s">
        <v>96</v>
      </c>
      <c r="AP9" s="57" t="str">
        <f t="shared" si="3"/>
        <v>5</v>
      </c>
      <c r="AQ9" s="138">
        <f t="shared" ca="1" si="0"/>
        <v>12</v>
      </c>
      <c r="AR9" s="52">
        <f t="shared" ca="1" si="1"/>
        <v>8</v>
      </c>
      <c r="AS9" s="52" t="str">
        <f t="shared" ca="1" si="2"/>
        <v>$AO$2</v>
      </c>
      <c r="AT9" s="34" t="s">
        <v>65</v>
      </c>
      <c r="AX9" s="31"/>
      <c r="AY9" s="31"/>
      <c r="AZ9" s="31"/>
    </row>
    <row r="10" spans="1:53" ht="15.75" customHeight="1" thickBot="1" x14ac:dyDescent="0.3">
      <c r="B10" s="307" t="s">
        <v>0</v>
      </c>
      <c r="C10" s="308"/>
      <c r="D10" s="308"/>
      <c r="E10" s="308"/>
      <c r="F10" s="308"/>
      <c r="G10" s="308"/>
      <c r="H10" s="308"/>
      <c r="I10" s="308"/>
      <c r="J10" s="308"/>
      <c r="K10" s="309"/>
      <c r="L10" s="310" t="s">
        <v>1</v>
      </c>
      <c r="M10" s="311"/>
      <c r="N10" s="311"/>
      <c r="O10" s="311"/>
      <c r="P10" s="311"/>
      <c r="Q10" s="311"/>
      <c r="R10" s="166"/>
      <c r="S10" s="167"/>
      <c r="AO10" s="57" t="s">
        <v>97</v>
      </c>
      <c r="AP10" s="57" t="str">
        <f t="shared" si="3"/>
        <v>6</v>
      </c>
      <c r="AQ10" s="138">
        <f t="shared" ca="1" si="0"/>
        <v>12</v>
      </c>
      <c r="AR10" s="52">
        <f t="shared" ca="1" si="1"/>
        <v>9</v>
      </c>
      <c r="AS10" s="52" t="str">
        <f t="shared" ca="1" si="2"/>
        <v>$AO$2</v>
      </c>
      <c r="AT10" s="34" t="s">
        <v>66</v>
      </c>
      <c r="AX10" s="31"/>
      <c r="AY10" s="31"/>
      <c r="AZ10" s="31"/>
    </row>
    <row r="11" spans="1:53" ht="13.8" thickBot="1" x14ac:dyDescent="0.3">
      <c r="B11" s="69"/>
      <c r="C11" s="69"/>
      <c r="D11" s="69"/>
      <c r="E11" s="70"/>
      <c r="F11" s="71"/>
      <c r="G11" s="71"/>
      <c r="H11" s="71"/>
      <c r="I11" s="71"/>
      <c r="J11" s="71"/>
      <c r="K11" s="71"/>
      <c r="L11" s="70"/>
      <c r="M11" s="70"/>
      <c r="N11" s="70"/>
      <c r="O11" s="70"/>
      <c r="P11" s="70"/>
      <c r="Q11" s="72"/>
      <c r="AB11" s="356" t="s">
        <v>34</v>
      </c>
      <c r="AC11" s="356"/>
      <c r="AF11" s="32"/>
      <c r="AO11" s="57" t="s">
        <v>98</v>
      </c>
      <c r="AP11" s="57" t="str">
        <f t="shared" si="3"/>
        <v>7</v>
      </c>
      <c r="AQ11" s="138">
        <f t="shared" ca="1" si="0"/>
        <v>12</v>
      </c>
      <c r="AR11" s="52">
        <f t="shared" ca="1" si="1"/>
        <v>10</v>
      </c>
      <c r="AS11" s="52" t="str">
        <f t="shared" ca="1" si="2"/>
        <v>$AO$2</v>
      </c>
      <c r="AT11" s="34" t="s">
        <v>67</v>
      </c>
    </row>
    <row r="12" spans="1:53" s="17" customFormat="1" ht="76.5" customHeight="1" x14ac:dyDescent="0.25">
      <c r="A12" s="168"/>
      <c r="B12" s="313" t="s">
        <v>13</v>
      </c>
      <c r="C12" s="314"/>
      <c r="D12" s="314"/>
      <c r="E12" s="315"/>
      <c r="F12" s="316" t="s">
        <v>14</v>
      </c>
      <c r="G12" s="317"/>
      <c r="H12" s="317"/>
      <c r="I12" s="317"/>
      <c r="J12" s="317"/>
      <c r="K12" s="318"/>
      <c r="L12" s="319" t="s">
        <v>76</v>
      </c>
      <c r="M12" s="320"/>
      <c r="N12" s="320"/>
      <c r="O12" s="320"/>
      <c r="P12" s="73" t="s">
        <v>37</v>
      </c>
      <c r="Q12" s="74" t="s">
        <v>80</v>
      </c>
      <c r="R12" s="169"/>
      <c r="S12" s="35"/>
      <c r="T12" s="35"/>
      <c r="U12" s="35"/>
      <c r="V12" s="35"/>
      <c r="W12" s="35"/>
      <c r="X12" s="35"/>
      <c r="Y12" s="35"/>
      <c r="Z12" s="35"/>
      <c r="AA12" s="189"/>
      <c r="AB12" s="355" t="str">
        <f>+P12</f>
        <v>IZPLAČILO REDNE DELOVNE USPEŠNOSTI</v>
      </c>
      <c r="AC12" s="355" t="str">
        <f>+Q12</f>
        <v>NAJVIŠJE MOŽNO IZPLAČILO REDNE LETNE DELOVNE USPEŠNOSTI</v>
      </c>
      <c r="AD12" s="357" t="s">
        <v>15</v>
      </c>
      <c r="AE12" s="357"/>
      <c r="AF12" s="358" t="s">
        <v>16</v>
      </c>
      <c r="AG12" s="358"/>
      <c r="AH12" s="355" t="s">
        <v>17</v>
      </c>
      <c r="AI12" s="355" t="s">
        <v>18</v>
      </c>
      <c r="AJ12" s="355" t="str">
        <f>+AC3</f>
        <v>OBRAČUNANA OSNOVNA PLAČA</v>
      </c>
      <c r="AK12" s="355" t="str">
        <f>+AC2</f>
        <v>OSNOVNA PLAČA</v>
      </c>
      <c r="AL12" s="35"/>
      <c r="AM12" s="32"/>
      <c r="AN12" s="32"/>
      <c r="AO12" s="57" t="s">
        <v>99</v>
      </c>
      <c r="AP12" s="57" t="str">
        <f t="shared" si="3"/>
        <v>8</v>
      </c>
      <c r="AQ12" s="138">
        <f t="shared" ca="1" si="0"/>
        <v>12</v>
      </c>
      <c r="AR12" s="52">
        <f t="shared" ca="1" si="1"/>
        <v>11</v>
      </c>
      <c r="AS12" s="52" t="str">
        <f t="shared" ca="1" si="2"/>
        <v>$AO$2</v>
      </c>
      <c r="AT12" s="34" t="s">
        <v>68</v>
      </c>
      <c r="AU12" s="35"/>
      <c r="AV12" s="35"/>
      <c r="AW12" s="35"/>
      <c r="AX12" s="32"/>
      <c r="AY12" s="32"/>
      <c r="AZ12" s="32"/>
      <c r="BA12" s="35"/>
    </row>
    <row r="13" spans="1:53" ht="12.75" customHeight="1" x14ac:dyDescent="0.25">
      <c r="A13" s="283" t="s">
        <v>127</v>
      </c>
      <c r="B13" s="285" t="s">
        <v>2</v>
      </c>
      <c r="C13" s="287" t="s">
        <v>11</v>
      </c>
      <c r="D13" s="287" t="s">
        <v>12</v>
      </c>
      <c r="E13" s="289" t="s">
        <v>90</v>
      </c>
      <c r="F13" s="321" t="s">
        <v>38</v>
      </c>
      <c r="G13" s="322"/>
      <c r="H13" s="322"/>
      <c r="I13" s="322"/>
      <c r="J13" s="323"/>
      <c r="K13" s="293" t="s">
        <v>3</v>
      </c>
      <c r="L13" s="295" t="s">
        <v>75</v>
      </c>
      <c r="M13" s="297" t="s">
        <v>78</v>
      </c>
      <c r="N13" s="299" t="s">
        <v>77</v>
      </c>
      <c r="O13" s="297" t="s">
        <v>78</v>
      </c>
      <c r="P13" s="301" t="s">
        <v>78</v>
      </c>
      <c r="Q13" s="291" t="s">
        <v>78</v>
      </c>
      <c r="R13" s="169"/>
      <c r="AB13" s="355"/>
      <c r="AC13" s="355"/>
      <c r="AD13" s="357"/>
      <c r="AE13" s="357"/>
      <c r="AF13" s="358"/>
      <c r="AG13" s="358"/>
      <c r="AH13" s="355"/>
      <c r="AI13" s="355"/>
      <c r="AJ13" s="355"/>
      <c r="AK13" s="355"/>
      <c r="AO13" s="57" t="s">
        <v>100</v>
      </c>
      <c r="AP13" s="57" t="str">
        <f t="shared" si="3"/>
        <v>9</v>
      </c>
      <c r="AQ13" s="138">
        <f t="shared" ca="1" si="0"/>
        <v>12</v>
      </c>
      <c r="AR13" s="52">
        <f t="shared" ca="1" si="1"/>
        <v>12</v>
      </c>
      <c r="AS13" s="52" t="str">
        <f t="shared" ca="1" si="2"/>
        <v>$AO$2</v>
      </c>
      <c r="AT13" s="34" t="s">
        <v>69</v>
      </c>
    </row>
    <row r="14" spans="1:53" ht="13.8" thickBot="1" x14ac:dyDescent="0.3">
      <c r="A14" s="284"/>
      <c r="B14" s="286"/>
      <c r="C14" s="288"/>
      <c r="D14" s="288"/>
      <c r="E14" s="290"/>
      <c r="F14" s="76" t="s">
        <v>4</v>
      </c>
      <c r="G14" s="77" t="s">
        <v>5</v>
      </c>
      <c r="H14" s="78" t="s">
        <v>6</v>
      </c>
      <c r="I14" s="77" t="s">
        <v>22</v>
      </c>
      <c r="J14" s="79" t="s">
        <v>23</v>
      </c>
      <c r="K14" s="294"/>
      <c r="L14" s="296"/>
      <c r="M14" s="298"/>
      <c r="N14" s="300"/>
      <c r="O14" s="298"/>
      <c r="P14" s="302"/>
      <c r="Q14" s="292"/>
      <c r="R14" s="169"/>
      <c r="AB14" s="355"/>
      <c r="AC14" s="355"/>
      <c r="AD14" s="357"/>
      <c r="AE14" s="357"/>
      <c r="AF14" s="358"/>
      <c r="AG14" s="358"/>
      <c r="AH14" s="355"/>
      <c r="AI14" s="355"/>
      <c r="AJ14" s="355"/>
      <c r="AK14" s="355"/>
      <c r="AO14" s="57" t="s">
        <v>113</v>
      </c>
      <c r="AP14" s="57" t="str">
        <f t="shared" si="3"/>
        <v>10</v>
      </c>
      <c r="AQ14" s="138">
        <f ca="1">MAX($AR$14:$AR$17)</f>
        <v>4</v>
      </c>
      <c r="AR14" s="52">
        <f t="shared" ca="1" si="1"/>
        <v>1</v>
      </c>
      <c r="AS14" s="52" t="str">
        <f ca="1">CELL("address",$AO$14)</f>
        <v>$AO$14</v>
      </c>
      <c r="AT14" s="34" t="s">
        <v>119</v>
      </c>
    </row>
    <row r="15" spans="1:53" s="29" customFormat="1" ht="13.5" customHeight="1" thickTop="1" x14ac:dyDescent="0.25">
      <c r="A15" s="160"/>
      <c r="B15" s="159">
        <v>1</v>
      </c>
      <c r="C15" s="107">
        <v>2</v>
      </c>
      <c r="D15" s="160">
        <v>3</v>
      </c>
      <c r="E15" s="108">
        <v>4</v>
      </c>
      <c r="F15" s="80">
        <v>5</v>
      </c>
      <c r="G15" s="81">
        <v>6</v>
      </c>
      <c r="H15" s="82">
        <v>7</v>
      </c>
      <c r="I15" s="81">
        <v>8</v>
      </c>
      <c r="J15" s="83">
        <v>9</v>
      </c>
      <c r="K15" s="114" t="s">
        <v>31</v>
      </c>
      <c r="L15" s="115" t="s">
        <v>72</v>
      </c>
      <c r="M15" s="115"/>
      <c r="N15" s="116" t="s">
        <v>86</v>
      </c>
      <c r="O15" s="117" t="s">
        <v>87</v>
      </c>
      <c r="P15" s="118" t="s">
        <v>88</v>
      </c>
      <c r="Q15" s="119">
        <v>15</v>
      </c>
      <c r="R15" s="170"/>
      <c r="S15" s="36"/>
      <c r="T15" s="36"/>
      <c r="U15" s="36"/>
      <c r="V15" s="36"/>
      <c r="W15" s="36"/>
      <c r="X15" s="36"/>
      <c r="Y15" s="36"/>
      <c r="Z15" s="36"/>
      <c r="AA15" s="190" t="s">
        <v>33</v>
      </c>
      <c r="AB15" s="191" t="str">
        <f>+P13</f>
        <v>€</v>
      </c>
      <c r="AC15" s="191" t="str">
        <f>+Q13</f>
        <v>€</v>
      </c>
      <c r="AD15" s="192" t="s">
        <v>19</v>
      </c>
      <c r="AE15" s="192" t="s">
        <v>20</v>
      </c>
      <c r="AF15" s="193" t="s">
        <v>19</v>
      </c>
      <c r="AG15" s="194" t="s">
        <v>20</v>
      </c>
      <c r="AH15" s="195" t="s">
        <v>20</v>
      </c>
      <c r="AI15" s="196" t="s">
        <v>20</v>
      </c>
      <c r="AJ15" s="191" t="s">
        <v>20</v>
      </c>
      <c r="AK15" s="191" t="s">
        <v>20</v>
      </c>
      <c r="AL15" s="36"/>
      <c r="AM15" s="32"/>
      <c r="AN15" s="32"/>
      <c r="AO15" s="57" t="s">
        <v>114</v>
      </c>
      <c r="AP15" s="57" t="str">
        <f t="shared" si="3"/>
        <v>11-1</v>
      </c>
      <c r="AQ15" s="138">
        <f ca="1">MAX($AR$14:$AR$17)</f>
        <v>4</v>
      </c>
      <c r="AR15" s="52">
        <f t="shared" ca="1" si="1"/>
        <v>2</v>
      </c>
      <c r="AS15" s="52" t="str">
        <f ca="1">CELL("address",$AO$14)</f>
        <v>$AO$14</v>
      </c>
      <c r="AT15" s="34" t="s">
        <v>120</v>
      </c>
      <c r="AU15" s="36"/>
      <c r="AV15" s="36"/>
      <c r="AW15" s="36"/>
      <c r="AX15" s="36"/>
      <c r="AY15" s="36"/>
      <c r="AZ15" s="36"/>
      <c r="BA15" s="36"/>
    </row>
    <row r="16" spans="1:53" ht="27" customHeight="1" x14ac:dyDescent="0.25">
      <c r="A16" s="51">
        <f>'OSNOVNA PLAČA'!A10</f>
        <v>1</v>
      </c>
      <c r="B16" s="157" t="str">
        <f ca="1">IF(LEN(INDIRECT( "'" &amp; $AC$2 &amp; "'!B" &amp; TEXT($AA16-6,0)))&gt;0,INDIRECT( "'" &amp; $AC$2 &amp; "'!B" &amp; TEXT($AA16-6,0)),"")</f>
        <v>A1</v>
      </c>
      <c r="C16" s="52" t="str">
        <f ca="1">IF(LEN(B16)&gt;0,'OSNOVNA PLAČA'!C10,"")</f>
        <v>V</v>
      </c>
      <c r="D16" s="54">
        <f ca="1">IF(LEN(B16)&gt;0,'OSNOVNA PLAČA'!D10,"")</f>
        <v>20</v>
      </c>
      <c r="E16" s="171">
        <f ca="1">IF(LEN(B16)&gt;0,SUM('OBRAČUNANA OSNOVNA PLAČA'!K10:M10),"")</f>
        <v>3000</v>
      </c>
      <c r="F16" s="55"/>
      <c r="G16" s="55"/>
      <c r="H16" s="55">
        <v>1</v>
      </c>
      <c r="I16" s="55"/>
      <c r="J16" s="55"/>
      <c r="K16" s="172">
        <f t="shared" ref="K16:K65" si="4">+F16+G16+H16+I16+J16</f>
        <v>1</v>
      </c>
      <c r="L16" s="120">
        <f t="shared" ref="L16:L65" ca="1" si="5">IF(LEN(B16)&gt;0,K16/5,"")</f>
        <v>0.2</v>
      </c>
      <c r="M16" s="120">
        <f t="shared" ref="M16:M65" ca="1" si="6">IF(LEN(B16)&gt;0,E16*L16,"")</f>
        <v>600</v>
      </c>
      <c r="N16" s="120">
        <f t="shared" ref="N16:N47" ca="1" si="7">IF(LEN(B16)&gt;0,L16*$O$67,"")</f>
        <v>1.9047619047619049E-2</v>
      </c>
      <c r="O16" s="120">
        <f t="shared" ref="O16:O65" ca="1" si="8">IF(LEN(B16)&gt;0,E16*N16,"")</f>
        <v>57.142857142857146</v>
      </c>
      <c r="P16" s="173">
        <f t="shared" ref="P16:P65" ca="1" si="9">MIN(O16,Q16)</f>
        <v>57.142857142857146</v>
      </c>
      <c r="Q16" s="173">
        <f ca="1">IF(LEN(B16)&gt;0,'4-6'!Q16-'4-6'!P16,"")</f>
        <v>1777.5494505494505</v>
      </c>
      <c r="R16" s="174"/>
      <c r="AA16" s="161">
        <f>ROW()</f>
        <v>16</v>
      </c>
      <c r="AB16" s="197" t="e">
        <f t="shared" ref="AB16:AB65" ca="1" si="10">IF($AN$3=1,0,INDIRECT( "'" &amp; $AN$2 &amp; "'!P" &amp; TEXT($AA16,0)))</f>
        <v>#N/A</v>
      </c>
      <c r="AC16" s="197" t="e">
        <f t="shared" ref="AC16:AC65" ca="1" si="11">IF($AN$3=1,(INDIRECT( "'" &amp; $AC$2 &amp; "'!F" &amp; TEXT($AA16-6,0))*2/12+INDIRECT( "'" &amp; $AC$2 &amp; "'!G" &amp; TEXT($AA16-6,0))*10/12)*2,INDIRECT( "'" &amp; $AN$2 &amp; "'!Q" &amp; TEXT($AA16,0)))</f>
        <v>#N/A</v>
      </c>
      <c r="AD16" s="198" t="e">
        <f t="shared" ref="AD16:AD47" ca="1" si="12">IF(AB16&gt;=AC16,"-",$K16/(5*MAX($L$71:$L$72)))</f>
        <v>#N/A</v>
      </c>
      <c r="AE16" s="197" t="e">
        <f t="shared" ref="AE16:AE47" ca="1" si="13">IF(AB16&gt;=AC16,"-",$K16/(5*MAX($L$71:$L$72))*AJ16)</f>
        <v>#N/A</v>
      </c>
      <c r="AF16" s="198" t="e">
        <f t="shared" ref="AF16:AF47" ca="1" si="14">IF(AD16="-","-",AD16*$AE$67)</f>
        <v>#N/A</v>
      </c>
      <c r="AG16" s="197" t="e">
        <f t="shared" ref="AG16:AG47" ca="1" si="15">IF(AE16="-","-",AE16*$AE$67)</f>
        <v>#N/A</v>
      </c>
      <c r="AH16" s="197" t="e">
        <f t="shared" ref="AH16:AH65" ca="1" si="16">IF(AF16="-",0,MIN(AG16,Q16))</f>
        <v>#N/A</v>
      </c>
      <c r="AI16" s="199" t="e">
        <f t="shared" ref="AI16:AI65" ca="1" si="17">+AC16-AB16</f>
        <v>#N/A</v>
      </c>
      <c r="AJ16" s="197" t="e">
        <f t="shared" ref="AJ16:AJ65" ca="1" si="18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16" s="197" t="e">
        <f t="shared" ref="AK16:AK65" ca="1" si="19">SUM(OFFSET(INDIRECT( "'" &amp; $AC$2 &amp; "'!" &amp; $AH$3),ROW()-ROW(INDIRECT( "'" &amp; $AC$2 &amp; "'!" &amp; $AH$3))-$AH$4,COLUMN()-COLUMN(INDIRECT( "'" &amp; $AC$2 &amp; "'!" &amp; $AH$3))-$AH$5+(12/$AN$4)*($AN$3-1),1,12/$AN$4))</f>
        <v>#N/A</v>
      </c>
      <c r="AO16" s="57" t="s">
        <v>115</v>
      </c>
      <c r="AP16" s="57" t="str">
        <f t="shared" si="3"/>
        <v>2-4</v>
      </c>
      <c r="AQ16" s="138">
        <f ca="1">MAX($AR$14:$AR$17)</f>
        <v>4</v>
      </c>
      <c r="AR16" s="52">
        <f t="shared" ca="1" si="1"/>
        <v>3</v>
      </c>
      <c r="AS16" s="52" t="str">
        <f ca="1">CELL("address",$AO$14)</f>
        <v>$AO$14</v>
      </c>
      <c r="AT16" s="34" t="s">
        <v>121</v>
      </c>
    </row>
    <row r="17" spans="1:46" ht="27" customHeight="1" x14ac:dyDescent="0.25">
      <c r="A17" s="51">
        <f>'OSNOVNA PLAČA'!A11</f>
        <v>2</v>
      </c>
      <c r="B17" s="157" t="str">
        <f t="shared" ref="B17:B65" ca="1" si="20">IF(LEN(INDIRECT( "'" &amp; $AC$2 &amp; "'!B" &amp; TEXT($AA17-6,0)))&gt;0,INDIRECT( "'" &amp; $AC$2 &amp; "'!B" &amp; TEXT($AA17-6,0)),"")</f>
        <v>A2</v>
      </c>
      <c r="C17" s="52" t="str">
        <f ca="1">IF(LEN(B17)&gt;0,'OSNOVNA PLAČA'!C11,"")</f>
        <v>VII</v>
      </c>
      <c r="D17" s="54">
        <f ca="1">IF(LEN(B17)&gt;0,'OSNOVNA PLAČA'!D11,"")</f>
        <v>40</v>
      </c>
      <c r="E17" s="171">
        <f ca="1">IF(LEN(B17)&gt;0,SUM('OBRAČUNANA OSNOVNA PLAČA'!K11:M11),"")</f>
        <v>6000</v>
      </c>
      <c r="F17" s="55"/>
      <c r="G17" s="55">
        <v>1</v>
      </c>
      <c r="H17" s="55"/>
      <c r="I17" s="55">
        <v>1</v>
      </c>
      <c r="J17" s="55">
        <v>1</v>
      </c>
      <c r="K17" s="172">
        <f t="shared" si="4"/>
        <v>3</v>
      </c>
      <c r="L17" s="120">
        <f t="shared" ca="1" si="5"/>
        <v>0.6</v>
      </c>
      <c r="M17" s="120">
        <f t="shared" ca="1" si="6"/>
        <v>3600</v>
      </c>
      <c r="N17" s="120">
        <f t="shared" ca="1" si="7"/>
        <v>5.7142857142857134E-2</v>
      </c>
      <c r="O17" s="120">
        <f t="shared" ca="1" si="8"/>
        <v>342.85714285714283</v>
      </c>
      <c r="P17" s="173">
        <f t="shared" ca="1" si="9"/>
        <v>342.85714285714283</v>
      </c>
      <c r="Q17" s="173">
        <f ca="1">IF(LEN(B17)&gt;0,'4-6'!Q17-'4-6'!P17,"")</f>
        <v>3470.4505494505493</v>
      </c>
      <c r="R17" s="174"/>
      <c r="AA17" s="161">
        <f>ROW()</f>
        <v>17</v>
      </c>
      <c r="AB17" s="197" t="e">
        <f t="shared" ca="1" si="10"/>
        <v>#N/A</v>
      </c>
      <c r="AC17" s="197" t="e">
        <f t="shared" ca="1" si="11"/>
        <v>#N/A</v>
      </c>
      <c r="AD17" s="198" t="e">
        <f t="shared" ca="1" si="12"/>
        <v>#N/A</v>
      </c>
      <c r="AE17" s="197" t="e">
        <f t="shared" ca="1" si="13"/>
        <v>#N/A</v>
      </c>
      <c r="AF17" s="198" t="e">
        <f t="shared" ca="1" si="14"/>
        <v>#N/A</v>
      </c>
      <c r="AG17" s="197" t="e">
        <f t="shared" ca="1" si="15"/>
        <v>#N/A</v>
      </c>
      <c r="AH17" s="197" t="e">
        <f t="shared" ca="1" si="16"/>
        <v>#N/A</v>
      </c>
      <c r="AI17" s="199" t="e">
        <f t="shared" ca="1" si="17"/>
        <v>#N/A</v>
      </c>
      <c r="AJ17" s="197" t="e">
        <f t="shared" ca="1" si="18"/>
        <v>#N/A</v>
      </c>
      <c r="AK17" s="197" t="e">
        <f t="shared" ca="1" si="19"/>
        <v>#N/A</v>
      </c>
      <c r="AO17" s="57" t="s">
        <v>116</v>
      </c>
      <c r="AP17" s="57" t="str">
        <f t="shared" si="3"/>
        <v>5-7</v>
      </c>
      <c r="AQ17" s="138">
        <f ca="1">MAX($AR$14:$AR$17)</f>
        <v>4</v>
      </c>
      <c r="AR17" s="52">
        <f t="shared" ca="1" si="1"/>
        <v>4</v>
      </c>
      <c r="AS17" s="52" t="str">
        <f ca="1">CELL("address",$AO$14)</f>
        <v>$AO$14</v>
      </c>
      <c r="AT17" s="34" t="s">
        <v>122</v>
      </c>
    </row>
    <row r="18" spans="1:46" ht="27" customHeight="1" x14ac:dyDescent="0.25">
      <c r="A18" s="51">
        <f>'OSNOVNA PLAČA'!A12</f>
        <v>3</v>
      </c>
      <c r="B18" s="157" t="str">
        <f t="shared" ca="1" si="20"/>
        <v>A3</v>
      </c>
      <c r="C18" s="52" t="str">
        <f ca="1">IF(LEN(B18)&gt;0,'OSNOVNA PLAČA'!C12,"")</f>
        <v>VIII</v>
      </c>
      <c r="D18" s="54">
        <f ca="1">IF(LEN(B18)&gt;0,'OSNOVNA PLAČA'!D12,"")</f>
        <v>48</v>
      </c>
      <c r="E18" s="171">
        <f ca="1">IF(LEN(B18)&gt;0,SUM('OBRAČUNANA OSNOVNA PLAČA'!K12:M12),"")</f>
        <v>9000</v>
      </c>
      <c r="F18" s="55"/>
      <c r="G18" s="55"/>
      <c r="H18" s="55"/>
      <c r="I18" s="55"/>
      <c r="J18" s="55"/>
      <c r="K18" s="172">
        <f t="shared" si="4"/>
        <v>0</v>
      </c>
      <c r="L18" s="120">
        <f t="shared" ca="1" si="5"/>
        <v>0</v>
      </c>
      <c r="M18" s="120">
        <f t="shared" ca="1" si="6"/>
        <v>0</v>
      </c>
      <c r="N18" s="120">
        <f t="shared" ca="1" si="7"/>
        <v>0</v>
      </c>
      <c r="O18" s="120">
        <f t="shared" ca="1" si="8"/>
        <v>0</v>
      </c>
      <c r="P18" s="173">
        <f t="shared" ca="1" si="9"/>
        <v>0</v>
      </c>
      <c r="Q18" s="173">
        <f ca="1">IF(LEN(B18)&gt;0,'4-6'!Q18-'4-6'!P18,"")</f>
        <v>5000</v>
      </c>
      <c r="R18" s="174"/>
      <c r="AA18" s="161">
        <f>ROW()</f>
        <v>18</v>
      </c>
      <c r="AB18" s="197" t="e">
        <f t="shared" ca="1" si="10"/>
        <v>#N/A</v>
      </c>
      <c r="AC18" s="197" t="e">
        <f t="shared" ca="1" si="11"/>
        <v>#N/A</v>
      </c>
      <c r="AD18" s="198" t="e">
        <f t="shared" ca="1" si="12"/>
        <v>#N/A</v>
      </c>
      <c r="AE18" s="197" t="e">
        <f t="shared" ca="1" si="13"/>
        <v>#N/A</v>
      </c>
      <c r="AF18" s="198" t="e">
        <f t="shared" ca="1" si="14"/>
        <v>#N/A</v>
      </c>
      <c r="AG18" s="197" t="e">
        <f t="shared" ca="1" si="15"/>
        <v>#N/A</v>
      </c>
      <c r="AH18" s="197" t="e">
        <f t="shared" ca="1" si="16"/>
        <v>#N/A</v>
      </c>
      <c r="AI18" s="199" t="e">
        <f t="shared" ca="1" si="17"/>
        <v>#N/A</v>
      </c>
      <c r="AJ18" s="197" t="e">
        <f t="shared" ca="1" si="18"/>
        <v>#N/A</v>
      </c>
      <c r="AK18" s="197" t="e">
        <f t="shared" ca="1" si="19"/>
        <v>#N/A</v>
      </c>
      <c r="AO18" s="57" t="s">
        <v>117</v>
      </c>
      <c r="AP18" s="57" t="str">
        <f t="shared" si="3"/>
        <v>8-10</v>
      </c>
      <c r="AQ18" s="138">
        <f ca="1">MAX($AR$18:$AR$19)</f>
        <v>2</v>
      </c>
      <c r="AR18" s="52">
        <f t="shared" ca="1" si="1"/>
        <v>1</v>
      </c>
      <c r="AS18" s="52" t="str">
        <f ca="1">CELL("address",$AO$18)</f>
        <v>$AO$18</v>
      </c>
      <c r="AT18" s="34" t="s">
        <v>123</v>
      </c>
    </row>
    <row r="19" spans="1:46" ht="27" customHeight="1" x14ac:dyDescent="0.25">
      <c r="A19" s="51">
        <f>'OSNOVNA PLAČA'!A13</f>
        <v>4</v>
      </c>
      <c r="B19" s="157" t="str">
        <f t="shared" ca="1" si="20"/>
        <v>A4</v>
      </c>
      <c r="C19" s="52">
        <f ca="1">IF(LEN(B19)&gt;0,'OSNOVNA PLAČA'!C13,"")</f>
        <v>0</v>
      </c>
      <c r="D19" s="54">
        <f ca="1">IF(LEN(B19)&gt;0,'OSNOVNA PLAČA'!D13,"")</f>
        <v>0</v>
      </c>
      <c r="E19" s="171">
        <f ca="1">IF(LEN(B19)&gt;0,SUM('OBRAČUNANA OSNOVNA PLAČA'!K13:M13),"")</f>
        <v>0</v>
      </c>
      <c r="F19" s="55"/>
      <c r="G19" s="55"/>
      <c r="H19" s="55"/>
      <c r="I19" s="55">
        <v>0</v>
      </c>
      <c r="J19" s="55"/>
      <c r="K19" s="172">
        <f t="shared" si="4"/>
        <v>0</v>
      </c>
      <c r="L19" s="120">
        <f t="shared" ca="1" si="5"/>
        <v>0</v>
      </c>
      <c r="M19" s="120">
        <f t="shared" ca="1" si="6"/>
        <v>0</v>
      </c>
      <c r="N19" s="120">
        <f t="shared" ca="1" si="7"/>
        <v>0</v>
      </c>
      <c r="O19" s="120">
        <f t="shared" ca="1" si="8"/>
        <v>0</v>
      </c>
      <c r="P19" s="173">
        <f t="shared" ca="1" si="9"/>
        <v>0</v>
      </c>
      <c r="Q19" s="173">
        <f ca="1">IF(LEN(B19)&gt;0,'4-6'!Q19-'4-6'!P19,"")</f>
        <v>0</v>
      </c>
      <c r="R19" s="174"/>
      <c r="AA19" s="161">
        <f>ROW()</f>
        <v>19</v>
      </c>
      <c r="AB19" s="197" t="e">
        <f t="shared" ca="1" si="10"/>
        <v>#N/A</v>
      </c>
      <c r="AC19" s="197" t="e">
        <f t="shared" ca="1" si="11"/>
        <v>#N/A</v>
      </c>
      <c r="AD19" s="198" t="e">
        <f t="shared" ca="1" si="12"/>
        <v>#N/A</v>
      </c>
      <c r="AE19" s="197" t="e">
        <f t="shared" ca="1" si="13"/>
        <v>#N/A</v>
      </c>
      <c r="AF19" s="198" t="e">
        <f t="shared" ca="1" si="14"/>
        <v>#N/A</v>
      </c>
      <c r="AG19" s="197" t="e">
        <f t="shared" ca="1" si="15"/>
        <v>#N/A</v>
      </c>
      <c r="AH19" s="197" t="e">
        <f t="shared" ca="1" si="16"/>
        <v>#N/A</v>
      </c>
      <c r="AI19" s="199" t="e">
        <f t="shared" ca="1" si="17"/>
        <v>#N/A</v>
      </c>
      <c r="AJ19" s="197" t="e">
        <f t="shared" ca="1" si="18"/>
        <v>#N/A</v>
      </c>
      <c r="AK19" s="197" t="e">
        <f t="shared" ca="1" si="19"/>
        <v>#N/A</v>
      </c>
      <c r="AO19" s="57" t="s">
        <v>118</v>
      </c>
      <c r="AP19" s="57" t="str">
        <f t="shared" si="3"/>
        <v>11-4</v>
      </c>
      <c r="AQ19" s="138">
        <f ca="1">MAX($AR$18:$AR$19)</f>
        <v>2</v>
      </c>
      <c r="AR19" s="52">
        <f t="shared" ca="1" si="1"/>
        <v>2</v>
      </c>
      <c r="AS19" s="52" t="str">
        <f ca="1">CELL("address",$AO$18)</f>
        <v>$AO$18</v>
      </c>
      <c r="AT19" s="34" t="s">
        <v>124</v>
      </c>
    </row>
    <row r="20" spans="1:46" ht="27" customHeight="1" x14ac:dyDescent="0.25">
      <c r="A20" s="51">
        <f>'OSNOVNA PLAČA'!A14</f>
        <v>5</v>
      </c>
      <c r="B20" s="157" t="str">
        <f t="shared" ca="1" si="20"/>
        <v>A5</v>
      </c>
      <c r="C20" s="52">
        <f ca="1">IF(LEN(B20)&gt;0,'OSNOVNA PLAČA'!C14,"")</f>
        <v>0</v>
      </c>
      <c r="D20" s="54">
        <f ca="1">IF(LEN(B20)&gt;0,'OSNOVNA PLAČA'!D14,"")</f>
        <v>0</v>
      </c>
      <c r="E20" s="171">
        <f ca="1">IF(LEN(B20)&gt;0,SUM('OBRAČUNANA OSNOVNA PLAČA'!K14:M14),"")</f>
        <v>0</v>
      </c>
      <c r="F20" s="55"/>
      <c r="G20" s="55"/>
      <c r="H20" s="55"/>
      <c r="I20" s="55"/>
      <c r="J20" s="55"/>
      <c r="K20" s="172">
        <f t="shared" si="4"/>
        <v>0</v>
      </c>
      <c r="L20" s="120">
        <f t="shared" ca="1" si="5"/>
        <v>0</v>
      </c>
      <c r="M20" s="120">
        <f t="shared" ca="1" si="6"/>
        <v>0</v>
      </c>
      <c r="N20" s="120">
        <f t="shared" ca="1" si="7"/>
        <v>0</v>
      </c>
      <c r="O20" s="120">
        <f t="shared" ca="1" si="8"/>
        <v>0</v>
      </c>
      <c r="P20" s="173">
        <f t="shared" ca="1" si="9"/>
        <v>0</v>
      </c>
      <c r="Q20" s="173">
        <f ca="1">IF(LEN(B20)&gt;0,'4-6'!Q20-'4-6'!P20,"")</f>
        <v>0</v>
      </c>
      <c r="R20" s="174"/>
      <c r="AA20" s="161">
        <f>ROW()</f>
        <v>20</v>
      </c>
      <c r="AB20" s="197" t="e">
        <f t="shared" ca="1" si="10"/>
        <v>#N/A</v>
      </c>
      <c r="AC20" s="197" t="e">
        <f t="shared" ca="1" si="11"/>
        <v>#N/A</v>
      </c>
      <c r="AD20" s="198" t="e">
        <f t="shared" ca="1" si="12"/>
        <v>#N/A</v>
      </c>
      <c r="AE20" s="197" t="e">
        <f t="shared" ca="1" si="13"/>
        <v>#N/A</v>
      </c>
      <c r="AF20" s="198" t="e">
        <f t="shared" ca="1" si="14"/>
        <v>#N/A</v>
      </c>
      <c r="AG20" s="197" t="e">
        <f t="shared" ca="1" si="15"/>
        <v>#N/A</v>
      </c>
      <c r="AH20" s="197" t="e">
        <f t="shared" ca="1" si="16"/>
        <v>#N/A</v>
      </c>
      <c r="AI20" s="199" t="e">
        <f t="shared" ca="1" si="17"/>
        <v>#N/A</v>
      </c>
      <c r="AJ20" s="197" t="e">
        <f t="shared" ca="1" si="18"/>
        <v>#N/A</v>
      </c>
      <c r="AK20" s="197" t="e">
        <f t="shared" ca="1" si="19"/>
        <v>#N/A</v>
      </c>
    </row>
    <row r="21" spans="1:46" ht="27" customHeight="1" x14ac:dyDescent="0.25">
      <c r="A21" s="51">
        <f>'OSNOVNA PLAČA'!A15</f>
        <v>6</v>
      </c>
      <c r="B21" s="157" t="str">
        <f t="shared" ca="1" si="20"/>
        <v>A6</v>
      </c>
      <c r="C21" s="52">
        <f ca="1">IF(LEN(B21)&gt;0,'OSNOVNA PLAČA'!C15,"")</f>
        <v>0</v>
      </c>
      <c r="D21" s="54">
        <f ca="1">IF(LEN(B21)&gt;0,'OSNOVNA PLAČA'!D15,"")</f>
        <v>0</v>
      </c>
      <c r="E21" s="171">
        <f ca="1">IF(LEN(B21)&gt;0,SUM('OBRAČUNANA OSNOVNA PLAČA'!K15:M15),"")</f>
        <v>0</v>
      </c>
      <c r="F21" s="55"/>
      <c r="G21" s="55">
        <v>1</v>
      </c>
      <c r="H21" s="55"/>
      <c r="I21" s="55">
        <v>1</v>
      </c>
      <c r="J21" s="55"/>
      <c r="K21" s="172">
        <f t="shared" si="4"/>
        <v>2</v>
      </c>
      <c r="L21" s="120">
        <f t="shared" ca="1" si="5"/>
        <v>0.4</v>
      </c>
      <c r="M21" s="120">
        <f t="shared" ca="1" si="6"/>
        <v>0</v>
      </c>
      <c r="N21" s="120">
        <f t="shared" ca="1" si="7"/>
        <v>3.8095238095238099E-2</v>
      </c>
      <c r="O21" s="120">
        <f t="shared" ca="1" si="8"/>
        <v>0</v>
      </c>
      <c r="P21" s="173">
        <f t="shared" ca="1" si="9"/>
        <v>0</v>
      </c>
      <c r="Q21" s="173">
        <f ca="1">IF(LEN(B21)&gt;0,'4-6'!Q21-'4-6'!P21,"")</f>
        <v>0</v>
      </c>
      <c r="R21" s="174"/>
      <c r="AA21" s="161">
        <f>ROW()</f>
        <v>21</v>
      </c>
      <c r="AB21" s="197" t="e">
        <f t="shared" ca="1" si="10"/>
        <v>#N/A</v>
      </c>
      <c r="AC21" s="197" t="e">
        <f t="shared" ca="1" si="11"/>
        <v>#N/A</v>
      </c>
      <c r="AD21" s="198" t="e">
        <f t="shared" ca="1" si="12"/>
        <v>#N/A</v>
      </c>
      <c r="AE21" s="197" t="e">
        <f t="shared" ca="1" si="13"/>
        <v>#N/A</v>
      </c>
      <c r="AF21" s="198" t="e">
        <f t="shared" ca="1" si="14"/>
        <v>#N/A</v>
      </c>
      <c r="AG21" s="197" t="e">
        <f t="shared" ca="1" si="15"/>
        <v>#N/A</v>
      </c>
      <c r="AH21" s="197" t="e">
        <f t="shared" ca="1" si="16"/>
        <v>#N/A</v>
      </c>
      <c r="AI21" s="199" t="e">
        <f t="shared" ca="1" si="17"/>
        <v>#N/A</v>
      </c>
      <c r="AJ21" s="197" t="e">
        <f t="shared" ca="1" si="18"/>
        <v>#N/A</v>
      </c>
      <c r="AK21" s="197" t="e">
        <f t="shared" ca="1" si="19"/>
        <v>#N/A</v>
      </c>
    </row>
    <row r="22" spans="1:46" ht="27" customHeight="1" x14ac:dyDescent="0.25">
      <c r="A22" s="51">
        <f>'OSNOVNA PLAČA'!A16</f>
        <v>7</v>
      </c>
      <c r="B22" s="157" t="str">
        <f t="shared" ca="1" si="20"/>
        <v>A7</v>
      </c>
      <c r="C22" s="52" t="str">
        <f ca="1">IF(LEN(B22)&gt;0,'OSNOVNA PLAČA'!C16,"")</f>
        <v>IV</v>
      </c>
      <c r="D22" s="54">
        <f ca="1">IF(LEN(B22)&gt;0,'OSNOVNA PLAČA'!D16,"")</f>
        <v>34</v>
      </c>
      <c r="E22" s="171">
        <f ca="1">IF(LEN(B22)&gt;0,SUM('OBRAČUNANA OSNOVNA PLAČA'!K16:M16),"")</f>
        <v>0</v>
      </c>
      <c r="F22" s="55"/>
      <c r="G22" s="55"/>
      <c r="H22" s="55"/>
      <c r="I22" s="55"/>
      <c r="J22" s="55"/>
      <c r="K22" s="172">
        <f t="shared" si="4"/>
        <v>0</v>
      </c>
      <c r="L22" s="120">
        <f t="shared" ca="1" si="5"/>
        <v>0</v>
      </c>
      <c r="M22" s="120">
        <f t="shared" ca="1" si="6"/>
        <v>0</v>
      </c>
      <c r="N22" s="120">
        <f t="shared" ca="1" si="7"/>
        <v>0</v>
      </c>
      <c r="O22" s="120">
        <f t="shared" ca="1" si="8"/>
        <v>0</v>
      </c>
      <c r="P22" s="173">
        <f t="shared" ca="1" si="9"/>
        <v>0</v>
      </c>
      <c r="Q22" s="173">
        <f ca="1">IF(LEN(B22)&gt;0,'4-6'!Q22-'4-6'!P22,"")</f>
        <v>3000</v>
      </c>
      <c r="R22" s="174"/>
      <c r="AA22" s="161">
        <f>ROW()</f>
        <v>22</v>
      </c>
      <c r="AB22" s="197" t="e">
        <f t="shared" ca="1" si="10"/>
        <v>#N/A</v>
      </c>
      <c r="AC22" s="197" t="e">
        <f t="shared" ca="1" si="11"/>
        <v>#N/A</v>
      </c>
      <c r="AD22" s="198" t="e">
        <f t="shared" ca="1" si="12"/>
        <v>#N/A</v>
      </c>
      <c r="AE22" s="197" t="e">
        <f t="shared" ca="1" si="13"/>
        <v>#N/A</v>
      </c>
      <c r="AF22" s="198" t="e">
        <f t="shared" ca="1" si="14"/>
        <v>#N/A</v>
      </c>
      <c r="AG22" s="197" t="e">
        <f t="shared" ca="1" si="15"/>
        <v>#N/A</v>
      </c>
      <c r="AH22" s="197" t="e">
        <f t="shared" ca="1" si="16"/>
        <v>#N/A</v>
      </c>
      <c r="AI22" s="199" t="e">
        <f t="shared" ca="1" si="17"/>
        <v>#N/A</v>
      </c>
      <c r="AJ22" s="197" t="e">
        <f t="shared" ca="1" si="18"/>
        <v>#N/A</v>
      </c>
      <c r="AK22" s="197" t="e">
        <f t="shared" ca="1" si="19"/>
        <v>#N/A</v>
      </c>
    </row>
    <row r="23" spans="1:46" ht="27" customHeight="1" x14ac:dyDescent="0.25">
      <c r="A23" s="51">
        <f>'OSNOVNA PLAČA'!A17</f>
        <v>8</v>
      </c>
      <c r="B23" s="157" t="str">
        <f t="shared" ca="1" si="20"/>
        <v>A8</v>
      </c>
      <c r="C23" s="52">
        <f ca="1">IF(LEN(B23)&gt;0,'OSNOVNA PLAČA'!C17,"")</f>
        <v>0</v>
      </c>
      <c r="D23" s="54">
        <f ca="1">IF(LEN(B23)&gt;0,'OSNOVNA PLAČA'!D17,"")</f>
        <v>0</v>
      </c>
      <c r="E23" s="171">
        <f ca="1">IF(LEN(B23)&gt;0,SUM('OBRAČUNANA OSNOVNA PLAČA'!K17:M17),"")</f>
        <v>0</v>
      </c>
      <c r="F23" s="55"/>
      <c r="G23" s="55"/>
      <c r="H23" s="55"/>
      <c r="I23" s="55"/>
      <c r="J23" s="55"/>
      <c r="K23" s="172">
        <f t="shared" si="4"/>
        <v>0</v>
      </c>
      <c r="L23" s="120">
        <f t="shared" ca="1" si="5"/>
        <v>0</v>
      </c>
      <c r="M23" s="120">
        <f t="shared" ca="1" si="6"/>
        <v>0</v>
      </c>
      <c r="N23" s="120">
        <f t="shared" ca="1" si="7"/>
        <v>0</v>
      </c>
      <c r="O23" s="120">
        <f t="shared" ca="1" si="8"/>
        <v>0</v>
      </c>
      <c r="P23" s="173">
        <f t="shared" ca="1" si="9"/>
        <v>0</v>
      </c>
      <c r="Q23" s="173">
        <f ca="1">IF(LEN(B23)&gt;0,'4-6'!Q23-'4-6'!P23,"")</f>
        <v>0</v>
      </c>
      <c r="R23" s="174"/>
      <c r="AA23" s="161">
        <f>ROW()</f>
        <v>23</v>
      </c>
      <c r="AB23" s="197" t="e">
        <f t="shared" ca="1" si="10"/>
        <v>#N/A</v>
      </c>
      <c r="AC23" s="197" t="e">
        <f t="shared" ca="1" si="11"/>
        <v>#N/A</v>
      </c>
      <c r="AD23" s="198" t="e">
        <f t="shared" ca="1" si="12"/>
        <v>#N/A</v>
      </c>
      <c r="AE23" s="197" t="e">
        <f t="shared" ca="1" si="13"/>
        <v>#N/A</v>
      </c>
      <c r="AF23" s="198" t="e">
        <f t="shared" ca="1" si="14"/>
        <v>#N/A</v>
      </c>
      <c r="AG23" s="197" t="e">
        <f t="shared" ca="1" si="15"/>
        <v>#N/A</v>
      </c>
      <c r="AH23" s="197" t="e">
        <f t="shared" ca="1" si="16"/>
        <v>#N/A</v>
      </c>
      <c r="AI23" s="199" t="e">
        <f t="shared" ca="1" si="17"/>
        <v>#N/A</v>
      </c>
      <c r="AJ23" s="197" t="e">
        <f t="shared" ca="1" si="18"/>
        <v>#N/A</v>
      </c>
      <c r="AK23" s="197" t="e">
        <f t="shared" ca="1" si="19"/>
        <v>#N/A</v>
      </c>
    </row>
    <row r="24" spans="1:46" ht="27" customHeight="1" x14ac:dyDescent="0.25">
      <c r="A24" s="51">
        <f>'OSNOVNA PLAČA'!A18</f>
        <v>9</v>
      </c>
      <c r="B24" s="157" t="str">
        <f t="shared" ca="1" si="20"/>
        <v>A9</v>
      </c>
      <c r="C24" s="52">
        <f ca="1">IF(LEN(B24)&gt;0,'OSNOVNA PLAČA'!C18,"")</f>
        <v>0</v>
      </c>
      <c r="D24" s="54">
        <f ca="1">IF(LEN(B24)&gt;0,'OSNOVNA PLAČA'!D18,"")</f>
        <v>0</v>
      </c>
      <c r="E24" s="171">
        <f ca="1">IF(LEN(B24)&gt;0,SUM('OBRAČUNANA OSNOVNA PLAČA'!K18:M18),"")</f>
        <v>0</v>
      </c>
      <c r="F24" s="55"/>
      <c r="G24" s="55"/>
      <c r="H24" s="55"/>
      <c r="I24" s="55"/>
      <c r="J24" s="55"/>
      <c r="K24" s="172">
        <f t="shared" si="4"/>
        <v>0</v>
      </c>
      <c r="L24" s="120">
        <f t="shared" ca="1" si="5"/>
        <v>0</v>
      </c>
      <c r="M24" s="120">
        <f t="shared" ca="1" si="6"/>
        <v>0</v>
      </c>
      <c r="N24" s="120">
        <f t="shared" ca="1" si="7"/>
        <v>0</v>
      </c>
      <c r="O24" s="120">
        <f t="shared" ca="1" si="8"/>
        <v>0</v>
      </c>
      <c r="P24" s="173">
        <f t="shared" ca="1" si="9"/>
        <v>0</v>
      </c>
      <c r="Q24" s="173">
        <f ca="1">IF(LEN(B24)&gt;0,'4-6'!Q24-'4-6'!P24,"")</f>
        <v>0</v>
      </c>
      <c r="R24" s="174"/>
      <c r="AA24" s="161">
        <f>ROW()</f>
        <v>24</v>
      </c>
      <c r="AB24" s="197" t="e">
        <f t="shared" ca="1" si="10"/>
        <v>#N/A</v>
      </c>
      <c r="AC24" s="197" t="e">
        <f t="shared" ca="1" si="11"/>
        <v>#N/A</v>
      </c>
      <c r="AD24" s="198" t="e">
        <f t="shared" ca="1" si="12"/>
        <v>#N/A</v>
      </c>
      <c r="AE24" s="197" t="e">
        <f t="shared" ca="1" si="13"/>
        <v>#N/A</v>
      </c>
      <c r="AF24" s="198" t="e">
        <f t="shared" ca="1" si="14"/>
        <v>#N/A</v>
      </c>
      <c r="AG24" s="197" t="e">
        <f t="shared" ca="1" si="15"/>
        <v>#N/A</v>
      </c>
      <c r="AH24" s="197" t="e">
        <f t="shared" ca="1" si="16"/>
        <v>#N/A</v>
      </c>
      <c r="AI24" s="199" t="e">
        <f t="shared" ca="1" si="17"/>
        <v>#N/A</v>
      </c>
      <c r="AJ24" s="197" t="e">
        <f t="shared" ca="1" si="18"/>
        <v>#N/A</v>
      </c>
      <c r="AK24" s="197" t="e">
        <f t="shared" ca="1" si="19"/>
        <v>#N/A</v>
      </c>
    </row>
    <row r="25" spans="1:46" ht="27" customHeight="1" x14ac:dyDescent="0.25">
      <c r="A25" s="51">
        <f>'OSNOVNA PLAČA'!A19</f>
        <v>10</v>
      </c>
      <c r="B25" s="157" t="str">
        <f t="shared" ca="1" si="20"/>
        <v>A10</v>
      </c>
      <c r="C25" s="52">
        <f ca="1">IF(LEN(B25)&gt;0,'OSNOVNA PLAČA'!C19,"")</f>
        <v>0</v>
      </c>
      <c r="D25" s="54">
        <f ca="1">IF(LEN(B25)&gt;0,'OSNOVNA PLAČA'!D19,"")</f>
        <v>0</v>
      </c>
      <c r="E25" s="171">
        <f ca="1">IF(LEN(B25)&gt;0,SUM('OBRAČUNANA OSNOVNA PLAČA'!K19:M19),"")</f>
        <v>0</v>
      </c>
      <c r="F25" s="55"/>
      <c r="G25" s="55"/>
      <c r="H25" s="55"/>
      <c r="I25" s="55"/>
      <c r="J25" s="55"/>
      <c r="K25" s="172">
        <f t="shared" si="4"/>
        <v>0</v>
      </c>
      <c r="L25" s="120">
        <f t="shared" ca="1" si="5"/>
        <v>0</v>
      </c>
      <c r="M25" s="120">
        <f t="shared" ca="1" si="6"/>
        <v>0</v>
      </c>
      <c r="N25" s="120">
        <f t="shared" ca="1" si="7"/>
        <v>0</v>
      </c>
      <c r="O25" s="120">
        <f t="shared" ca="1" si="8"/>
        <v>0</v>
      </c>
      <c r="P25" s="173">
        <f t="shared" ca="1" si="9"/>
        <v>0</v>
      </c>
      <c r="Q25" s="173">
        <f ca="1">IF(LEN(B25)&gt;0,'4-6'!Q25-'4-6'!P25,"")</f>
        <v>0</v>
      </c>
      <c r="R25" s="174"/>
      <c r="AA25" s="161">
        <f>ROW()</f>
        <v>25</v>
      </c>
      <c r="AB25" s="197" t="e">
        <f t="shared" ca="1" si="10"/>
        <v>#N/A</v>
      </c>
      <c r="AC25" s="197" t="e">
        <f t="shared" ca="1" si="11"/>
        <v>#N/A</v>
      </c>
      <c r="AD25" s="198" t="e">
        <f t="shared" ca="1" si="12"/>
        <v>#N/A</v>
      </c>
      <c r="AE25" s="197" t="e">
        <f t="shared" ca="1" si="13"/>
        <v>#N/A</v>
      </c>
      <c r="AF25" s="198" t="e">
        <f t="shared" ca="1" si="14"/>
        <v>#N/A</v>
      </c>
      <c r="AG25" s="197" t="e">
        <f t="shared" ca="1" si="15"/>
        <v>#N/A</v>
      </c>
      <c r="AH25" s="197" t="e">
        <f t="shared" ca="1" si="16"/>
        <v>#N/A</v>
      </c>
      <c r="AI25" s="199" t="e">
        <f t="shared" ca="1" si="17"/>
        <v>#N/A</v>
      </c>
      <c r="AJ25" s="197" t="e">
        <f t="shared" ca="1" si="18"/>
        <v>#N/A</v>
      </c>
      <c r="AK25" s="197" t="e">
        <f t="shared" ca="1" si="19"/>
        <v>#N/A</v>
      </c>
    </row>
    <row r="26" spans="1:46" ht="27" customHeight="1" x14ac:dyDescent="0.25">
      <c r="A26" s="51">
        <f>'OSNOVNA PLAČA'!A20</f>
        <v>11</v>
      </c>
      <c r="B26" s="157" t="str">
        <f t="shared" ca="1" si="20"/>
        <v>A11</v>
      </c>
      <c r="C26" s="52" t="str">
        <f ca="1">IF(LEN(B26)&gt;0,'OSNOVNA PLAČA'!C20,"")</f>
        <v>IV</v>
      </c>
      <c r="D26" s="54">
        <f ca="1">IF(LEN(B26)&gt;0,'OSNOVNA PLAČA'!D20,"")</f>
        <v>34</v>
      </c>
      <c r="E26" s="171">
        <f ca="1">IF(LEN(B26)&gt;0,SUM('OBRAČUNANA OSNOVNA PLAČA'!K20:M20),"")</f>
        <v>6000</v>
      </c>
      <c r="F26" s="55"/>
      <c r="G26" s="55"/>
      <c r="H26" s="55"/>
      <c r="I26" s="55"/>
      <c r="J26" s="55"/>
      <c r="K26" s="172">
        <f t="shared" si="4"/>
        <v>0</v>
      </c>
      <c r="L26" s="120">
        <f t="shared" ca="1" si="5"/>
        <v>0</v>
      </c>
      <c r="M26" s="120">
        <f t="shared" ca="1" si="6"/>
        <v>0</v>
      </c>
      <c r="N26" s="120">
        <f t="shared" ca="1" si="7"/>
        <v>0</v>
      </c>
      <c r="O26" s="120">
        <f t="shared" ca="1" si="8"/>
        <v>0</v>
      </c>
      <c r="P26" s="173">
        <f t="shared" ca="1" si="9"/>
        <v>0</v>
      </c>
      <c r="Q26" s="173">
        <f ca="1">IF(LEN(B26)&gt;0,'4-6'!Q26-'4-6'!P26,"")</f>
        <v>3000</v>
      </c>
      <c r="R26" s="174"/>
      <c r="AA26" s="161">
        <f>ROW()</f>
        <v>26</v>
      </c>
      <c r="AB26" s="197" t="e">
        <f t="shared" ca="1" si="10"/>
        <v>#N/A</v>
      </c>
      <c r="AC26" s="197" t="e">
        <f t="shared" ca="1" si="11"/>
        <v>#N/A</v>
      </c>
      <c r="AD26" s="198" t="e">
        <f t="shared" ca="1" si="12"/>
        <v>#N/A</v>
      </c>
      <c r="AE26" s="197" t="e">
        <f t="shared" ca="1" si="13"/>
        <v>#N/A</v>
      </c>
      <c r="AF26" s="198" t="e">
        <f t="shared" ca="1" si="14"/>
        <v>#N/A</v>
      </c>
      <c r="AG26" s="197" t="e">
        <f t="shared" ca="1" si="15"/>
        <v>#N/A</v>
      </c>
      <c r="AH26" s="197" t="e">
        <f t="shared" ca="1" si="16"/>
        <v>#N/A</v>
      </c>
      <c r="AI26" s="199" t="e">
        <f t="shared" ca="1" si="17"/>
        <v>#N/A</v>
      </c>
      <c r="AJ26" s="197" t="e">
        <f t="shared" ca="1" si="18"/>
        <v>#N/A</v>
      </c>
      <c r="AK26" s="197" t="e">
        <f t="shared" ca="1" si="19"/>
        <v>#N/A</v>
      </c>
    </row>
    <row r="27" spans="1:46" ht="27" customHeight="1" x14ac:dyDescent="0.25">
      <c r="A27" s="51">
        <f>'OSNOVNA PLAČA'!A21</f>
        <v>12</v>
      </c>
      <c r="B27" s="157" t="str">
        <f t="shared" ca="1" si="20"/>
        <v>A12</v>
      </c>
      <c r="C27" s="52">
        <f ca="1">IF(LEN(B27)&gt;0,'OSNOVNA PLAČA'!C21,"")</f>
        <v>0</v>
      </c>
      <c r="D27" s="54">
        <f ca="1">IF(LEN(B27)&gt;0,'OSNOVNA PLAČA'!D21,"")</f>
        <v>0</v>
      </c>
      <c r="E27" s="171">
        <f ca="1">IF(LEN(B27)&gt;0,SUM('OBRAČUNANA OSNOVNA PLAČA'!K21:M21),"")</f>
        <v>0</v>
      </c>
      <c r="F27" s="55"/>
      <c r="G27" s="55"/>
      <c r="H27" s="55"/>
      <c r="I27" s="55"/>
      <c r="J27" s="55"/>
      <c r="K27" s="172">
        <f t="shared" si="4"/>
        <v>0</v>
      </c>
      <c r="L27" s="120">
        <f t="shared" ca="1" si="5"/>
        <v>0</v>
      </c>
      <c r="M27" s="120">
        <f t="shared" ca="1" si="6"/>
        <v>0</v>
      </c>
      <c r="N27" s="120">
        <f t="shared" ca="1" si="7"/>
        <v>0</v>
      </c>
      <c r="O27" s="120">
        <f t="shared" ca="1" si="8"/>
        <v>0</v>
      </c>
      <c r="P27" s="173">
        <f t="shared" ca="1" si="9"/>
        <v>0</v>
      </c>
      <c r="Q27" s="173">
        <f ca="1">IF(LEN(B27)&gt;0,'4-6'!Q27-'4-6'!P27,"")</f>
        <v>0</v>
      </c>
      <c r="R27" s="174"/>
      <c r="AA27" s="161">
        <f>ROW()</f>
        <v>27</v>
      </c>
      <c r="AB27" s="197" t="e">
        <f t="shared" ca="1" si="10"/>
        <v>#N/A</v>
      </c>
      <c r="AC27" s="197" t="e">
        <f t="shared" ca="1" si="11"/>
        <v>#N/A</v>
      </c>
      <c r="AD27" s="198" t="e">
        <f t="shared" ca="1" si="12"/>
        <v>#N/A</v>
      </c>
      <c r="AE27" s="197" t="e">
        <f t="shared" ca="1" si="13"/>
        <v>#N/A</v>
      </c>
      <c r="AF27" s="198" t="e">
        <f t="shared" ca="1" si="14"/>
        <v>#N/A</v>
      </c>
      <c r="AG27" s="197" t="e">
        <f t="shared" ca="1" si="15"/>
        <v>#N/A</v>
      </c>
      <c r="AH27" s="197" t="e">
        <f t="shared" ca="1" si="16"/>
        <v>#N/A</v>
      </c>
      <c r="AI27" s="199" t="e">
        <f t="shared" ca="1" si="17"/>
        <v>#N/A</v>
      </c>
      <c r="AJ27" s="197" t="e">
        <f t="shared" ca="1" si="18"/>
        <v>#N/A</v>
      </c>
      <c r="AK27" s="197" t="e">
        <f t="shared" ca="1" si="19"/>
        <v>#N/A</v>
      </c>
    </row>
    <row r="28" spans="1:46" ht="27" customHeight="1" x14ac:dyDescent="0.25">
      <c r="A28" s="51">
        <f>'OSNOVNA PLAČA'!A22</f>
        <v>13</v>
      </c>
      <c r="B28" s="157" t="str">
        <f t="shared" ca="1" si="20"/>
        <v>A13</v>
      </c>
      <c r="C28" s="52">
        <f ca="1">IF(LEN(B28)&gt;0,'OSNOVNA PLAČA'!C22,"")</f>
        <v>0</v>
      </c>
      <c r="D28" s="54">
        <f ca="1">IF(LEN(B28)&gt;0,'OSNOVNA PLAČA'!D22,"")</f>
        <v>0</v>
      </c>
      <c r="E28" s="171">
        <f ca="1">IF(LEN(B28)&gt;0,SUM('OBRAČUNANA OSNOVNA PLAČA'!K22:M22),"")</f>
        <v>0</v>
      </c>
      <c r="F28" s="55"/>
      <c r="G28" s="55"/>
      <c r="H28" s="55"/>
      <c r="I28" s="55"/>
      <c r="J28" s="55"/>
      <c r="K28" s="172">
        <f t="shared" si="4"/>
        <v>0</v>
      </c>
      <c r="L28" s="120">
        <f t="shared" ca="1" si="5"/>
        <v>0</v>
      </c>
      <c r="M28" s="120">
        <f t="shared" ca="1" si="6"/>
        <v>0</v>
      </c>
      <c r="N28" s="120">
        <f t="shared" ca="1" si="7"/>
        <v>0</v>
      </c>
      <c r="O28" s="120">
        <f t="shared" ca="1" si="8"/>
        <v>0</v>
      </c>
      <c r="P28" s="173">
        <f t="shared" ca="1" si="9"/>
        <v>0</v>
      </c>
      <c r="Q28" s="173">
        <f ca="1">IF(LEN(B28)&gt;0,'4-6'!Q28-'4-6'!P28,"")</f>
        <v>0</v>
      </c>
      <c r="R28" s="174"/>
      <c r="AA28" s="161">
        <f>ROW()</f>
        <v>28</v>
      </c>
      <c r="AB28" s="197" t="e">
        <f t="shared" ca="1" si="10"/>
        <v>#N/A</v>
      </c>
      <c r="AC28" s="197" t="e">
        <f t="shared" ca="1" si="11"/>
        <v>#N/A</v>
      </c>
      <c r="AD28" s="198" t="e">
        <f t="shared" ca="1" si="12"/>
        <v>#N/A</v>
      </c>
      <c r="AE28" s="197" t="e">
        <f t="shared" ca="1" si="13"/>
        <v>#N/A</v>
      </c>
      <c r="AF28" s="198" t="e">
        <f t="shared" ca="1" si="14"/>
        <v>#N/A</v>
      </c>
      <c r="AG28" s="197" t="e">
        <f t="shared" ca="1" si="15"/>
        <v>#N/A</v>
      </c>
      <c r="AH28" s="197" t="e">
        <f t="shared" ca="1" si="16"/>
        <v>#N/A</v>
      </c>
      <c r="AI28" s="199" t="e">
        <f t="shared" ca="1" si="17"/>
        <v>#N/A</v>
      </c>
      <c r="AJ28" s="197" t="e">
        <f t="shared" ca="1" si="18"/>
        <v>#N/A</v>
      </c>
      <c r="AK28" s="197" t="e">
        <f t="shared" ca="1" si="19"/>
        <v>#N/A</v>
      </c>
    </row>
    <row r="29" spans="1:46" ht="27" customHeight="1" x14ac:dyDescent="0.25">
      <c r="A29" s="51">
        <f>'OSNOVNA PLAČA'!A23</f>
        <v>14</v>
      </c>
      <c r="B29" s="157" t="str">
        <f t="shared" ca="1" si="20"/>
        <v>A14</v>
      </c>
      <c r="C29" s="52">
        <f ca="1">IF(LEN(B29)&gt;0,'OSNOVNA PLAČA'!C23,"")</f>
        <v>0</v>
      </c>
      <c r="D29" s="54">
        <f ca="1">IF(LEN(B29)&gt;0,'OSNOVNA PLAČA'!D23,"")</f>
        <v>0</v>
      </c>
      <c r="E29" s="171">
        <f ca="1">IF(LEN(B29)&gt;0,SUM('OBRAČUNANA OSNOVNA PLAČA'!K23:M23),"")</f>
        <v>0</v>
      </c>
      <c r="F29" s="55"/>
      <c r="G29" s="55"/>
      <c r="H29" s="55"/>
      <c r="I29" s="55"/>
      <c r="J29" s="55"/>
      <c r="K29" s="172">
        <f t="shared" si="4"/>
        <v>0</v>
      </c>
      <c r="L29" s="120">
        <f t="shared" ca="1" si="5"/>
        <v>0</v>
      </c>
      <c r="M29" s="120">
        <f t="shared" ca="1" si="6"/>
        <v>0</v>
      </c>
      <c r="N29" s="120">
        <f t="shared" ca="1" si="7"/>
        <v>0</v>
      </c>
      <c r="O29" s="120">
        <f t="shared" ca="1" si="8"/>
        <v>0</v>
      </c>
      <c r="P29" s="173">
        <f t="shared" ca="1" si="9"/>
        <v>0</v>
      </c>
      <c r="Q29" s="173">
        <f ca="1">IF(LEN(B29)&gt;0,'4-6'!Q29-'4-6'!P29,"")</f>
        <v>0</v>
      </c>
      <c r="R29" s="174"/>
      <c r="AA29" s="161">
        <f>ROW()</f>
        <v>29</v>
      </c>
      <c r="AB29" s="197" t="e">
        <f t="shared" ca="1" si="10"/>
        <v>#N/A</v>
      </c>
      <c r="AC29" s="197" t="e">
        <f t="shared" ca="1" si="11"/>
        <v>#N/A</v>
      </c>
      <c r="AD29" s="198" t="e">
        <f t="shared" ca="1" si="12"/>
        <v>#N/A</v>
      </c>
      <c r="AE29" s="197" t="e">
        <f t="shared" ca="1" si="13"/>
        <v>#N/A</v>
      </c>
      <c r="AF29" s="198" t="e">
        <f t="shared" ca="1" si="14"/>
        <v>#N/A</v>
      </c>
      <c r="AG29" s="197" t="e">
        <f t="shared" ca="1" si="15"/>
        <v>#N/A</v>
      </c>
      <c r="AH29" s="197" t="e">
        <f t="shared" ca="1" si="16"/>
        <v>#N/A</v>
      </c>
      <c r="AI29" s="199" t="e">
        <f t="shared" ca="1" si="17"/>
        <v>#N/A</v>
      </c>
      <c r="AJ29" s="197" t="e">
        <f t="shared" ca="1" si="18"/>
        <v>#N/A</v>
      </c>
      <c r="AK29" s="197" t="e">
        <f t="shared" ca="1" si="19"/>
        <v>#N/A</v>
      </c>
    </row>
    <row r="30" spans="1:46" ht="27" customHeight="1" x14ac:dyDescent="0.25">
      <c r="A30" s="51">
        <f>'OSNOVNA PLAČA'!A24</f>
        <v>15</v>
      </c>
      <c r="B30" s="157" t="str">
        <f t="shared" ca="1" si="20"/>
        <v>A15</v>
      </c>
      <c r="C30" s="52">
        <f ca="1">IF(LEN(B30)&gt;0,'OSNOVNA PLAČA'!C24,"")</f>
        <v>0</v>
      </c>
      <c r="D30" s="54">
        <f ca="1">IF(LEN(B30)&gt;0,'OSNOVNA PLAČA'!D24,"")</f>
        <v>0</v>
      </c>
      <c r="E30" s="171">
        <f ca="1">IF(LEN(B30)&gt;0,SUM('OBRAČUNANA OSNOVNA PLAČA'!K24:M24),"")</f>
        <v>0</v>
      </c>
      <c r="F30" s="55"/>
      <c r="G30" s="55"/>
      <c r="H30" s="55"/>
      <c r="I30" s="55"/>
      <c r="J30" s="55"/>
      <c r="K30" s="172">
        <f t="shared" si="4"/>
        <v>0</v>
      </c>
      <c r="L30" s="120">
        <f t="shared" ca="1" si="5"/>
        <v>0</v>
      </c>
      <c r="M30" s="120">
        <f t="shared" ca="1" si="6"/>
        <v>0</v>
      </c>
      <c r="N30" s="120">
        <f t="shared" ca="1" si="7"/>
        <v>0</v>
      </c>
      <c r="O30" s="120">
        <f t="shared" ca="1" si="8"/>
        <v>0</v>
      </c>
      <c r="P30" s="173">
        <f t="shared" ca="1" si="9"/>
        <v>0</v>
      </c>
      <c r="Q30" s="173">
        <f ca="1">IF(LEN(B30)&gt;0,'4-6'!Q30-'4-6'!P30,"")</f>
        <v>0</v>
      </c>
      <c r="R30" s="174"/>
      <c r="AA30" s="161">
        <f>ROW()</f>
        <v>30</v>
      </c>
      <c r="AB30" s="197" t="e">
        <f t="shared" ca="1" si="10"/>
        <v>#N/A</v>
      </c>
      <c r="AC30" s="197" t="e">
        <f t="shared" ca="1" si="11"/>
        <v>#N/A</v>
      </c>
      <c r="AD30" s="198" t="e">
        <f t="shared" ca="1" si="12"/>
        <v>#N/A</v>
      </c>
      <c r="AE30" s="197" t="e">
        <f t="shared" ca="1" si="13"/>
        <v>#N/A</v>
      </c>
      <c r="AF30" s="198" t="e">
        <f t="shared" ca="1" si="14"/>
        <v>#N/A</v>
      </c>
      <c r="AG30" s="197" t="e">
        <f t="shared" ca="1" si="15"/>
        <v>#N/A</v>
      </c>
      <c r="AH30" s="197" t="e">
        <f t="shared" ca="1" si="16"/>
        <v>#N/A</v>
      </c>
      <c r="AI30" s="199" t="e">
        <f t="shared" ca="1" si="17"/>
        <v>#N/A</v>
      </c>
      <c r="AJ30" s="197" t="e">
        <f t="shared" ca="1" si="18"/>
        <v>#N/A</v>
      </c>
      <c r="AK30" s="197" t="e">
        <f t="shared" ca="1" si="19"/>
        <v>#N/A</v>
      </c>
    </row>
    <row r="31" spans="1:46" ht="27" customHeight="1" x14ac:dyDescent="0.25">
      <c r="A31" s="51">
        <f>'OSNOVNA PLAČA'!A25</f>
        <v>16</v>
      </c>
      <c r="B31" s="157" t="str">
        <f t="shared" ca="1" si="20"/>
        <v>A16</v>
      </c>
      <c r="C31" s="52">
        <f ca="1">IF(LEN(B31)&gt;0,'OSNOVNA PLAČA'!C25,"")</f>
        <v>0</v>
      </c>
      <c r="D31" s="54">
        <f ca="1">IF(LEN(B31)&gt;0,'OSNOVNA PLAČA'!D25,"")</f>
        <v>0</v>
      </c>
      <c r="E31" s="171">
        <f ca="1">IF(LEN(B31)&gt;0,SUM('OBRAČUNANA OSNOVNA PLAČA'!K25:M25),"")</f>
        <v>0</v>
      </c>
      <c r="F31" s="55"/>
      <c r="G31" s="55"/>
      <c r="H31" s="55"/>
      <c r="I31" s="55"/>
      <c r="J31" s="55"/>
      <c r="K31" s="172">
        <f t="shared" si="4"/>
        <v>0</v>
      </c>
      <c r="L31" s="120">
        <f t="shared" ca="1" si="5"/>
        <v>0</v>
      </c>
      <c r="M31" s="120">
        <f t="shared" ca="1" si="6"/>
        <v>0</v>
      </c>
      <c r="N31" s="120">
        <f t="shared" ca="1" si="7"/>
        <v>0</v>
      </c>
      <c r="O31" s="120">
        <f t="shared" ca="1" si="8"/>
        <v>0</v>
      </c>
      <c r="P31" s="173">
        <f t="shared" ca="1" si="9"/>
        <v>0</v>
      </c>
      <c r="Q31" s="173">
        <f ca="1">IF(LEN(B31)&gt;0,'4-6'!Q31-'4-6'!P31,"")</f>
        <v>0</v>
      </c>
      <c r="R31" s="174"/>
      <c r="AA31" s="161">
        <f>ROW()</f>
        <v>31</v>
      </c>
      <c r="AB31" s="197" t="e">
        <f t="shared" ca="1" si="10"/>
        <v>#N/A</v>
      </c>
      <c r="AC31" s="197" t="e">
        <f t="shared" ca="1" si="11"/>
        <v>#N/A</v>
      </c>
      <c r="AD31" s="198" t="e">
        <f t="shared" ca="1" si="12"/>
        <v>#N/A</v>
      </c>
      <c r="AE31" s="197" t="e">
        <f t="shared" ca="1" si="13"/>
        <v>#N/A</v>
      </c>
      <c r="AF31" s="198" t="e">
        <f t="shared" ca="1" si="14"/>
        <v>#N/A</v>
      </c>
      <c r="AG31" s="197" t="e">
        <f t="shared" ca="1" si="15"/>
        <v>#N/A</v>
      </c>
      <c r="AH31" s="197" t="e">
        <f t="shared" ca="1" si="16"/>
        <v>#N/A</v>
      </c>
      <c r="AI31" s="199" t="e">
        <f t="shared" ca="1" si="17"/>
        <v>#N/A</v>
      </c>
      <c r="AJ31" s="197" t="e">
        <f t="shared" ca="1" si="18"/>
        <v>#N/A</v>
      </c>
      <c r="AK31" s="197" t="e">
        <f t="shared" ca="1" si="19"/>
        <v>#N/A</v>
      </c>
    </row>
    <row r="32" spans="1:46" ht="27" customHeight="1" x14ac:dyDescent="0.25">
      <c r="A32" s="51">
        <f>'OSNOVNA PLAČA'!A26</f>
        <v>17</v>
      </c>
      <c r="B32" s="157" t="str">
        <f t="shared" ca="1" si="20"/>
        <v>A17</v>
      </c>
      <c r="C32" s="52">
        <f ca="1">IF(LEN(B32)&gt;0,'OSNOVNA PLAČA'!C26,"")</f>
        <v>0</v>
      </c>
      <c r="D32" s="54">
        <f ca="1">IF(LEN(B32)&gt;0,'OSNOVNA PLAČA'!D26,"")</f>
        <v>0</v>
      </c>
      <c r="E32" s="171">
        <f ca="1">IF(LEN(B32)&gt;0,SUM('OBRAČUNANA OSNOVNA PLAČA'!K26:M26),"")</f>
        <v>0</v>
      </c>
      <c r="F32" s="55"/>
      <c r="G32" s="55"/>
      <c r="H32" s="55"/>
      <c r="I32" s="55"/>
      <c r="J32" s="55"/>
      <c r="K32" s="172">
        <f t="shared" si="4"/>
        <v>0</v>
      </c>
      <c r="L32" s="120">
        <f t="shared" ca="1" si="5"/>
        <v>0</v>
      </c>
      <c r="M32" s="120">
        <f t="shared" ca="1" si="6"/>
        <v>0</v>
      </c>
      <c r="N32" s="120">
        <f t="shared" ca="1" si="7"/>
        <v>0</v>
      </c>
      <c r="O32" s="120">
        <f t="shared" ca="1" si="8"/>
        <v>0</v>
      </c>
      <c r="P32" s="173">
        <f t="shared" ca="1" si="9"/>
        <v>0</v>
      </c>
      <c r="Q32" s="173">
        <f ca="1">IF(LEN(B32)&gt;0,'4-6'!Q32-'4-6'!P32,"")</f>
        <v>0</v>
      </c>
      <c r="R32" s="174"/>
      <c r="AA32" s="161">
        <f>ROW()</f>
        <v>32</v>
      </c>
      <c r="AB32" s="197" t="e">
        <f t="shared" ca="1" si="10"/>
        <v>#N/A</v>
      </c>
      <c r="AC32" s="197" t="e">
        <f t="shared" ca="1" si="11"/>
        <v>#N/A</v>
      </c>
      <c r="AD32" s="198" t="e">
        <f t="shared" ca="1" si="12"/>
        <v>#N/A</v>
      </c>
      <c r="AE32" s="197" t="e">
        <f t="shared" ca="1" si="13"/>
        <v>#N/A</v>
      </c>
      <c r="AF32" s="198" t="e">
        <f t="shared" ca="1" si="14"/>
        <v>#N/A</v>
      </c>
      <c r="AG32" s="197" t="e">
        <f t="shared" ca="1" si="15"/>
        <v>#N/A</v>
      </c>
      <c r="AH32" s="197" t="e">
        <f t="shared" ca="1" si="16"/>
        <v>#N/A</v>
      </c>
      <c r="AI32" s="199" t="e">
        <f t="shared" ca="1" si="17"/>
        <v>#N/A</v>
      </c>
      <c r="AJ32" s="197" t="e">
        <f t="shared" ca="1" si="18"/>
        <v>#N/A</v>
      </c>
      <c r="AK32" s="197" t="e">
        <f t="shared" ca="1" si="19"/>
        <v>#N/A</v>
      </c>
    </row>
    <row r="33" spans="1:37" ht="27" customHeight="1" x14ac:dyDescent="0.25">
      <c r="A33" s="51">
        <f>'OSNOVNA PLAČA'!A27</f>
        <v>18</v>
      </c>
      <c r="B33" s="157" t="str">
        <f t="shared" ca="1" si="20"/>
        <v>A18</v>
      </c>
      <c r="C33" s="52">
        <f ca="1">IF(LEN(B33)&gt;0,'OSNOVNA PLAČA'!C27,"")</f>
        <v>0</v>
      </c>
      <c r="D33" s="54">
        <f ca="1">IF(LEN(B33)&gt;0,'OSNOVNA PLAČA'!D27,"")</f>
        <v>0</v>
      </c>
      <c r="E33" s="171">
        <f ca="1">IF(LEN(B33)&gt;0,SUM('OBRAČUNANA OSNOVNA PLAČA'!K27:M27),"")</f>
        <v>0</v>
      </c>
      <c r="F33" s="55"/>
      <c r="G33" s="55"/>
      <c r="H33" s="55"/>
      <c r="I33" s="55"/>
      <c r="J33" s="55"/>
      <c r="K33" s="172">
        <f t="shared" si="4"/>
        <v>0</v>
      </c>
      <c r="L33" s="120">
        <f t="shared" ca="1" si="5"/>
        <v>0</v>
      </c>
      <c r="M33" s="120">
        <f t="shared" ca="1" si="6"/>
        <v>0</v>
      </c>
      <c r="N33" s="120">
        <f t="shared" ca="1" si="7"/>
        <v>0</v>
      </c>
      <c r="O33" s="120">
        <f t="shared" ca="1" si="8"/>
        <v>0</v>
      </c>
      <c r="P33" s="173">
        <f t="shared" ca="1" si="9"/>
        <v>0</v>
      </c>
      <c r="Q33" s="173">
        <f ca="1">IF(LEN(B33)&gt;0,'4-6'!Q33-'4-6'!P33,"")</f>
        <v>0</v>
      </c>
      <c r="R33" s="174"/>
      <c r="AA33" s="161">
        <f>ROW()</f>
        <v>33</v>
      </c>
      <c r="AB33" s="197" t="e">
        <f t="shared" ca="1" si="10"/>
        <v>#N/A</v>
      </c>
      <c r="AC33" s="197" t="e">
        <f t="shared" ca="1" si="11"/>
        <v>#N/A</v>
      </c>
      <c r="AD33" s="198" t="e">
        <f t="shared" ca="1" si="12"/>
        <v>#N/A</v>
      </c>
      <c r="AE33" s="197" t="e">
        <f t="shared" ca="1" si="13"/>
        <v>#N/A</v>
      </c>
      <c r="AF33" s="198" t="e">
        <f t="shared" ca="1" si="14"/>
        <v>#N/A</v>
      </c>
      <c r="AG33" s="197" t="e">
        <f t="shared" ca="1" si="15"/>
        <v>#N/A</v>
      </c>
      <c r="AH33" s="197" t="e">
        <f t="shared" ca="1" si="16"/>
        <v>#N/A</v>
      </c>
      <c r="AI33" s="199" t="e">
        <f t="shared" ca="1" si="17"/>
        <v>#N/A</v>
      </c>
      <c r="AJ33" s="197" t="e">
        <f t="shared" ca="1" si="18"/>
        <v>#N/A</v>
      </c>
      <c r="AK33" s="197" t="e">
        <f t="shared" ca="1" si="19"/>
        <v>#N/A</v>
      </c>
    </row>
    <row r="34" spans="1:37" ht="27" customHeight="1" x14ac:dyDescent="0.25">
      <c r="A34" s="51">
        <f>'OSNOVNA PLAČA'!A28</f>
        <v>19</v>
      </c>
      <c r="B34" s="157" t="str">
        <f t="shared" ca="1" si="20"/>
        <v>A19</v>
      </c>
      <c r="C34" s="52">
        <f ca="1">IF(LEN(B34)&gt;0,'OSNOVNA PLAČA'!C28,"")</f>
        <v>0</v>
      </c>
      <c r="D34" s="54">
        <f ca="1">IF(LEN(B34)&gt;0,'OSNOVNA PLAČA'!D28,"")</f>
        <v>0</v>
      </c>
      <c r="E34" s="171">
        <f ca="1">IF(LEN(B34)&gt;0,SUM('OBRAČUNANA OSNOVNA PLAČA'!K28:M28),"")</f>
        <v>0</v>
      </c>
      <c r="F34" s="55"/>
      <c r="G34" s="55"/>
      <c r="H34" s="55"/>
      <c r="I34" s="55"/>
      <c r="J34" s="55"/>
      <c r="K34" s="172">
        <f t="shared" si="4"/>
        <v>0</v>
      </c>
      <c r="L34" s="120">
        <f t="shared" ca="1" si="5"/>
        <v>0</v>
      </c>
      <c r="M34" s="120">
        <f t="shared" ca="1" si="6"/>
        <v>0</v>
      </c>
      <c r="N34" s="120">
        <f t="shared" ca="1" si="7"/>
        <v>0</v>
      </c>
      <c r="O34" s="120">
        <f t="shared" ca="1" si="8"/>
        <v>0</v>
      </c>
      <c r="P34" s="173">
        <f t="shared" ca="1" si="9"/>
        <v>0</v>
      </c>
      <c r="Q34" s="173">
        <f ca="1">IF(LEN(B34)&gt;0,'4-6'!Q34-'4-6'!P34,"")</f>
        <v>0</v>
      </c>
      <c r="R34" s="174"/>
      <c r="AA34" s="161">
        <f>ROW()</f>
        <v>34</v>
      </c>
      <c r="AB34" s="197" t="e">
        <f t="shared" ca="1" si="10"/>
        <v>#N/A</v>
      </c>
      <c r="AC34" s="197" t="e">
        <f t="shared" ca="1" si="11"/>
        <v>#N/A</v>
      </c>
      <c r="AD34" s="198" t="e">
        <f t="shared" ca="1" si="12"/>
        <v>#N/A</v>
      </c>
      <c r="AE34" s="197" t="e">
        <f t="shared" ca="1" si="13"/>
        <v>#N/A</v>
      </c>
      <c r="AF34" s="198" t="e">
        <f t="shared" ca="1" si="14"/>
        <v>#N/A</v>
      </c>
      <c r="AG34" s="197" t="e">
        <f t="shared" ca="1" si="15"/>
        <v>#N/A</v>
      </c>
      <c r="AH34" s="197" t="e">
        <f t="shared" ca="1" si="16"/>
        <v>#N/A</v>
      </c>
      <c r="AI34" s="199" t="e">
        <f t="shared" ca="1" si="17"/>
        <v>#N/A</v>
      </c>
      <c r="AJ34" s="197" t="e">
        <f t="shared" ca="1" si="18"/>
        <v>#N/A</v>
      </c>
      <c r="AK34" s="197" t="e">
        <f t="shared" ca="1" si="19"/>
        <v>#N/A</v>
      </c>
    </row>
    <row r="35" spans="1:37" ht="27" customHeight="1" x14ac:dyDescent="0.25">
      <c r="A35" s="51">
        <f>'OSNOVNA PLAČA'!A29</f>
        <v>20</v>
      </c>
      <c r="B35" s="157" t="str">
        <f t="shared" ca="1" si="20"/>
        <v>A20</v>
      </c>
      <c r="C35" s="52">
        <f ca="1">IF(LEN(B35)&gt;0,'OSNOVNA PLAČA'!C29,"")</f>
        <v>0</v>
      </c>
      <c r="D35" s="54">
        <f ca="1">IF(LEN(B35)&gt;0,'OSNOVNA PLAČA'!D29,"")</f>
        <v>0</v>
      </c>
      <c r="E35" s="171">
        <f ca="1">IF(LEN(B35)&gt;0,SUM('OBRAČUNANA OSNOVNA PLAČA'!K29:M29),"")</f>
        <v>0</v>
      </c>
      <c r="F35" s="55"/>
      <c r="G35" s="55"/>
      <c r="H35" s="55"/>
      <c r="I35" s="55"/>
      <c r="J35" s="55"/>
      <c r="K35" s="172">
        <f t="shared" si="4"/>
        <v>0</v>
      </c>
      <c r="L35" s="120">
        <f t="shared" ca="1" si="5"/>
        <v>0</v>
      </c>
      <c r="M35" s="120">
        <f t="shared" ca="1" si="6"/>
        <v>0</v>
      </c>
      <c r="N35" s="120">
        <f t="shared" ca="1" si="7"/>
        <v>0</v>
      </c>
      <c r="O35" s="120">
        <f t="shared" ca="1" si="8"/>
        <v>0</v>
      </c>
      <c r="P35" s="173">
        <f t="shared" ca="1" si="9"/>
        <v>0</v>
      </c>
      <c r="Q35" s="173">
        <f ca="1">IF(LEN(B35)&gt;0,'4-6'!Q35-'4-6'!P35,"")</f>
        <v>0</v>
      </c>
      <c r="R35" s="174"/>
      <c r="AA35" s="161">
        <f>ROW()</f>
        <v>35</v>
      </c>
      <c r="AB35" s="197" t="e">
        <f t="shared" ca="1" si="10"/>
        <v>#N/A</v>
      </c>
      <c r="AC35" s="197" t="e">
        <f t="shared" ca="1" si="11"/>
        <v>#N/A</v>
      </c>
      <c r="AD35" s="198" t="e">
        <f t="shared" ca="1" si="12"/>
        <v>#N/A</v>
      </c>
      <c r="AE35" s="197" t="e">
        <f t="shared" ca="1" si="13"/>
        <v>#N/A</v>
      </c>
      <c r="AF35" s="198" t="e">
        <f t="shared" ca="1" si="14"/>
        <v>#N/A</v>
      </c>
      <c r="AG35" s="197" t="e">
        <f t="shared" ca="1" si="15"/>
        <v>#N/A</v>
      </c>
      <c r="AH35" s="197" t="e">
        <f t="shared" ca="1" si="16"/>
        <v>#N/A</v>
      </c>
      <c r="AI35" s="199" t="e">
        <f t="shared" ca="1" si="17"/>
        <v>#N/A</v>
      </c>
      <c r="AJ35" s="197" t="e">
        <f t="shared" ca="1" si="18"/>
        <v>#N/A</v>
      </c>
      <c r="AK35" s="197" t="e">
        <f t="shared" ca="1" si="19"/>
        <v>#N/A</v>
      </c>
    </row>
    <row r="36" spans="1:37" ht="27" customHeight="1" x14ac:dyDescent="0.25">
      <c r="A36" s="51">
        <f>'OSNOVNA PLAČA'!A30</f>
        <v>21</v>
      </c>
      <c r="B36" s="157" t="str">
        <f t="shared" ca="1" si="20"/>
        <v>A21</v>
      </c>
      <c r="C36" s="52">
        <f ca="1">IF(LEN(B36)&gt;0,'OSNOVNA PLAČA'!C30,"")</f>
        <v>0</v>
      </c>
      <c r="D36" s="54">
        <f ca="1">IF(LEN(B36)&gt;0,'OSNOVNA PLAČA'!D30,"")</f>
        <v>0</v>
      </c>
      <c r="E36" s="171">
        <f ca="1">IF(LEN(B36)&gt;0,SUM('OBRAČUNANA OSNOVNA PLAČA'!K30:M30),"")</f>
        <v>0</v>
      </c>
      <c r="F36" s="55"/>
      <c r="G36" s="55"/>
      <c r="H36" s="55"/>
      <c r="I36" s="55"/>
      <c r="J36" s="55"/>
      <c r="K36" s="172">
        <f t="shared" si="4"/>
        <v>0</v>
      </c>
      <c r="L36" s="120">
        <f t="shared" ca="1" si="5"/>
        <v>0</v>
      </c>
      <c r="M36" s="120">
        <f t="shared" ca="1" si="6"/>
        <v>0</v>
      </c>
      <c r="N36" s="120">
        <f t="shared" ca="1" si="7"/>
        <v>0</v>
      </c>
      <c r="O36" s="120">
        <f t="shared" ca="1" si="8"/>
        <v>0</v>
      </c>
      <c r="P36" s="173">
        <f t="shared" ca="1" si="9"/>
        <v>0</v>
      </c>
      <c r="Q36" s="173">
        <f ca="1">IF(LEN(B36)&gt;0,'4-6'!Q36-'4-6'!P36,"")</f>
        <v>0</v>
      </c>
      <c r="R36" s="174"/>
      <c r="AA36" s="161">
        <f>ROW()</f>
        <v>36</v>
      </c>
      <c r="AB36" s="197" t="e">
        <f t="shared" ca="1" si="10"/>
        <v>#N/A</v>
      </c>
      <c r="AC36" s="197" t="e">
        <f t="shared" ca="1" si="11"/>
        <v>#N/A</v>
      </c>
      <c r="AD36" s="198" t="e">
        <f t="shared" ca="1" si="12"/>
        <v>#N/A</v>
      </c>
      <c r="AE36" s="197" t="e">
        <f t="shared" ca="1" si="13"/>
        <v>#N/A</v>
      </c>
      <c r="AF36" s="198" t="e">
        <f t="shared" ca="1" si="14"/>
        <v>#N/A</v>
      </c>
      <c r="AG36" s="197" t="e">
        <f t="shared" ca="1" si="15"/>
        <v>#N/A</v>
      </c>
      <c r="AH36" s="197" t="e">
        <f t="shared" ca="1" si="16"/>
        <v>#N/A</v>
      </c>
      <c r="AI36" s="199" t="e">
        <f t="shared" ca="1" si="17"/>
        <v>#N/A</v>
      </c>
      <c r="AJ36" s="197" t="e">
        <f t="shared" ca="1" si="18"/>
        <v>#N/A</v>
      </c>
      <c r="AK36" s="197" t="e">
        <f t="shared" ca="1" si="19"/>
        <v>#N/A</v>
      </c>
    </row>
    <row r="37" spans="1:37" ht="27" customHeight="1" x14ac:dyDescent="0.25">
      <c r="A37" s="51">
        <f>'OSNOVNA PLAČA'!A31</f>
        <v>22</v>
      </c>
      <c r="B37" s="157" t="str">
        <f t="shared" ca="1" si="20"/>
        <v>A22</v>
      </c>
      <c r="C37" s="52">
        <f ca="1">IF(LEN(B37)&gt;0,'OSNOVNA PLAČA'!C31,"")</f>
        <v>0</v>
      </c>
      <c r="D37" s="54">
        <f ca="1">IF(LEN(B37)&gt;0,'OSNOVNA PLAČA'!D31,"")</f>
        <v>0</v>
      </c>
      <c r="E37" s="171">
        <f ca="1">IF(LEN(B37)&gt;0,SUM('OBRAČUNANA OSNOVNA PLAČA'!K31:M31),"")</f>
        <v>0</v>
      </c>
      <c r="F37" s="55"/>
      <c r="G37" s="55"/>
      <c r="H37" s="55"/>
      <c r="I37" s="55"/>
      <c r="J37" s="55"/>
      <c r="K37" s="172">
        <f t="shared" si="4"/>
        <v>0</v>
      </c>
      <c r="L37" s="120">
        <f t="shared" ca="1" si="5"/>
        <v>0</v>
      </c>
      <c r="M37" s="120">
        <f t="shared" ca="1" si="6"/>
        <v>0</v>
      </c>
      <c r="N37" s="120">
        <f t="shared" ca="1" si="7"/>
        <v>0</v>
      </c>
      <c r="O37" s="120">
        <f t="shared" ca="1" si="8"/>
        <v>0</v>
      </c>
      <c r="P37" s="173">
        <f t="shared" ca="1" si="9"/>
        <v>0</v>
      </c>
      <c r="Q37" s="173">
        <f ca="1">IF(LEN(B37)&gt;0,'4-6'!Q37-'4-6'!P37,"")</f>
        <v>0</v>
      </c>
      <c r="R37" s="174"/>
      <c r="AA37" s="161">
        <f>ROW()</f>
        <v>37</v>
      </c>
      <c r="AB37" s="197" t="e">
        <f t="shared" ca="1" si="10"/>
        <v>#N/A</v>
      </c>
      <c r="AC37" s="197" t="e">
        <f t="shared" ca="1" si="11"/>
        <v>#N/A</v>
      </c>
      <c r="AD37" s="198" t="e">
        <f t="shared" ca="1" si="12"/>
        <v>#N/A</v>
      </c>
      <c r="AE37" s="197" t="e">
        <f t="shared" ca="1" si="13"/>
        <v>#N/A</v>
      </c>
      <c r="AF37" s="198" t="e">
        <f t="shared" ca="1" si="14"/>
        <v>#N/A</v>
      </c>
      <c r="AG37" s="197" t="e">
        <f t="shared" ca="1" si="15"/>
        <v>#N/A</v>
      </c>
      <c r="AH37" s="197" t="e">
        <f t="shared" ca="1" si="16"/>
        <v>#N/A</v>
      </c>
      <c r="AI37" s="199" t="e">
        <f t="shared" ca="1" si="17"/>
        <v>#N/A</v>
      </c>
      <c r="AJ37" s="197" t="e">
        <f t="shared" ca="1" si="18"/>
        <v>#N/A</v>
      </c>
      <c r="AK37" s="197" t="e">
        <f t="shared" ca="1" si="19"/>
        <v>#N/A</v>
      </c>
    </row>
    <row r="38" spans="1:37" ht="27" customHeight="1" x14ac:dyDescent="0.25">
      <c r="A38" s="51">
        <f>'OSNOVNA PLAČA'!A32</f>
        <v>23</v>
      </c>
      <c r="B38" s="157" t="str">
        <f t="shared" ca="1" si="20"/>
        <v>A23</v>
      </c>
      <c r="C38" s="52">
        <f ca="1">IF(LEN(B38)&gt;0,'OSNOVNA PLAČA'!C32,"")</f>
        <v>0</v>
      </c>
      <c r="D38" s="54">
        <f ca="1">IF(LEN(B38)&gt;0,'OSNOVNA PLAČA'!D32,"")</f>
        <v>0</v>
      </c>
      <c r="E38" s="171">
        <f ca="1">IF(LEN(B38)&gt;0,SUM('OBRAČUNANA OSNOVNA PLAČA'!K32:M32),"")</f>
        <v>0</v>
      </c>
      <c r="F38" s="55"/>
      <c r="G38" s="55"/>
      <c r="H38" s="55"/>
      <c r="I38" s="55"/>
      <c r="J38" s="55"/>
      <c r="K38" s="172">
        <f t="shared" si="4"/>
        <v>0</v>
      </c>
      <c r="L38" s="120">
        <f t="shared" ca="1" si="5"/>
        <v>0</v>
      </c>
      <c r="M38" s="120">
        <f t="shared" ca="1" si="6"/>
        <v>0</v>
      </c>
      <c r="N38" s="120">
        <f t="shared" ca="1" si="7"/>
        <v>0</v>
      </c>
      <c r="O38" s="120">
        <f t="shared" ca="1" si="8"/>
        <v>0</v>
      </c>
      <c r="P38" s="173">
        <f t="shared" ca="1" si="9"/>
        <v>0</v>
      </c>
      <c r="Q38" s="173">
        <f ca="1">IF(LEN(B38)&gt;0,'4-6'!Q38-'4-6'!P38,"")</f>
        <v>0</v>
      </c>
      <c r="R38" s="174"/>
      <c r="AA38" s="161">
        <f>ROW()</f>
        <v>38</v>
      </c>
      <c r="AB38" s="197" t="e">
        <f t="shared" ca="1" si="10"/>
        <v>#N/A</v>
      </c>
      <c r="AC38" s="197" t="e">
        <f t="shared" ca="1" si="11"/>
        <v>#N/A</v>
      </c>
      <c r="AD38" s="198" t="e">
        <f t="shared" ca="1" si="12"/>
        <v>#N/A</v>
      </c>
      <c r="AE38" s="197" t="e">
        <f t="shared" ca="1" si="13"/>
        <v>#N/A</v>
      </c>
      <c r="AF38" s="198" t="e">
        <f t="shared" ca="1" si="14"/>
        <v>#N/A</v>
      </c>
      <c r="AG38" s="197" t="e">
        <f t="shared" ca="1" si="15"/>
        <v>#N/A</v>
      </c>
      <c r="AH38" s="197" t="e">
        <f t="shared" ca="1" si="16"/>
        <v>#N/A</v>
      </c>
      <c r="AI38" s="199" t="e">
        <f t="shared" ca="1" si="17"/>
        <v>#N/A</v>
      </c>
      <c r="AJ38" s="197" t="e">
        <f t="shared" ca="1" si="18"/>
        <v>#N/A</v>
      </c>
      <c r="AK38" s="197" t="e">
        <f t="shared" ca="1" si="19"/>
        <v>#N/A</v>
      </c>
    </row>
    <row r="39" spans="1:37" ht="27" customHeight="1" x14ac:dyDescent="0.25">
      <c r="A39" s="51">
        <f>'OSNOVNA PLAČA'!A33</f>
        <v>24</v>
      </c>
      <c r="B39" s="157" t="str">
        <f t="shared" ca="1" si="20"/>
        <v>A24</v>
      </c>
      <c r="C39" s="52">
        <f ca="1">IF(LEN(B39)&gt;0,'OSNOVNA PLAČA'!C33,"")</f>
        <v>0</v>
      </c>
      <c r="D39" s="54">
        <f ca="1">IF(LEN(B39)&gt;0,'OSNOVNA PLAČA'!D33,"")</f>
        <v>0</v>
      </c>
      <c r="E39" s="171">
        <f ca="1">IF(LEN(B39)&gt;0,SUM('OBRAČUNANA OSNOVNA PLAČA'!K33:M33),"")</f>
        <v>0</v>
      </c>
      <c r="F39" s="55"/>
      <c r="G39" s="55"/>
      <c r="H39" s="55"/>
      <c r="I39" s="55"/>
      <c r="J39" s="55"/>
      <c r="K39" s="172">
        <f t="shared" si="4"/>
        <v>0</v>
      </c>
      <c r="L39" s="120">
        <f t="shared" ca="1" si="5"/>
        <v>0</v>
      </c>
      <c r="M39" s="120">
        <f t="shared" ca="1" si="6"/>
        <v>0</v>
      </c>
      <c r="N39" s="120">
        <f t="shared" ca="1" si="7"/>
        <v>0</v>
      </c>
      <c r="O39" s="120">
        <f t="shared" ca="1" si="8"/>
        <v>0</v>
      </c>
      <c r="P39" s="173">
        <f t="shared" ca="1" si="9"/>
        <v>0</v>
      </c>
      <c r="Q39" s="173">
        <f ca="1">IF(LEN(B39)&gt;0,'4-6'!Q39-'4-6'!P39,"")</f>
        <v>0</v>
      </c>
      <c r="R39" s="174"/>
      <c r="AA39" s="161">
        <f>ROW()</f>
        <v>39</v>
      </c>
      <c r="AB39" s="197" t="e">
        <f t="shared" ca="1" si="10"/>
        <v>#N/A</v>
      </c>
      <c r="AC39" s="197" t="e">
        <f t="shared" ca="1" si="11"/>
        <v>#N/A</v>
      </c>
      <c r="AD39" s="198" t="e">
        <f t="shared" ca="1" si="12"/>
        <v>#N/A</v>
      </c>
      <c r="AE39" s="197" t="e">
        <f t="shared" ca="1" si="13"/>
        <v>#N/A</v>
      </c>
      <c r="AF39" s="198" t="e">
        <f t="shared" ca="1" si="14"/>
        <v>#N/A</v>
      </c>
      <c r="AG39" s="197" t="e">
        <f t="shared" ca="1" si="15"/>
        <v>#N/A</v>
      </c>
      <c r="AH39" s="197" t="e">
        <f t="shared" ca="1" si="16"/>
        <v>#N/A</v>
      </c>
      <c r="AI39" s="199" t="e">
        <f t="shared" ca="1" si="17"/>
        <v>#N/A</v>
      </c>
      <c r="AJ39" s="197" t="e">
        <f t="shared" ca="1" si="18"/>
        <v>#N/A</v>
      </c>
      <c r="AK39" s="197" t="e">
        <f t="shared" ca="1" si="19"/>
        <v>#N/A</v>
      </c>
    </row>
    <row r="40" spans="1:37" ht="27" customHeight="1" x14ac:dyDescent="0.25">
      <c r="A40" s="51">
        <f>'OSNOVNA PLAČA'!A34</f>
        <v>25</v>
      </c>
      <c r="B40" s="157" t="str">
        <f t="shared" ca="1" si="20"/>
        <v>A25</v>
      </c>
      <c r="C40" s="52">
        <f ca="1">IF(LEN(B40)&gt;0,'OSNOVNA PLAČA'!C34,"")</f>
        <v>0</v>
      </c>
      <c r="D40" s="54">
        <f ca="1">IF(LEN(B40)&gt;0,'OSNOVNA PLAČA'!D34,"")</f>
        <v>0</v>
      </c>
      <c r="E40" s="171">
        <f ca="1">IF(LEN(B40)&gt;0,SUM('OBRAČUNANA OSNOVNA PLAČA'!K34:M34),"")</f>
        <v>0</v>
      </c>
      <c r="F40" s="55"/>
      <c r="G40" s="55"/>
      <c r="H40" s="55"/>
      <c r="I40" s="55"/>
      <c r="J40" s="55"/>
      <c r="K40" s="172">
        <f t="shared" si="4"/>
        <v>0</v>
      </c>
      <c r="L40" s="120">
        <f t="shared" ca="1" si="5"/>
        <v>0</v>
      </c>
      <c r="M40" s="120">
        <f t="shared" ca="1" si="6"/>
        <v>0</v>
      </c>
      <c r="N40" s="120">
        <f t="shared" ca="1" si="7"/>
        <v>0</v>
      </c>
      <c r="O40" s="120">
        <f t="shared" ca="1" si="8"/>
        <v>0</v>
      </c>
      <c r="P40" s="173">
        <f t="shared" ca="1" si="9"/>
        <v>0</v>
      </c>
      <c r="Q40" s="173">
        <f ca="1">IF(LEN(B40)&gt;0,'4-6'!Q40-'4-6'!P40,"")</f>
        <v>0</v>
      </c>
      <c r="R40" s="174"/>
      <c r="AA40" s="161">
        <f>ROW()</f>
        <v>40</v>
      </c>
      <c r="AB40" s="197" t="e">
        <f t="shared" ca="1" si="10"/>
        <v>#N/A</v>
      </c>
      <c r="AC40" s="197" t="e">
        <f t="shared" ca="1" si="11"/>
        <v>#N/A</v>
      </c>
      <c r="AD40" s="198" t="e">
        <f t="shared" ca="1" si="12"/>
        <v>#N/A</v>
      </c>
      <c r="AE40" s="197" t="e">
        <f t="shared" ca="1" si="13"/>
        <v>#N/A</v>
      </c>
      <c r="AF40" s="198" t="e">
        <f t="shared" ca="1" si="14"/>
        <v>#N/A</v>
      </c>
      <c r="AG40" s="197" t="e">
        <f t="shared" ca="1" si="15"/>
        <v>#N/A</v>
      </c>
      <c r="AH40" s="197" t="e">
        <f t="shared" ca="1" si="16"/>
        <v>#N/A</v>
      </c>
      <c r="AI40" s="199" t="e">
        <f t="shared" ca="1" si="17"/>
        <v>#N/A</v>
      </c>
      <c r="AJ40" s="197" t="e">
        <f t="shared" ca="1" si="18"/>
        <v>#N/A</v>
      </c>
      <c r="AK40" s="197" t="e">
        <f t="shared" ca="1" si="19"/>
        <v>#N/A</v>
      </c>
    </row>
    <row r="41" spans="1:37" ht="27" customHeight="1" x14ac:dyDescent="0.25">
      <c r="A41" s="51">
        <f>'OSNOVNA PLAČA'!A35</f>
        <v>26</v>
      </c>
      <c r="B41" s="157" t="str">
        <f t="shared" ca="1" si="20"/>
        <v>A26</v>
      </c>
      <c r="C41" s="52">
        <f ca="1">IF(LEN(B41)&gt;0,'OSNOVNA PLAČA'!C35,"")</f>
        <v>0</v>
      </c>
      <c r="D41" s="54">
        <f ca="1">IF(LEN(B41)&gt;0,'OSNOVNA PLAČA'!D35,"")</f>
        <v>0</v>
      </c>
      <c r="E41" s="171">
        <f ca="1">IF(LEN(B41)&gt;0,SUM('OBRAČUNANA OSNOVNA PLAČA'!K35:M35),"")</f>
        <v>0</v>
      </c>
      <c r="F41" s="55"/>
      <c r="G41" s="55"/>
      <c r="H41" s="55"/>
      <c r="I41" s="55"/>
      <c r="J41" s="55"/>
      <c r="K41" s="172">
        <f t="shared" si="4"/>
        <v>0</v>
      </c>
      <c r="L41" s="120">
        <f t="shared" ca="1" si="5"/>
        <v>0</v>
      </c>
      <c r="M41" s="120">
        <f t="shared" ca="1" si="6"/>
        <v>0</v>
      </c>
      <c r="N41" s="120">
        <f t="shared" ca="1" si="7"/>
        <v>0</v>
      </c>
      <c r="O41" s="120">
        <f t="shared" ca="1" si="8"/>
        <v>0</v>
      </c>
      <c r="P41" s="173">
        <f t="shared" ca="1" si="9"/>
        <v>0</v>
      </c>
      <c r="Q41" s="173">
        <f ca="1">IF(LEN(B41)&gt;0,'4-6'!Q41-'4-6'!P41,"")</f>
        <v>0</v>
      </c>
      <c r="R41" s="174"/>
      <c r="AA41" s="161">
        <f>ROW()</f>
        <v>41</v>
      </c>
      <c r="AB41" s="197" t="e">
        <f t="shared" ca="1" si="10"/>
        <v>#N/A</v>
      </c>
      <c r="AC41" s="197" t="e">
        <f t="shared" ca="1" si="11"/>
        <v>#N/A</v>
      </c>
      <c r="AD41" s="198" t="e">
        <f t="shared" ca="1" si="12"/>
        <v>#N/A</v>
      </c>
      <c r="AE41" s="197" t="e">
        <f t="shared" ca="1" si="13"/>
        <v>#N/A</v>
      </c>
      <c r="AF41" s="198" t="e">
        <f t="shared" ca="1" si="14"/>
        <v>#N/A</v>
      </c>
      <c r="AG41" s="197" t="e">
        <f t="shared" ca="1" si="15"/>
        <v>#N/A</v>
      </c>
      <c r="AH41" s="197" t="e">
        <f t="shared" ca="1" si="16"/>
        <v>#N/A</v>
      </c>
      <c r="AI41" s="199" t="e">
        <f t="shared" ca="1" si="17"/>
        <v>#N/A</v>
      </c>
      <c r="AJ41" s="197" t="e">
        <f t="shared" ca="1" si="18"/>
        <v>#N/A</v>
      </c>
      <c r="AK41" s="197" t="e">
        <f t="shared" ca="1" si="19"/>
        <v>#N/A</v>
      </c>
    </row>
    <row r="42" spans="1:37" ht="27" customHeight="1" x14ac:dyDescent="0.25">
      <c r="A42" s="51">
        <f>'OSNOVNA PLAČA'!A36</f>
        <v>27</v>
      </c>
      <c r="B42" s="157" t="str">
        <f t="shared" ca="1" si="20"/>
        <v>A27</v>
      </c>
      <c r="C42" s="52">
        <f ca="1">IF(LEN(B42)&gt;0,'OSNOVNA PLAČA'!C36,"")</f>
        <v>0</v>
      </c>
      <c r="D42" s="54">
        <f ca="1">IF(LEN(B42)&gt;0,'OSNOVNA PLAČA'!D36,"")</f>
        <v>0</v>
      </c>
      <c r="E42" s="171">
        <f ca="1">IF(LEN(B42)&gt;0,SUM('OBRAČUNANA OSNOVNA PLAČA'!K36:M36),"")</f>
        <v>0</v>
      </c>
      <c r="F42" s="55"/>
      <c r="G42" s="55"/>
      <c r="H42" s="55"/>
      <c r="I42" s="55"/>
      <c r="J42" s="55"/>
      <c r="K42" s="172">
        <f t="shared" si="4"/>
        <v>0</v>
      </c>
      <c r="L42" s="120">
        <f t="shared" ca="1" si="5"/>
        <v>0</v>
      </c>
      <c r="M42" s="120">
        <f t="shared" ca="1" si="6"/>
        <v>0</v>
      </c>
      <c r="N42" s="120">
        <f t="shared" ca="1" si="7"/>
        <v>0</v>
      </c>
      <c r="O42" s="120">
        <f t="shared" ca="1" si="8"/>
        <v>0</v>
      </c>
      <c r="P42" s="173">
        <f t="shared" ca="1" si="9"/>
        <v>0</v>
      </c>
      <c r="Q42" s="173">
        <f ca="1">IF(LEN(B42)&gt;0,'4-6'!Q42-'4-6'!P42,"")</f>
        <v>0</v>
      </c>
      <c r="R42" s="174"/>
      <c r="AA42" s="161">
        <f>ROW()</f>
        <v>42</v>
      </c>
      <c r="AB42" s="197" t="e">
        <f t="shared" ca="1" si="10"/>
        <v>#N/A</v>
      </c>
      <c r="AC42" s="197" t="e">
        <f t="shared" ca="1" si="11"/>
        <v>#N/A</v>
      </c>
      <c r="AD42" s="198" t="e">
        <f t="shared" ca="1" si="12"/>
        <v>#N/A</v>
      </c>
      <c r="AE42" s="197" t="e">
        <f t="shared" ca="1" si="13"/>
        <v>#N/A</v>
      </c>
      <c r="AF42" s="198" t="e">
        <f t="shared" ca="1" si="14"/>
        <v>#N/A</v>
      </c>
      <c r="AG42" s="197" t="e">
        <f t="shared" ca="1" si="15"/>
        <v>#N/A</v>
      </c>
      <c r="AH42" s="197" t="e">
        <f t="shared" ca="1" si="16"/>
        <v>#N/A</v>
      </c>
      <c r="AI42" s="199" t="e">
        <f t="shared" ca="1" si="17"/>
        <v>#N/A</v>
      </c>
      <c r="AJ42" s="197" t="e">
        <f t="shared" ca="1" si="18"/>
        <v>#N/A</v>
      </c>
      <c r="AK42" s="197" t="e">
        <f t="shared" ca="1" si="19"/>
        <v>#N/A</v>
      </c>
    </row>
    <row r="43" spans="1:37" ht="27" customHeight="1" x14ac:dyDescent="0.25">
      <c r="A43" s="51">
        <f>'OSNOVNA PLAČA'!A37</f>
        <v>28</v>
      </c>
      <c r="B43" s="157" t="str">
        <f t="shared" ca="1" si="20"/>
        <v>A28</v>
      </c>
      <c r="C43" s="52">
        <f ca="1">IF(LEN(B43)&gt;0,'OSNOVNA PLAČA'!C37,"")</f>
        <v>0</v>
      </c>
      <c r="D43" s="54">
        <f ca="1">IF(LEN(B43)&gt;0,'OSNOVNA PLAČA'!D37,"")</f>
        <v>0</v>
      </c>
      <c r="E43" s="171">
        <f ca="1">IF(LEN(B43)&gt;0,SUM('OBRAČUNANA OSNOVNA PLAČA'!K37:M37),"")</f>
        <v>0</v>
      </c>
      <c r="F43" s="55"/>
      <c r="G43" s="55"/>
      <c r="H43" s="55"/>
      <c r="I43" s="55"/>
      <c r="J43" s="55"/>
      <c r="K43" s="172">
        <f t="shared" si="4"/>
        <v>0</v>
      </c>
      <c r="L43" s="120">
        <f t="shared" ca="1" si="5"/>
        <v>0</v>
      </c>
      <c r="M43" s="120">
        <f t="shared" ca="1" si="6"/>
        <v>0</v>
      </c>
      <c r="N43" s="120">
        <f t="shared" ca="1" si="7"/>
        <v>0</v>
      </c>
      <c r="O43" s="120">
        <f t="shared" ca="1" si="8"/>
        <v>0</v>
      </c>
      <c r="P43" s="173">
        <f t="shared" ca="1" si="9"/>
        <v>0</v>
      </c>
      <c r="Q43" s="173">
        <f ca="1">IF(LEN(B43)&gt;0,'4-6'!Q43-'4-6'!P43,"")</f>
        <v>0</v>
      </c>
      <c r="R43" s="174"/>
      <c r="AA43" s="161">
        <f>ROW()</f>
        <v>43</v>
      </c>
      <c r="AB43" s="197" t="e">
        <f t="shared" ca="1" si="10"/>
        <v>#N/A</v>
      </c>
      <c r="AC43" s="197" t="e">
        <f t="shared" ca="1" si="11"/>
        <v>#N/A</v>
      </c>
      <c r="AD43" s="198" t="e">
        <f t="shared" ca="1" si="12"/>
        <v>#N/A</v>
      </c>
      <c r="AE43" s="197" t="e">
        <f t="shared" ca="1" si="13"/>
        <v>#N/A</v>
      </c>
      <c r="AF43" s="198" t="e">
        <f t="shared" ca="1" si="14"/>
        <v>#N/A</v>
      </c>
      <c r="AG43" s="197" t="e">
        <f t="shared" ca="1" si="15"/>
        <v>#N/A</v>
      </c>
      <c r="AH43" s="197" t="e">
        <f t="shared" ca="1" si="16"/>
        <v>#N/A</v>
      </c>
      <c r="AI43" s="199" t="e">
        <f t="shared" ca="1" si="17"/>
        <v>#N/A</v>
      </c>
      <c r="AJ43" s="197" t="e">
        <f t="shared" ca="1" si="18"/>
        <v>#N/A</v>
      </c>
      <c r="AK43" s="197" t="e">
        <f t="shared" ca="1" si="19"/>
        <v>#N/A</v>
      </c>
    </row>
    <row r="44" spans="1:37" ht="27" customHeight="1" x14ac:dyDescent="0.25">
      <c r="A44" s="51">
        <f>'OSNOVNA PLAČA'!A38</f>
        <v>29</v>
      </c>
      <c r="B44" s="157" t="str">
        <f t="shared" ca="1" si="20"/>
        <v>A29</v>
      </c>
      <c r="C44" s="52">
        <f ca="1">IF(LEN(B44)&gt;0,'OSNOVNA PLAČA'!C38,"")</f>
        <v>0</v>
      </c>
      <c r="D44" s="54">
        <f ca="1">IF(LEN(B44)&gt;0,'OSNOVNA PLAČA'!D38,"")</f>
        <v>0</v>
      </c>
      <c r="E44" s="171">
        <f ca="1">IF(LEN(B44)&gt;0,SUM('OBRAČUNANA OSNOVNA PLAČA'!K38:M38),"")</f>
        <v>0</v>
      </c>
      <c r="F44" s="55"/>
      <c r="G44" s="55"/>
      <c r="H44" s="55"/>
      <c r="I44" s="55"/>
      <c r="J44" s="55"/>
      <c r="K44" s="172">
        <f t="shared" si="4"/>
        <v>0</v>
      </c>
      <c r="L44" s="120">
        <f t="shared" ca="1" si="5"/>
        <v>0</v>
      </c>
      <c r="M44" s="120">
        <f t="shared" ca="1" si="6"/>
        <v>0</v>
      </c>
      <c r="N44" s="120">
        <f t="shared" ca="1" si="7"/>
        <v>0</v>
      </c>
      <c r="O44" s="120">
        <f t="shared" ca="1" si="8"/>
        <v>0</v>
      </c>
      <c r="P44" s="173">
        <f t="shared" ca="1" si="9"/>
        <v>0</v>
      </c>
      <c r="Q44" s="173">
        <f ca="1">IF(LEN(B44)&gt;0,'4-6'!Q44-'4-6'!P44,"")</f>
        <v>0</v>
      </c>
      <c r="R44" s="174"/>
      <c r="AA44" s="161">
        <f>ROW()</f>
        <v>44</v>
      </c>
      <c r="AB44" s="197" t="e">
        <f t="shared" ca="1" si="10"/>
        <v>#N/A</v>
      </c>
      <c r="AC44" s="197" t="e">
        <f t="shared" ca="1" si="11"/>
        <v>#N/A</v>
      </c>
      <c r="AD44" s="198" t="e">
        <f t="shared" ca="1" si="12"/>
        <v>#N/A</v>
      </c>
      <c r="AE44" s="197" t="e">
        <f t="shared" ca="1" si="13"/>
        <v>#N/A</v>
      </c>
      <c r="AF44" s="198" t="e">
        <f t="shared" ca="1" si="14"/>
        <v>#N/A</v>
      </c>
      <c r="AG44" s="197" t="e">
        <f t="shared" ca="1" si="15"/>
        <v>#N/A</v>
      </c>
      <c r="AH44" s="197" t="e">
        <f t="shared" ca="1" si="16"/>
        <v>#N/A</v>
      </c>
      <c r="AI44" s="199" t="e">
        <f t="shared" ca="1" si="17"/>
        <v>#N/A</v>
      </c>
      <c r="AJ44" s="197" t="e">
        <f t="shared" ca="1" si="18"/>
        <v>#N/A</v>
      </c>
      <c r="AK44" s="197" t="e">
        <f t="shared" ca="1" si="19"/>
        <v>#N/A</v>
      </c>
    </row>
    <row r="45" spans="1:37" ht="27" customHeight="1" x14ac:dyDescent="0.25">
      <c r="A45" s="51">
        <f>'OSNOVNA PLAČA'!A39</f>
        <v>30</v>
      </c>
      <c r="B45" s="157" t="str">
        <f t="shared" ca="1" si="20"/>
        <v>A30</v>
      </c>
      <c r="C45" s="52">
        <f ca="1">IF(LEN(B45)&gt;0,'OSNOVNA PLAČA'!C39,"")</f>
        <v>0</v>
      </c>
      <c r="D45" s="54">
        <f ca="1">IF(LEN(B45)&gt;0,'OSNOVNA PLAČA'!D39,"")</f>
        <v>0</v>
      </c>
      <c r="E45" s="171">
        <f ca="1">IF(LEN(B45)&gt;0,SUM('OBRAČUNANA OSNOVNA PLAČA'!K39:M39),"")</f>
        <v>0</v>
      </c>
      <c r="F45" s="55"/>
      <c r="G45" s="55"/>
      <c r="H45" s="55"/>
      <c r="I45" s="55"/>
      <c r="J45" s="55"/>
      <c r="K45" s="172">
        <f t="shared" si="4"/>
        <v>0</v>
      </c>
      <c r="L45" s="120">
        <f t="shared" ca="1" si="5"/>
        <v>0</v>
      </c>
      <c r="M45" s="120">
        <f t="shared" ca="1" si="6"/>
        <v>0</v>
      </c>
      <c r="N45" s="120">
        <f t="shared" ca="1" si="7"/>
        <v>0</v>
      </c>
      <c r="O45" s="120">
        <f t="shared" ca="1" si="8"/>
        <v>0</v>
      </c>
      <c r="P45" s="173">
        <f t="shared" ca="1" si="9"/>
        <v>0</v>
      </c>
      <c r="Q45" s="173">
        <f ca="1">IF(LEN(B45)&gt;0,'4-6'!Q45-'4-6'!P45,"")</f>
        <v>0</v>
      </c>
      <c r="R45" s="174"/>
      <c r="AA45" s="161">
        <f>ROW()</f>
        <v>45</v>
      </c>
      <c r="AB45" s="197" t="e">
        <f t="shared" ca="1" si="10"/>
        <v>#N/A</v>
      </c>
      <c r="AC45" s="197" t="e">
        <f t="shared" ca="1" si="11"/>
        <v>#N/A</v>
      </c>
      <c r="AD45" s="198" t="e">
        <f t="shared" ca="1" si="12"/>
        <v>#N/A</v>
      </c>
      <c r="AE45" s="197" t="e">
        <f t="shared" ca="1" si="13"/>
        <v>#N/A</v>
      </c>
      <c r="AF45" s="198" t="e">
        <f t="shared" ca="1" si="14"/>
        <v>#N/A</v>
      </c>
      <c r="AG45" s="197" t="e">
        <f t="shared" ca="1" si="15"/>
        <v>#N/A</v>
      </c>
      <c r="AH45" s="197" t="e">
        <f t="shared" ca="1" si="16"/>
        <v>#N/A</v>
      </c>
      <c r="AI45" s="199" t="e">
        <f t="shared" ca="1" si="17"/>
        <v>#N/A</v>
      </c>
      <c r="AJ45" s="197" t="e">
        <f t="shared" ca="1" si="18"/>
        <v>#N/A</v>
      </c>
      <c r="AK45" s="197" t="e">
        <f t="shared" ca="1" si="19"/>
        <v>#N/A</v>
      </c>
    </row>
    <row r="46" spans="1:37" ht="27" customHeight="1" x14ac:dyDescent="0.25">
      <c r="A46" s="51">
        <f>'OSNOVNA PLAČA'!A40</f>
        <v>31</v>
      </c>
      <c r="B46" s="157" t="str">
        <f t="shared" ca="1" si="20"/>
        <v>A31</v>
      </c>
      <c r="C46" s="52">
        <f ca="1">IF(LEN(B46)&gt;0,'OSNOVNA PLAČA'!C40,"")</f>
        <v>0</v>
      </c>
      <c r="D46" s="54">
        <f ca="1">IF(LEN(B46)&gt;0,'OSNOVNA PLAČA'!D40,"")</f>
        <v>0</v>
      </c>
      <c r="E46" s="171">
        <f ca="1">IF(LEN(B46)&gt;0,SUM('OBRAČUNANA OSNOVNA PLAČA'!K40:M40),"")</f>
        <v>0</v>
      </c>
      <c r="F46" s="55"/>
      <c r="G46" s="55"/>
      <c r="H46" s="55"/>
      <c r="I46" s="55"/>
      <c r="J46" s="55"/>
      <c r="K46" s="172">
        <f t="shared" si="4"/>
        <v>0</v>
      </c>
      <c r="L46" s="120">
        <f t="shared" ca="1" si="5"/>
        <v>0</v>
      </c>
      <c r="M46" s="120">
        <f t="shared" ca="1" si="6"/>
        <v>0</v>
      </c>
      <c r="N46" s="120">
        <f t="shared" ca="1" si="7"/>
        <v>0</v>
      </c>
      <c r="O46" s="120">
        <f t="shared" ca="1" si="8"/>
        <v>0</v>
      </c>
      <c r="P46" s="173">
        <f t="shared" ca="1" si="9"/>
        <v>0</v>
      </c>
      <c r="Q46" s="173">
        <f ca="1">IF(LEN(B46)&gt;0,'4-6'!Q46-'4-6'!P46,"")</f>
        <v>0</v>
      </c>
      <c r="R46" s="174"/>
      <c r="AA46" s="161">
        <f>ROW()</f>
        <v>46</v>
      </c>
      <c r="AB46" s="197" t="e">
        <f t="shared" ca="1" si="10"/>
        <v>#N/A</v>
      </c>
      <c r="AC46" s="197" t="e">
        <f t="shared" ca="1" si="11"/>
        <v>#N/A</v>
      </c>
      <c r="AD46" s="198" t="e">
        <f t="shared" ca="1" si="12"/>
        <v>#N/A</v>
      </c>
      <c r="AE46" s="197" t="e">
        <f t="shared" ca="1" si="13"/>
        <v>#N/A</v>
      </c>
      <c r="AF46" s="198" t="e">
        <f t="shared" ca="1" si="14"/>
        <v>#N/A</v>
      </c>
      <c r="AG46" s="197" t="e">
        <f t="shared" ca="1" si="15"/>
        <v>#N/A</v>
      </c>
      <c r="AH46" s="197" t="e">
        <f t="shared" ca="1" si="16"/>
        <v>#N/A</v>
      </c>
      <c r="AI46" s="199" t="e">
        <f t="shared" ca="1" si="17"/>
        <v>#N/A</v>
      </c>
      <c r="AJ46" s="197" t="e">
        <f t="shared" ca="1" si="18"/>
        <v>#N/A</v>
      </c>
      <c r="AK46" s="197" t="e">
        <f t="shared" ca="1" si="19"/>
        <v>#N/A</v>
      </c>
    </row>
    <row r="47" spans="1:37" ht="27" customHeight="1" x14ac:dyDescent="0.25">
      <c r="A47" s="51">
        <f>'OSNOVNA PLAČA'!A41</f>
        <v>32</v>
      </c>
      <c r="B47" s="157" t="str">
        <f t="shared" ca="1" si="20"/>
        <v>A32</v>
      </c>
      <c r="C47" s="52">
        <f ca="1">IF(LEN(B47)&gt;0,'OSNOVNA PLAČA'!C41,"")</f>
        <v>0</v>
      </c>
      <c r="D47" s="54">
        <f ca="1">IF(LEN(B47)&gt;0,'OSNOVNA PLAČA'!D41,"")</f>
        <v>0</v>
      </c>
      <c r="E47" s="171">
        <f ca="1">IF(LEN(B47)&gt;0,SUM('OBRAČUNANA OSNOVNA PLAČA'!K41:M41),"")</f>
        <v>0</v>
      </c>
      <c r="F47" s="55"/>
      <c r="G47" s="55"/>
      <c r="H47" s="55"/>
      <c r="I47" s="55"/>
      <c r="J47" s="55"/>
      <c r="K47" s="172">
        <f t="shared" si="4"/>
        <v>0</v>
      </c>
      <c r="L47" s="120">
        <f t="shared" ca="1" si="5"/>
        <v>0</v>
      </c>
      <c r="M47" s="120">
        <f t="shared" ca="1" si="6"/>
        <v>0</v>
      </c>
      <c r="N47" s="120">
        <f t="shared" ca="1" si="7"/>
        <v>0</v>
      </c>
      <c r="O47" s="120">
        <f t="shared" ca="1" si="8"/>
        <v>0</v>
      </c>
      <c r="P47" s="173">
        <f t="shared" ca="1" si="9"/>
        <v>0</v>
      </c>
      <c r="Q47" s="173">
        <f ca="1">IF(LEN(B47)&gt;0,'4-6'!Q47-'4-6'!P47,"")</f>
        <v>0</v>
      </c>
      <c r="R47" s="174"/>
      <c r="AA47" s="161">
        <f>ROW()</f>
        <v>47</v>
      </c>
      <c r="AB47" s="197" t="e">
        <f t="shared" ca="1" si="10"/>
        <v>#N/A</v>
      </c>
      <c r="AC47" s="197" t="e">
        <f t="shared" ca="1" si="11"/>
        <v>#N/A</v>
      </c>
      <c r="AD47" s="198" t="e">
        <f t="shared" ca="1" si="12"/>
        <v>#N/A</v>
      </c>
      <c r="AE47" s="197" t="e">
        <f t="shared" ca="1" si="13"/>
        <v>#N/A</v>
      </c>
      <c r="AF47" s="198" t="e">
        <f t="shared" ca="1" si="14"/>
        <v>#N/A</v>
      </c>
      <c r="AG47" s="197" t="e">
        <f t="shared" ca="1" si="15"/>
        <v>#N/A</v>
      </c>
      <c r="AH47" s="197" t="e">
        <f t="shared" ca="1" si="16"/>
        <v>#N/A</v>
      </c>
      <c r="AI47" s="199" t="e">
        <f t="shared" ca="1" si="17"/>
        <v>#N/A</v>
      </c>
      <c r="AJ47" s="197" t="e">
        <f t="shared" ca="1" si="18"/>
        <v>#N/A</v>
      </c>
      <c r="AK47" s="197" t="e">
        <f t="shared" ca="1" si="19"/>
        <v>#N/A</v>
      </c>
    </row>
    <row r="48" spans="1:37" ht="27" customHeight="1" x14ac:dyDescent="0.25">
      <c r="A48" s="51">
        <f>'OSNOVNA PLAČA'!A42</f>
        <v>33</v>
      </c>
      <c r="B48" s="157" t="str">
        <f t="shared" ca="1" si="20"/>
        <v>A33</v>
      </c>
      <c r="C48" s="52">
        <f ca="1">IF(LEN(B48)&gt;0,'OSNOVNA PLAČA'!C42,"")</f>
        <v>0</v>
      </c>
      <c r="D48" s="54">
        <f ca="1">IF(LEN(B48)&gt;0,'OSNOVNA PLAČA'!D42,"")</f>
        <v>0</v>
      </c>
      <c r="E48" s="171">
        <f ca="1">IF(LEN(B48)&gt;0,SUM('OBRAČUNANA OSNOVNA PLAČA'!K42:M42),"")</f>
        <v>0</v>
      </c>
      <c r="F48" s="55"/>
      <c r="G48" s="55"/>
      <c r="H48" s="55"/>
      <c r="I48" s="55"/>
      <c r="J48" s="55"/>
      <c r="K48" s="172">
        <f t="shared" si="4"/>
        <v>0</v>
      </c>
      <c r="L48" s="120">
        <f t="shared" ca="1" si="5"/>
        <v>0</v>
      </c>
      <c r="M48" s="120">
        <f t="shared" ca="1" si="6"/>
        <v>0</v>
      </c>
      <c r="N48" s="120">
        <f t="shared" ref="N48:N65" ca="1" si="21">IF(LEN(B48)&gt;0,L48*$O$67,"")</f>
        <v>0</v>
      </c>
      <c r="O48" s="120">
        <f t="shared" ca="1" si="8"/>
        <v>0</v>
      </c>
      <c r="P48" s="173">
        <f t="shared" ca="1" si="9"/>
        <v>0</v>
      </c>
      <c r="Q48" s="173">
        <f ca="1">IF(LEN(B48)&gt;0,'4-6'!Q48-'4-6'!P48,"")</f>
        <v>0</v>
      </c>
      <c r="R48" s="174"/>
      <c r="AA48" s="161">
        <f>ROW()</f>
        <v>48</v>
      </c>
      <c r="AB48" s="197" t="e">
        <f t="shared" ca="1" si="10"/>
        <v>#N/A</v>
      </c>
      <c r="AC48" s="197" t="e">
        <f t="shared" ca="1" si="11"/>
        <v>#N/A</v>
      </c>
      <c r="AD48" s="198" t="e">
        <f t="shared" ref="AD48:AD65" ca="1" si="22">IF(AB48&gt;=AC48,"-",$K48/(5*MAX($L$71:$L$72)))</f>
        <v>#N/A</v>
      </c>
      <c r="AE48" s="197" t="e">
        <f t="shared" ref="AE48:AE65" ca="1" si="23">IF(AB48&gt;=AC48,"-",$K48/(5*MAX($L$71:$L$72))*AJ48)</f>
        <v>#N/A</v>
      </c>
      <c r="AF48" s="198" t="e">
        <f t="shared" ref="AF48:AF65" ca="1" si="24">IF(AD48="-","-",AD48*$AE$67)</f>
        <v>#N/A</v>
      </c>
      <c r="AG48" s="197" t="e">
        <f t="shared" ref="AG48:AG65" ca="1" si="25">IF(AE48="-","-",AE48*$AE$67)</f>
        <v>#N/A</v>
      </c>
      <c r="AH48" s="197" t="e">
        <f t="shared" ca="1" si="16"/>
        <v>#N/A</v>
      </c>
      <c r="AI48" s="199" t="e">
        <f t="shared" ca="1" si="17"/>
        <v>#N/A</v>
      </c>
      <c r="AJ48" s="197" t="e">
        <f t="shared" ca="1" si="18"/>
        <v>#N/A</v>
      </c>
      <c r="AK48" s="197" t="e">
        <f t="shared" ca="1" si="19"/>
        <v>#N/A</v>
      </c>
    </row>
    <row r="49" spans="1:37" ht="27" customHeight="1" x14ac:dyDescent="0.25">
      <c r="A49" s="51">
        <f>'OSNOVNA PLAČA'!A43</f>
        <v>34</v>
      </c>
      <c r="B49" s="157" t="str">
        <f t="shared" ca="1" si="20"/>
        <v>A34</v>
      </c>
      <c r="C49" s="52">
        <f ca="1">IF(LEN(B49)&gt;0,'OSNOVNA PLAČA'!C43,"")</f>
        <v>0</v>
      </c>
      <c r="D49" s="54">
        <f ca="1">IF(LEN(B49)&gt;0,'OSNOVNA PLAČA'!D43,"")</f>
        <v>0</v>
      </c>
      <c r="E49" s="171">
        <f ca="1">IF(LEN(B49)&gt;0,SUM('OBRAČUNANA OSNOVNA PLAČA'!K43:M43),"")</f>
        <v>0</v>
      </c>
      <c r="F49" s="55"/>
      <c r="G49" s="55"/>
      <c r="H49" s="55"/>
      <c r="I49" s="55"/>
      <c r="J49" s="55"/>
      <c r="K49" s="172">
        <f t="shared" si="4"/>
        <v>0</v>
      </c>
      <c r="L49" s="120">
        <f t="shared" ca="1" si="5"/>
        <v>0</v>
      </c>
      <c r="M49" s="120">
        <f t="shared" ca="1" si="6"/>
        <v>0</v>
      </c>
      <c r="N49" s="120">
        <f t="shared" ca="1" si="21"/>
        <v>0</v>
      </c>
      <c r="O49" s="120">
        <f t="shared" ca="1" si="8"/>
        <v>0</v>
      </c>
      <c r="P49" s="173">
        <f t="shared" ca="1" si="9"/>
        <v>0</v>
      </c>
      <c r="Q49" s="173">
        <f ca="1">IF(LEN(B49)&gt;0,'4-6'!Q49-'4-6'!P49,"")</f>
        <v>0</v>
      </c>
      <c r="R49" s="174"/>
      <c r="AA49" s="161">
        <f>ROW()</f>
        <v>49</v>
      </c>
      <c r="AB49" s="197" t="e">
        <f t="shared" ca="1" si="10"/>
        <v>#N/A</v>
      </c>
      <c r="AC49" s="197" t="e">
        <f t="shared" ca="1" si="11"/>
        <v>#N/A</v>
      </c>
      <c r="AD49" s="198" t="e">
        <f t="shared" ca="1" si="22"/>
        <v>#N/A</v>
      </c>
      <c r="AE49" s="197" t="e">
        <f t="shared" ca="1" si="23"/>
        <v>#N/A</v>
      </c>
      <c r="AF49" s="198" t="e">
        <f t="shared" ca="1" si="24"/>
        <v>#N/A</v>
      </c>
      <c r="AG49" s="197" t="e">
        <f t="shared" ca="1" si="25"/>
        <v>#N/A</v>
      </c>
      <c r="AH49" s="197" t="e">
        <f t="shared" ca="1" si="16"/>
        <v>#N/A</v>
      </c>
      <c r="AI49" s="199" t="e">
        <f t="shared" ca="1" si="17"/>
        <v>#N/A</v>
      </c>
      <c r="AJ49" s="197" t="e">
        <f t="shared" ca="1" si="18"/>
        <v>#N/A</v>
      </c>
      <c r="AK49" s="197" t="e">
        <f t="shared" ca="1" si="19"/>
        <v>#N/A</v>
      </c>
    </row>
    <row r="50" spans="1:37" ht="27" customHeight="1" x14ac:dyDescent="0.25">
      <c r="A50" s="51">
        <f>'OSNOVNA PLAČA'!A44</f>
        <v>35</v>
      </c>
      <c r="B50" s="157" t="str">
        <f t="shared" ca="1" si="20"/>
        <v>A35</v>
      </c>
      <c r="C50" s="52">
        <f ca="1">IF(LEN(B50)&gt;0,'OSNOVNA PLAČA'!C44,"")</f>
        <v>0</v>
      </c>
      <c r="D50" s="54">
        <f ca="1">IF(LEN(B50)&gt;0,'OSNOVNA PLAČA'!D44,"")</f>
        <v>0</v>
      </c>
      <c r="E50" s="171">
        <f ca="1">IF(LEN(B50)&gt;0,SUM('OBRAČUNANA OSNOVNA PLAČA'!K44:M44),"")</f>
        <v>0</v>
      </c>
      <c r="F50" s="55"/>
      <c r="G50" s="55"/>
      <c r="H50" s="55"/>
      <c r="I50" s="55"/>
      <c r="J50" s="55"/>
      <c r="K50" s="172">
        <f t="shared" si="4"/>
        <v>0</v>
      </c>
      <c r="L50" s="120">
        <f t="shared" ca="1" si="5"/>
        <v>0</v>
      </c>
      <c r="M50" s="120">
        <f t="shared" ca="1" si="6"/>
        <v>0</v>
      </c>
      <c r="N50" s="120">
        <f t="shared" ca="1" si="21"/>
        <v>0</v>
      </c>
      <c r="O50" s="120">
        <f t="shared" ca="1" si="8"/>
        <v>0</v>
      </c>
      <c r="P50" s="173">
        <f t="shared" ca="1" si="9"/>
        <v>0</v>
      </c>
      <c r="Q50" s="173">
        <f ca="1">IF(LEN(B50)&gt;0,'4-6'!Q50-'4-6'!P50,"")</f>
        <v>0</v>
      </c>
      <c r="R50" s="174"/>
      <c r="AA50" s="161">
        <f>ROW()</f>
        <v>50</v>
      </c>
      <c r="AB50" s="197" t="e">
        <f t="shared" ca="1" si="10"/>
        <v>#N/A</v>
      </c>
      <c r="AC50" s="197" t="e">
        <f t="shared" ca="1" si="11"/>
        <v>#N/A</v>
      </c>
      <c r="AD50" s="198" t="e">
        <f t="shared" ca="1" si="22"/>
        <v>#N/A</v>
      </c>
      <c r="AE50" s="197" t="e">
        <f t="shared" ca="1" si="23"/>
        <v>#N/A</v>
      </c>
      <c r="AF50" s="198" t="e">
        <f t="shared" ca="1" si="24"/>
        <v>#N/A</v>
      </c>
      <c r="AG50" s="197" t="e">
        <f t="shared" ca="1" si="25"/>
        <v>#N/A</v>
      </c>
      <c r="AH50" s="197" t="e">
        <f t="shared" ca="1" si="16"/>
        <v>#N/A</v>
      </c>
      <c r="AI50" s="199" t="e">
        <f t="shared" ca="1" si="17"/>
        <v>#N/A</v>
      </c>
      <c r="AJ50" s="197" t="e">
        <f t="shared" ca="1" si="18"/>
        <v>#N/A</v>
      </c>
      <c r="AK50" s="197" t="e">
        <f t="shared" ca="1" si="19"/>
        <v>#N/A</v>
      </c>
    </row>
    <row r="51" spans="1:37" ht="27" customHeight="1" x14ac:dyDescent="0.25">
      <c r="A51" s="51">
        <f>'OSNOVNA PLAČA'!A45</f>
        <v>36</v>
      </c>
      <c r="B51" s="157" t="str">
        <f t="shared" ca="1" si="20"/>
        <v>A36</v>
      </c>
      <c r="C51" s="52">
        <f ca="1">IF(LEN(B51)&gt;0,'OSNOVNA PLAČA'!C45,"")</f>
        <v>0</v>
      </c>
      <c r="D51" s="54">
        <f ca="1">IF(LEN(B51)&gt;0,'OSNOVNA PLAČA'!D45,"")</f>
        <v>0</v>
      </c>
      <c r="E51" s="171">
        <f ca="1">IF(LEN(B51)&gt;0,SUM('OBRAČUNANA OSNOVNA PLAČA'!K45:M45),"")</f>
        <v>0</v>
      </c>
      <c r="F51" s="55"/>
      <c r="G51" s="55"/>
      <c r="H51" s="55"/>
      <c r="I51" s="55"/>
      <c r="J51" s="55"/>
      <c r="K51" s="172">
        <f t="shared" si="4"/>
        <v>0</v>
      </c>
      <c r="L51" s="120">
        <f t="shared" ca="1" si="5"/>
        <v>0</v>
      </c>
      <c r="M51" s="120">
        <f t="shared" ca="1" si="6"/>
        <v>0</v>
      </c>
      <c r="N51" s="120">
        <f t="shared" ca="1" si="21"/>
        <v>0</v>
      </c>
      <c r="O51" s="120">
        <f t="shared" ca="1" si="8"/>
        <v>0</v>
      </c>
      <c r="P51" s="173">
        <f t="shared" ca="1" si="9"/>
        <v>0</v>
      </c>
      <c r="Q51" s="173">
        <f ca="1">IF(LEN(B51)&gt;0,'4-6'!Q51-'4-6'!P51,"")</f>
        <v>0</v>
      </c>
      <c r="R51" s="174"/>
      <c r="AA51" s="161">
        <f>ROW()</f>
        <v>51</v>
      </c>
      <c r="AB51" s="197" t="e">
        <f t="shared" ca="1" si="10"/>
        <v>#N/A</v>
      </c>
      <c r="AC51" s="197" t="e">
        <f t="shared" ca="1" si="11"/>
        <v>#N/A</v>
      </c>
      <c r="AD51" s="198" t="e">
        <f t="shared" ca="1" si="22"/>
        <v>#N/A</v>
      </c>
      <c r="AE51" s="197" t="e">
        <f t="shared" ca="1" si="23"/>
        <v>#N/A</v>
      </c>
      <c r="AF51" s="198" t="e">
        <f t="shared" ca="1" si="24"/>
        <v>#N/A</v>
      </c>
      <c r="AG51" s="197" t="e">
        <f t="shared" ca="1" si="25"/>
        <v>#N/A</v>
      </c>
      <c r="AH51" s="197" t="e">
        <f t="shared" ca="1" si="16"/>
        <v>#N/A</v>
      </c>
      <c r="AI51" s="199" t="e">
        <f t="shared" ca="1" si="17"/>
        <v>#N/A</v>
      </c>
      <c r="AJ51" s="197" t="e">
        <f t="shared" ca="1" si="18"/>
        <v>#N/A</v>
      </c>
      <c r="AK51" s="197" t="e">
        <f t="shared" ca="1" si="19"/>
        <v>#N/A</v>
      </c>
    </row>
    <row r="52" spans="1:37" ht="27" customHeight="1" x14ac:dyDescent="0.25">
      <c r="A52" s="51">
        <f>'OSNOVNA PLAČA'!A46</f>
        <v>37</v>
      </c>
      <c r="B52" s="157" t="str">
        <f t="shared" ca="1" si="20"/>
        <v>A37</v>
      </c>
      <c r="C52" s="52">
        <f ca="1">IF(LEN(B52)&gt;0,'OSNOVNA PLAČA'!C46,"")</f>
        <v>0</v>
      </c>
      <c r="D52" s="54">
        <f ca="1">IF(LEN(B52)&gt;0,'OSNOVNA PLAČA'!D46,"")</f>
        <v>0</v>
      </c>
      <c r="E52" s="171">
        <f ca="1">IF(LEN(B52)&gt;0,SUM('OBRAČUNANA OSNOVNA PLAČA'!K46:M46),"")</f>
        <v>0</v>
      </c>
      <c r="F52" s="55"/>
      <c r="G52" s="55"/>
      <c r="H52" s="55"/>
      <c r="I52" s="55"/>
      <c r="J52" s="55"/>
      <c r="K52" s="172">
        <f t="shared" si="4"/>
        <v>0</v>
      </c>
      <c r="L52" s="120">
        <f t="shared" ca="1" si="5"/>
        <v>0</v>
      </c>
      <c r="M52" s="120">
        <f t="shared" ca="1" si="6"/>
        <v>0</v>
      </c>
      <c r="N52" s="120">
        <f t="shared" ca="1" si="21"/>
        <v>0</v>
      </c>
      <c r="O52" s="120">
        <f t="shared" ca="1" si="8"/>
        <v>0</v>
      </c>
      <c r="P52" s="173">
        <f t="shared" ca="1" si="9"/>
        <v>0</v>
      </c>
      <c r="Q52" s="173">
        <f ca="1">IF(LEN(B52)&gt;0,'4-6'!Q52-'4-6'!P52,"")</f>
        <v>0</v>
      </c>
      <c r="R52" s="174"/>
      <c r="AA52" s="161">
        <f>ROW()</f>
        <v>52</v>
      </c>
      <c r="AB52" s="197" t="e">
        <f t="shared" ca="1" si="10"/>
        <v>#N/A</v>
      </c>
      <c r="AC52" s="197" t="e">
        <f t="shared" ca="1" si="11"/>
        <v>#N/A</v>
      </c>
      <c r="AD52" s="198" t="e">
        <f t="shared" ca="1" si="22"/>
        <v>#N/A</v>
      </c>
      <c r="AE52" s="197" t="e">
        <f t="shared" ca="1" si="23"/>
        <v>#N/A</v>
      </c>
      <c r="AF52" s="198" t="e">
        <f t="shared" ca="1" si="24"/>
        <v>#N/A</v>
      </c>
      <c r="AG52" s="197" t="e">
        <f t="shared" ca="1" si="25"/>
        <v>#N/A</v>
      </c>
      <c r="AH52" s="197" t="e">
        <f t="shared" ca="1" si="16"/>
        <v>#N/A</v>
      </c>
      <c r="AI52" s="199" t="e">
        <f t="shared" ca="1" si="17"/>
        <v>#N/A</v>
      </c>
      <c r="AJ52" s="197" t="e">
        <f t="shared" ca="1" si="18"/>
        <v>#N/A</v>
      </c>
      <c r="AK52" s="197" t="e">
        <f t="shared" ca="1" si="19"/>
        <v>#N/A</v>
      </c>
    </row>
    <row r="53" spans="1:37" ht="27" customHeight="1" x14ac:dyDescent="0.25">
      <c r="A53" s="51">
        <f>'OSNOVNA PLAČA'!A47</f>
        <v>38</v>
      </c>
      <c r="B53" s="157" t="str">
        <f t="shared" ca="1" si="20"/>
        <v>A38</v>
      </c>
      <c r="C53" s="52">
        <f ca="1">IF(LEN(B53)&gt;0,'OSNOVNA PLAČA'!C47,"")</f>
        <v>0</v>
      </c>
      <c r="D53" s="54">
        <f ca="1">IF(LEN(B53)&gt;0,'OSNOVNA PLAČA'!D47,"")</f>
        <v>0</v>
      </c>
      <c r="E53" s="171">
        <f ca="1">IF(LEN(B53)&gt;0,SUM('OBRAČUNANA OSNOVNA PLAČA'!K47:M47),"")</f>
        <v>0</v>
      </c>
      <c r="F53" s="55"/>
      <c r="G53" s="55"/>
      <c r="H53" s="55"/>
      <c r="I53" s="55"/>
      <c r="J53" s="55"/>
      <c r="K53" s="172">
        <f t="shared" si="4"/>
        <v>0</v>
      </c>
      <c r="L53" s="120">
        <f t="shared" ca="1" si="5"/>
        <v>0</v>
      </c>
      <c r="M53" s="120">
        <f t="shared" ca="1" si="6"/>
        <v>0</v>
      </c>
      <c r="N53" s="120">
        <f t="shared" ca="1" si="21"/>
        <v>0</v>
      </c>
      <c r="O53" s="120">
        <f t="shared" ca="1" si="8"/>
        <v>0</v>
      </c>
      <c r="P53" s="173">
        <f t="shared" ca="1" si="9"/>
        <v>0</v>
      </c>
      <c r="Q53" s="173">
        <f ca="1">IF(LEN(B53)&gt;0,'4-6'!Q53-'4-6'!P53,"")</f>
        <v>0</v>
      </c>
      <c r="R53" s="174"/>
      <c r="AA53" s="161">
        <f>ROW()</f>
        <v>53</v>
      </c>
      <c r="AB53" s="197" t="e">
        <f t="shared" ca="1" si="10"/>
        <v>#N/A</v>
      </c>
      <c r="AC53" s="197" t="e">
        <f t="shared" ca="1" si="11"/>
        <v>#N/A</v>
      </c>
      <c r="AD53" s="198" t="e">
        <f t="shared" ca="1" si="22"/>
        <v>#N/A</v>
      </c>
      <c r="AE53" s="197" t="e">
        <f t="shared" ca="1" si="23"/>
        <v>#N/A</v>
      </c>
      <c r="AF53" s="198" t="e">
        <f t="shared" ca="1" si="24"/>
        <v>#N/A</v>
      </c>
      <c r="AG53" s="197" t="e">
        <f t="shared" ca="1" si="25"/>
        <v>#N/A</v>
      </c>
      <c r="AH53" s="197" t="e">
        <f t="shared" ca="1" si="16"/>
        <v>#N/A</v>
      </c>
      <c r="AI53" s="199" t="e">
        <f t="shared" ca="1" si="17"/>
        <v>#N/A</v>
      </c>
      <c r="AJ53" s="197" t="e">
        <f t="shared" ca="1" si="18"/>
        <v>#N/A</v>
      </c>
      <c r="AK53" s="197" t="e">
        <f t="shared" ca="1" si="19"/>
        <v>#N/A</v>
      </c>
    </row>
    <row r="54" spans="1:37" ht="27" customHeight="1" x14ac:dyDescent="0.25">
      <c r="A54" s="51">
        <f>'OSNOVNA PLAČA'!A48</f>
        <v>39</v>
      </c>
      <c r="B54" s="157" t="str">
        <f t="shared" ca="1" si="20"/>
        <v>A39</v>
      </c>
      <c r="C54" s="52">
        <f ca="1">IF(LEN(B54)&gt;0,'OSNOVNA PLAČA'!C48,"")</f>
        <v>0</v>
      </c>
      <c r="D54" s="54">
        <f ca="1">IF(LEN(B54)&gt;0,'OSNOVNA PLAČA'!D48,"")</f>
        <v>0</v>
      </c>
      <c r="E54" s="171">
        <f ca="1">IF(LEN(B54)&gt;0,SUM('OBRAČUNANA OSNOVNA PLAČA'!K48:M48),"")</f>
        <v>0</v>
      </c>
      <c r="F54" s="55"/>
      <c r="G54" s="55"/>
      <c r="H54" s="55"/>
      <c r="I54" s="55"/>
      <c r="J54" s="55"/>
      <c r="K54" s="172">
        <f t="shared" si="4"/>
        <v>0</v>
      </c>
      <c r="L54" s="120">
        <f t="shared" ca="1" si="5"/>
        <v>0</v>
      </c>
      <c r="M54" s="120">
        <f t="shared" ca="1" si="6"/>
        <v>0</v>
      </c>
      <c r="N54" s="120">
        <f t="shared" ca="1" si="21"/>
        <v>0</v>
      </c>
      <c r="O54" s="120">
        <f t="shared" ca="1" si="8"/>
        <v>0</v>
      </c>
      <c r="P54" s="173">
        <f t="shared" ca="1" si="9"/>
        <v>0</v>
      </c>
      <c r="Q54" s="173">
        <f ca="1">IF(LEN(B54)&gt;0,'4-6'!Q54-'4-6'!P54,"")</f>
        <v>0</v>
      </c>
      <c r="R54" s="174"/>
      <c r="AA54" s="161">
        <f>ROW()</f>
        <v>54</v>
      </c>
      <c r="AB54" s="197" t="e">
        <f t="shared" ca="1" si="10"/>
        <v>#N/A</v>
      </c>
      <c r="AC54" s="197" t="e">
        <f t="shared" ca="1" si="11"/>
        <v>#N/A</v>
      </c>
      <c r="AD54" s="198" t="e">
        <f t="shared" ca="1" si="22"/>
        <v>#N/A</v>
      </c>
      <c r="AE54" s="197" t="e">
        <f t="shared" ca="1" si="23"/>
        <v>#N/A</v>
      </c>
      <c r="AF54" s="198" t="e">
        <f t="shared" ca="1" si="24"/>
        <v>#N/A</v>
      </c>
      <c r="AG54" s="197" t="e">
        <f t="shared" ca="1" si="25"/>
        <v>#N/A</v>
      </c>
      <c r="AH54" s="197" t="e">
        <f t="shared" ca="1" si="16"/>
        <v>#N/A</v>
      </c>
      <c r="AI54" s="199" t="e">
        <f t="shared" ca="1" si="17"/>
        <v>#N/A</v>
      </c>
      <c r="AJ54" s="197" t="e">
        <f t="shared" ca="1" si="18"/>
        <v>#N/A</v>
      </c>
      <c r="AK54" s="197" t="e">
        <f t="shared" ca="1" si="19"/>
        <v>#N/A</v>
      </c>
    </row>
    <row r="55" spans="1:37" ht="27" customHeight="1" x14ac:dyDescent="0.25">
      <c r="A55" s="51">
        <f>'OSNOVNA PLAČA'!A49</f>
        <v>40</v>
      </c>
      <c r="B55" s="157" t="str">
        <f t="shared" ca="1" si="20"/>
        <v>A40</v>
      </c>
      <c r="C55" s="52">
        <f ca="1">IF(LEN(B55)&gt;0,'OSNOVNA PLAČA'!C49,"")</f>
        <v>0</v>
      </c>
      <c r="D55" s="54">
        <f ca="1">IF(LEN(B55)&gt;0,'OSNOVNA PLAČA'!D49,"")</f>
        <v>0</v>
      </c>
      <c r="E55" s="171">
        <f ca="1">IF(LEN(B55)&gt;0,SUM('OBRAČUNANA OSNOVNA PLAČA'!K49:M49),"")</f>
        <v>0</v>
      </c>
      <c r="F55" s="55"/>
      <c r="G55" s="55"/>
      <c r="H55" s="55"/>
      <c r="I55" s="55"/>
      <c r="J55" s="55"/>
      <c r="K55" s="172">
        <f t="shared" si="4"/>
        <v>0</v>
      </c>
      <c r="L55" s="120">
        <f t="shared" ca="1" si="5"/>
        <v>0</v>
      </c>
      <c r="M55" s="120">
        <f t="shared" ca="1" si="6"/>
        <v>0</v>
      </c>
      <c r="N55" s="120">
        <f t="shared" ca="1" si="21"/>
        <v>0</v>
      </c>
      <c r="O55" s="120">
        <f t="shared" ca="1" si="8"/>
        <v>0</v>
      </c>
      <c r="P55" s="173">
        <f t="shared" ca="1" si="9"/>
        <v>0</v>
      </c>
      <c r="Q55" s="173">
        <f ca="1">IF(LEN(B55)&gt;0,'4-6'!Q55-'4-6'!P55,"")</f>
        <v>0</v>
      </c>
      <c r="R55" s="174"/>
      <c r="AA55" s="161">
        <f>ROW()</f>
        <v>55</v>
      </c>
      <c r="AB55" s="197" t="e">
        <f t="shared" ca="1" si="10"/>
        <v>#N/A</v>
      </c>
      <c r="AC55" s="197" t="e">
        <f t="shared" ca="1" si="11"/>
        <v>#N/A</v>
      </c>
      <c r="AD55" s="198" t="e">
        <f t="shared" ca="1" si="22"/>
        <v>#N/A</v>
      </c>
      <c r="AE55" s="197" t="e">
        <f t="shared" ca="1" si="23"/>
        <v>#N/A</v>
      </c>
      <c r="AF55" s="198" t="e">
        <f t="shared" ca="1" si="24"/>
        <v>#N/A</v>
      </c>
      <c r="AG55" s="197" t="e">
        <f t="shared" ca="1" si="25"/>
        <v>#N/A</v>
      </c>
      <c r="AH55" s="197" t="e">
        <f t="shared" ca="1" si="16"/>
        <v>#N/A</v>
      </c>
      <c r="AI55" s="199" t="e">
        <f t="shared" ca="1" si="17"/>
        <v>#N/A</v>
      </c>
      <c r="AJ55" s="197" t="e">
        <f t="shared" ca="1" si="18"/>
        <v>#N/A</v>
      </c>
      <c r="AK55" s="197" t="e">
        <f t="shared" ca="1" si="19"/>
        <v>#N/A</v>
      </c>
    </row>
    <row r="56" spans="1:37" ht="27" customHeight="1" x14ac:dyDescent="0.25">
      <c r="A56" s="51">
        <f>'OSNOVNA PLAČA'!A50</f>
        <v>41</v>
      </c>
      <c r="B56" s="157" t="str">
        <f t="shared" ca="1" si="20"/>
        <v>A41</v>
      </c>
      <c r="C56" s="52">
        <f ca="1">IF(LEN(B56)&gt;0,'OSNOVNA PLAČA'!C50,"")</f>
        <v>0</v>
      </c>
      <c r="D56" s="54">
        <f ca="1">IF(LEN(B56)&gt;0,'OSNOVNA PLAČA'!D50,"")</f>
        <v>0</v>
      </c>
      <c r="E56" s="171">
        <f ca="1">IF(LEN(B56)&gt;0,SUM('OBRAČUNANA OSNOVNA PLAČA'!K50:M50),"")</f>
        <v>0</v>
      </c>
      <c r="F56" s="55"/>
      <c r="G56" s="55"/>
      <c r="H56" s="55"/>
      <c r="I56" s="55"/>
      <c r="J56" s="55"/>
      <c r="K56" s="172">
        <f t="shared" si="4"/>
        <v>0</v>
      </c>
      <c r="L56" s="120">
        <f t="shared" ca="1" si="5"/>
        <v>0</v>
      </c>
      <c r="M56" s="120">
        <f t="shared" ca="1" si="6"/>
        <v>0</v>
      </c>
      <c r="N56" s="120">
        <f t="shared" ca="1" si="21"/>
        <v>0</v>
      </c>
      <c r="O56" s="120">
        <f t="shared" ca="1" si="8"/>
        <v>0</v>
      </c>
      <c r="P56" s="173">
        <f t="shared" ca="1" si="9"/>
        <v>0</v>
      </c>
      <c r="Q56" s="173">
        <f ca="1">IF(LEN(B56)&gt;0,'4-6'!Q56-'4-6'!P56,"")</f>
        <v>0</v>
      </c>
      <c r="R56" s="174"/>
      <c r="AA56" s="161">
        <f>ROW()</f>
        <v>56</v>
      </c>
      <c r="AB56" s="197" t="e">
        <f t="shared" ca="1" si="10"/>
        <v>#N/A</v>
      </c>
      <c r="AC56" s="197" t="e">
        <f t="shared" ca="1" si="11"/>
        <v>#N/A</v>
      </c>
      <c r="AD56" s="198" t="e">
        <f t="shared" ca="1" si="22"/>
        <v>#N/A</v>
      </c>
      <c r="AE56" s="197" t="e">
        <f t="shared" ca="1" si="23"/>
        <v>#N/A</v>
      </c>
      <c r="AF56" s="198" t="e">
        <f t="shared" ca="1" si="24"/>
        <v>#N/A</v>
      </c>
      <c r="AG56" s="197" t="e">
        <f t="shared" ca="1" si="25"/>
        <v>#N/A</v>
      </c>
      <c r="AH56" s="197" t="e">
        <f t="shared" ca="1" si="16"/>
        <v>#N/A</v>
      </c>
      <c r="AI56" s="199" t="e">
        <f t="shared" ca="1" si="17"/>
        <v>#N/A</v>
      </c>
      <c r="AJ56" s="197" t="e">
        <f t="shared" ca="1" si="18"/>
        <v>#N/A</v>
      </c>
      <c r="AK56" s="197" t="e">
        <f t="shared" ca="1" si="19"/>
        <v>#N/A</v>
      </c>
    </row>
    <row r="57" spans="1:37" ht="27" customHeight="1" x14ac:dyDescent="0.25">
      <c r="A57" s="51">
        <f>'OSNOVNA PLAČA'!A51</f>
        <v>42</v>
      </c>
      <c r="B57" s="157" t="str">
        <f t="shared" ca="1" si="20"/>
        <v>A42</v>
      </c>
      <c r="C57" s="52">
        <f ca="1">IF(LEN(B57)&gt;0,'OSNOVNA PLAČA'!C51,"")</f>
        <v>0</v>
      </c>
      <c r="D57" s="54">
        <f ca="1">IF(LEN(B57)&gt;0,'OSNOVNA PLAČA'!D51,"")</f>
        <v>0</v>
      </c>
      <c r="E57" s="171">
        <f ca="1">IF(LEN(B57)&gt;0,SUM('OBRAČUNANA OSNOVNA PLAČA'!K51:M51),"")</f>
        <v>0</v>
      </c>
      <c r="F57" s="55"/>
      <c r="G57" s="55"/>
      <c r="H57" s="55"/>
      <c r="I57" s="55"/>
      <c r="J57" s="55"/>
      <c r="K57" s="172">
        <f t="shared" si="4"/>
        <v>0</v>
      </c>
      <c r="L57" s="120">
        <f t="shared" ca="1" si="5"/>
        <v>0</v>
      </c>
      <c r="M57" s="120">
        <f t="shared" ca="1" si="6"/>
        <v>0</v>
      </c>
      <c r="N57" s="120">
        <f t="shared" ca="1" si="21"/>
        <v>0</v>
      </c>
      <c r="O57" s="120">
        <f t="shared" ca="1" si="8"/>
        <v>0</v>
      </c>
      <c r="P57" s="173">
        <f t="shared" ca="1" si="9"/>
        <v>0</v>
      </c>
      <c r="Q57" s="173">
        <f ca="1">IF(LEN(B57)&gt;0,'4-6'!Q57-'4-6'!P57,"")</f>
        <v>0</v>
      </c>
      <c r="R57" s="174"/>
      <c r="AA57" s="161">
        <f>ROW()</f>
        <v>57</v>
      </c>
      <c r="AB57" s="197" t="e">
        <f t="shared" ca="1" si="10"/>
        <v>#N/A</v>
      </c>
      <c r="AC57" s="197" t="e">
        <f t="shared" ca="1" si="11"/>
        <v>#N/A</v>
      </c>
      <c r="AD57" s="198" t="e">
        <f t="shared" ca="1" si="22"/>
        <v>#N/A</v>
      </c>
      <c r="AE57" s="197" t="e">
        <f t="shared" ca="1" si="23"/>
        <v>#N/A</v>
      </c>
      <c r="AF57" s="198" t="e">
        <f t="shared" ca="1" si="24"/>
        <v>#N/A</v>
      </c>
      <c r="AG57" s="197" t="e">
        <f t="shared" ca="1" si="25"/>
        <v>#N/A</v>
      </c>
      <c r="AH57" s="197" t="e">
        <f t="shared" ca="1" si="16"/>
        <v>#N/A</v>
      </c>
      <c r="AI57" s="199" t="e">
        <f t="shared" ca="1" si="17"/>
        <v>#N/A</v>
      </c>
      <c r="AJ57" s="197" t="e">
        <f t="shared" ca="1" si="18"/>
        <v>#N/A</v>
      </c>
      <c r="AK57" s="197" t="e">
        <f t="shared" ca="1" si="19"/>
        <v>#N/A</v>
      </c>
    </row>
    <row r="58" spans="1:37" ht="27" customHeight="1" x14ac:dyDescent="0.25">
      <c r="A58" s="51">
        <f>'OSNOVNA PLAČA'!A52</f>
        <v>43</v>
      </c>
      <c r="B58" s="157" t="str">
        <f t="shared" ca="1" si="20"/>
        <v>A43</v>
      </c>
      <c r="C58" s="52">
        <f ca="1">IF(LEN(B58)&gt;0,'OSNOVNA PLAČA'!C52,"")</f>
        <v>0</v>
      </c>
      <c r="D58" s="54">
        <f ca="1">IF(LEN(B58)&gt;0,'OSNOVNA PLAČA'!D52,"")</f>
        <v>0</v>
      </c>
      <c r="E58" s="171">
        <f ca="1">IF(LEN(B58)&gt;0,SUM('OBRAČUNANA OSNOVNA PLAČA'!K52:M52),"")</f>
        <v>0</v>
      </c>
      <c r="F58" s="55"/>
      <c r="G58" s="55"/>
      <c r="H58" s="55"/>
      <c r="I58" s="55"/>
      <c r="J58" s="55"/>
      <c r="K58" s="172">
        <f t="shared" si="4"/>
        <v>0</v>
      </c>
      <c r="L58" s="120">
        <f t="shared" ca="1" si="5"/>
        <v>0</v>
      </c>
      <c r="M58" s="120">
        <f t="shared" ca="1" si="6"/>
        <v>0</v>
      </c>
      <c r="N58" s="120">
        <f t="shared" ca="1" si="21"/>
        <v>0</v>
      </c>
      <c r="O58" s="120">
        <f t="shared" ca="1" si="8"/>
        <v>0</v>
      </c>
      <c r="P58" s="173">
        <f t="shared" ca="1" si="9"/>
        <v>0</v>
      </c>
      <c r="Q58" s="173">
        <f ca="1">IF(LEN(B58)&gt;0,'4-6'!Q58-'4-6'!P58,"")</f>
        <v>0</v>
      </c>
      <c r="R58" s="174"/>
      <c r="AA58" s="161">
        <f>ROW()</f>
        <v>58</v>
      </c>
      <c r="AB58" s="197" t="e">
        <f t="shared" ca="1" si="10"/>
        <v>#N/A</v>
      </c>
      <c r="AC58" s="197" t="e">
        <f t="shared" ca="1" si="11"/>
        <v>#N/A</v>
      </c>
      <c r="AD58" s="198" t="e">
        <f t="shared" ca="1" si="22"/>
        <v>#N/A</v>
      </c>
      <c r="AE58" s="197" t="e">
        <f t="shared" ca="1" si="23"/>
        <v>#N/A</v>
      </c>
      <c r="AF58" s="198" t="e">
        <f t="shared" ca="1" si="24"/>
        <v>#N/A</v>
      </c>
      <c r="AG58" s="197" t="e">
        <f t="shared" ca="1" si="25"/>
        <v>#N/A</v>
      </c>
      <c r="AH58" s="197" t="e">
        <f t="shared" ca="1" si="16"/>
        <v>#N/A</v>
      </c>
      <c r="AI58" s="199" t="e">
        <f t="shared" ca="1" si="17"/>
        <v>#N/A</v>
      </c>
      <c r="AJ58" s="197" t="e">
        <f t="shared" ca="1" si="18"/>
        <v>#N/A</v>
      </c>
      <c r="AK58" s="197" t="e">
        <f t="shared" ca="1" si="19"/>
        <v>#N/A</v>
      </c>
    </row>
    <row r="59" spans="1:37" ht="27" customHeight="1" x14ac:dyDescent="0.25">
      <c r="A59" s="51">
        <f>'OSNOVNA PLAČA'!A53</f>
        <v>44</v>
      </c>
      <c r="B59" s="157" t="str">
        <f t="shared" ca="1" si="20"/>
        <v>A44</v>
      </c>
      <c r="C59" s="52">
        <f ca="1">IF(LEN(B59)&gt;0,'OSNOVNA PLAČA'!C53,"")</f>
        <v>0</v>
      </c>
      <c r="D59" s="54">
        <f ca="1">IF(LEN(B59)&gt;0,'OSNOVNA PLAČA'!D53,"")</f>
        <v>0</v>
      </c>
      <c r="E59" s="171">
        <f ca="1">IF(LEN(B59)&gt;0,SUM('OBRAČUNANA OSNOVNA PLAČA'!K53:M53),"")</f>
        <v>0</v>
      </c>
      <c r="F59" s="55"/>
      <c r="G59" s="55"/>
      <c r="H59" s="55"/>
      <c r="I59" s="55"/>
      <c r="J59" s="55"/>
      <c r="K59" s="172">
        <f t="shared" si="4"/>
        <v>0</v>
      </c>
      <c r="L59" s="120">
        <f t="shared" ca="1" si="5"/>
        <v>0</v>
      </c>
      <c r="M59" s="120">
        <f t="shared" ca="1" si="6"/>
        <v>0</v>
      </c>
      <c r="N59" s="120">
        <f t="shared" ca="1" si="21"/>
        <v>0</v>
      </c>
      <c r="O59" s="120">
        <f t="shared" ca="1" si="8"/>
        <v>0</v>
      </c>
      <c r="P59" s="173">
        <f t="shared" ca="1" si="9"/>
        <v>0</v>
      </c>
      <c r="Q59" s="173">
        <f ca="1">IF(LEN(B59)&gt;0,'4-6'!Q59-'4-6'!P59,"")</f>
        <v>0</v>
      </c>
      <c r="R59" s="174"/>
      <c r="AA59" s="161">
        <f>ROW()</f>
        <v>59</v>
      </c>
      <c r="AB59" s="197" t="e">
        <f t="shared" ca="1" si="10"/>
        <v>#N/A</v>
      </c>
      <c r="AC59" s="197" t="e">
        <f t="shared" ca="1" si="11"/>
        <v>#N/A</v>
      </c>
      <c r="AD59" s="198" t="e">
        <f t="shared" ca="1" si="22"/>
        <v>#N/A</v>
      </c>
      <c r="AE59" s="197" t="e">
        <f t="shared" ca="1" si="23"/>
        <v>#N/A</v>
      </c>
      <c r="AF59" s="198" t="e">
        <f t="shared" ca="1" si="24"/>
        <v>#N/A</v>
      </c>
      <c r="AG59" s="197" t="e">
        <f t="shared" ca="1" si="25"/>
        <v>#N/A</v>
      </c>
      <c r="AH59" s="197" t="e">
        <f t="shared" ca="1" si="16"/>
        <v>#N/A</v>
      </c>
      <c r="AI59" s="199" t="e">
        <f t="shared" ca="1" si="17"/>
        <v>#N/A</v>
      </c>
      <c r="AJ59" s="197" t="e">
        <f t="shared" ca="1" si="18"/>
        <v>#N/A</v>
      </c>
      <c r="AK59" s="197" t="e">
        <f t="shared" ca="1" si="19"/>
        <v>#N/A</v>
      </c>
    </row>
    <row r="60" spans="1:37" ht="27" customHeight="1" x14ac:dyDescent="0.25">
      <c r="A60" s="51">
        <f>'OSNOVNA PLAČA'!A54</f>
        <v>45</v>
      </c>
      <c r="B60" s="157" t="str">
        <f t="shared" ca="1" si="20"/>
        <v>A45</v>
      </c>
      <c r="C60" s="52">
        <f ca="1">IF(LEN(B60)&gt;0,'OSNOVNA PLAČA'!C54,"")</f>
        <v>0</v>
      </c>
      <c r="D60" s="54">
        <f ca="1">IF(LEN(B60)&gt;0,'OSNOVNA PLAČA'!D54,"")</f>
        <v>0</v>
      </c>
      <c r="E60" s="171">
        <f ca="1">IF(LEN(B60)&gt;0,SUM('OBRAČUNANA OSNOVNA PLAČA'!K54:M54),"")</f>
        <v>0</v>
      </c>
      <c r="F60" s="55"/>
      <c r="G60" s="55"/>
      <c r="H60" s="55"/>
      <c r="I60" s="55"/>
      <c r="J60" s="55"/>
      <c r="K60" s="172">
        <f t="shared" si="4"/>
        <v>0</v>
      </c>
      <c r="L60" s="120">
        <f t="shared" ca="1" si="5"/>
        <v>0</v>
      </c>
      <c r="M60" s="120">
        <f t="shared" ca="1" si="6"/>
        <v>0</v>
      </c>
      <c r="N60" s="120">
        <f t="shared" ca="1" si="21"/>
        <v>0</v>
      </c>
      <c r="O60" s="120">
        <f t="shared" ca="1" si="8"/>
        <v>0</v>
      </c>
      <c r="P60" s="173">
        <f t="shared" ca="1" si="9"/>
        <v>0</v>
      </c>
      <c r="Q60" s="173">
        <f ca="1">IF(LEN(B60)&gt;0,'4-6'!Q60-'4-6'!P60,"")</f>
        <v>0</v>
      </c>
      <c r="R60" s="174"/>
      <c r="AA60" s="161">
        <f>ROW()</f>
        <v>60</v>
      </c>
      <c r="AB60" s="197" t="e">
        <f t="shared" ca="1" si="10"/>
        <v>#N/A</v>
      </c>
      <c r="AC60" s="197" t="e">
        <f t="shared" ca="1" si="11"/>
        <v>#N/A</v>
      </c>
      <c r="AD60" s="198" t="e">
        <f t="shared" ca="1" si="22"/>
        <v>#N/A</v>
      </c>
      <c r="AE60" s="197" t="e">
        <f t="shared" ca="1" si="23"/>
        <v>#N/A</v>
      </c>
      <c r="AF60" s="198" t="e">
        <f t="shared" ca="1" si="24"/>
        <v>#N/A</v>
      </c>
      <c r="AG60" s="197" t="e">
        <f t="shared" ca="1" si="25"/>
        <v>#N/A</v>
      </c>
      <c r="AH60" s="197" t="e">
        <f t="shared" ca="1" si="16"/>
        <v>#N/A</v>
      </c>
      <c r="AI60" s="199" t="e">
        <f t="shared" ca="1" si="17"/>
        <v>#N/A</v>
      </c>
      <c r="AJ60" s="197" t="e">
        <f t="shared" ca="1" si="18"/>
        <v>#N/A</v>
      </c>
      <c r="AK60" s="197" t="e">
        <f t="shared" ca="1" si="19"/>
        <v>#N/A</v>
      </c>
    </row>
    <row r="61" spans="1:37" ht="27" customHeight="1" x14ac:dyDescent="0.25">
      <c r="A61" s="51">
        <f>'OSNOVNA PLAČA'!A55</f>
        <v>46</v>
      </c>
      <c r="B61" s="157" t="str">
        <f t="shared" ca="1" si="20"/>
        <v>A46</v>
      </c>
      <c r="C61" s="52">
        <f ca="1">IF(LEN(B61)&gt;0,'OSNOVNA PLAČA'!C55,"")</f>
        <v>0</v>
      </c>
      <c r="D61" s="54">
        <f ca="1">IF(LEN(B61)&gt;0,'OSNOVNA PLAČA'!D55,"")</f>
        <v>0</v>
      </c>
      <c r="E61" s="171">
        <f ca="1">IF(LEN(B61)&gt;0,SUM('OBRAČUNANA OSNOVNA PLAČA'!K55:M55),"")</f>
        <v>0</v>
      </c>
      <c r="F61" s="55"/>
      <c r="G61" s="55"/>
      <c r="H61" s="55"/>
      <c r="I61" s="55"/>
      <c r="J61" s="55"/>
      <c r="K61" s="172">
        <f t="shared" si="4"/>
        <v>0</v>
      </c>
      <c r="L61" s="120">
        <f t="shared" ca="1" si="5"/>
        <v>0</v>
      </c>
      <c r="M61" s="120">
        <f t="shared" ca="1" si="6"/>
        <v>0</v>
      </c>
      <c r="N61" s="120">
        <f t="shared" ca="1" si="21"/>
        <v>0</v>
      </c>
      <c r="O61" s="120">
        <f t="shared" ca="1" si="8"/>
        <v>0</v>
      </c>
      <c r="P61" s="173">
        <f t="shared" ca="1" si="9"/>
        <v>0</v>
      </c>
      <c r="Q61" s="173">
        <f ca="1">IF(LEN(B61)&gt;0,'4-6'!Q61-'4-6'!P61,"")</f>
        <v>0</v>
      </c>
      <c r="R61" s="174"/>
      <c r="AA61" s="161">
        <f>ROW()</f>
        <v>61</v>
      </c>
      <c r="AB61" s="197" t="e">
        <f t="shared" ca="1" si="10"/>
        <v>#N/A</v>
      </c>
      <c r="AC61" s="197" t="e">
        <f t="shared" ca="1" si="11"/>
        <v>#N/A</v>
      </c>
      <c r="AD61" s="198" t="e">
        <f t="shared" ca="1" si="22"/>
        <v>#N/A</v>
      </c>
      <c r="AE61" s="197" t="e">
        <f t="shared" ca="1" si="23"/>
        <v>#N/A</v>
      </c>
      <c r="AF61" s="198" t="e">
        <f t="shared" ca="1" si="24"/>
        <v>#N/A</v>
      </c>
      <c r="AG61" s="197" t="e">
        <f t="shared" ca="1" si="25"/>
        <v>#N/A</v>
      </c>
      <c r="AH61" s="197" t="e">
        <f t="shared" ca="1" si="16"/>
        <v>#N/A</v>
      </c>
      <c r="AI61" s="199" t="e">
        <f t="shared" ca="1" si="17"/>
        <v>#N/A</v>
      </c>
      <c r="AJ61" s="197" t="e">
        <f t="shared" ca="1" si="18"/>
        <v>#N/A</v>
      </c>
      <c r="AK61" s="197" t="e">
        <f t="shared" ca="1" si="19"/>
        <v>#N/A</v>
      </c>
    </row>
    <row r="62" spans="1:37" ht="27" customHeight="1" x14ac:dyDescent="0.25">
      <c r="A62" s="51">
        <f>'OSNOVNA PLAČA'!A56</f>
        <v>47</v>
      </c>
      <c r="B62" s="157" t="str">
        <f t="shared" ca="1" si="20"/>
        <v>A47</v>
      </c>
      <c r="C62" s="52">
        <f ca="1">IF(LEN(B62)&gt;0,'OSNOVNA PLAČA'!C56,"")</f>
        <v>0</v>
      </c>
      <c r="D62" s="54">
        <f ca="1">IF(LEN(B62)&gt;0,'OSNOVNA PLAČA'!D56,"")</f>
        <v>0</v>
      </c>
      <c r="E62" s="171">
        <f ca="1">IF(LEN(B62)&gt;0,SUM('OBRAČUNANA OSNOVNA PLAČA'!K56:M56),"")</f>
        <v>0</v>
      </c>
      <c r="F62" s="55"/>
      <c r="G62" s="55"/>
      <c r="H62" s="55"/>
      <c r="I62" s="55"/>
      <c r="J62" s="55"/>
      <c r="K62" s="172">
        <f t="shared" si="4"/>
        <v>0</v>
      </c>
      <c r="L62" s="120">
        <f t="shared" ca="1" si="5"/>
        <v>0</v>
      </c>
      <c r="M62" s="120">
        <f t="shared" ca="1" si="6"/>
        <v>0</v>
      </c>
      <c r="N62" s="120">
        <f t="shared" ca="1" si="21"/>
        <v>0</v>
      </c>
      <c r="O62" s="120">
        <f t="shared" ca="1" si="8"/>
        <v>0</v>
      </c>
      <c r="P62" s="173">
        <f t="shared" ca="1" si="9"/>
        <v>0</v>
      </c>
      <c r="Q62" s="173">
        <f ca="1">IF(LEN(B62)&gt;0,'4-6'!Q62-'4-6'!P62,"")</f>
        <v>0</v>
      </c>
      <c r="R62" s="174"/>
      <c r="AA62" s="161">
        <f>ROW()</f>
        <v>62</v>
      </c>
      <c r="AB62" s="197" t="e">
        <f t="shared" ca="1" si="10"/>
        <v>#N/A</v>
      </c>
      <c r="AC62" s="197" t="e">
        <f t="shared" ca="1" si="11"/>
        <v>#N/A</v>
      </c>
      <c r="AD62" s="198" t="e">
        <f t="shared" ca="1" si="22"/>
        <v>#N/A</v>
      </c>
      <c r="AE62" s="197" t="e">
        <f t="shared" ca="1" si="23"/>
        <v>#N/A</v>
      </c>
      <c r="AF62" s="198" t="e">
        <f t="shared" ca="1" si="24"/>
        <v>#N/A</v>
      </c>
      <c r="AG62" s="197" t="e">
        <f t="shared" ca="1" si="25"/>
        <v>#N/A</v>
      </c>
      <c r="AH62" s="197" t="e">
        <f t="shared" ca="1" si="16"/>
        <v>#N/A</v>
      </c>
      <c r="AI62" s="199" t="e">
        <f t="shared" ca="1" si="17"/>
        <v>#N/A</v>
      </c>
      <c r="AJ62" s="197" t="e">
        <f t="shared" ca="1" si="18"/>
        <v>#N/A</v>
      </c>
      <c r="AK62" s="197" t="e">
        <f t="shared" ca="1" si="19"/>
        <v>#N/A</v>
      </c>
    </row>
    <row r="63" spans="1:37" ht="27" customHeight="1" x14ac:dyDescent="0.25">
      <c r="A63" s="51">
        <f>'OSNOVNA PLAČA'!A57</f>
        <v>48</v>
      </c>
      <c r="B63" s="157" t="str">
        <f t="shared" ca="1" si="20"/>
        <v>A48</v>
      </c>
      <c r="C63" s="52">
        <f ca="1">IF(LEN(B63)&gt;0,'OSNOVNA PLAČA'!C57,"")</f>
        <v>0</v>
      </c>
      <c r="D63" s="54">
        <f ca="1">IF(LEN(B63)&gt;0,'OSNOVNA PLAČA'!D57,"")</f>
        <v>0</v>
      </c>
      <c r="E63" s="171">
        <f ca="1">IF(LEN(B63)&gt;0,SUM('OBRAČUNANA OSNOVNA PLAČA'!K57:M57),"")</f>
        <v>0</v>
      </c>
      <c r="F63" s="55"/>
      <c r="G63" s="55"/>
      <c r="H63" s="55"/>
      <c r="I63" s="55"/>
      <c r="J63" s="55"/>
      <c r="K63" s="172">
        <f t="shared" si="4"/>
        <v>0</v>
      </c>
      <c r="L63" s="120">
        <f t="shared" ca="1" si="5"/>
        <v>0</v>
      </c>
      <c r="M63" s="120">
        <f t="shared" ca="1" si="6"/>
        <v>0</v>
      </c>
      <c r="N63" s="120">
        <f t="shared" ca="1" si="21"/>
        <v>0</v>
      </c>
      <c r="O63" s="120">
        <f t="shared" ca="1" si="8"/>
        <v>0</v>
      </c>
      <c r="P63" s="173">
        <f t="shared" ca="1" si="9"/>
        <v>0</v>
      </c>
      <c r="Q63" s="173">
        <f ca="1">IF(LEN(B63)&gt;0,'4-6'!Q63-'4-6'!P63,"")</f>
        <v>0</v>
      </c>
      <c r="R63" s="174"/>
      <c r="AA63" s="161">
        <f>ROW()</f>
        <v>63</v>
      </c>
      <c r="AB63" s="197" t="e">
        <f t="shared" ca="1" si="10"/>
        <v>#N/A</v>
      </c>
      <c r="AC63" s="197" t="e">
        <f t="shared" ca="1" si="11"/>
        <v>#N/A</v>
      </c>
      <c r="AD63" s="198" t="e">
        <f t="shared" ca="1" si="22"/>
        <v>#N/A</v>
      </c>
      <c r="AE63" s="197" t="e">
        <f t="shared" ca="1" si="23"/>
        <v>#N/A</v>
      </c>
      <c r="AF63" s="198" t="e">
        <f t="shared" ca="1" si="24"/>
        <v>#N/A</v>
      </c>
      <c r="AG63" s="197" t="e">
        <f t="shared" ca="1" si="25"/>
        <v>#N/A</v>
      </c>
      <c r="AH63" s="197" t="e">
        <f t="shared" ca="1" si="16"/>
        <v>#N/A</v>
      </c>
      <c r="AI63" s="199" t="e">
        <f t="shared" ca="1" si="17"/>
        <v>#N/A</v>
      </c>
      <c r="AJ63" s="197" t="e">
        <f t="shared" ca="1" si="18"/>
        <v>#N/A</v>
      </c>
      <c r="AK63" s="197" t="e">
        <f t="shared" ca="1" si="19"/>
        <v>#N/A</v>
      </c>
    </row>
    <row r="64" spans="1:37" ht="27" customHeight="1" x14ac:dyDescent="0.25">
      <c r="A64" s="51">
        <f>'OSNOVNA PLAČA'!A58</f>
        <v>49</v>
      </c>
      <c r="B64" s="157" t="str">
        <f t="shared" ca="1" si="20"/>
        <v>A49</v>
      </c>
      <c r="C64" s="52">
        <f ca="1">IF(LEN(B64)&gt;0,'OSNOVNA PLAČA'!C58,"")</f>
        <v>0</v>
      </c>
      <c r="D64" s="54">
        <f ca="1">IF(LEN(B64)&gt;0,'OSNOVNA PLAČA'!D58,"")</f>
        <v>0</v>
      </c>
      <c r="E64" s="171">
        <f ca="1">IF(LEN(B64)&gt;0,SUM('OBRAČUNANA OSNOVNA PLAČA'!K58:M58),"")</f>
        <v>0</v>
      </c>
      <c r="F64" s="55"/>
      <c r="G64" s="55"/>
      <c r="H64" s="55"/>
      <c r="I64" s="55"/>
      <c r="J64" s="55"/>
      <c r="K64" s="172">
        <f t="shared" si="4"/>
        <v>0</v>
      </c>
      <c r="L64" s="120">
        <f t="shared" ca="1" si="5"/>
        <v>0</v>
      </c>
      <c r="M64" s="120">
        <f t="shared" ca="1" si="6"/>
        <v>0</v>
      </c>
      <c r="N64" s="120">
        <f t="shared" ca="1" si="21"/>
        <v>0</v>
      </c>
      <c r="O64" s="120">
        <f t="shared" ca="1" si="8"/>
        <v>0</v>
      </c>
      <c r="P64" s="173">
        <f t="shared" ca="1" si="9"/>
        <v>0</v>
      </c>
      <c r="Q64" s="173">
        <f ca="1">IF(LEN(B64)&gt;0,'4-6'!Q64-'4-6'!P64,"")</f>
        <v>0</v>
      </c>
      <c r="R64" s="174"/>
      <c r="AA64" s="161">
        <f>ROW()</f>
        <v>64</v>
      </c>
      <c r="AB64" s="197" t="e">
        <f t="shared" ca="1" si="10"/>
        <v>#N/A</v>
      </c>
      <c r="AC64" s="197" t="e">
        <f t="shared" ca="1" si="11"/>
        <v>#N/A</v>
      </c>
      <c r="AD64" s="198" t="e">
        <f t="shared" ca="1" si="22"/>
        <v>#N/A</v>
      </c>
      <c r="AE64" s="197" t="e">
        <f t="shared" ca="1" si="23"/>
        <v>#N/A</v>
      </c>
      <c r="AF64" s="198" t="e">
        <f t="shared" ca="1" si="24"/>
        <v>#N/A</v>
      </c>
      <c r="AG64" s="197" t="e">
        <f t="shared" ca="1" si="25"/>
        <v>#N/A</v>
      </c>
      <c r="AH64" s="197" t="e">
        <f t="shared" ca="1" si="16"/>
        <v>#N/A</v>
      </c>
      <c r="AI64" s="199" t="e">
        <f t="shared" ca="1" si="17"/>
        <v>#N/A</v>
      </c>
      <c r="AJ64" s="197" t="e">
        <f t="shared" ca="1" si="18"/>
        <v>#N/A</v>
      </c>
      <c r="AK64" s="197" t="e">
        <f t="shared" ca="1" si="19"/>
        <v>#N/A</v>
      </c>
    </row>
    <row r="65" spans="1:43" ht="27" customHeight="1" x14ac:dyDescent="0.25">
      <c r="A65" s="51">
        <f>'OSNOVNA PLAČA'!A59</f>
        <v>50</v>
      </c>
      <c r="B65" s="157" t="str">
        <f t="shared" ca="1" si="20"/>
        <v>A50</v>
      </c>
      <c r="C65" s="52">
        <f ca="1">IF(LEN(B65)&gt;0,'OSNOVNA PLAČA'!C59,"")</f>
        <v>0</v>
      </c>
      <c r="D65" s="54">
        <f ca="1">IF(LEN(B65)&gt;0,'OSNOVNA PLAČA'!D59,"")</f>
        <v>0</v>
      </c>
      <c r="E65" s="171">
        <f ca="1">IF(LEN(B65)&gt;0,SUM('OBRAČUNANA OSNOVNA PLAČA'!K59:M59),"")</f>
        <v>0</v>
      </c>
      <c r="F65" s="55"/>
      <c r="G65" s="55"/>
      <c r="H65" s="55"/>
      <c r="I65" s="55"/>
      <c r="J65" s="55"/>
      <c r="K65" s="172">
        <f t="shared" si="4"/>
        <v>0</v>
      </c>
      <c r="L65" s="120">
        <f t="shared" ca="1" si="5"/>
        <v>0</v>
      </c>
      <c r="M65" s="120">
        <f t="shared" ca="1" si="6"/>
        <v>0</v>
      </c>
      <c r="N65" s="120">
        <f t="shared" ca="1" si="21"/>
        <v>0</v>
      </c>
      <c r="O65" s="120">
        <f t="shared" ca="1" si="8"/>
        <v>0</v>
      </c>
      <c r="P65" s="173">
        <f t="shared" ca="1" si="9"/>
        <v>0</v>
      </c>
      <c r="Q65" s="173">
        <f ca="1">IF(LEN(B65)&gt;0,'4-6'!Q65-'4-6'!P65,"")</f>
        <v>0</v>
      </c>
      <c r="R65" s="174"/>
      <c r="AA65" s="161">
        <f>ROW()</f>
        <v>65</v>
      </c>
      <c r="AB65" s="197" t="e">
        <f t="shared" ca="1" si="10"/>
        <v>#N/A</v>
      </c>
      <c r="AC65" s="197" t="e">
        <f t="shared" ca="1" si="11"/>
        <v>#N/A</v>
      </c>
      <c r="AD65" s="198" t="e">
        <f t="shared" ca="1" si="22"/>
        <v>#N/A</v>
      </c>
      <c r="AE65" s="197" t="e">
        <f t="shared" ca="1" si="23"/>
        <v>#N/A</v>
      </c>
      <c r="AF65" s="198" t="e">
        <f t="shared" ca="1" si="24"/>
        <v>#N/A</v>
      </c>
      <c r="AG65" s="197" t="e">
        <f t="shared" ca="1" si="25"/>
        <v>#N/A</v>
      </c>
      <c r="AH65" s="197" t="e">
        <f t="shared" ca="1" si="16"/>
        <v>#N/A</v>
      </c>
      <c r="AI65" s="199" t="e">
        <f t="shared" ca="1" si="17"/>
        <v>#N/A</v>
      </c>
      <c r="AJ65" s="197" t="e">
        <f t="shared" ca="1" si="18"/>
        <v>#N/A</v>
      </c>
      <c r="AK65" s="197" t="e">
        <f t="shared" ca="1" si="19"/>
        <v>#N/A</v>
      </c>
    </row>
    <row r="66" spans="1:43" ht="26.25" customHeight="1" thickBot="1" x14ac:dyDescent="0.3">
      <c r="A66" s="32"/>
      <c r="B66" s="109" t="s">
        <v>36</v>
      </c>
      <c r="C66" s="264"/>
      <c r="D66" s="265"/>
      <c r="E66" s="110">
        <f>SUM('OSNOVNA PLAČA'!L60:N60)</f>
        <v>20000</v>
      </c>
      <c r="F66" s="175"/>
      <c r="G66" s="175"/>
      <c r="K66" s="32"/>
      <c r="L66" s="41"/>
      <c r="M66" s="41"/>
      <c r="N66" s="121" t="s">
        <v>196</v>
      </c>
      <c r="O66" s="122">
        <f ca="1">SUM(O16:O65)</f>
        <v>400</v>
      </c>
      <c r="P66" s="123" t="s">
        <v>82</v>
      </c>
      <c r="Q66" s="124">
        <f ca="1">SUM(P16:P65)</f>
        <v>400</v>
      </c>
      <c r="R66" s="176"/>
      <c r="AA66" s="200">
        <f>ROW()</f>
        <v>66</v>
      </c>
      <c r="AB66" s="201" t="e">
        <f ca="1">SUM(AB16:AB65)</f>
        <v>#N/A</v>
      </c>
      <c r="AC66" s="201" t="e">
        <f ca="1">SUM(AC16:AC65)</f>
        <v>#N/A</v>
      </c>
      <c r="AD66" s="202" t="str">
        <f>+N66</f>
        <v>Izračunana masa</v>
      </c>
      <c r="AE66" s="202" t="e">
        <f ca="1">SUM(AE16:AE65)</f>
        <v>#N/A</v>
      </c>
      <c r="AF66" s="129"/>
      <c r="AG66" s="203" t="str">
        <f>+P66</f>
        <v>Izplačana masa</v>
      </c>
      <c r="AH66" s="201" t="e">
        <f ca="1">SUM(AH16:AH65)</f>
        <v>#N/A</v>
      </c>
      <c r="AK66" s="197" t="e">
        <f ca="1">SUM(AK16:AK65)</f>
        <v>#N/A</v>
      </c>
      <c r="AL66" s="352" t="e">
        <f>+#REF!</f>
        <v>#REF!</v>
      </c>
      <c r="AM66" s="353"/>
      <c r="AN66" s="353"/>
      <c r="AO66" s="353"/>
      <c r="AP66" s="353"/>
      <c r="AQ66" s="354"/>
    </row>
    <row r="67" spans="1:43" ht="42" customHeight="1" thickBot="1" x14ac:dyDescent="0.3">
      <c r="A67" s="32"/>
      <c r="B67" s="111" t="s">
        <v>45</v>
      </c>
      <c r="C67" s="158"/>
      <c r="D67" s="112">
        <v>0.02</v>
      </c>
      <c r="E67" s="113">
        <f ca="1">0.02*E66+'4-6'!Q67</f>
        <v>400</v>
      </c>
      <c r="J67" s="177"/>
      <c r="K67" s="32"/>
      <c r="L67" s="41"/>
      <c r="M67" s="41"/>
      <c r="N67" s="125" t="s">
        <v>79</v>
      </c>
      <c r="O67" s="126">
        <f ca="1">IF(SUM(M16:M65)=0,0,E67/SUM(M16:M65))</f>
        <v>9.5238095238095233E-2</v>
      </c>
      <c r="P67" s="127" t="s">
        <v>83</v>
      </c>
      <c r="Q67" s="128">
        <f ca="1">E67-Q66</f>
        <v>0</v>
      </c>
      <c r="R67" s="32"/>
      <c r="S67" s="204" t="str">
        <f ca="1">IF(Q67=0,"","Potrebno je popraviti ocene oz.  oceniti  dodatne javne uslužbence z nadpovprečnimi ocenami, da se lahko razpoložljiv znesek za RDU v celoti porazdeli")</f>
        <v/>
      </c>
      <c r="AA67" s="200">
        <f>ROW()</f>
        <v>67</v>
      </c>
      <c r="AB67" s="205" t="str">
        <f>+P67</f>
        <v>Ostanek</v>
      </c>
      <c r="AC67" s="206" t="e">
        <f ca="1">IF($AN$3=1,0,INDIRECT( "'" &amp; $AN$2 &amp; "'!Q" &amp; TEXT($AA67,0)))</f>
        <v>#N/A</v>
      </c>
      <c r="AD67" s="202" t="str">
        <f>+N67</f>
        <v>Kor. faktor (KF)</v>
      </c>
      <c r="AE67" s="207" t="e">
        <f ca="1">IF(AE66=0,0,(AC67+AK67)/AE66)</f>
        <v>#N/A</v>
      </c>
      <c r="AF67" s="129"/>
      <c r="AG67" s="208" t="str">
        <f>+AB67</f>
        <v>Ostanek</v>
      </c>
      <c r="AH67" s="206" t="e">
        <f ca="1">+E67-AH66+AC67</f>
        <v>#N/A</v>
      </c>
      <c r="AK67" s="197" t="e">
        <f ca="1">+AL67*AK66</f>
        <v>#N/A</v>
      </c>
      <c r="AL67" s="209">
        <f>+D67</f>
        <v>0.02</v>
      </c>
      <c r="AM67" s="352" t="e">
        <f>+#REF!</f>
        <v>#REF!</v>
      </c>
      <c r="AN67" s="353"/>
      <c r="AO67" s="353"/>
      <c r="AP67" s="353"/>
      <c r="AQ67" s="354"/>
    </row>
    <row r="68" spans="1:43" x14ac:dyDescent="0.25">
      <c r="A68" s="32"/>
      <c r="B68" s="32"/>
      <c r="C68" s="32"/>
      <c r="D68" s="32"/>
      <c r="E68" s="41"/>
      <c r="K68" s="178"/>
      <c r="L68" s="41"/>
      <c r="M68" s="41"/>
      <c r="N68" s="41"/>
      <c r="O68" s="41"/>
      <c r="P68" s="41"/>
      <c r="Q68" s="41"/>
      <c r="S68" s="178"/>
    </row>
    <row r="69" spans="1:43" ht="13.8" thickBot="1" x14ac:dyDescent="0.3">
      <c r="K69" s="32"/>
      <c r="L69" s="41"/>
      <c r="M69" s="41"/>
      <c r="N69" s="41"/>
      <c r="O69" s="41"/>
      <c r="P69" s="41"/>
      <c r="Q69" s="41"/>
    </row>
    <row r="70" spans="1:43" ht="12.75" customHeight="1" x14ac:dyDescent="0.25">
      <c r="B70" s="269" t="s">
        <v>30</v>
      </c>
      <c r="C70" s="270"/>
      <c r="D70" s="102"/>
      <c r="E70" s="273" t="s">
        <v>29</v>
      </c>
      <c r="F70" s="274"/>
      <c r="G70" s="274"/>
      <c r="H70" s="274"/>
      <c r="I70" s="274"/>
      <c r="J70" s="275"/>
      <c r="K70" s="129"/>
      <c r="L70" s="130" t="s">
        <v>21</v>
      </c>
      <c r="M70" s="210"/>
      <c r="N70" s="131"/>
      <c r="O70" s="276" t="s">
        <v>84</v>
      </c>
      <c r="P70" s="277"/>
      <c r="Q70" s="278"/>
    </row>
    <row r="71" spans="1:43" x14ac:dyDescent="0.25">
      <c r="B71" s="271"/>
      <c r="C71" s="272"/>
      <c r="D71" s="102"/>
      <c r="E71" s="103" t="s">
        <v>25</v>
      </c>
      <c r="F71" s="180"/>
      <c r="G71" s="180"/>
      <c r="H71" s="180"/>
      <c r="I71" s="180"/>
      <c r="J71" s="181"/>
      <c r="K71" s="129"/>
      <c r="L71" s="132">
        <v>0</v>
      </c>
      <c r="M71" s="179"/>
      <c r="N71" s="131"/>
      <c r="O71" s="279"/>
      <c r="P71" s="280"/>
      <c r="Q71" s="281"/>
    </row>
    <row r="72" spans="1:43" ht="13.8" thickBot="1" x14ac:dyDescent="0.3">
      <c r="B72" s="104" t="s">
        <v>47</v>
      </c>
      <c r="C72" s="105">
        <v>2</v>
      </c>
      <c r="D72" s="102"/>
      <c r="E72" s="103" t="s">
        <v>24</v>
      </c>
      <c r="F72" s="180"/>
      <c r="G72" s="180"/>
      <c r="H72" s="180"/>
      <c r="I72" s="180"/>
      <c r="J72" s="181"/>
      <c r="K72" s="129"/>
      <c r="L72" s="133">
        <v>1</v>
      </c>
      <c r="M72" s="179"/>
      <c r="N72" s="131"/>
      <c r="O72" s="182" t="s">
        <v>81</v>
      </c>
      <c r="P72" s="183" t="s">
        <v>89</v>
      </c>
      <c r="Q72" s="184">
        <v>5</v>
      </c>
    </row>
    <row r="73" spans="1:43" x14ac:dyDescent="0.25">
      <c r="B73" s="75"/>
      <c r="C73" s="185"/>
      <c r="D73" s="102"/>
      <c r="E73" s="103" t="s">
        <v>26</v>
      </c>
      <c r="F73" s="180"/>
      <c r="G73" s="180"/>
      <c r="H73" s="180"/>
      <c r="I73" s="180"/>
      <c r="J73" s="181"/>
      <c r="K73" s="129"/>
      <c r="L73" s="31"/>
      <c r="M73" s="31"/>
      <c r="N73" s="134"/>
      <c r="O73" s="131"/>
      <c r="P73" s="131"/>
      <c r="Q73" s="131"/>
    </row>
    <row r="74" spans="1:43" x14ac:dyDescent="0.25">
      <c r="B74" s="102"/>
      <c r="C74" s="102"/>
      <c r="D74" s="102"/>
      <c r="E74" s="103" t="s">
        <v>27</v>
      </c>
      <c r="F74" s="180"/>
      <c r="G74" s="180"/>
      <c r="H74" s="180"/>
      <c r="I74" s="180"/>
      <c r="J74" s="181"/>
      <c r="K74" s="129"/>
      <c r="L74" s="131"/>
      <c r="M74" s="131"/>
      <c r="N74" s="131"/>
      <c r="O74" s="131"/>
      <c r="P74" s="131"/>
      <c r="Q74" s="131"/>
    </row>
    <row r="75" spans="1:43" ht="13.8" thickBot="1" x14ac:dyDescent="0.3">
      <c r="B75" s="102"/>
      <c r="C75" s="102"/>
      <c r="D75" s="102"/>
      <c r="E75" s="106" t="s">
        <v>28</v>
      </c>
      <c r="F75" s="186"/>
      <c r="G75" s="186"/>
      <c r="H75" s="186"/>
      <c r="I75" s="186"/>
      <c r="J75" s="187"/>
      <c r="K75" s="129"/>
      <c r="L75" s="131"/>
      <c r="M75" s="131"/>
      <c r="N75" s="131"/>
      <c r="O75" s="131"/>
      <c r="P75" s="135"/>
      <c r="Q75" s="131"/>
    </row>
    <row r="76" spans="1:43" x14ac:dyDescent="0.25">
      <c r="J76" s="9"/>
    </row>
  </sheetData>
  <sheetProtection algorithmName="SHA-512" hashValue="XHTGObrUolMfybN+rGeYMhKryJ6+LtancXPxJ+35bSCBHvojUlY43TeyEoFI2hJ1r0hnn4Q+WNjSf0L+naKzPw==" saltValue="jN3CiyvFSnWTrnkQnzw8Mg==" spinCount="100000" sheet="1" objects="1" scenarios="1"/>
  <mergeCells count="49">
    <mergeCell ref="B7:C7"/>
    <mergeCell ref="D7:E7"/>
    <mergeCell ref="AA1:AE1"/>
    <mergeCell ref="AG1:AK2"/>
    <mergeCell ref="AA2:AB2"/>
    <mergeCell ref="AC2:AE2"/>
    <mergeCell ref="B3:C3"/>
    <mergeCell ref="D3:E3"/>
    <mergeCell ref="AC3:AE3"/>
    <mergeCell ref="B4:C4"/>
    <mergeCell ref="D4:Q4"/>
    <mergeCell ref="D5:E5"/>
    <mergeCell ref="AI5:AK5"/>
    <mergeCell ref="AI6:AK6"/>
    <mergeCell ref="AJ12:AJ14"/>
    <mergeCell ref="AK12:AK14"/>
    <mergeCell ref="B8:C8"/>
    <mergeCell ref="D8:Q8"/>
    <mergeCell ref="B10:K10"/>
    <mergeCell ref="L10:Q10"/>
    <mergeCell ref="AB11:AC11"/>
    <mergeCell ref="B12:E12"/>
    <mergeCell ref="F12:K12"/>
    <mergeCell ref="L12:O12"/>
    <mergeCell ref="AB12:AB14"/>
    <mergeCell ref="AC12:AC14"/>
    <mergeCell ref="F13:J13"/>
    <mergeCell ref="AD12:AE14"/>
    <mergeCell ref="AF12:AG14"/>
    <mergeCell ref="AH12:AH14"/>
    <mergeCell ref="AI12:AI14"/>
    <mergeCell ref="A13:A14"/>
    <mergeCell ref="B13:B14"/>
    <mergeCell ref="C13:C14"/>
    <mergeCell ref="D13:D14"/>
    <mergeCell ref="E13:E14"/>
    <mergeCell ref="Q13:Q14"/>
    <mergeCell ref="K13:K14"/>
    <mergeCell ref="L13:L14"/>
    <mergeCell ref="M13:M14"/>
    <mergeCell ref="N13:N14"/>
    <mergeCell ref="O13:O14"/>
    <mergeCell ref="P13:P14"/>
    <mergeCell ref="C66:D66"/>
    <mergeCell ref="AL66:AQ66"/>
    <mergeCell ref="AM67:AQ67"/>
    <mergeCell ref="B70:C71"/>
    <mergeCell ref="E70:J70"/>
    <mergeCell ref="O70:Q71"/>
  </mergeCells>
  <dataValidations count="1">
    <dataValidation type="list" allowBlank="1" showInputMessage="1" showErrorMessage="1" sqref="F16:J65" xr:uid="{F0457CD7-FBDD-4F16-9D62-9CB0EFCDFA60}">
      <formula1>$L$71:$L$72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A6F0B-5D34-4E88-ABCC-BD0F89EEEB11}">
  <dimension ref="A1:BA76"/>
  <sheetViews>
    <sheetView showGridLines="0" showRowColHeaders="0" workbookViewId="0"/>
  </sheetViews>
  <sheetFormatPr defaultColWidth="9.109375" defaultRowHeight="13.2" x14ac:dyDescent="0.25"/>
  <cols>
    <col min="1" max="1" width="10.44140625" style="6" customWidth="1"/>
    <col min="2" max="2" width="64.44140625" style="6" customWidth="1"/>
    <col min="3" max="4" width="7" style="6" customWidth="1"/>
    <col min="5" max="5" width="19.44140625" style="8" customWidth="1"/>
    <col min="6" max="10" width="5.44140625" style="6" customWidth="1"/>
    <col min="11" max="11" width="13.44140625" style="6" customWidth="1"/>
    <col min="12" max="17" width="13.44140625" style="8" customWidth="1"/>
    <col min="18" max="18" width="0.6640625" style="41" customWidth="1"/>
    <col min="19" max="19" width="46.6640625" style="32" customWidth="1"/>
    <col min="20" max="21" width="9.44140625" style="32" customWidth="1"/>
    <col min="22" max="22" width="10.88671875" style="32" customWidth="1"/>
    <col min="23" max="26" width="9.109375" style="32"/>
    <col min="27" max="27" width="9.33203125" style="145" hidden="1" customWidth="1"/>
    <col min="28" max="28" width="21.5546875" style="32" hidden="1" customWidth="1"/>
    <col min="29" max="29" width="12.88671875" style="32" hidden="1" customWidth="1"/>
    <col min="30" max="31" width="12.6640625" style="32" hidden="1" customWidth="1"/>
    <col min="32" max="32" width="13.44140625" style="141" hidden="1" customWidth="1"/>
    <col min="33" max="33" width="13.44140625" style="32" hidden="1" customWidth="1"/>
    <col min="34" max="37" width="13.6640625" style="32" hidden="1" customWidth="1"/>
    <col min="38" max="38" width="9.109375" style="32" hidden="1" customWidth="1"/>
    <col min="39" max="39" width="19.6640625" style="32" hidden="1" customWidth="1"/>
    <col min="40" max="40" width="31.44140625" style="32" hidden="1" customWidth="1"/>
    <col min="41" max="41" width="9.109375" style="32" hidden="1" customWidth="1"/>
    <col min="42" max="42" width="18.88671875" style="32" hidden="1" customWidth="1"/>
    <col min="43" max="43" width="9.88671875" style="32" hidden="1" customWidth="1"/>
    <col min="44" max="44" width="17.5546875" style="32" hidden="1" customWidth="1"/>
    <col min="45" max="45" width="11.6640625" style="32" hidden="1" customWidth="1"/>
    <col min="46" max="46" width="16" style="32" hidden="1" customWidth="1"/>
    <col min="47" max="52" width="9.109375" style="32" hidden="1" customWidth="1"/>
    <col min="53" max="53" width="9.109375" style="32"/>
    <col min="54" max="16384" width="9.109375" style="6"/>
  </cols>
  <sheetData>
    <row r="1" spans="1:53" ht="15.6" x14ac:dyDescent="0.25">
      <c r="A1" s="32"/>
      <c r="B1" s="44" t="str">
        <f ca="1">INDIRECT( "'" &amp; $AC$2 &amp; "'!B1") &amp; " za obdobje " &amp; "10-12"</f>
        <v>Priloga 2: trimesečno izplačilo redne delovne uspešnosti za obdobje 10-12</v>
      </c>
      <c r="C1" s="32"/>
      <c r="D1" s="32"/>
      <c r="E1" s="41"/>
      <c r="F1" s="32"/>
      <c r="G1" s="32"/>
      <c r="H1" s="32"/>
      <c r="I1" s="32"/>
      <c r="J1" s="32"/>
      <c r="K1" s="32"/>
      <c r="L1" s="41"/>
      <c r="M1" s="41"/>
      <c r="N1" s="41"/>
      <c r="O1" s="41"/>
      <c r="P1" s="41"/>
      <c r="Q1" s="41"/>
      <c r="R1" s="162"/>
      <c r="S1" s="162"/>
      <c r="AA1" s="359" t="s">
        <v>109</v>
      </c>
      <c r="AB1" s="360"/>
      <c r="AC1" s="360"/>
      <c r="AD1" s="360"/>
      <c r="AE1" s="361"/>
      <c r="AF1" s="188"/>
      <c r="AG1" s="362" t="s">
        <v>108</v>
      </c>
      <c r="AH1" s="363"/>
      <c r="AI1" s="363"/>
      <c r="AJ1" s="363"/>
      <c r="AK1" s="364"/>
      <c r="AM1" s="56" t="s">
        <v>32</v>
      </c>
      <c r="AN1" s="136" t="str">
        <f ca="1">RIGHT(CELL("filename",A1),LEN(CELL("filename",A1))-FIND("]",CELL("filename",A1)))</f>
        <v>10-12</v>
      </c>
      <c r="AO1" s="136" t="s">
        <v>32</v>
      </c>
      <c r="AP1" s="136" t="s">
        <v>104</v>
      </c>
      <c r="AQ1" s="136" t="s">
        <v>73</v>
      </c>
      <c r="AR1" s="136" t="s">
        <v>102</v>
      </c>
      <c r="AS1" s="136" t="s">
        <v>103</v>
      </c>
      <c r="AT1" s="136" t="s">
        <v>102</v>
      </c>
    </row>
    <row r="2" spans="1:53" ht="15.6" x14ac:dyDescent="0.25">
      <c r="A2" s="32"/>
      <c r="B2" s="44"/>
      <c r="C2" s="32"/>
      <c r="D2" s="32"/>
      <c r="E2" s="41"/>
      <c r="F2" s="32"/>
      <c r="G2" s="32"/>
      <c r="H2" s="32"/>
      <c r="I2" s="32"/>
      <c r="J2" s="32"/>
      <c r="K2" s="32"/>
      <c r="L2" s="41"/>
      <c r="M2" s="41"/>
      <c r="N2" s="41"/>
      <c r="O2" s="41"/>
      <c r="P2" s="41"/>
      <c r="Q2" s="41"/>
      <c r="R2" s="162"/>
      <c r="S2" s="164"/>
      <c r="AA2" s="368" t="s">
        <v>46</v>
      </c>
      <c r="AB2" s="369"/>
      <c r="AC2" s="370" t="s">
        <v>46</v>
      </c>
      <c r="AD2" s="371"/>
      <c r="AE2" s="372"/>
      <c r="AF2" s="188"/>
      <c r="AG2" s="365"/>
      <c r="AH2" s="366"/>
      <c r="AI2" s="366"/>
      <c r="AJ2" s="366"/>
      <c r="AK2" s="367"/>
      <c r="AM2" s="137" t="s">
        <v>104</v>
      </c>
      <c r="AN2" s="136" t="e">
        <f ca="1">VLOOKUP(AN1,AO2:AP19,2,FALSE)</f>
        <v>#N/A</v>
      </c>
      <c r="AO2" s="57" t="s">
        <v>101</v>
      </c>
      <c r="AP2" s="57"/>
      <c r="AQ2" s="138">
        <f t="shared" ref="AQ2:AQ13" ca="1" si="0">MAX($AR$2:$AR$13)</f>
        <v>12</v>
      </c>
      <c r="AR2" s="52">
        <f t="shared" ref="AR2:AR19" ca="1" si="1">ROW(INDIRECT(CELL("address",AO2)))-ROW(INDIRECT(AS2))+1</f>
        <v>1</v>
      </c>
      <c r="AS2" s="52" t="str">
        <f t="shared" ref="AS2:AS13" ca="1" si="2">CELL("address",$AO$2)</f>
        <v>$AO$2</v>
      </c>
      <c r="AT2" s="34" t="s">
        <v>70</v>
      </c>
      <c r="AZ2" s="31"/>
    </row>
    <row r="3" spans="1:53" x14ac:dyDescent="0.25">
      <c r="A3" s="32"/>
      <c r="B3" s="342" t="str">
        <f ca="1">INDIRECT( "'" &amp; $AC$2 &amp; "'!B3")</f>
        <v>Šifra proračunskega uporabnika:</v>
      </c>
      <c r="C3" s="343"/>
      <c r="D3" s="370" t="str">
        <f>+IF(LEN('OSNOVNA PLAČA'!D3)&gt;0,'OSNOVNA PLAČA'!D3,"")</f>
        <v xml:space="preserve">šifra </v>
      </c>
      <c r="E3" s="372"/>
      <c r="F3" s="32"/>
      <c r="G3" s="32"/>
      <c r="H3" s="32"/>
      <c r="I3" s="32"/>
      <c r="J3" s="32"/>
      <c r="K3" s="32"/>
      <c r="L3" s="41"/>
      <c r="M3" s="41"/>
      <c r="N3" s="41"/>
      <c r="O3" s="41"/>
      <c r="P3" s="41"/>
      <c r="Q3" s="41"/>
      <c r="R3" s="164"/>
      <c r="AA3" s="139" t="s">
        <v>74</v>
      </c>
      <c r="AB3" s="140"/>
      <c r="AC3" s="370" t="s">
        <v>74</v>
      </c>
      <c r="AD3" s="371"/>
      <c r="AE3" s="372"/>
      <c r="AG3" s="142" t="s">
        <v>106</v>
      </c>
      <c r="AH3" s="143" t="s">
        <v>112</v>
      </c>
      <c r="AK3" s="144"/>
      <c r="AM3" s="56" t="s">
        <v>102</v>
      </c>
      <c r="AN3" s="136" t="e">
        <f ca="1">VLOOKUP(AN1,AO2:AR19,4,FALSE)</f>
        <v>#N/A</v>
      </c>
      <c r="AO3" s="57" t="s">
        <v>35</v>
      </c>
      <c r="AP3" s="57" t="str">
        <f t="shared" ref="AP3:AP19" si="3">+AO2</f>
        <v>11</v>
      </c>
      <c r="AQ3" s="138">
        <f t="shared" ca="1" si="0"/>
        <v>12</v>
      </c>
      <c r="AR3" s="52">
        <f t="shared" ca="1" si="1"/>
        <v>2</v>
      </c>
      <c r="AS3" s="52" t="str">
        <f t="shared" ca="1" si="2"/>
        <v>$AO$2</v>
      </c>
      <c r="AT3" s="34" t="s">
        <v>71</v>
      </c>
      <c r="AZ3" s="31"/>
    </row>
    <row r="4" spans="1:53" x14ac:dyDescent="0.25">
      <c r="A4" s="32"/>
      <c r="B4" s="342" t="str">
        <f ca="1">INDIRECT( "'" &amp; $AC$2 &amp; "'!B4")</f>
        <v>Organizacijska enota:</v>
      </c>
      <c r="C4" s="342"/>
      <c r="D4" s="344" t="str">
        <f>+IF(LEN('OSNOVNA PLAČA'!D4)&gt;0,'OSNOVNA PLAČA'!D4,"")</f>
        <v xml:space="preserve">enota </v>
      </c>
      <c r="E4" s="345"/>
      <c r="F4" s="345"/>
      <c r="G4" s="345"/>
      <c r="H4" s="345"/>
      <c r="I4" s="345"/>
      <c r="J4" s="345"/>
      <c r="K4" s="345"/>
      <c r="L4" s="345"/>
      <c r="M4" s="345"/>
      <c r="N4" s="345"/>
      <c r="O4" s="345"/>
      <c r="P4" s="345"/>
      <c r="Q4" s="346"/>
      <c r="S4" s="41"/>
      <c r="AG4" s="56" t="s">
        <v>105</v>
      </c>
      <c r="AH4" s="51">
        <v>6</v>
      </c>
      <c r="AK4" s="144"/>
      <c r="AM4" s="56" t="s">
        <v>73</v>
      </c>
      <c r="AN4" s="136" t="e">
        <f ca="1">VLOOKUP(AN1,AO2:AQ19,3,FALSE)</f>
        <v>#N/A</v>
      </c>
      <c r="AO4" s="57" t="s">
        <v>91</v>
      </c>
      <c r="AP4" s="57" t="str">
        <f t="shared" si="3"/>
        <v>12</v>
      </c>
      <c r="AQ4" s="138">
        <f t="shared" ca="1" si="0"/>
        <v>12</v>
      </c>
      <c r="AR4" s="52">
        <f t="shared" ca="1" si="1"/>
        <v>3</v>
      </c>
      <c r="AS4" s="52" t="str">
        <f t="shared" ca="1" si="2"/>
        <v>$AO$2</v>
      </c>
      <c r="AT4" s="34" t="s">
        <v>60</v>
      </c>
    </row>
    <row r="5" spans="1:53" x14ac:dyDescent="0.25">
      <c r="A5" s="32"/>
      <c r="B5" s="234" t="str">
        <f ca="1">INDIRECT( "'" &amp; $AC$2 &amp; "'!B5")</f>
        <v>Leto:</v>
      </c>
      <c r="C5" s="234"/>
      <c r="D5" s="347">
        <f>+IF(LEN('OSNOVNA PLAČA'!D5)&gt;0,'OSNOVNA PLAČA'!D5,"")</f>
        <v>2024</v>
      </c>
      <c r="E5" s="346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5"/>
      <c r="S5" s="165"/>
      <c r="AG5" s="56" t="s">
        <v>107</v>
      </c>
      <c r="AH5" s="51">
        <v>29</v>
      </c>
      <c r="AI5" s="373" t="str">
        <f>+$AC$2</f>
        <v>OSNOVNA PLAČA</v>
      </c>
      <c r="AJ5" s="374"/>
      <c r="AK5" s="375"/>
      <c r="AM5" s="56" t="s">
        <v>102</v>
      </c>
      <c r="AN5" s="136" t="e">
        <f ca="1">VLOOKUP(AN1,AO2:AT19,6,FALSE)</f>
        <v>#N/A</v>
      </c>
      <c r="AO5" s="57" t="s">
        <v>92</v>
      </c>
      <c r="AP5" s="57" t="str">
        <f t="shared" si="3"/>
        <v>1</v>
      </c>
      <c r="AQ5" s="138">
        <f t="shared" ca="1" si="0"/>
        <v>12</v>
      </c>
      <c r="AR5" s="52">
        <f t="shared" ca="1" si="1"/>
        <v>4</v>
      </c>
      <c r="AS5" s="52" t="str">
        <f t="shared" ca="1" si="2"/>
        <v>$AO$2</v>
      </c>
      <c r="AT5" s="34" t="s">
        <v>61</v>
      </c>
    </row>
    <row r="6" spans="1:53" x14ac:dyDescent="0.25">
      <c r="A6" s="32"/>
      <c r="B6" s="35"/>
      <c r="C6" s="35"/>
      <c r="D6" s="41"/>
      <c r="E6" s="32"/>
      <c r="F6" s="32"/>
      <c r="G6" s="32"/>
      <c r="H6" s="32"/>
      <c r="I6" s="32"/>
      <c r="J6" s="32"/>
      <c r="K6" s="32"/>
      <c r="L6" s="41"/>
      <c r="M6" s="41"/>
      <c r="N6" s="41"/>
      <c r="O6" s="41"/>
      <c r="P6" s="41"/>
      <c r="Q6" s="41"/>
      <c r="AG6" s="56" t="s">
        <v>107</v>
      </c>
      <c r="AH6" s="51">
        <v>29</v>
      </c>
      <c r="AI6" s="376" t="str">
        <f>+$AC$3</f>
        <v>OBRAČUNANA OSNOVNA PLAČA</v>
      </c>
      <c r="AJ6" s="376"/>
      <c r="AK6" s="376"/>
      <c r="AM6" s="56" t="s">
        <v>125</v>
      </c>
      <c r="AN6" s="136" t="e">
        <f ca="1">+IF(ISERROR(FIND("-",AN5,1)),AN5&amp;" "&amp;AN7,IF(ISERROR(FIND("november-",AN5,1)),REPLACE(AN5,FIND("-",AN5,1),1," " &amp; AN7 &amp; " - ") &amp; " " &amp; AN7, REPLACE(AN5,1,LEN("november-"),"november "&amp;(AN7-1) &amp; " - ") &amp;" "&amp;AN7))</f>
        <v>#N/A</v>
      </c>
      <c r="AO6" s="57" t="s">
        <v>93</v>
      </c>
      <c r="AP6" s="57" t="str">
        <f t="shared" si="3"/>
        <v>2</v>
      </c>
      <c r="AQ6" s="138">
        <f t="shared" ca="1" si="0"/>
        <v>12</v>
      </c>
      <c r="AR6" s="52">
        <f t="shared" ca="1" si="1"/>
        <v>5</v>
      </c>
      <c r="AS6" s="52" t="str">
        <f t="shared" ca="1" si="2"/>
        <v>$AO$2</v>
      </c>
      <c r="AT6" s="34" t="s">
        <v>62</v>
      </c>
    </row>
    <row r="7" spans="1:53" x14ac:dyDescent="0.25">
      <c r="B7" s="303" t="s">
        <v>9</v>
      </c>
      <c r="C7" s="326"/>
      <c r="D7" s="327"/>
      <c r="E7" s="306"/>
      <c r="AM7" s="56" t="s">
        <v>58</v>
      </c>
      <c r="AN7" s="136" t="str">
        <f ca="1">+IF( ISERROR(FIND("-",AN5,1)),IF(LEN(INDIRECT( "'" &amp; $AC$2 &amp; "'!E5"))&gt;0,IF(VALUE($AN$1)&gt;10,VALUE(INDIRECT( "'" &amp; $AC$2 &amp; "'!E5"))-1,VALUE(INDIRECT( "'" &amp; $AC$2 &amp; "'!E5"))),""),VALUE(INDIRECT( "'" &amp; $AC$2 &amp; "'!E5")))</f>
        <v/>
      </c>
      <c r="AO7" s="57" t="s">
        <v>94</v>
      </c>
      <c r="AP7" s="57" t="str">
        <f t="shared" si="3"/>
        <v>3</v>
      </c>
      <c r="AQ7" s="138">
        <f t="shared" ca="1" si="0"/>
        <v>12</v>
      </c>
      <c r="AR7" s="52">
        <f t="shared" ca="1" si="1"/>
        <v>6</v>
      </c>
      <c r="AS7" s="52" t="str">
        <f t="shared" ca="1" si="2"/>
        <v>$AO$2</v>
      </c>
      <c r="AT7" s="34" t="s">
        <v>63</v>
      </c>
      <c r="AX7" s="31"/>
      <c r="AY7" s="31"/>
      <c r="AZ7" s="31"/>
    </row>
    <row r="8" spans="1:53" x14ac:dyDescent="0.25">
      <c r="B8" s="303" t="s">
        <v>10</v>
      </c>
      <c r="C8" s="303"/>
      <c r="D8" s="304"/>
      <c r="E8" s="305"/>
      <c r="F8" s="305"/>
      <c r="G8" s="305"/>
      <c r="H8" s="305"/>
      <c r="I8" s="305"/>
      <c r="J8" s="305"/>
      <c r="K8" s="305"/>
      <c r="L8" s="305"/>
      <c r="M8" s="305"/>
      <c r="N8" s="305"/>
      <c r="O8" s="305"/>
      <c r="P8" s="305"/>
      <c r="Q8" s="306"/>
      <c r="S8" s="41"/>
      <c r="AO8" s="57" t="s">
        <v>95</v>
      </c>
      <c r="AP8" s="57" t="str">
        <f t="shared" si="3"/>
        <v>4</v>
      </c>
      <c r="AQ8" s="138">
        <f t="shared" ca="1" si="0"/>
        <v>12</v>
      </c>
      <c r="AR8" s="52">
        <f t="shared" ca="1" si="1"/>
        <v>7</v>
      </c>
      <c r="AS8" s="52" t="str">
        <f t="shared" ca="1" si="2"/>
        <v>$AO$2</v>
      </c>
      <c r="AT8" s="34" t="s">
        <v>64</v>
      </c>
      <c r="AX8" s="31"/>
      <c r="AY8" s="31"/>
      <c r="AZ8" s="31"/>
    </row>
    <row r="9" spans="1:53" ht="16.2" thickBot="1" x14ac:dyDescent="0.3">
      <c r="B9" s="7"/>
      <c r="AO9" s="57" t="s">
        <v>96</v>
      </c>
      <c r="AP9" s="57" t="str">
        <f t="shared" si="3"/>
        <v>5</v>
      </c>
      <c r="AQ9" s="138">
        <f t="shared" ca="1" si="0"/>
        <v>12</v>
      </c>
      <c r="AR9" s="52">
        <f t="shared" ca="1" si="1"/>
        <v>8</v>
      </c>
      <c r="AS9" s="52" t="str">
        <f t="shared" ca="1" si="2"/>
        <v>$AO$2</v>
      </c>
      <c r="AT9" s="34" t="s">
        <v>65</v>
      </c>
      <c r="AX9" s="31"/>
      <c r="AY9" s="31"/>
      <c r="AZ9" s="31"/>
    </row>
    <row r="10" spans="1:53" ht="15.75" customHeight="1" thickBot="1" x14ac:dyDescent="0.3">
      <c r="B10" s="307" t="s">
        <v>0</v>
      </c>
      <c r="C10" s="308"/>
      <c r="D10" s="308"/>
      <c r="E10" s="308"/>
      <c r="F10" s="308"/>
      <c r="G10" s="308"/>
      <c r="H10" s="308"/>
      <c r="I10" s="308"/>
      <c r="J10" s="308"/>
      <c r="K10" s="309"/>
      <c r="L10" s="310" t="s">
        <v>1</v>
      </c>
      <c r="M10" s="311"/>
      <c r="N10" s="311"/>
      <c r="O10" s="311"/>
      <c r="P10" s="311"/>
      <c r="Q10" s="311"/>
      <c r="R10" s="166"/>
      <c r="S10" s="167"/>
      <c r="AO10" s="57" t="s">
        <v>97</v>
      </c>
      <c r="AP10" s="57" t="str">
        <f t="shared" si="3"/>
        <v>6</v>
      </c>
      <c r="AQ10" s="138">
        <f t="shared" ca="1" si="0"/>
        <v>12</v>
      </c>
      <c r="AR10" s="52">
        <f t="shared" ca="1" si="1"/>
        <v>9</v>
      </c>
      <c r="AS10" s="52" t="str">
        <f t="shared" ca="1" si="2"/>
        <v>$AO$2</v>
      </c>
      <c r="AT10" s="34" t="s">
        <v>66</v>
      </c>
      <c r="AX10" s="31"/>
      <c r="AY10" s="31"/>
      <c r="AZ10" s="31"/>
    </row>
    <row r="11" spans="1:53" ht="13.8" thickBot="1" x14ac:dyDescent="0.3">
      <c r="B11" s="69"/>
      <c r="C11" s="69"/>
      <c r="D11" s="69"/>
      <c r="E11" s="70"/>
      <c r="F11" s="71"/>
      <c r="G11" s="71"/>
      <c r="H11" s="71"/>
      <c r="I11" s="71"/>
      <c r="J11" s="71"/>
      <c r="K11" s="71"/>
      <c r="L11" s="70"/>
      <c r="M11" s="70"/>
      <c r="N11" s="70"/>
      <c r="O11" s="70"/>
      <c r="P11" s="70"/>
      <c r="Q11" s="72"/>
      <c r="AB11" s="356" t="s">
        <v>34</v>
      </c>
      <c r="AC11" s="356"/>
      <c r="AF11" s="32"/>
      <c r="AO11" s="57" t="s">
        <v>98</v>
      </c>
      <c r="AP11" s="57" t="str">
        <f t="shared" si="3"/>
        <v>7</v>
      </c>
      <c r="AQ11" s="138">
        <f t="shared" ca="1" si="0"/>
        <v>12</v>
      </c>
      <c r="AR11" s="52">
        <f t="shared" ca="1" si="1"/>
        <v>10</v>
      </c>
      <c r="AS11" s="52" t="str">
        <f t="shared" ca="1" si="2"/>
        <v>$AO$2</v>
      </c>
      <c r="AT11" s="34" t="s">
        <v>67</v>
      </c>
    </row>
    <row r="12" spans="1:53" s="17" customFormat="1" ht="76.5" customHeight="1" x14ac:dyDescent="0.25">
      <c r="A12" s="168"/>
      <c r="B12" s="313" t="s">
        <v>13</v>
      </c>
      <c r="C12" s="314"/>
      <c r="D12" s="314"/>
      <c r="E12" s="315"/>
      <c r="F12" s="316" t="s">
        <v>14</v>
      </c>
      <c r="G12" s="317"/>
      <c r="H12" s="317"/>
      <c r="I12" s="317"/>
      <c r="J12" s="317"/>
      <c r="K12" s="318"/>
      <c r="L12" s="319" t="s">
        <v>76</v>
      </c>
      <c r="M12" s="320"/>
      <c r="N12" s="320"/>
      <c r="O12" s="320"/>
      <c r="P12" s="73" t="s">
        <v>37</v>
      </c>
      <c r="Q12" s="74" t="s">
        <v>80</v>
      </c>
      <c r="R12" s="169"/>
      <c r="S12" s="35"/>
      <c r="T12" s="35"/>
      <c r="U12" s="35"/>
      <c r="V12" s="35"/>
      <c r="W12" s="35"/>
      <c r="X12" s="35"/>
      <c r="Y12" s="35"/>
      <c r="Z12" s="35"/>
      <c r="AA12" s="189"/>
      <c r="AB12" s="355" t="str">
        <f>+P12</f>
        <v>IZPLAČILO REDNE DELOVNE USPEŠNOSTI</v>
      </c>
      <c r="AC12" s="355" t="str">
        <f>+Q12</f>
        <v>NAJVIŠJE MOŽNO IZPLAČILO REDNE LETNE DELOVNE USPEŠNOSTI</v>
      </c>
      <c r="AD12" s="357" t="s">
        <v>15</v>
      </c>
      <c r="AE12" s="357"/>
      <c r="AF12" s="358" t="s">
        <v>16</v>
      </c>
      <c r="AG12" s="358"/>
      <c r="AH12" s="355" t="s">
        <v>17</v>
      </c>
      <c r="AI12" s="355" t="s">
        <v>18</v>
      </c>
      <c r="AJ12" s="355" t="str">
        <f>+AC3</f>
        <v>OBRAČUNANA OSNOVNA PLAČA</v>
      </c>
      <c r="AK12" s="355" t="str">
        <f>+AC2</f>
        <v>OSNOVNA PLAČA</v>
      </c>
      <c r="AL12" s="35"/>
      <c r="AM12" s="32"/>
      <c r="AN12" s="32"/>
      <c r="AO12" s="57" t="s">
        <v>99</v>
      </c>
      <c r="AP12" s="57" t="str">
        <f t="shared" si="3"/>
        <v>8</v>
      </c>
      <c r="AQ12" s="138">
        <f t="shared" ca="1" si="0"/>
        <v>12</v>
      </c>
      <c r="AR12" s="52">
        <f t="shared" ca="1" si="1"/>
        <v>11</v>
      </c>
      <c r="AS12" s="52" t="str">
        <f t="shared" ca="1" si="2"/>
        <v>$AO$2</v>
      </c>
      <c r="AT12" s="34" t="s">
        <v>68</v>
      </c>
      <c r="AU12" s="35"/>
      <c r="AV12" s="35"/>
      <c r="AW12" s="35"/>
      <c r="AX12" s="32"/>
      <c r="AY12" s="32"/>
      <c r="AZ12" s="32"/>
      <c r="BA12" s="35"/>
    </row>
    <row r="13" spans="1:53" ht="12.75" customHeight="1" x14ac:dyDescent="0.25">
      <c r="A13" s="283" t="s">
        <v>127</v>
      </c>
      <c r="B13" s="285" t="s">
        <v>2</v>
      </c>
      <c r="C13" s="287" t="s">
        <v>11</v>
      </c>
      <c r="D13" s="287" t="s">
        <v>12</v>
      </c>
      <c r="E13" s="289" t="s">
        <v>90</v>
      </c>
      <c r="F13" s="321" t="s">
        <v>38</v>
      </c>
      <c r="G13" s="322"/>
      <c r="H13" s="322"/>
      <c r="I13" s="322"/>
      <c r="J13" s="323"/>
      <c r="K13" s="293" t="s">
        <v>3</v>
      </c>
      <c r="L13" s="295" t="s">
        <v>75</v>
      </c>
      <c r="M13" s="297" t="s">
        <v>78</v>
      </c>
      <c r="N13" s="299" t="s">
        <v>77</v>
      </c>
      <c r="O13" s="297" t="s">
        <v>78</v>
      </c>
      <c r="P13" s="301" t="s">
        <v>78</v>
      </c>
      <c r="Q13" s="291" t="s">
        <v>78</v>
      </c>
      <c r="R13" s="169"/>
      <c r="AB13" s="355"/>
      <c r="AC13" s="355"/>
      <c r="AD13" s="357"/>
      <c r="AE13" s="357"/>
      <c r="AF13" s="358"/>
      <c r="AG13" s="358"/>
      <c r="AH13" s="355"/>
      <c r="AI13" s="355"/>
      <c r="AJ13" s="355"/>
      <c r="AK13" s="355"/>
      <c r="AO13" s="57" t="s">
        <v>100</v>
      </c>
      <c r="AP13" s="57" t="str">
        <f t="shared" si="3"/>
        <v>9</v>
      </c>
      <c r="AQ13" s="138">
        <f t="shared" ca="1" si="0"/>
        <v>12</v>
      </c>
      <c r="AR13" s="52">
        <f t="shared" ca="1" si="1"/>
        <v>12</v>
      </c>
      <c r="AS13" s="52" t="str">
        <f t="shared" ca="1" si="2"/>
        <v>$AO$2</v>
      </c>
      <c r="AT13" s="34" t="s">
        <v>69</v>
      </c>
    </row>
    <row r="14" spans="1:53" ht="13.8" thickBot="1" x14ac:dyDescent="0.3">
      <c r="A14" s="284"/>
      <c r="B14" s="286"/>
      <c r="C14" s="288"/>
      <c r="D14" s="288"/>
      <c r="E14" s="290"/>
      <c r="F14" s="76" t="s">
        <v>4</v>
      </c>
      <c r="G14" s="77" t="s">
        <v>5</v>
      </c>
      <c r="H14" s="78" t="s">
        <v>6</v>
      </c>
      <c r="I14" s="77" t="s">
        <v>22</v>
      </c>
      <c r="J14" s="79" t="s">
        <v>23</v>
      </c>
      <c r="K14" s="294"/>
      <c r="L14" s="296"/>
      <c r="M14" s="298"/>
      <c r="N14" s="300"/>
      <c r="O14" s="298"/>
      <c r="P14" s="302"/>
      <c r="Q14" s="292"/>
      <c r="R14" s="169"/>
      <c r="AB14" s="355"/>
      <c r="AC14" s="355"/>
      <c r="AD14" s="357"/>
      <c r="AE14" s="357"/>
      <c r="AF14" s="358"/>
      <c r="AG14" s="358"/>
      <c r="AH14" s="355"/>
      <c r="AI14" s="355"/>
      <c r="AJ14" s="355"/>
      <c r="AK14" s="355"/>
      <c r="AO14" s="57" t="s">
        <v>113</v>
      </c>
      <c r="AP14" s="57" t="str">
        <f t="shared" si="3"/>
        <v>10</v>
      </c>
      <c r="AQ14" s="138">
        <f ca="1">MAX($AR$14:$AR$17)</f>
        <v>4</v>
      </c>
      <c r="AR14" s="52">
        <f t="shared" ca="1" si="1"/>
        <v>1</v>
      </c>
      <c r="AS14" s="52" t="str">
        <f ca="1">CELL("address",$AO$14)</f>
        <v>$AO$14</v>
      </c>
      <c r="AT14" s="34" t="s">
        <v>119</v>
      </c>
    </row>
    <row r="15" spans="1:53" s="29" customFormat="1" ht="13.5" customHeight="1" thickTop="1" x14ac:dyDescent="0.25">
      <c r="A15" s="160"/>
      <c r="B15" s="159">
        <v>1</v>
      </c>
      <c r="C15" s="107">
        <v>2</v>
      </c>
      <c r="D15" s="160">
        <v>3</v>
      </c>
      <c r="E15" s="108">
        <v>4</v>
      </c>
      <c r="F15" s="80">
        <v>5</v>
      </c>
      <c r="G15" s="81">
        <v>6</v>
      </c>
      <c r="H15" s="82">
        <v>7</v>
      </c>
      <c r="I15" s="81">
        <v>8</v>
      </c>
      <c r="J15" s="83">
        <v>9</v>
      </c>
      <c r="K15" s="114" t="s">
        <v>31</v>
      </c>
      <c r="L15" s="115" t="s">
        <v>72</v>
      </c>
      <c r="M15" s="115"/>
      <c r="N15" s="116" t="s">
        <v>86</v>
      </c>
      <c r="O15" s="117" t="s">
        <v>87</v>
      </c>
      <c r="P15" s="118" t="s">
        <v>88</v>
      </c>
      <c r="Q15" s="119">
        <v>15</v>
      </c>
      <c r="R15" s="170"/>
      <c r="S15" s="36"/>
      <c r="T15" s="36"/>
      <c r="U15" s="36"/>
      <c r="V15" s="36"/>
      <c r="W15" s="36"/>
      <c r="X15" s="36"/>
      <c r="Y15" s="36"/>
      <c r="Z15" s="36"/>
      <c r="AA15" s="190" t="s">
        <v>33</v>
      </c>
      <c r="AB15" s="191" t="str">
        <f>+P13</f>
        <v>€</v>
      </c>
      <c r="AC15" s="191" t="str">
        <f>+Q13</f>
        <v>€</v>
      </c>
      <c r="AD15" s="192" t="s">
        <v>19</v>
      </c>
      <c r="AE15" s="192" t="s">
        <v>20</v>
      </c>
      <c r="AF15" s="193" t="s">
        <v>19</v>
      </c>
      <c r="AG15" s="194" t="s">
        <v>20</v>
      </c>
      <c r="AH15" s="195" t="s">
        <v>20</v>
      </c>
      <c r="AI15" s="196" t="s">
        <v>20</v>
      </c>
      <c r="AJ15" s="191" t="s">
        <v>20</v>
      </c>
      <c r="AK15" s="191" t="s">
        <v>20</v>
      </c>
      <c r="AL15" s="36"/>
      <c r="AM15" s="32"/>
      <c r="AN15" s="32"/>
      <c r="AO15" s="57" t="s">
        <v>114</v>
      </c>
      <c r="AP15" s="57" t="str">
        <f t="shared" si="3"/>
        <v>11-1</v>
      </c>
      <c r="AQ15" s="138">
        <f ca="1">MAX($AR$14:$AR$17)</f>
        <v>4</v>
      </c>
      <c r="AR15" s="52">
        <f t="shared" ca="1" si="1"/>
        <v>2</v>
      </c>
      <c r="AS15" s="52" t="str">
        <f ca="1">CELL("address",$AO$14)</f>
        <v>$AO$14</v>
      </c>
      <c r="AT15" s="34" t="s">
        <v>120</v>
      </c>
      <c r="AU15" s="36"/>
      <c r="AV15" s="36"/>
      <c r="AW15" s="36"/>
      <c r="AX15" s="36"/>
      <c r="AY15" s="36"/>
      <c r="AZ15" s="36"/>
      <c r="BA15" s="36"/>
    </row>
    <row r="16" spans="1:53" ht="27" customHeight="1" x14ac:dyDescent="0.25">
      <c r="A16" s="51">
        <f>'OSNOVNA PLAČA'!A10</f>
        <v>1</v>
      </c>
      <c r="B16" s="157" t="str">
        <f ca="1">IF(LEN(INDIRECT( "'" &amp; $AC$2 &amp; "'!B" &amp; TEXT($AA16-6,0)))&gt;0,INDIRECT( "'" &amp; $AC$2 &amp; "'!B" &amp; TEXT($AA16-6,0)),"")</f>
        <v>A1</v>
      </c>
      <c r="C16" s="52" t="str">
        <f ca="1">IF(LEN(B16)&gt;0,'OSNOVNA PLAČA'!C10,"")</f>
        <v>V</v>
      </c>
      <c r="D16" s="54">
        <f ca="1">IF(LEN(B16)&gt;0,'OSNOVNA PLAČA'!D10,"")</f>
        <v>20</v>
      </c>
      <c r="E16" s="171">
        <f ca="1">IF(LEN(B16)&gt;0,SUM('OBRAČUNANA OSNOVNA PLAČA'!N10:P10),"")</f>
        <v>2000</v>
      </c>
      <c r="F16" s="55"/>
      <c r="G16" s="55"/>
      <c r="H16" s="55">
        <v>0</v>
      </c>
      <c r="I16" s="55"/>
      <c r="J16" s="55"/>
      <c r="K16" s="172">
        <f t="shared" ref="K16:K65" si="4">+F16+G16+H16+I16+J16</f>
        <v>0</v>
      </c>
      <c r="L16" s="120">
        <f t="shared" ref="L16:L65" ca="1" si="5">IF(LEN(B16)&gt;0,K16/5,"")</f>
        <v>0</v>
      </c>
      <c r="M16" s="120">
        <f t="shared" ref="M16:M65" ca="1" si="6">IF(LEN(B16)&gt;0,E16*L16,"")</f>
        <v>0</v>
      </c>
      <c r="N16" s="120">
        <f t="shared" ref="N16:N47" ca="1" si="7">IF(LEN(B16)&gt;0,L16*$O$67,"")</f>
        <v>0</v>
      </c>
      <c r="O16" s="120">
        <f t="shared" ref="O16:O65" ca="1" si="8">IF(LEN(B16)&gt;0,E16*N16,"")</f>
        <v>0</v>
      </c>
      <c r="P16" s="173">
        <f t="shared" ref="P16:P65" ca="1" si="9">MIN(O16,Q16)</f>
        <v>0</v>
      </c>
      <c r="Q16" s="173">
        <f ca="1">IF(LEN(B16)&gt;0,'7-9'!Q16-'7-9'!P16,"")</f>
        <v>1720.4065934065934</v>
      </c>
      <c r="R16" s="174"/>
      <c r="AA16" s="161">
        <f>ROW()</f>
        <v>16</v>
      </c>
      <c r="AB16" s="197" t="e">
        <f t="shared" ref="AB16:AB65" ca="1" si="10">IF($AN$3=1,0,INDIRECT( "'" &amp; $AN$2 &amp; "'!P" &amp; TEXT($AA16,0)))</f>
        <v>#N/A</v>
      </c>
      <c r="AC16" s="197" t="e">
        <f t="shared" ref="AC16:AC65" ca="1" si="11">IF($AN$3=1,(INDIRECT( "'" &amp; $AC$2 &amp; "'!F" &amp; TEXT($AA16-6,0))*2/12+INDIRECT( "'" &amp; $AC$2 &amp; "'!G" &amp; TEXT($AA16-6,0))*10/12)*2,INDIRECT( "'" &amp; $AN$2 &amp; "'!Q" &amp; TEXT($AA16,0)))</f>
        <v>#N/A</v>
      </c>
      <c r="AD16" s="198" t="e">
        <f t="shared" ref="AD16:AD47" ca="1" si="12">IF(AB16&gt;=AC16,"-",$K16/(5*MAX($L$71:$L$72)))</f>
        <v>#N/A</v>
      </c>
      <c r="AE16" s="197" t="e">
        <f t="shared" ref="AE16:AE47" ca="1" si="13">IF(AB16&gt;=AC16,"-",$K16/(5*MAX($L$71:$L$72))*AJ16)</f>
        <v>#N/A</v>
      </c>
      <c r="AF16" s="198" t="e">
        <f t="shared" ref="AF16:AF47" ca="1" si="14">IF(AD16="-","-",AD16*$AE$67)</f>
        <v>#N/A</v>
      </c>
      <c r="AG16" s="197" t="e">
        <f t="shared" ref="AG16:AG47" ca="1" si="15">IF(AE16="-","-",AE16*$AE$67)</f>
        <v>#N/A</v>
      </c>
      <c r="AH16" s="197" t="e">
        <f t="shared" ref="AH16:AH65" ca="1" si="16">IF(AF16="-",0,MIN(AG16,Q16))</f>
        <v>#N/A</v>
      </c>
      <c r="AI16" s="199" t="e">
        <f t="shared" ref="AI16:AI65" ca="1" si="17">+AC16-AB16</f>
        <v>#N/A</v>
      </c>
      <c r="AJ16" s="197" t="e">
        <f t="shared" ref="AJ16:AJ65" ca="1" si="18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16" s="197" t="e">
        <f t="shared" ref="AK16:AK65" ca="1" si="19">SUM(OFFSET(INDIRECT( "'" &amp; $AC$2 &amp; "'!" &amp; $AH$3),ROW()-ROW(INDIRECT( "'" &amp; $AC$2 &amp; "'!" &amp; $AH$3))-$AH$4,COLUMN()-COLUMN(INDIRECT( "'" &amp; $AC$2 &amp; "'!" &amp; $AH$3))-$AH$5+(12/$AN$4)*($AN$3-1),1,12/$AN$4))</f>
        <v>#N/A</v>
      </c>
      <c r="AO16" s="57" t="s">
        <v>115</v>
      </c>
      <c r="AP16" s="57" t="str">
        <f t="shared" si="3"/>
        <v>2-4</v>
      </c>
      <c r="AQ16" s="138">
        <f ca="1">MAX($AR$14:$AR$17)</f>
        <v>4</v>
      </c>
      <c r="AR16" s="52">
        <f t="shared" ca="1" si="1"/>
        <v>3</v>
      </c>
      <c r="AS16" s="52" t="str">
        <f ca="1">CELL("address",$AO$14)</f>
        <v>$AO$14</v>
      </c>
      <c r="AT16" s="34" t="s">
        <v>121</v>
      </c>
    </row>
    <row r="17" spans="1:46" ht="27" customHeight="1" x14ac:dyDescent="0.25">
      <c r="A17" s="51">
        <f>'OSNOVNA PLAČA'!A11</f>
        <v>2</v>
      </c>
      <c r="B17" s="157" t="str">
        <f t="shared" ref="B17:B65" ca="1" si="20">IF(LEN(INDIRECT( "'" &amp; $AC$2 &amp; "'!B" &amp; TEXT($AA17-6,0)))&gt;0,INDIRECT( "'" &amp; $AC$2 &amp; "'!B" &amp; TEXT($AA17-6,0)),"")</f>
        <v>A2</v>
      </c>
      <c r="C17" s="52" t="str">
        <f ca="1">IF(LEN(B17)&gt;0,'OSNOVNA PLAČA'!C11,"")</f>
        <v>VII</v>
      </c>
      <c r="D17" s="54">
        <f ca="1">IF(LEN(B17)&gt;0,'OSNOVNA PLAČA'!D11,"")</f>
        <v>40</v>
      </c>
      <c r="E17" s="171">
        <f ca="1">IF(LEN(B17)&gt;0,SUM('OBRAČUNANA OSNOVNA PLAČA'!N11:P11),"")</f>
        <v>6000</v>
      </c>
      <c r="F17" s="55"/>
      <c r="G17" s="55">
        <v>0</v>
      </c>
      <c r="H17" s="55"/>
      <c r="I17" s="55">
        <v>0</v>
      </c>
      <c r="J17" s="55">
        <v>0</v>
      </c>
      <c r="K17" s="172">
        <f t="shared" si="4"/>
        <v>0</v>
      </c>
      <c r="L17" s="120">
        <f t="shared" ca="1" si="5"/>
        <v>0</v>
      </c>
      <c r="M17" s="120">
        <f t="shared" ca="1" si="6"/>
        <v>0</v>
      </c>
      <c r="N17" s="120">
        <f t="shared" ca="1" si="7"/>
        <v>0</v>
      </c>
      <c r="O17" s="120">
        <f t="shared" ca="1" si="8"/>
        <v>0</v>
      </c>
      <c r="P17" s="173">
        <f t="shared" ca="1" si="9"/>
        <v>0</v>
      </c>
      <c r="Q17" s="173">
        <f ca="1">IF(LEN(B17)&gt;0,'7-9'!Q17-'7-9'!P17,"")</f>
        <v>3127.5934065934066</v>
      </c>
      <c r="R17" s="174"/>
      <c r="AA17" s="161">
        <f>ROW()</f>
        <v>17</v>
      </c>
      <c r="AB17" s="197" t="e">
        <f t="shared" ca="1" si="10"/>
        <v>#N/A</v>
      </c>
      <c r="AC17" s="197" t="e">
        <f t="shared" ca="1" si="11"/>
        <v>#N/A</v>
      </c>
      <c r="AD17" s="198" t="e">
        <f t="shared" ca="1" si="12"/>
        <v>#N/A</v>
      </c>
      <c r="AE17" s="197" t="e">
        <f t="shared" ca="1" si="13"/>
        <v>#N/A</v>
      </c>
      <c r="AF17" s="198" t="e">
        <f t="shared" ca="1" si="14"/>
        <v>#N/A</v>
      </c>
      <c r="AG17" s="197" t="e">
        <f t="shared" ca="1" si="15"/>
        <v>#N/A</v>
      </c>
      <c r="AH17" s="197" t="e">
        <f t="shared" ca="1" si="16"/>
        <v>#N/A</v>
      </c>
      <c r="AI17" s="199" t="e">
        <f t="shared" ca="1" si="17"/>
        <v>#N/A</v>
      </c>
      <c r="AJ17" s="197" t="e">
        <f t="shared" ca="1" si="18"/>
        <v>#N/A</v>
      </c>
      <c r="AK17" s="197" t="e">
        <f t="shared" ca="1" si="19"/>
        <v>#N/A</v>
      </c>
      <c r="AO17" s="57" t="s">
        <v>116</v>
      </c>
      <c r="AP17" s="57" t="str">
        <f t="shared" si="3"/>
        <v>5-7</v>
      </c>
      <c r="AQ17" s="138">
        <f ca="1">MAX($AR$14:$AR$17)</f>
        <v>4</v>
      </c>
      <c r="AR17" s="52">
        <f t="shared" ca="1" si="1"/>
        <v>4</v>
      </c>
      <c r="AS17" s="52" t="str">
        <f ca="1">CELL("address",$AO$14)</f>
        <v>$AO$14</v>
      </c>
      <c r="AT17" s="34" t="s">
        <v>122</v>
      </c>
    </row>
    <row r="18" spans="1:46" ht="27" customHeight="1" x14ac:dyDescent="0.25">
      <c r="A18" s="51">
        <f>'OSNOVNA PLAČA'!A12</f>
        <v>3</v>
      </c>
      <c r="B18" s="157" t="str">
        <f t="shared" ca="1" si="20"/>
        <v>A3</v>
      </c>
      <c r="C18" s="52" t="str">
        <f ca="1">IF(LEN(B18)&gt;0,'OSNOVNA PLAČA'!C12,"")</f>
        <v>VIII</v>
      </c>
      <c r="D18" s="54">
        <f ca="1">IF(LEN(B18)&gt;0,'OSNOVNA PLAČA'!D12,"")</f>
        <v>48</v>
      </c>
      <c r="E18" s="171">
        <f ca="1">IF(LEN(B18)&gt;0,SUM('OBRAČUNANA OSNOVNA PLAČA'!N12:P12),"")</f>
        <v>9000</v>
      </c>
      <c r="F18" s="55"/>
      <c r="G18" s="55"/>
      <c r="H18" s="55"/>
      <c r="I18" s="55"/>
      <c r="J18" s="55"/>
      <c r="K18" s="172">
        <f t="shared" si="4"/>
        <v>0</v>
      </c>
      <c r="L18" s="120">
        <f t="shared" ca="1" si="5"/>
        <v>0</v>
      </c>
      <c r="M18" s="120">
        <f t="shared" ca="1" si="6"/>
        <v>0</v>
      </c>
      <c r="N18" s="120">
        <f t="shared" ca="1" si="7"/>
        <v>0</v>
      </c>
      <c r="O18" s="120">
        <f t="shared" ca="1" si="8"/>
        <v>0</v>
      </c>
      <c r="P18" s="173">
        <f t="shared" ca="1" si="9"/>
        <v>0</v>
      </c>
      <c r="Q18" s="173">
        <f ca="1">IF(LEN(B18)&gt;0,'7-9'!Q18-'7-9'!P18,"")</f>
        <v>5000</v>
      </c>
      <c r="R18" s="174"/>
      <c r="AA18" s="161">
        <f>ROW()</f>
        <v>18</v>
      </c>
      <c r="AB18" s="197" t="e">
        <f t="shared" ca="1" si="10"/>
        <v>#N/A</v>
      </c>
      <c r="AC18" s="197" t="e">
        <f t="shared" ca="1" si="11"/>
        <v>#N/A</v>
      </c>
      <c r="AD18" s="198" t="e">
        <f t="shared" ca="1" si="12"/>
        <v>#N/A</v>
      </c>
      <c r="AE18" s="197" t="e">
        <f t="shared" ca="1" si="13"/>
        <v>#N/A</v>
      </c>
      <c r="AF18" s="198" t="e">
        <f t="shared" ca="1" si="14"/>
        <v>#N/A</v>
      </c>
      <c r="AG18" s="197" t="e">
        <f t="shared" ca="1" si="15"/>
        <v>#N/A</v>
      </c>
      <c r="AH18" s="197" t="e">
        <f t="shared" ca="1" si="16"/>
        <v>#N/A</v>
      </c>
      <c r="AI18" s="199" t="e">
        <f t="shared" ca="1" si="17"/>
        <v>#N/A</v>
      </c>
      <c r="AJ18" s="197" t="e">
        <f t="shared" ca="1" si="18"/>
        <v>#N/A</v>
      </c>
      <c r="AK18" s="197" t="e">
        <f t="shared" ca="1" si="19"/>
        <v>#N/A</v>
      </c>
      <c r="AO18" s="57" t="s">
        <v>117</v>
      </c>
      <c r="AP18" s="57" t="str">
        <f t="shared" si="3"/>
        <v>8-10</v>
      </c>
      <c r="AQ18" s="138">
        <f ca="1">MAX($AR$18:$AR$19)</f>
        <v>2</v>
      </c>
      <c r="AR18" s="52">
        <f t="shared" ca="1" si="1"/>
        <v>1</v>
      </c>
      <c r="AS18" s="52" t="str">
        <f ca="1">CELL("address",$AO$18)</f>
        <v>$AO$18</v>
      </c>
      <c r="AT18" s="34" t="s">
        <v>123</v>
      </c>
    </row>
    <row r="19" spans="1:46" ht="27" customHeight="1" x14ac:dyDescent="0.25">
      <c r="A19" s="51">
        <f>'OSNOVNA PLAČA'!A13</f>
        <v>4</v>
      </c>
      <c r="B19" s="157" t="str">
        <f t="shared" ca="1" si="20"/>
        <v>A4</v>
      </c>
      <c r="C19" s="52">
        <f ca="1">IF(LEN(B19)&gt;0,'OSNOVNA PLAČA'!C13,"")</f>
        <v>0</v>
      </c>
      <c r="D19" s="54">
        <f ca="1">IF(LEN(B19)&gt;0,'OSNOVNA PLAČA'!D13,"")</f>
        <v>0</v>
      </c>
      <c r="E19" s="171">
        <f ca="1">IF(LEN(B19)&gt;0,SUM('OBRAČUNANA OSNOVNA PLAČA'!N13:P13),"")</f>
        <v>0</v>
      </c>
      <c r="F19" s="55"/>
      <c r="G19" s="55"/>
      <c r="H19" s="55"/>
      <c r="I19" s="55">
        <v>0</v>
      </c>
      <c r="J19" s="55"/>
      <c r="K19" s="172">
        <f t="shared" si="4"/>
        <v>0</v>
      </c>
      <c r="L19" s="120">
        <f t="shared" ca="1" si="5"/>
        <v>0</v>
      </c>
      <c r="M19" s="120">
        <f t="shared" ca="1" si="6"/>
        <v>0</v>
      </c>
      <c r="N19" s="120">
        <f t="shared" ca="1" si="7"/>
        <v>0</v>
      </c>
      <c r="O19" s="120">
        <f t="shared" ca="1" si="8"/>
        <v>0</v>
      </c>
      <c r="P19" s="173">
        <f t="shared" ca="1" si="9"/>
        <v>0</v>
      </c>
      <c r="Q19" s="173">
        <f ca="1">IF(LEN(B19)&gt;0,'7-9'!Q19-'7-9'!P19,"")</f>
        <v>0</v>
      </c>
      <c r="R19" s="174"/>
      <c r="AA19" s="161">
        <f>ROW()</f>
        <v>19</v>
      </c>
      <c r="AB19" s="197" t="e">
        <f t="shared" ca="1" si="10"/>
        <v>#N/A</v>
      </c>
      <c r="AC19" s="197" t="e">
        <f t="shared" ca="1" si="11"/>
        <v>#N/A</v>
      </c>
      <c r="AD19" s="198" t="e">
        <f t="shared" ca="1" si="12"/>
        <v>#N/A</v>
      </c>
      <c r="AE19" s="197" t="e">
        <f t="shared" ca="1" si="13"/>
        <v>#N/A</v>
      </c>
      <c r="AF19" s="198" t="e">
        <f t="shared" ca="1" si="14"/>
        <v>#N/A</v>
      </c>
      <c r="AG19" s="197" t="e">
        <f t="shared" ca="1" si="15"/>
        <v>#N/A</v>
      </c>
      <c r="AH19" s="197" t="e">
        <f t="shared" ca="1" si="16"/>
        <v>#N/A</v>
      </c>
      <c r="AI19" s="199" t="e">
        <f t="shared" ca="1" si="17"/>
        <v>#N/A</v>
      </c>
      <c r="AJ19" s="197" t="e">
        <f t="shared" ca="1" si="18"/>
        <v>#N/A</v>
      </c>
      <c r="AK19" s="197" t="e">
        <f t="shared" ca="1" si="19"/>
        <v>#N/A</v>
      </c>
      <c r="AO19" s="57" t="s">
        <v>118</v>
      </c>
      <c r="AP19" s="57" t="str">
        <f t="shared" si="3"/>
        <v>11-4</v>
      </c>
      <c r="AQ19" s="138">
        <f ca="1">MAX($AR$18:$AR$19)</f>
        <v>2</v>
      </c>
      <c r="AR19" s="52">
        <f t="shared" ca="1" si="1"/>
        <v>2</v>
      </c>
      <c r="AS19" s="52" t="str">
        <f ca="1">CELL("address",$AO$18)</f>
        <v>$AO$18</v>
      </c>
      <c r="AT19" s="34" t="s">
        <v>124</v>
      </c>
    </row>
    <row r="20" spans="1:46" ht="27" customHeight="1" x14ac:dyDescent="0.25">
      <c r="A20" s="51">
        <f>'OSNOVNA PLAČA'!A14</f>
        <v>5</v>
      </c>
      <c r="B20" s="157" t="str">
        <f t="shared" ca="1" si="20"/>
        <v>A5</v>
      </c>
      <c r="C20" s="52">
        <f ca="1">IF(LEN(B20)&gt;0,'OSNOVNA PLAČA'!C14,"")</f>
        <v>0</v>
      </c>
      <c r="D20" s="54">
        <f ca="1">IF(LEN(B20)&gt;0,'OSNOVNA PLAČA'!D14,"")</f>
        <v>0</v>
      </c>
      <c r="E20" s="171">
        <f ca="1">IF(LEN(B20)&gt;0,SUM('OBRAČUNANA OSNOVNA PLAČA'!N14:P14),"")</f>
        <v>0</v>
      </c>
      <c r="F20" s="55"/>
      <c r="G20" s="55"/>
      <c r="H20" s="55"/>
      <c r="I20" s="55"/>
      <c r="J20" s="55"/>
      <c r="K20" s="172">
        <f t="shared" si="4"/>
        <v>0</v>
      </c>
      <c r="L20" s="120">
        <f t="shared" ca="1" si="5"/>
        <v>0</v>
      </c>
      <c r="M20" s="120">
        <f t="shared" ca="1" si="6"/>
        <v>0</v>
      </c>
      <c r="N20" s="120">
        <f t="shared" ca="1" si="7"/>
        <v>0</v>
      </c>
      <c r="O20" s="120">
        <f t="shared" ca="1" si="8"/>
        <v>0</v>
      </c>
      <c r="P20" s="173">
        <f t="shared" ca="1" si="9"/>
        <v>0</v>
      </c>
      <c r="Q20" s="173">
        <f ca="1">IF(LEN(B20)&gt;0,'7-9'!Q20-'7-9'!P20,"")</f>
        <v>0</v>
      </c>
      <c r="R20" s="174"/>
      <c r="AA20" s="161">
        <f>ROW()</f>
        <v>20</v>
      </c>
      <c r="AB20" s="197" t="e">
        <f t="shared" ca="1" si="10"/>
        <v>#N/A</v>
      </c>
      <c r="AC20" s="197" t="e">
        <f t="shared" ca="1" si="11"/>
        <v>#N/A</v>
      </c>
      <c r="AD20" s="198" t="e">
        <f t="shared" ca="1" si="12"/>
        <v>#N/A</v>
      </c>
      <c r="AE20" s="197" t="e">
        <f t="shared" ca="1" si="13"/>
        <v>#N/A</v>
      </c>
      <c r="AF20" s="198" t="e">
        <f t="shared" ca="1" si="14"/>
        <v>#N/A</v>
      </c>
      <c r="AG20" s="197" t="e">
        <f t="shared" ca="1" si="15"/>
        <v>#N/A</v>
      </c>
      <c r="AH20" s="197" t="e">
        <f t="shared" ca="1" si="16"/>
        <v>#N/A</v>
      </c>
      <c r="AI20" s="199" t="e">
        <f t="shared" ca="1" si="17"/>
        <v>#N/A</v>
      </c>
      <c r="AJ20" s="197" t="e">
        <f t="shared" ca="1" si="18"/>
        <v>#N/A</v>
      </c>
      <c r="AK20" s="197" t="e">
        <f t="shared" ca="1" si="19"/>
        <v>#N/A</v>
      </c>
    </row>
    <row r="21" spans="1:46" ht="27" customHeight="1" x14ac:dyDescent="0.25">
      <c r="A21" s="51">
        <f>'OSNOVNA PLAČA'!A15</f>
        <v>6</v>
      </c>
      <c r="B21" s="157" t="str">
        <f t="shared" ca="1" si="20"/>
        <v>A6</v>
      </c>
      <c r="C21" s="52">
        <f ca="1">IF(LEN(B21)&gt;0,'OSNOVNA PLAČA'!C15,"")</f>
        <v>0</v>
      </c>
      <c r="D21" s="54">
        <f ca="1">IF(LEN(B21)&gt;0,'OSNOVNA PLAČA'!D15,"")</f>
        <v>0</v>
      </c>
      <c r="E21" s="171">
        <f ca="1">IF(LEN(B21)&gt;0,SUM('OBRAČUNANA OSNOVNA PLAČA'!N15:P15),"")</f>
        <v>0</v>
      </c>
      <c r="F21" s="55"/>
      <c r="G21" s="55">
        <v>0</v>
      </c>
      <c r="H21" s="55"/>
      <c r="I21" s="55">
        <v>0</v>
      </c>
      <c r="J21" s="55"/>
      <c r="K21" s="172">
        <f t="shared" si="4"/>
        <v>0</v>
      </c>
      <c r="L21" s="120">
        <f t="shared" ca="1" si="5"/>
        <v>0</v>
      </c>
      <c r="M21" s="120">
        <f t="shared" ca="1" si="6"/>
        <v>0</v>
      </c>
      <c r="N21" s="120">
        <f t="shared" ca="1" si="7"/>
        <v>0</v>
      </c>
      <c r="O21" s="120">
        <f t="shared" ca="1" si="8"/>
        <v>0</v>
      </c>
      <c r="P21" s="173">
        <f t="shared" ca="1" si="9"/>
        <v>0</v>
      </c>
      <c r="Q21" s="173">
        <f ca="1">IF(LEN(B21)&gt;0,'7-9'!Q21-'7-9'!P21,"")</f>
        <v>0</v>
      </c>
      <c r="R21" s="174"/>
      <c r="AA21" s="161">
        <f>ROW()</f>
        <v>21</v>
      </c>
      <c r="AB21" s="197" t="e">
        <f t="shared" ca="1" si="10"/>
        <v>#N/A</v>
      </c>
      <c r="AC21" s="197" t="e">
        <f t="shared" ca="1" si="11"/>
        <v>#N/A</v>
      </c>
      <c r="AD21" s="198" t="e">
        <f t="shared" ca="1" si="12"/>
        <v>#N/A</v>
      </c>
      <c r="AE21" s="197" t="e">
        <f t="shared" ca="1" si="13"/>
        <v>#N/A</v>
      </c>
      <c r="AF21" s="198" t="e">
        <f t="shared" ca="1" si="14"/>
        <v>#N/A</v>
      </c>
      <c r="AG21" s="197" t="e">
        <f t="shared" ca="1" si="15"/>
        <v>#N/A</v>
      </c>
      <c r="AH21" s="197" t="e">
        <f t="shared" ca="1" si="16"/>
        <v>#N/A</v>
      </c>
      <c r="AI21" s="199" t="e">
        <f t="shared" ca="1" si="17"/>
        <v>#N/A</v>
      </c>
      <c r="AJ21" s="197" t="e">
        <f t="shared" ca="1" si="18"/>
        <v>#N/A</v>
      </c>
      <c r="AK21" s="197" t="e">
        <f t="shared" ca="1" si="19"/>
        <v>#N/A</v>
      </c>
    </row>
    <row r="22" spans="1:46" ht="27" customHeight="1" x14ac:dyDescent="0.25">
      <c r="A22" s="51">
        <f>'OSNOVNA PLAČA'!A16</f>
        <v>7</v>
      </c>
      <c r="B22" s="157" t="str">
        <f t="shared" ca="1" si="20"/>
        <v>A7</v>
      </c>
      <c r="C22" s="52" t="str">
        <f ca="1">IF(LEN(B22)&gt;0,'OSNOVNA PLAČA'!C16,"")</f>
        <v>IV</v>
      </c>
      <c r="D22" s="54">
        <f ca="1">IF(LEN(B22)&gt;0,'OSNOVNA PLAČA'!D16,"")</f>
        <v>34</v>
      </c>
      <c r="E22" s="171">
        <f ca="1">IF(LEN(B22)&gt;0,SUM('OBRAČUNANA OSNOVNA PLAČA'!N16:P16),"")</f>
        <v>0</v>
      </c>
      <c r="F22" s="55"/>
      <c r="G22" s="55"/>
      <c r="H22" s="55"/>
      <c r="I22" s="55"/>
      <c r="J22" s="55"/>
      <c r="K22" s="172">
        <f t="shared" si="4"/>
        <v>0</v>
      </c>
      <c r="L22" s="120">
        <f t="shared" ca="1" si="5"/>
        <v>0</v>
      </c>
      <c r="M22" s="120">
        <f t="shared" ca="1" si="6"/>
        <v>0</v>
      </c>
      <c r="N22" s="120">
        <f t="shared" ca="1" si="7"/>
        <v>0</v>
      </c>
      <c r="O22" s="120">
        <f t="shared" ca="1" si="8"/>
        <v>0</v>
      </c>
      <c r="P22" s="173">
        <f t="shared" ca="1" si="9"/>
        <v>0</v>
      </c>
      <c r="Q22" s="173">
        <f ca="1">IF(LEN(B22)&gt;0,'7-9'!Q22-'7-9'!P22,"")</f>
        <v>3000</v>
      </c>
      <c r="R22" s="174"/>
      <c r="AA22" s="161">
        <f>ROW()</f>
        <v>22</v>
      </c>
      <c r="AB22" s="197" t="e">
        <f t="shared" ca="1" si="10"/>
        <v>#N/A</v>
      </c>
      <c r="AC22" s="197" t="e">
        <f t="shared" ca="1" si="11"/>
        <v>#N/A</v>
      </c>
      <c r="AD22" s="198" t="e">
        <f t="shared" ca="1" si="12"/>
        <v>#N/A</v>
      </c>
      <c r="AE22" s="197" t="e">
        <f t="shared" ca="1" si="13"/>
        <v>#N/A</v>
      </c>
      <c r="AF22" s="198" t="e">
        <f t="shared" ca="1" si="14"/>
        <v>#N/A</v>
      </c>
      <c r="AG22" s="197" t="e">
        <f t="shared" ca="1" si="15"/>
        <v>#N/A</v>
      </c>
      <c r="AH22" s="197" t="e">
        <f t="shared" ca="1" si="16"/>
        <v>#N/A</v>
      </c>
      <c r="AI22" s="199" t="e">
        <f t="shared" ca="1" si="17"/>
        <v>#N/A</v>
      </c>
      <c r="AJ22" s="197" t="e">
        <f t="shared" ca="1" si="18"/>
        <v>#N/A</v>
      </c>
      <c r="AK22" s="197" t="e">
        <f t="shared" ca="1" si="19"/>
        <v>#N/A</v>
      </c>
    </row>
    <row r="23" spans="1:46" ht="27" customHeight="1" x14ac:dyDescent="0.25">
      <c r="A23" s="51">
        <f>'OSNOVNA PLAČA'!A17</f>
        <v>8</v>
      </c>
      <c r="B23" s="157" t="str">
        <f t="shared" ca="1" si="20"/>
        <v>A8</v>
      </c>
      <c r="C23" s="52">
        <f ca="1">IF(LEN(B23)&gt;0,'OSNOVNA PLAČA'!C17,"")</f>
        <v>0</v>
      </c>
      <c r="D23" s="54">
        <f ca="1">IF(LEN(B23)&gt;0,'OSNOVNA PLAČA'!D17,"")</f>
        <v>0</v>
      </c>
      <c r="E23" s="171">
        <f ca="1">IF(LEN(B23)&gt;0,SUM('OBRAČUNANA OSNOVNA PLAČA'!N17:P17),"")</f>
        <v>0</v>
      </c>
      <c r="F23" s="55"/>
      <c r="G23" s="55"/>
      <c r="H23" s="55"/>
      <c r="I23" s="55"/>
      <c r="J23" s="55"/>
      <c r="K23" s="172">
        <f t="shared" si="4"/>
        <v>0</v>
      </c>
      <c r="L23" s="120">
        <f t="shared" ca="1" si="5"/>
        <v>0</v>
      </c>
      <c r="M23" s="120">
        <f t="shared" ca="1" si="6"/>
        <v>0</v>
      </c>
      <c r="N23" s="120">
        <f t="shared" ca="1" si="7"/>
        <v>0</v>
      </c>
      <c r="O23" s="120">
        <f t="shared" ca="1" si="8"/>
        <v>0</v>
      </c>
      <c r="P23" s="173">
        <f t="shared" ca="1" si="9"/>
        <v>0</v>
      </c>
      <c r="Q23" s="173">
        <f ca="1">IF(LEN(B23)&gt;0,'7-9'!Q23-'7-9'!P23,"")</f>
        <v>0</v>
      </c>
      <c r="R23" s="174"/>
      <c r="AA23" s="161">
        <f>ROW()</f>
        <v>23</v>
      </c>
      <c r="AB23" s="197" t="e">
        <f t="shared" ca="1" si="10"/>
        <v>#N/A</v>
      </c>
      <c r="AC23" s="197" t="e">
        <f t="shared" ca="1" si="11"/>
        <v>#N/A</v>
      </c>
      <c r="AD23" s="198" t="e">
        <f t="shared" ca="1" si="12"/>
        <v>#N/A</v>
      </c>
      <c r="AE23" s="197" t="e">
        <f t="shared" ca="1" si="13"/>
        <v>#N/A</v>
      </c>
      <c r="AF23" s="198" t="e">
        <f t="shared" ca="1" si="14"/>
        <v>#N/A</v>
      </c>
      <c r="AG23" s="197" t="e">
        <f t="shared" ca="1" si="15"/>
        <v>#N/A</v>
      </c>
      <c r="AH23" s="197" t="e">
        <f t="shared" ca="1" si="16"/>
        <v>#N/A</v>
      </c>
      <c r="AI23" s="199" t="e">
        <f t="shared" ca="1" si="17"/>
        <v>#N/A</v>
      </c>
      <c r="AJ23" s="197" t="e">
        <f t="shared" ca="1" si="18"/>
        <v>#N/A</v>
      </c>
      <c r="AK23" s="197" t="e">
        <f t="shared" ca="1" si="19"/>
        <v>#N/A</v>
      </c>
    </row>
    <row r="24" spans="1:46" ht="27" customHeight="1" x14ac:dyDescent="0.25">
      <c r="A24" s="51">
        <f>'OSNOVNA PLAČA'!A18</f>
        <v>9</v>
      </c>
      <c r="B24" s="157" t="str">
        <f t="shared" ca="1" si="20"/>
        <v>A9</v>
      </c>
      <c r="C24" s="52">
        <f ca="1">IF(LEN(B24)&gt;0,'OSNOVNA PLAČA'!C18,"")</f>
        <v>0</v>
      </c>
      <c r="D24" s="54">
        <f ca="1">IF(LEN(B24)&gt;0,'OSNOVNA PLAČA'!D18,"")</f>
        <v>0</v>
      </c>
      <c r="E24" s="171">
        <f ca="1">IF(LEN(B24)&gt;0,SUM('OBRAČUNANA OSNOVNA PLAČA'!N18:P18),"")</f>
        <v>0</v>
      </c>
      <c r="F24" s="55"/>
      <c r="G24" s="55"/>
      <c r="H24" s="55"/>
      <c r="I24" s="55"/>
      <c r="J24" s="55"/>
      <c r="K24" s="172">
        <f t="shared" si="4"/>
        <v>0</v>
      </c>
      <c r="L24" s="120">
        <f t="shared" ca="1" si="5"/>
        <v>0</v>
      </c>
      <c r="M24" s="120">
        <f t="shared" ca="1" si="6"/>
        <v>0</v>
      </c>
      <c r="N24" s="120">
        <f t="shared" ca="1" si="7"/>
        <v>0</v>
      </c>
      <c r="O24" s="120">
        <f t="shared" ca="1" si="8"/>
        <v>0</v>
      </c>
      <c r="P24" s="173">
        <f t="shared" ca="1" si="9"/>
        <v>0</v>
      </c>
      <c r="Q24" s="173">
        <f ca="1">IF(LEN(B24)&gt;0,'7-9'!Q24-'7-9'!P24,"")</f>
        <v>0</v>
      </c>
      <c r="R24" s="174"/>
      <c r="AA24" s="161">
        <f>ROW()</f>
        <v>24</v>
      </c>
      <c r="AB24" s="197" t="e">
        <f t="shared" ca="1" si="10"/>
        <v>#N/A</v>
      </c>
      <c r="AC24" s="197" t="e">
        <f t="shared" ca="1" si="11"/>
        <v>#N/A</v>
      </c>
      <c r="AD24" s="198" t="e">
        <f t="shared" ca="1" si="12"/>
        <v>#N/A</v>
      </c>
      <c r="AE24" s="197" t="e">
        <f t="shared" ca="1" si="13"/>
        <v>#N/A</v>
      </c>
      <c r="AF24" s="198" t="e">
        <f t="shared" ca="1" si="14"/>
        <v>#N/A</v>
      </c>
      <c r="AG24" s="197" t="e">
        <f t="shared" ca="1" si="15"/>
        <v>#N/A</v>
      </c>
      <c r="AH24" s="197" t="e">
        <f t="shared" ca="1" si="16"/>
        <v>#N/A</v>
      </c>
      <c r="AI24" s="199" t="e">
        <f t="shared" ca="1" si="17"/>
        <v>#N/A</v>
      </c>
      <c r="AJ24" s="197" t="e">
        <f t="shared" ca="1" si="18"/>
        <v>#N/A</v>
      </c>
      <c r="AK24" s="197" t="e">
        <f t="shared" ca="1" si="19"/>
        <v>#N/A</v>
      </c>
    </row>
    <row r="25" spans="1:46" ht="27" customHeight="1" x14ac:dyDescent="0.25">
      <c r="A25" s="51">
        <f>'OSNOVNA PLAČA'!A19</f>
        <v>10</v>
      </c>
      <c r="B25" s="157" t="str">
        <f t="shared" ca="1" si="20"/>
        <v>A10</v>
      </c>
      <c r="C25" s="52">
        <f ca="1">IF(LEN(B25)&gt;0,'OSNOVNA PLAČA'!C19,"")</f>
        <v>0</v>
      </c>
      <c r="D25" s="54">
        <f ca="1">IF(LEN(B25)&gt;0,'OSNOVNA PLAČA'!D19,"")</f>
        <v>0</v>
      </c>
      <c r="E25" s="171">
        <f ca="1">IF(LEN(B25)&gt;0,SUM('OBRAČUNANA OSNOVNA PLAČA'!N19:P19),"")</f>
        <v>0</v>
      </c>
      <c r="F25" s="55"/>
      <c r="G25" s="55"/>
      <c r="H25" s="55"/>
      <c r="I25" s="55"/>
      <c r="J25" s="55"/>
      <c r="K25" s="172">
        <f t="shared" si="4"/>
        <v>0</v>
      </c>
      <c r="L25" s="120">
        <f t="shared" ca="1" si="5"/>
        <v>0</v>
      </c>
      <c r="M25" s="120">
        <f t="shared" ca="1" si="6"/>
        <v>0</v>
      </c>
      <c r="N25" s="120">
        <f t="shared" ca="1" si="7"/>
        <v>0</v>
      </c>
      <c r="O25" s="120">
        <f t="shared" ca="1" si="8"/>
        <v>0</v>
      </c>
      <c r="P25" s="173">
        <f t="shared" ca="1" si="9"/>
        <v>0</v>
      </c>
      <c r="Q25" s="173">
        <f ca="1">IF(LEN(B25)&gt;0,'7-9'!Q25-'7-9'!P25,"")</f>
        <v>0</v>
      </c>
      <c r="R25" s="174"/>
      <c r="AA25" s="161">
        <f>ROW()</f>
        <v>25</v>
      </c>
      <c r="AB25" s="197" t="e">
        <f t="shared" ca="1" si="10"/>
        <v>#N/A</v>
      </c>
      <c r="AC25" s="197" t="e">
        <f t="shared" ca="1" si="11"/>
        <v>#N/A</v>
      </c>
      <c r="AD25" s="198" t="e">
        <f t="shared" ca="1" si="12"/>
        <v>#N/A</v>
      </c>
      <c r="AE25" s="197" t="e">
        <f t="shared" ca="1" si="13"/>
        <v>#N/A</v>
      </c>
      <c r="AF25" s="198" t="e">
        <f t="shared" ca="1" si="14"/>
        <v>#N/A</v>
      </c>
      <c r="AG25" s="197" t="e">
        <f t="shared" ca="1" si="15"/>
        <v>#N/A</v>
      </c>
      <c r="AH25" s="197" t="e">
        <f t="shared" ca="1" si="16"/>
        <v>#N/A</v>
      </c>
      <c r="AI25" s="199" t="e">
        <f t="shared" ca="1" si="17"/>
        <v>#N/A</v>
      </c>
      <c r="AJ25" s="197" t="e">
        <f t="shared" ca="1" si="18"/>
        <v>#N/A</v>
      </c>
      <c r="AK25" s="197" t="e">
        <f t="shared" ca="1" si="19"/>
        <v>#N/A</v>
      </c>
    </row>
    <row r="26" spans="1:46" ht="27" customHeight="1" x14ac:dyDescent="0.25">
      <c r="A26" s="51">
        <f>'OSNOVNA PLAČA'!A20</f>
        <v>11</v>
      </c>
      <c r="B26" s="157" t="str">
        <f t="shared" ca="1" si="20"/>
        <v>A11</v>
      </c>
      <c r="C26" s="52" t="str">
        <f ca="1">IF(LEN(B26)&gt;0,'OSNOVNA PLAČA'!C20,"")</f>
        <v>IV</v>
      </c>
      <c r="D26" s="54">
        <f ca="1">IF(LEN(B26)&gt;0,'OSNOVNA PLAČA'!D20,"")</f>
        <v>34</v>
      </c>
      <c r="E26" s="171">
        <f ca="1">IF(LEN(B26)&gt;0,SUM('OBRAČUNANA OSNOVNA PLAČA'!N20:P20),"")</f>
        <v>6000</v>
      </c>
      <c r="F26" s="55"/>
      <c r="G26" s="55"/>
      <c r="H26" s="55"/>
      <c r="I26" s="55"/>
      <c r="J26" s="55"/>
      <c r="K26" s="172">
        <f t="shared" si="4"/>
        <v>0</v>
      </c>
      <c r="L26" s="120">
        <f t="shared" ca="1" si="5"/>
        <v>0</v>
      </c>
      <c r="M26" s="120">
        <f t="shared" ca="1" si="6"/>
        <v>0</v>
      </c>
      <c r="N26" s="120">
        <f t="shared" ca="1" si="7"/>
        <v>0</v>
      </c>
      <c r="O26" s="120">
        <f t="shared" ca="1" si="8"/>
        <v>0</v>
      </c>
      <c r="P26" s="173">
        <f t="shared" ca="1" si="9"/>
        <v>0</v>
      </c>
      <c r="Q26" s="173">
        <f ca="1">IF(LEN(B26)&gt;0,'7-9'!Q26-'7-9'!P26,"")</f>
        <v>3000</v>
      </c>
      <c r="R26" s="174"/>
      <c r="AA26" s="161">
        <f>ROW()</f>
        <v>26</v>
      </c>
      <c r="AB26" s="197" t="e">
        <f t="shared" ca="1" si="10"/>
        <v>#N/A</v>
      </c>
      <c r="AC26" s="197" t="e">
        <f t="shared" ca="1" si="11"/>
        <v>#N/A</v>
      </c>
      <c r="AD26" s="198" t="e">
        <f t="shared" ca="1" si="12"/>
        <v>#N/A</v>
      </c>
      <c r="AE26" s="197" t="e">
        <f t="shared" ca="1" si="13"/>
        <v>#N/A</v>
      </c>
      <c r="AF26" s="198" t="e">
        <f t="shared" ca="1" si="14"/>
        <v>#N/A</v>
      </c>
      <c r="AG26" s="197" t="e">
        <f t="shared" ca="1" si="15"/>
        <v>#N/A</v>
      </c>
      <c r="AH26" s="197" t="e">
        <f t="shared" ca="1" si="16"/>
        <v>#N/A</v>
      </c>
      <c r="AI26" s="199" t="e">
        <f t="shared" ca="1" si="17"/>
        <v>#N/A</v>
      </c>
      <c r="AJ26" s="197" t="e">
        <f t="shared" ca="1" si="18"/>
        <v>#N/A</v>
      </c>
      <c r="AK26" s="197" t="e">
        <f t="shared" ca="1" si="19"/>
        <v>#N/A</v>
      </c>
    </row>
    <row r="27" spans="1:46" ht="27" customHeight="1" x14ac:dyDescent="0.25">
      <c r="A27" s="51">
        <f>'OSNOVNA PLAČA'!A21</f>
        <v>12</v>
      </c>
      <c r="B27" s="157" t="str">
        <f t="shared" ca="1" si="20"/>
        <v>A12</v>
      </c>
      <c r="C27" s="52">
        <f ca="1">IF(LEN(B27)&gt;0,'OSNOVNA PLAČA'!C21,"")</f>
        <v>0</v>
      </c>
      <c r="D27" s="54">
        <f ca="1">IF(LEN(B27)&gt;0,'OSNOVNA PLAČA'!D21,"")</f>
        <v>0</v>
      </c>
      <c r="E27" s="171">
        <f ca="1">IF(LEN(B27)&gt;0,SUM('OBRAČUNANA OSNOVNA PLAČA'!N21:P21),"")</f>
        <v>0</v>
      </c>
      <c r="F27" s="55"/>
      <c r="G27" s="55"/>
      <c r="H27" s="55"/>
      <c r="I27" s="55"/>
      <c r="J27" s="55"/>
      <c r="K27" s="172">
        <f t="shared" si="4"/>
        <v>0</v>
      </c>
      <c r="L27" s="120">
        <f t="shared" ca="1" si="5"/>
        <v>0</v>
      </c>
      <c r="M27" s="120">
        <f t="shared" ca="1" si="6"/>
        <v>0</v>
      </c>
      <c r="N27" s="120">
        <f t="shared" ca="1" si="7"/>
        <v>0</v>
      </c>
      <c r="O27" s="120">
        <f t="shared" ca="1" si="8"/>
        <v>0</v>
      </c>
      <c r="P27" s="173">
        <f t="shared" ca="1" si="9"/>
        <v>0</v>
      </c>
      <c r="Q27" s="173">
        <f ca="1">IF(LEN(B27)&gt;0,'7-9'!Q27-'7-9'!P27,"")</f>
        <v>0</v>
      </c>
      <c r="R27" s="174"/>
      <c r="AA27" s="161">
        <f>ROW()</f>
        <v>27</v>
      </c>
      <c r="AB27" s="197" t="e">
        <f t="shared" ca="1" si="10"/>
        <v>#N/A</v>
      </c>
      <c r="AC27" s="197" t="e">
        <f t="shared" ca="1" si="11"/>
        <v>#N/A</v>
      </c>
      <c r="AD27" s="198" t="e">
        <f t="shared" ca="1" si="12"/>
        <v>#N/A</v>
      </c>
      <c r="AE27" s="197" t="e">
        <f t="shared" ca="1" si="13"/>
        <v>#N/A</v>
      </c>
      <c r="AF27" s="198" t="e">
        <f t="shared" ca="1" si="14"/>
        <v>#N/A</v>
      </c>
      <c r="AG27" s="197" t="e">
        <f t="shared" ca="1" si="15"/>
        <v>#N/A</v>
      </c>
      <c r="AH27" s="197" t="e">
        <f t="shared" ca="1" si="16"/>
        <v>#N/A</v>
      </c>
      <c r="AI27" s="199" t="e">
        <f t="shared" ca="1" si="17"/>
        <v>#N/A</v>
      </c>
      <c r="AJ27" s="197" t="e">
        <f t="shared" ca="1" si="18"/>
        <v>#N/A</v>
      </c>
      <c r="AK27" s="197" t="e">
        <f t="shared" ca="1" si="19"/>
        <v>#N/A</v>
      </c>
    </row>
    <row r="28" spans="1:46" ht="27" customHeight="1" x14ac:dyDescent="0.25">
      <c r="A28" s="51">
        <f>'OSNOVNA PLAČA'!A22</f>
        <v>13</v>
      </c>
      <c r="B28" s="157" t="str">
        <f t="shared" ca="1" si="20"/>
        <v>A13</v>
      </c>
      <c r="C28" s="52">
        <f ca="1">IF(LEN(B28)&gt;0,'OSNOVNA PLAČA'!C22,"")</f>
        <v>0</v>
      </c>
      <c r="D28" s="54">
        <f ca="1">IF(LEN(B28)&gt;0,'OSNOVNA PLAČA'!D22,"")</f>
        <v>0</v>
      </c>
      <c r="E28" s="171">
        <f ca="1">IF(LEN(B28)&gt;0,SUM('OBRAČUNANA OSNOVNA PLAČA'!N22:P22),"")</f>
        <v>0</v>
      </c>
      <c r="F28" s="55"/>
      <c r="G28" s="55"/>
      <c r="H28" s="55"/>
      <c r="I28" s="55"/>
      <c r="J28" s="55"/>
      <c r="K28" s="172">
        <f t="shared" si="4"/>
        <v>0</v>
      </c>
      <c r="L28" s="120">
        <f t="shared" ca="1" si="5"/>
        <v>0</v>
      </c>
      <c r="M28" s="120">
        <f t="shared" ca="1" si="6"/>
        <v>0</v>
      </c>
      <c r="N28" s="120">
        <f t="shared" ca="1" si="7"/>
        <v>0</v>
      </c>
      <c r="O28" s="120">
        <f t="shared" ca="1" si="8"/>
        <v>0</v>
      </c>
      <c r="P28" s="173">
        <f t="shared" ca="1" si="9"/>
        <v>0</v>
      </c>
      <c r="Q28" s="173">
        <f ca="1">IF(LEN(B28)&gt;0,'7-9'!Q28-'7-9'!P28,"")</f>
        <v>0</v>
      </c>
      <c r="R28" s="174"/>
      <c r="AA28" s="161">
        <f>ROW()</f>
        <v>28</v>
      </c>
      <c r="AB28" s="197" t="e">
        <f t="shared" ca="1" si="10"/>
        <v>#N/A</v>
      </c>
      <c r="AC28" s="197" t="e">
        <f t="shared" ca="1" si="11"/>
        <v>#N/A</v>
      </c>
      <c r="AD28" s="198" t="e">
        <f t="shared" ca="1" si="12"/>
        <v>#N/A</v>
      </c>
      <c r="AE28" s="197" t="e">
        <f t="shared" ca="1" si="13"/>
        <v>#N/A</v>
      </c>
      <c r="AF28" s="198" t="e">
        <f t="shared" ca="1" si="14"/>
        <v>#N/A</v>
      </c>
      <c r="AG28" s="197" t="e">
        <f t="shared" ca="1" si="15"/>
        <v>#N/A</v>
      </c>
      <c r="AH28" s="197" t="e">
        <f t="shared" ca="1" si="16"/>
        <v>#N/A</v>
      </c>
      <c r="AI28" s="199" t="e">
        <f t="shared" ca="1" si="17"/>
        <v>#N/A</v>
      </c>
      <c r="AJ28" s="197" t="e">
        <f t="shared" ca="1" si="18"/>
        <v>#N/A</v>
      </c>
      <c r="AK28" s="197" t="e">
        <f t="shared" ca="1" si="19"/>
        <v>#N/A</v>
      </c>
    </row>
    <row r="29" spans="1:46" ht="27" customHeight="1" x14ac:dyDescent="0.25">
      <c r="A29" s="51">
        <f>'OSNOVNA PLAČA'!A23</f>
        <v>14</v>
      </c>
      <c r="B29" s="157" t="str">
        <f t="shared" ca="1" si="20"/>
        <v>A14</v>
      </c>
      <c r="C29" s="52">
        <f ca="1">IF(LEN(B29)&gt;0,'OSNOVNA PLAČA'!C23,"")</f>
        <v>0</v>
      </c>
      <c r="D29" s="54">
        <f ca="1">IF(LEN(B29)&gt;0,'OSNOVNA PLAČA'!D23,"")</f>
        <v>0</v>
      </c>
      <c r="E29" s="171">
        <f ca="1">IF(LEN(B29)&gt;0,SUM('OBRAČUNANA OSNOVNA PLAČA'!N23:P23),"")</f>
        <v>0</v>
      </c>
      <c r="F29" s="55"/>
      <c r="G29" s="55"/>
      <c r="H29" s="55"/>
      <c r="I29" s="55"/>
      <c r="J29" s="55"/>
      <c r="K29" s="172">
        <f t="shared" si="4"/>
        <v>0</v>
      </c>
      <c r="L29" s="120">
        <f t="shared" ca="1" si="5"/>
        <v>0</v>
      </c>
      <c r="M29" s="120">
        <f t="shared" ca="1" si="6"/>
        <v>0</v>
      </c>
      <c r="N29" s="120">
        <f t="shared" ca="1" si="7"/>
        <v>0</v>
      </c>
      <c r="O29" s="120">
        <f t="shared" ca="1" si="8"/>
        <v>0</v>
      </c>
      <c r="P29" s="173">
        <f t="shared" ca="1" si="9"/>
        <v>0</v>
      </c>
      <c r="Q29" s="173">
        <f ca="1">IF(LEN(B29)&gt;0,'7-9'!Q29-'7-9'!P29,"")</f>
        <v>0</v>
      </c>
      <c r="R29" s="174"/>
      <c r="AA29" s="161">
        <f>ROW()</f>
        <v>29</v>
      </c>
      <c r="AB29" s="197" t="e">
        <f t="shared" ca="1" si="10"/>
        <v>#N/A</v>
      </c>
      <c r="AC29" s="197" t="e">
        <f t="shared" ca="1" si="11"/>
        <v>#N/A</v>
      </c>
      <c r="AD29" s="198" t="e">
        <f t="shared" ca="1" si="12"/>
        <v>#N/A</v>
      </c>
      <c r="AE29" s="197" t="e">
        <f t="shared" ca="1" si="13"/>
        <v>#N/A</v>
      </c>
      <c r="AF29" s="198" t="e">
        <f t="shared" ca="1" si="14"/>
        <v>#N/A</v>
      </c>
      <c r="AG29" s="197" t="e">
        <f t="shared" ca="1" si="15"/>
        <v>#N/A</v>
      </c>
      <c r="AH29" s="197" t="e">
        <f t="shared" ca="1" si="16"/>
        <v>#N/A</v>
      </c>
      <c r="AI29" s="199" t="e">
        <f t="shared" ca="1" si="17"/>
        <v>#N/A</v>
      </c>
      <c r="AJ29" s="197" t="e">
        <f t="shared" ca="1" si="18"/>
        <v>#N/A</v>
      </c>
      <c r="AK29" s="197" t="e">
        <f t="shared" ca="1" si="19"/>
        <v>#N/A</v>
      </c>
    </row>
    <row r="30" spans="1:46" ht="27" customHeight="1" x14ac:dyDescent="0.25">
      <c r="A30" s="51">
        <f>'OSNOVNA PLAČA'!A24</f>
        <v>15</v>
      </c>
      <c r="B30" s="157" t="str">
        <f t="shared" ca="1" si="20"/>
        <v>A15</v>
      </c>
      <c r="C30" s="52">
        <f ca="1">IF(LEN(B30)&gt;0,'OSNOVNA PLAČA'!C24,"")</f>
        <v>0</v>
      </c>
      <c r="D30" s="54">
        <f ca="1">IF(LEN(B30)&gt;0,'OSNOVNA PLAČA'!D24,"")</f>
        <v>0</v>
      </c>
      <c r="E30" s="171">
        <f ca="1">IF(LEN(B30)&gt;0,SUM('OBRAČUNANA OSNOVNA PLAČA'!N24:P24),"")</f>
        <v>0</v>
      </c>
      <c r="F30" s="55"/>
      <c r="G30" s="55"/>
      <c r="H30" s="55"/>
      <c r="I30" s="55"/>
      <c r="J30" s="55"/>
      <c r="K30" s="172">
        <f t="shared" si="4"/>
        <v>0</v>
      </c>
      <c r="L30" s="120">
        <f t="shared" ca="1" si="5"/>
        <v>0</v>
      </c>
      <c r="M30" s="120">
        <f t="shared" ca="1" si="6"/>
        <v>0</v>
      </c>
      <c r="N30" s="120">
        <f t="shared" ca="1" si="7"/>
        <v>0</v>
      </c>
      <c r="O30" s="120">
        <f t="shared" ca="1" si="8"/>
        <v>0</v>
      </c>
      <c r="P30" s="173">
        <f t="shared" ca="1" si="9"/>
        <v>0</v>
      </c>
      <c r="Q30" s="173">
        <f ca="1">IF(LEN(B30)&gt;0,'7-9'!Q30-'7-9'!P30,"")</f>
        <v>0</v>
      </c>
      <c r="R30" s="174"/>
      <c r="AA30" s="161">
        <f>ROW()</f>
        <v>30</v>
      </c>
      <c r="AB30" s="197" t="e">
        <f t="shared" ca="1" si="10"/>
        <v>#N/A</v>
      </c>
      <c r="AC30" s="197" t="e">
        <f t="shared" ca="1" si="11"/>
        <v>#N/A</v>
      </c>
      <c r="AD30" s="198" t="e">
        <f t="shared" ca="1" si="12"/>
        <v>#N/A</v>
      </c>
      <c r="AE30" s="197" t="e">
        <f t="shared" ca="1" si="13"/>
        <v>#N/A</v>
      </c>
      <c r="AF30" s="198" t="e">
        <f t="shared" ca="1" si="14"/>
        <v>#N/A</v>
      </c>
      <c r="AG30" s="197" t="e">
        <f t="shared" ca="1" si="15"/>
        <v>#N/A</v>
      </c>
      <c r="AH30" s="197" t="e">
        <f t="shared" ca="1" si="16"/>
        <v>#N/A</v>
      </c>
      <c r="AI30" s="199" t="e">
        <f t="shared" ca="1" si="17"/>
        <v>#N/A</v>
      </c>
      <c r="AJ30" s="197" t="e">
        <f t="shared" ca="1" si="18"/>
        <v>#N/A</v>
      </c>
      <c r="AK30" s="197" t="e">
        <f t="shared" ca="1" si="19"/>
        <v>#N/A</v>
      </c>
    </row>
    <row r="31" spans="1:46" ht="27" customHeight="1" x14ac:dyDescent="0.25">
      <c r="A31" s="51">
        <f>'OSNOVNA PLAČA'!A25</f>
        <v>16</v>
      </c>
      <c r="B31" s="157" t="str">
        <f t="shared" ca="1" si="20"/>
        <v>A16</v>
      </c>
      <c r="C31" s="52">
        <f ca="1">IF(LEN(B31)&gt;0,'OSNOVNA PLAČA'!C25,"")</f>
        <v>0</v>
      </c>
      <c r="D31" s="54">
        <f ca="1">IF(LEN(B31)&gt;0,'OSNOVNA PLAČA'!D25,"")</f>
        <v>0</v>
      </c>
      <c r="E31" s="171">
        <f ca="1">IF(LEN(B31)&gt;0,SUM('OBRAČUNANA OSNOVNA PLAČA'!N25:P25),"")</f>
        <v>0</v>
      </c>
      <c r="F31" s="55"/>
      <c r="G31" s="55"/>
      <c r="H31" s="55"/>
      <c r="I31" s="55"/>
      <c r="J31" s="55"/>
      <c r="K31" s="172">
        <f t="shared" si="4"/>
        <v>0</v>
      </c>
      <c r="L31" s="120">
        <f t="shared" ca="1" si="5"/>
        <v>0</v>
      </c>
      <c r="M31" s="120">
        <f t="shared" ca="1" si="6"/>
        <v>0</v>
      </c>
      <c r="N31" s="120">
        <f t="shared" ca="1" si="7"/>
        <v>0</v>
      </c>
      <c r="O31" s="120">
        <f t="shared" ca="1" si="8"/>
        <v>0</v>
      </c>
      <c r="P31" s="173">
        <f t="shared" ca="1" si="9"/>
        <v>0</v>
      </c>
      <c r="Q31" s="173">
        <f ca="1">IF(LEN(B31)&gt;0,'7-9'!Q31-'7-9'!P31,"")</f>
        <v>0</v>
      </c>
      <c r="R31" s="174"/>
      <c r="AA31" s="161">
        <f>ROW()</f>
        <v>31</v>
      </c>
      <c r="AB31" s="197" t="e">
        <f t="shared" ca="1" si="10"/>
        <v>#N/A</v>
      </c>
      <c r="AC31" s="197" t="e">
        <f t="shared" ca="1" si="11"/>
        <v>#N/A</v>
      </c>
      <c r="AD31" s="198" t="e">
        <f t="shared" ca="1" si="12"/>
        <v>#N/A</v>
      </c>
      <c r="AE31" s="197" t="e">
        <f t="shared" ca="1" si="13"/>
        <v>#N/A</v>
      </c>
      <c r="AF31" s="198" t="e">
        <f t="shared" ca="1" si="14"/>
        <v>#N/A</v>
      </c>
      <c r="AG31" s="197" t="e">
        <f t="shared" ca="1" si="15"/>
        <v>#N/A</v>
      </c>
      <c r="AH31" s="197" t="e">
        <f t="shared" ca="1" si="16"/>
        <v>#N/A</v>
      </c>
      <c r="AI31" s="199" t="e">
        <f t="shared" ca="1" si="17"/>
        <v>#N/A</v>
      </c>
      <c r="AJ31" s="197" t="e">
        <f t="shared" ca="1" si="18"/>
        <v>#N/A</v>
      </c>
      <c r="AK31" s="197" t="e">
        <f t="shared" ca="1" si="19"/>
        <v>#N/A</v>
      </c>
    </row>
    <row r="32" spans="1:46" ht="27" customHeight="1" x14ac:dyDescent="0.25">
      <c r="A32" s="51">
        <f>'OSNOVNA PLAČA'!A26</f>
        <v>17</v>
      </c>
      <c r="B32" s="157" t="str">
        <f t="shared" ca="1" si="20"/>
        <v>A17</v>
      </c>
      <c r="C32" s="52">
        <f ca="1">IF(LEN(B32)&gt;0,'OSNOVNA PLAČA'!C26,"")</f>
        <v>0</v>
      </c>
      <c r="D32" s="54">
        <f ca="1">IF(LEN(B32)&gt;0,'OSNOVNA PLAČA'!D26,"")</f>
        <v>0</v>
      </c>
      <c r="E32" s="171">
        <f ca="1">IF(LEN(B32)&gt;0,SUM('OBRAČUNANA OSNOVNA PLAČA'!N26:P26),"")</f>
        <v>0</v>
      </c>
      <c r="F32" s="55"/>
      <c r="G32" s="55"/>
      <c r="H32" s="55"/>
      <c r="I32" s="55"/>
      <c r="J32" s="55"/>
      <c r="K32" s="172">
        <f t="shared" si="4"/>
        <v>0</v>
      </c>
      <c r="L32" s="120">
        <f t="shared" ca="1" si="5"/>
        <v>0</v>
      </c>
      <c r="M32" s="120">
        <f t="shared" ca="1" si="6"/>
        <v>0</v>
      </c>
      <c r="N32" s="120">
        <f t="shared" ca="1" si="7"/>
        <v>0</v>
      </c>
      <c r="O32" s="120">
        <f t="shared" ca="1" si="8"/>
        <v>0</v>
      </c>
      <c r="P32" s="173">
        <f t="shared" ca="1" si="9"/>
        <v>0</v>
      </c>
      <c r="Q32" s="173">
        <f ca="1">IF(LEN(B32)&gt;0,'7-9'!Q32-'7-9'!P32,"")</f>
        <v>0</v>
      </c>
      <c r="R32" s="174"/>
      <c r="AA32" s="161">
        <f>ROW()</f>
        <v>32</v>
      </c>
      <c r="AB32" s="197" t="e">
        <f t="shared" ca="1" si="10"/>
        <v>#N/A</v>
      </c>
      <c r="AC32" s="197" t="e">
        <f t="shared" ca="1" si="11"/>
        <v>#N/A</v>
      </c>
      <c r="AD32" s="198" t="e">
        <f t="shared" ca="1" si="12"/>
        <v>#N/A</v>
      </c>
      <c r="AE32" s="197" t="e">
        <f t="shared" ca="1" si="13"/>
        <v>#N/A</v>
      </c>
      <c r="AF32" s="198" t="e">
        <f t="shared" ca="1" si="14"/>
        <v>#N/A</v>
      </c>
      <c r="AG32" s="197" t="e">
        <f t="shared" ca="1" si="15"/>
        <v>#N/A</v>
      </c>
      <c r="AH32" s="197" t="e">
        <f t="shared" ca="1" si="16"/>
        <v>#N/A</v>
      </c>
      <c r="AI32" s="199" t="e">
        <f t="shared" ca="1" si="17"/>
        <v>#N/A</v>
      </c>
      <c r="AJ32" s="197" t="e">
        <f t="shared" ca="1" si="18"/>
        <v>#N/A</v>
      </c>
      <c r="AK32" s="197" t="e">
        <f t="shared" ca="1" si="19"/>
        <v>#N/A</v>
      </c>
    </row>
    <row r="33" spans="1:37" ht="27" customHeight="1" x14ac:dyDescent="0.25">
      <c r="A33" s="51">
        <f>'OSNOVNA PLAČA'!A27</f>
        <v>18</v>
      </c>
      <c r="B33" s="157" t="str">
        <f t="shared" ca="1" si="20"/>
        <v>A18</v>
      </c>
      <c r="C33" s="52">
        <f ca="1">IF(LEN(B33)&gt;0,'OSNOVNA PLAČA'!C27,"")</f>
        <v>0</v>
      </c>
      <c r="D33" s="54">
        <f ca="1">IF(LEN(B33)&gt;0,'OSNOVNA PLAČA'!D27,"")</f>
        <v>0</v>
      </c>
      <c r="E33" s="171">
        <f ca="1">IF(LEN(B33)&gt;0,SUM('OBRAČUNANA OSNOVNA PLAČA'!N27:P27),"")</f>
        <v>0</v>
      </c>
      <c r="F33" s="55"/>
      <c r="G33" s="55"/>
      <c r="H33" s="55"/>
      <c r="I33" s="55"/>
      <c r="J33" s="55"/>
      <c r="K33" s="172">
        <f t="shared" si="4"/>
        <v>0</v>
      </c>
      <c r="L33" s="120">
        <f t="shared" ca="1" si="5"/>
        <v>0</v>
      </c>
      <c r="M33" s="120">
        <f t="shared" ca="1" si="6"/>
        <v>0</v>
      </c>
      <c r="N33" s="120">
        <f t="shared" ca="1" si="7"/>
        <v>0</v>
      </c>
      <c r="O33" s="120">
        <f t="shared" ca="1" si="8"/>
        <v>0</v>
      </c>
      <c r="P33" s="173">
        <f t="shared" ca="1" si="9"/>
        <v>0</v>
      </c>
      <c r="Q33" s="173">
        <f ca="1">IF(LEN(B33)&gt;0,'7-9'!Q33-'7-9'!P33,"")</f>
        <v>0</v>
      </c>
      <c r="R33" s="174"/>
      <c r="AA33" s="161">
        <f>ROW()</f>
        <v>33</v>
      </c>
      <c r="AB33" s="197" t="e">
        <f t="shared" ca="1" si="10"/>
        <v>#N/A</v>
      </c>
      <c r="AC33" s="197" t="e">
        <f t="shared" ca="1" si="11"/>
        <v>#N/A</v>
      </c>
      <c r="AD33" s="198" t="e">
        <f t="shared" ca="1" si="12"/>
        <v>#N/A</v>
      </c>
      <c r="AE33" s="197" t="e">
        <f t="shared" ca="1" si="13"/>
        <v>#N/A</v>
      </c>
      <c r="AF33" s="198" t="e">
        <f t="shared" ca="1" si="14"/>
        <v>#N/A</v>
      </c>
      <c r="AG33" s="197" t="e">
        <f t="shared" ca="1" si="15"/>
        <v>#N/A</v>
      </c>
      <c r="AH33" s="197" t="e">
        <f t="shared" ca="1" si="16"/>
        <v>#N/A</v>
      </c>
      <c r="AI33" s="199" t="e">
        <f t="shared" ca="1" si="17"/>
        <v>#N/A</v>
      </c>
      <c r="AJ33" s="197" t="e">
        <f t="shared" ca="1" si="18"/>
        <v>#N/A</v>
      </c>
      <c r="AK33" s="197" t="e">
        <f t="shared" ca="1" si="19"/>
        <v>#N/A</v>
      </c>
    </row>
    <row r="34" spans="1:37" ht="27" customHeight="1" x14ac:dyDescent="0.25">
      <c r="A34" s="51">
        <f>'OSNOVNA PLAČA'!A28</f>
        <v>19</v>
      </c>
      <c r="B34" s="157" t="str">
        <f t="shared" ca="1" si="20"/>
        <v>A19</v>
      </c>
      <c r="C34" s="52">
        <f ca="1">IF(LEN(B34)&gt;0,'OSNOVNA PLAČA'!C28,"")</f>
        <v>0</v>
      </c>
      <c r="D34" s="54">
        <f ca="1">IF(LEN(B34)&gt;0,'OSNOVNA PLAČA'!D28,"")</f>
        <v>0</v>
      </c>
      <c r="E34" s="171">
        <f ca="1">IF(LEN(B34)&gt;0,SUM('OBRAČUNANA OSNOVNA PLAČA'!N28:P28),"")</f>
        <v>0</v>
      </c>
      <c r="F34" s="55"/>
      <c r="G34" s="55"/>
      <c r="H34" s="55"/>
      <c r="I34" s="55"/>
      <c r="J34" s="55"/>
      <c r="K34" s="172">
        <f t="shared" si="4"/>
        <v>0</v>
      </c>
      <c r="L34" s="120">
        <f t="shared" ca="1" si="5"/>
        <v>0</v>
      </c>
      <c r="M34" s="120">
        <f t="shared" ca="1" si="6"/>
        <v>0</v>
      </c>
      <c r="N34" s="120">
        <f t="shared" ca="1" si="7"/>
        <v>0</v>
      </c>
      <c r="O34" s="120">
        <f t="shared" ca="1" si="8"/>
        <v>0</v>
      </c>
      <c r="P34" s="173">
        <f t="shared" ca="1" si="9"/>
        <v>0</v>
      </c>
      <c r="Q34" s="173">
        <f ca="1">IF(LEN(B34)&gt;0,'7-9'!Q34-'7-9'!P34,"")</f>
        <v>0</v>
      </c>
      <c r="R34" s="174"/>
      <c r="AA34" s="161">
        <f>ROW()</f>
        <v>34</v>
      </c>
      <c r="AB34" s="197" t="e">
        <f t="shared" ca="1" si="10"/>
        <v>#N/A</v>
      </c>
      <c r="AC34" s="197" t="e">
        <f t="shared" ca="1" si="11"/>
        <v>#N/A</v>
      </c>
      <c r="AD34" s="198" t="e">
        <f t="shared" ca="1" si="12"/>
        <v>#N/A</v>
      </c>
      <c r="AE34" s="197" t="e">
        <f t="shared" ca="1" si="13"/>
        <v>#N/A</v>
      </c>
      <c r="AF34" s="198" t="e">
        <f t="shared" ca="1" si="14"/>
        <v>#N/A</v>
      </c>
      <c r="AG34" s="197" t="e">
        <f t="shared" ca="1" si="15"/>
        <v>#N/A</v>
      </c>
      <c r="AH34" s="197" t="e">
        <f t="shared" ca="1" si="16"/>
        <v>#N/A</v>
      </c>
      <c r="AI34" s="199" t="e">
        <f t="shared" ca="1" si="17"/>
        <v>#N/A</v>
      </c>
      <c r="AJ34" s="197" t="e">
        <f t="shared" ca="1" si="18"/>
        <v>#N/A</v>
      </c>
      <c r="AK34" s="197" t="e">
        <f t="shared" ca="1" si="19"/>
        <v>#N/A</v>
      </c>
    </row>
    <row r="35" spans="1:37" ht="27" customHeight="1" x14ac:dyDescent="0.25">
      <c r="A35" s="51">
        <f>'OSNOVNA PLAČA'!A29</f>
        <v>20</v>
      </c>
      <c r="B35" s="157" t="str">
        <f t="shared" ca="1" si="20"/>
        <v>A20</v>
      </c>
      <c r="C35" s="52">
        <f ca="1">IF(LEN(B35)&gt;0,'OSNOVNA PLAČA'!C29,"")</f>
        <v>0</v>
      </c>
      <c r="D35" s="54">
        <f ca="1">IF(LEN(B35)&gt;0,'OSNOVNA PLAČA'!D29,"")</f>
        <v>0</v>
      </c>
      <c r="E35" s="171">
        <f ca="1">IF(LEN(B35)&gt;0,SUM('OBRAČUNANA OSNOVNA PLAČA'!N29:P29),"")</f>
        <v>0</v>
      </c>
      <c r="F35" s="55"/>
      <c r="G35" s="55"/>
      <c r="H35" s="55"/>
      <c r="I35" s="55"/>
      <c r="J35" s="55"/>
      <c r="K35" s="172">
        <f t="shared" si="4"/>
        <v>0</v>
      </c>
      <c r="L35" s="120">
        <f t="shared" ca="1" si="5"/>
        <v>0</v>
      </c>
      <c r="M35" s="120">
        <f t="shared" ca="1" si="6"/>
        <v>0</v>
      </c>
      <c r="N35" s="120">
        <f t="shared" ca="1" si="7"/>
        <v>0</v>
      </c>
      <c r="O35" s="120">
        <f t="shared" ca="1" si="8"/>
        <v>0</v>
      </c>
      <c r="P35" s="173">
        <f t="shared" ca="1" si="9"/>
        <v>0</v>
      </c>
      <c r="Q35" s="173">
        <f ca="1">IF(LEN(B35)&gt;0,'7-9'!Q35-'7-9'!P35,"")</f>
        <v>0</v>
      </c>
      <c r="R35" s="174"/>
      <c r="AA35" s="161">
        <f>ROW()</f>
        <v>35</v>
      </c>
      <c r="AB35" s="197" t="e">
        <f t="shared" ca="1" si="10"/>
        <v>#N/A</v>
      </c>
      <c r="AC35" s="197" t="e">
        <f t="shared" ca="1" si="11"/>
        <v>#N/A</v>
      </c>
      <c r="AD35" s="198" t="e">
        <f t="shared" ca="1" si="12"/>
        <v>#N/A</v>
      </c>
      <c r="AE35" s="197" t="e">
        <f t="shared" ca="1" si="13"/>
        <v>#N/A</v>
      </c>
      <c r="AF35" s="198" t="e">
        <f t="shared" ca="1" si="14"/>
        <v>#N/A</v>
      </c>
      <c r="AG35" s="197" t="e">
        <f t="shared" ca="1" si="15"/>
        <v>#N/A</v>
      </c>
      <c r="AH35" s="197" t="e">
        <f t="shared" ca="1" si="16"/>
        <v>#N/A</v>
      </c>
      <c r="AI35" s="199" t="e">
        <f t="shared" ca="1" si="17"/>
        <v>#N/A</v>
      </c>
      <c r="AJ35" s="197" t="e">
        <f t="shared" ca="1" si="18"/>
        <v>#N/A</v>
      </c>
      <c r="AK35" s="197" t="e">
        <f t="shared" ca="1" si="19"/>
        <v>#N/A</v>
      </c>
    </row>
    <row r="36" spans="1:37" ht="27" customHeight="1" x14ac:dyDescent="0.25">
      <c r="A36" s="51">
        <f>'OSNOVNA PLAČA'!A30</f>
        <v>21</v>
      </c>
      <c r="B36" s="157" t="str">
        <f t="shared" ca="1" si="20"/>
        <v>A21</v>
      </c>
      <c r="C36" s="52">
        <f ca="1">IF(LEN(B36)&gt;0,'OSNOVNA PLAČA'!C30,"")</f>
        <v>0</v>
      </c>
      <c r="D36" s="54">
        <f ca="1">IF(LEN(B36)&gt;0,'OSNOVNA PLAČA'!D30,"")</f>
        <v>0</v>
      </c>
      <c r="E36" s="171">
        <f ca="1">IF(LEN(B36)&gt;0,SUM('OBRAČUNANA OSNOVNA PLAČA'!N30:P30),"")</f>
        <v>0</v>
      </c>
      <c r="F36" s="55"/>
      <c r="G36" s="55"/>
      <c r="H36" s="55"/>
      <c r="I36" s="55"/>
      <c r="J36" s="55"/>
      <c r="K36" s="172">
        <f t="shared" si="4"/>
        <v>0</v>
      </c>
      <c r="L36" s="120">
        <f t="shared" ca="1" si="5"/>
        <v>0</v>
      </c>
      <c r="M36" s="120">
        <f t="shared" ca="1" si="6"/>
        <v>0</v>
      </c>
      <c r="N36" s="120">
        <f t="shared" ca="1" si="7"/>
        <v>0</v>
      </c>
      <c r="O36" s="120">
        <f t="shared" ca="1" si="8"/>
        <v>0</v>
      </c>
      <c r="P36" s="173">
        <f t="shared" ca="1" si="9"/>
        <v>0</v>
      </c>
      <c r="Q36" s="173">
        <f ca="1">IF(LEN(B36)&gt;0,'7-9'!Q36-'7-9'!P36,"")</f>
        <v>0</v>
      </c>
      <c r="R36" s="174"/>
      <c r="AA36" s="161">
        <f>ROW()</f>
        <v>36</v>
      </c>
      <c r="AB36" s="197" t="e">
        <f t="shared" ca="1" si="10"/>
        <v>#N/A</v>
      </c>
      <c r="AC36" s="197" t="e">
        <f t="shared" ca="1" si="11"/>
        <v>#N/A</v>
      </c>
      <c r="AD36" s="198" t="e">
        <f t="shared" ca="1" si="12"/>
        <v>#N/A</v>
      </c>
      <c r="AE36" s="197" t="e">
        <f t="shared" ca="1" si="13"/>
        <v>#N/A</v>
      </c>
      <c r="AF36" s="198" t="e">
        <f t="shared" ca="1" si="14"/>
        <v>#N/A</v>
      </c>
      <c r="AG36" s="197" t="e">
        <f t="shared" ca="1" si="15"/>
        <v>#N/A</v>
      </c>
      <c r="AH36" s="197" t="e">
        <f t="shared" ca="1" si="16"/>
        <v>#N/A</v>
      </c>
      <c r="AI36" s="199" t="e">
        <f t="shared" ca="1" si="17"/>
        <v>#N/A</v>
      </c>
      <c r="AJ36" s="197" t="e">
        <f t="shared" ca="1" si="18"/>
        <v>#N/A</v>
      </c>
      <c r="AK36" s="197" t="e">
        <f t="shared" ca="1" si="19"/>
        <v>#N/A</v>
      </c>
    </row>
    <row r="37" spans="1:37" ht="27" customHeight="1" x14ac:dyDescent="0.25">
      <c r="A37" s="51">
        <f>'OSNOVNA PLAČA'!A31</f>
        <v>22</v>
      </c>
      <c r="B37" s="157" t="str">
        <f t="shared" ca="1" si="20"/>
        <v>A22</v>
      </c>
      <c r="C37" s="52">
        <f ca="1">IF(LEN(B37)&gt;0,'OSNOVNA PLAČA'!C31,"")</f>
        <v>0</v>
      </c>
      <c r="D37" s="54">
        <f ca="1">IF(LEN(B37)&gt;0,'OSNOVNA PLAČA'!D31,"")</f>
        <v>0</v>
      </c>
      <c r="E37" s="171">
        <f ca="1">IF(LEN(B37)&gt;0,SUM('OBRAČUNANA OSNOVNA PLAČA'!N31:P31),"")</f>
        <v>0</v>
      </c>
      <c r="F37" s="55"/>
      <c r="G37" s="55"/>
      <c r="H37" s="55"/>
      <c r="I37" s="55"/>
      <c r="J37" s="55"/>
      <c r="K37" s="172">
        <f t="shared" si="4"/>
        <v>0</v>
      </c>
      <c r="L37" s="120">
        <f t="shared" ca="1" si="5"/>
        <v>0</v>
      </c>
      <c r="M37" s="120">
        <f t="shared" ca="1" si="6"/>
        <v>0</v>
      </c>
      <c r="N37" s="120">
        <f t="shared" ca="1" si="7"/>
        <v>0</v>
      </c>
      <c r="O37" s="120">
        <f t="shared" ca="1" si="8"/>
        <v>0</v>
      </c>
      <c r="P37" s="173">
        <f t="shared" ca="1" si="9"/>
        <v>0</v>
      </c>
      <c r="Q37" s="173">
        <f ca="1">IF(LEN(B37)&gt;0,'7-9'!Q37-'7-9'!P37,"")</f>
        <v>0</v>
      </c>
      <c r="R37" s="174"/>
      <c r="AA37" s="161">
        <f>ROW()</f>
        <v>37</v>
      </c>
      <c r="AB37" s="197" t="e">
        <f t="shared" ca="1" si="10"/>
        <v>#N/A</v>
      </c>
      <c r="AC37" s="197" t="e">
        <f t="shared" ca="1" si="11"/>
        <v>#N/A</v>
      </c>
      <c r="AD37" s="198" t="e">
        <f t="shared" ca="1" si="12"/>
        <v>#N/A</v>
      </c>
      <c r="AE37" s="197" t="e">
        <f t="shared" ca="1" si="13"/>
        <v>#N/A</v>
      </c>
      <c r="AF37" s="198" t="e">
        <f t="shared" ca="1" si="14"/>
        <v>#N/A</v>
      </c>
      <c r="AG37" s="197" t="e">
        <f t="shared" ca="1" si="15"/>
        <v>#N/A</v>
      </c>
      <c r="AH37" s="197" t="e">
        <f t="shared" ca="1" si="16"/>
        <v>#N/A</v>
      </c>
      <c r="AI37" s="199" t="e">
        <f t="shared" ca="1" si="17"/>
        <v>#N/A</v>
      </c>
      <c r="AJ37" s="197" t="e">
        <f t="shared" ca="1" si="18"/>
        <v>#N/A</v>
      </c>
      <c r="AK37" s="197" t="e">
        <f t="shared" ca="1" si="19"/>
        <v>#N/A</v>
      </c>
    </row>
    <row r="38" spans="1:37" ht="27" customHeight="1" x14ac:dyDescent="0.25">
      <c r="A38" s="51">
        <f>'OSNOVNA PLAČA'!A32</f>
        <v>23</v>
      </c>
      <c r="B38" s="157" t="str">
        <f t="shared" ca="1" si="20"/>
        <v>A23</v>
      </c>
      <c r="C38" s="52">
        <f ca="1">IF(LEN(B38)&gt;0,'OSNOVNA PLAČA'!C32,"")</f>
        <v>0</v>
      </c>
      <c r="D38" s="54">
        <f ca="1">IF(LEN(B38)&gt;0,'OSNOVNA PLAČA'!D32,"")</f>
        <v>0</v>
      </c>
      <c r="E38" s="171">
        <f ca="1">IF(LEN(B38)&gt;0,SUM('OBRAČUNANA OSNOVNA PLAČA'!N32:P32),"")</f>
        <v>0</v>
      </c>
      <c r="F38" s="55"/>
      <c r="G38" s="55"/>
      <c r="H38" s="55"/>
      <c r="I38" s="55"/>
      <c r="J38" s="55"/>
      <c r="K38" s="172">
        <f t="shared" si="4"/>
        <v>0</v>
      </c>
      <c r="L38" s="120">
        <f t="shared" ca="1" si="5"/>
        <v>0</v>
      </c>
      <c r="M38" s="120">
        <f t="shared" ca="1" si="6"/>
        <v>0</v>
      </c>
      <c r="N38" s="120">
        <f t="shared" ca="1" si="7"/>
        <v>0</v>
      </c>
      <c r="O38" s="120">
        <f t="shared" ca="1" si="8"/>
        <v>0</v>
      </c>
      <c r="P38" s="173">
        <f t="shared" ca="1" si="9"/>
        <v>0</v>
      </c>
      <c r="Q38" s="173">
        <f ca="1">IF(LEN(B38)&gt;0,'7-9'!Q38-'7-9'!P38,"")</f>
        <v>0</v>
      </c>
      <c r="R38" s="174"/>
      <c r="AA38" s="161">
        <f>ROW()</f>
        <v>38</v>
      </c>
      <c r="AB38" s="197" t="e">
        <f t="shared" ca="1" si="10"/>
        <v>#N/A</v>
      </c>
      <c r="AC38" s="197" t="e">
        <f t="shared" ca="1" si="11"/>
        <v>#N/A</v>
      </c>
      <c r="AD38" s="198" t="e">
        <f t="shared" ca="1" si="12"/>
        <v>#N/A</v>
      </c>
      <c r="AE38" s="197" t="e">
        <f t="shared" ca="1" si="13"/>
        <v>#N/A</v>
      </c>
      <c r="AF38" s="198" t="e">
        <f t="shared" ca="1" si="14"/>
        <v>#N/A</v>
      </c>
      <c r="AG38" s="197" t="e">
        <f t="shared" ca="1" si="15"/>
        <v>#N/A</v>
      </c>
      <c r="AH38" s="197" t="e">
        <f t="shared" ca="1" si="16"/>
        <v>#N/A</v>
      </c>
      <c r="AI38" s="199" t="e">
        <f t="shared" ca="1" si="17"/>
        <v>#N/A</v>
      </c>
      <c r="AJ38" s="197" t="e">
        <f t="shared" ca="1" si="18"/>
        <v>#N/A</v>
      </c>
      <c r="AK38" s="197" t="e">
        <f t="shared" ca="1" si="19"/>
        <v>#N/A</v>
      </c>
    </row>
    <row r="39" spans="1:37" ht="27" customHeight="1" x14ac:dyDescent="0.25">
      <c r="A39" s="51">
        <f>'OSNOVNA PLAČA'!A33</f>
        <v>24</v>
      </c>
      <c r="B39" s="157" t="str">
        <f t="shared" ca="1" si="20"/>
        <v>A24</v>
      </c>
      <c r="C39" s="52">
        <f ca="1">IF(LEN(B39)&gt;0,'OSNOVNA PLAČA'!C33,"")</f>
        <v>0</v>
      </c>
      <c r="D39" s="54">
        <f ca="1">IF(LEN(B39)&gt;0,'OSNOVNA PLAČA'!D33,"")</f>
        <v>0</v>
      </c>
      <c r="E39" s="171">
        <f ca="1">IF(LEN(B39)&gt;0,SUM('OBRAČUNANA OSNOVNA PLAČA'!N33:P33),"")</f>
        <v>0</v>
      </c>
      <c r="F39" s="55"/>
      <c r="G39" s="55"/>
      <c r="H39" s="55"/>
      <c r="I39" s="55"/>
      <c r="J39" s="55"/>
      <c r="K39" s="172">
        <f t="shared" si="4"/>
        <v>0</v>
      </c>
      <c r="L39" s="120">
        <f t="shared" ca="1" si="5"/>
        <v>0</v>
      </c>
      <c r="M39" s="120">
        <f t="shared" ca="1" si="6"/>
        <v>0</v>
      </c>
      <c r="N39" s="120">
        <f t="shared" ca="1" si="7"/>
        <v>0</v>
      </c>
      <c r="O39" s="120">
        <f t="shared" ca="1" si="8"/>
        <v>0</v>
      </c>
      <c r="P39" s="173">
        <f t="shared" ca="1" si="9"/>
        <v>0</v>
      </c>
      <c r="Q39" s="173">
        <f ca="1">IF(LEN(B39)&gt;0,'7-9'!Q39-'7-9'!P39,"")</f>
        <v>0</v>
      </c>
      <c r="R39" s="174"/>
      <c r="AA39" s="161">
        <f>ROW()</f>
        <v>39</v>
      </c>
      <c r="AB39" s="197" t="e">
        <f t="shared" ca="1" si="10"/>
        <v>#N/A</v>
      </c>
      <c r="AC39" s="197" t="e">
        <f t="shared" ca="1" si="11"/>
        <v>#N/A</v>
      </c>
      <c r="AD39" s="198" t="e">
        <f t="shared" ca="1" si="12"/>
        <v>#N/A</v>
      </c>
      <c r="AE39" s="197" t="e">
        <f t="shared" ca="1" si="13"/>
        <v>#N/A</v>
      </c>
      <c r="AF39" s="198" t="e">
        <f t="shared" ca="1" si="14"/>
        <v>#N/A</v>
      </c>
      <c r="AG39" s="197" t="e">
        <f t="shared" ca="1" si="15"/>
        <v>#N/A</v>
      </c>
      <c r="AH39" s="197" t="e">
        <f t="shared" ca="1" si="16"/>
        <v>#N/A</v>
      </c>
      <c r="AI39" s="199" t="e">
        <f t="shared" ca="1" si="17"/>
        <v>#N/A</v>
      </c>
      <c r="AJ39" s="197" t="e">
        <f t="shared" ca="1" si="18"/>
        <v>#N/A</v>
      </c>
      <c r="AK39" s="197" t="e">
        <f t="shared" ca="1" si="19"/>
        <v>#N/A</v>
      </c>
    </row>
    <row r="40" spans="1:37" ht="27" customHeight="1" x14ac:dyDescent="0.25">
      <c r="A40" s="51">
        <f>'OSNOVNA PLAČA'!A34</f>
        <v>25</v>
      </c>
      <c r="B40" s="157" t="str">
        <f t="shared" ca="1" si="20"/>
        <v>A25</v>
      </c>
      <c r="C40" s="52">
        <f ca="1">IF(LEN(B40)&gt;0,'OSNOVNA PLAČA'!C34,"")</f>
        <v>0</v>
      </c>
      <c r="D40" s="54">
        <f ca="1">IF(LEN(B40)&gt;0,'OSNOVNA PLAČA'!D34,"")</f>
        <v>0</v>
      </c>
      <c r="E40" s="171">
        <f ca="1">IF(LEN(B40)&gt;0,SUM('OBRAČUNANA OSNOVNA PLAČA'!N34:P34),"")</f>
        <v>0</v>
      </c>
      <c r="F40" s="55"/>
      <c r="G40" s="55"/>
      <c r="H40" s="55"/>
      <c r="I40" s="55"/>
      <c r="J40" s="55"/>
      <c r="K40" s="172">
        <f t="shared" si="4"/>
        <v>0</v>
      </c>
      <c r="L40" s="120">
        <f t="shared" ca="1" si="5"/>
        <v>0</v>
      </c>
      <c r="M40" s="120">
        <f t="shared" ca="1" si="6"/>
        <v>0</v>
      </c>
      <c r="N40" s="120">
        <f t="shared" ca="1" si="7"/>
        <v>0</v>
      </c>
      <c r="O40" s="120">
        <f t="shared" ca="1" si="8"/>
        <v>0</v>
      </c>
      <c r="P40" s="173">
        <f t="shared" ca="1" si="9"/>
        <v>0</v>
      </c>
      <c r="Q40" s="173">
        <f ca="1">IF(LEN(B40)&gt;0,'7-9'!Q40-'7-9'!P40,"")</f>
        <v>0</v>
      </c>
      <c r="R40" s="174"/>
      <c r="AA40" s="161">
        <f>ROW()</f>
        <v>40</v>
      </c>
      <c r="AB40" s="197" t="e">
        <f t="shared" ca="1" si="10"/>
        <v>#N/A</v>
      </c>
      <c r="AC40" s="197" t="e">
        <f t="shared" ca="1" si="11"/>
        <v>#N/A</v>
      </c>
      <c r="AD40" s="198" t="e">
        <f t="shared" ca="1" si="12"/>
        <v>#N/A</v>
      </c>
      <c r="AE40" s="197" t="e">
        <f t="shared" ca="1" si="13"/>
        <v>#N/A</v>
      </c>
      <c r="AF40" s="198" t="e">
        <f t="shared" ca="1" si="14"/>
        <v>#N/A</v>
      </c>
      <c r="AG40" s="197" t="e">
        <f t="shared" ca="1" si="15"/>
        <v>#N/A</v>
      </c>
      <c r="AH40" s="197" t="e">
        <f t="shared" ca="1" si="16"/>
        <v>#N/A</v>
      </c>
      <c r="AI40" s="199" t="e">
        <f t="shared" ca="1" si="17"/>
        <v>#N/A</v>
      </c>
      <c r="AJ40" s="197" t="e">
        <f t="shared" ca="1" si="18"/>
        <v>#N/A</v>
      </c>
      <c r="AK40" s="197" t="e">
        <f t="shared" ca="1" si="19"/>
        <v>#N/A</v>
      </c>
    </row>
    <row r="41" spans="1:37" ht="27" customHeight="1" x14ac:dyDescent="0.25">
      <c r="A41" s="51">
        <f>'OSNOVNA PLAČA'!A35</f>
        <v>26</v>
      </c>
      <c r="B41" s="157" t="str">
        <f t="shared" ca="1" si="20"/>
        <v>A26</v>
      </c>
      <c r="C41" s="52">
        <f ca="1">IF(LEN(B41)&gt;0,'OSNOVNA PLAČA'!C35,"")</f>
        <v>0</v>
      </c>
      <c r="D41" s="54">
        <f ca="1">IF(LEN(B41)&gt;0,'OSNOVNA PLAČA'!D35,"")</f>
        <v>0</v>
      </c>
      <c r="E41" s="171">
        <f ca="1">IF(LEN(B41)&gt;0,SUM('OBRAČUNANA OSNOVNA PLAČA'!N35:P35),"")</f>
        <v>0</v>
      </c>
      <c r="F41" s="55"/>
      <c r="G41" s="55"/>
      <c r="H41" s="55"/>
      <c r="I41" s="55"/>
      <c r="J41" s="55"/>
      <c r="K41" s="172">
        <f t="shared" si="4"/>
        <v>0</v>
      </c>
      <c r="L41" s="120">
        <f t="shared" ca="1" si="5"/>
        <v>0</v>
      </c>
      <c r="M41" s="120">
        <f t="shared" ca="1" si="6"/>
        <v>0</v>
      </c>
      <c r="N41" s="120">
        <f t="shared" ca="1" si="7"/>
        <v>0</v>
      </c>
      <c r="O41" s="120">
        <f t="shared" ca="1" si="8"/>
        <v>0</v>
      </c>
      <c r="P41" s="173">
        <f t="shared" ca="1" si="9"/>
        <v>0</v>
      </c>
      <c r="Q41" s="173">
        <f ca="1">IF(LEN(B41)&gt;0,'7-9'!Q41-'7-9'!P41,"")</f>
        <v>0</v>
      </c>
      <c r="R41" s="174"/>
      <c r="AA41" s="161">
        <f>ROW()</f>
        <v>41</v>
      </c>
      <c r="AB41" s="197" t="e">
        <f t="shared" ca="1" si="10"/>
        <v>#N/A</v>
      </c>
      <c r="AC41" s="197" t="e">
        <f t="shared" ca="1" si="11"/>
        <v>#N/A</v>
      </c>
      <c r="AD41" s="198" t="e">
        <f t="shared" ca="1" si="12"/>
        <v>#N/A</v>
      </c>
      <c r="AE41" s="197" t="e">
        <f t="shared" ca="1" si="13"/>
        <v>#N/A</v>
      </c>
      <c r="AF41" s="198" t="e">
        <f t="shared" ca="1" si="14"/>
        <v>#N/A</v>
      </c>
      <c r="AG41" s="197" t="e">
        <f t="shared" ca="1" si="15"/>
        <v>#N/A</v>
      </c>
      <c r="AH41" s="197" t="e">
        <f t="shared" ca="1" si="16"/>
        <v>#N/A</v>
      </c>
      <c r="AI41" s="199" t="e">
        <f t="shared" ca="1" si="17"/>
        <v>#N/A</v>
      </c>
      <c r="AJ41" s="197" t="e">
        <f t="shared" ca="1" si="18"/>
        <v>#N/A</v>
      </c>
      <c r="AK41" s="197" t="e">
        <f t="shared" ca="1" si="19"/>
        <v>#N/A</v>
      </c>
    </row>
    <row r="42" spans="1:37" ht="27" customHeight="1" x14ac:dyDescent="0.25">
      <c r="A42" s="51">
        <f>'OSNOVNA PLAČA'!A36</f>
        <v>27</v>
      </c>
      <c r="B42" s="157" t="str">
        <f t="shared" ca="1" si="20"/>
        <v>A27</v>
      </c>
      <c r="C42" s="52">
        <f ca="1">IF(LEN(B42)&gt;0,'OSNOVNA PLAČA'!C36,"")</f>
        <v>0</v>
      </c>
      <c r="D42" s="54">
        <f ca="1">IF(LEN(B42)&gt;0,'OSNOVNA PLAČA'!D36,"")</f>
        <v>0</v>
      </c>
      <c r="E42" s="171">
        <f ca="1">IF(LEN(B42)&gt;0,SUM('OBRAČUNANA OSNOVNA PLAČA'!N36:P36),"")</f>
        <v>0</v>
      </c>
      <c r="F42" s="55"/>
      <c r="G42" s="55"/>
      <c r="H42" s="55"/>
      <c r="I42" s="55"/>
      <c r="J42" s="55"/>
      <c r="K42" s="172">
        <f t="shared" si="4"/>
        <v>0</v>
      </c>
      <c r="L42" s="120">
        <f t="shared" ca="1" si="5"/>
        <v>0</v>
      </c>
      <c r="M42" s="120">
        <f t="shared" ca="1" si="6"/>
        <v>0</v>
      </c>
      <c r="N42" s="120">
        <f t="shared" ca="1" si="7"/>
        <v>0</v>
      </c>
      <c r="O42" s="120">
        <f t="shared" ca="1" si="8"/>
        <v>0</v>
      </c>
      <c r="P42" s="173">
        <f t="shared" ca="1" si="9"/>
        <v>0</v>
      </c>
      <c r="Q42" s="173">
        <f ca="1">IF(LEN(B42)&gt;0,'7-9'!Q42-'7-9'!P42,"")</f>
        <v>0</v>
      </c>
      <c r="R42" s="174"/>
      <c r="AA42" s="161">
        <f>ROW()</f>
        <v>42</v>
      </c>
      <c r="AB42" s="197" t="e">
        <f t="shared" ca="1" si="10"/>
        <v>#N/A</v>
      </c>
      <c r="AC42" s="197" t="e">
        <f t="shared" ca="1" si="11"/>
        <v>#N/A</v>
      </c>
      <c r="AD42" s="198" t="e">
        <f t="shared" ca="1" si="12"/>
        <v>#N/A</v>
      </c>
      <c r="AE42" s="197" t="e">
        <f t="shared" ca="1" si="13"/>
        <v>#N/A</v>
      </c>
      <c r="AF42" s="198" t="e">
        <f t="shared" ca="1" si="14"/>
        <v>#N/A</v>
      </c>
      <c r="AG42" s="197" t="e">
        <f t="shared" ca="1" si="15"/>
        <v>#N/A</v>
      </c>
      <c r="AH42" s="197" t="e">
        <f t="shared" ca="1" si="16"/>
        <v>#N/A</v>
      </c>
      <c r="AI42" s="199" t="e">
        <f t="shared" ca="1" si="17"/>
        <v>#N/A</v>
      </c>
      <c r="AJ42" s="197" t="e">
        <f t="shared" ca="1" si="18"/>
        <v>#N/A</v>
      </c>
      <c r="AK42" s="197" t="e">
        <f t="shared" ca="1" si="19"/>
        <v>#N/A</v>
      </c>
    </row>
    <row r="43" spans="1:37" ht="27" customHeight="1" x14ac:dyDescent="0.25">
      <c r="A43" s="51">
        <f>'OSNOVNA PLAČA'!A37</f>
        <v>28</v>
      </c>
      <c r="B43" s="157" t="str">
        <f t="shared" ca="1" si="20"/>
        <v>A28</v>
      </c>
      <c r="C43" s="52">
        <f ca="1">IF(LEN(B43)&gt;0,'OSNOVNA PLAČA'!C37,"")</f>
        <v>0</v>
      </c>
      <c r="D43" s="54">
        <f ca="1">IF(LEN(B43)&gt;0,'OSNOVNA PLAČA'!D37,"")</f>
        <v>0</v>
      </c>
      <c r="E43" s="171">
        <f ca="1">IF(LEN(B43)&gt;0,SUM('OBRAČUNANA OSNOVNA PLAČA'!N37:P37),"")</f>
        <v>0</v>
      </c>
      <c r="F43" s="55"/>
      <c r="G43" s="55"/>
      <c r="H43" s="55"/>
      <c r="I43" s="55"/>
      <c r="J43" s="55"/>
      <c r="K43" s="172">
        <f t="shared" si="4"/>
        <v>0</v>
      </c>
      <c r="L43" s="120">
        <f t="shared" ca="1" si="5"/>
        <v>0</v>
      </c>
      <c r="M43" s="120">
        <f t="shared" ca="1" si="6"/>
        <v>0</v>
      </c>
      <c r="N43" s="120">
        <f t="shared" ca="1" si="7"/>
        <v>0</v>
      </c>
      <c r="O43" s="120">
        <f t="shared" ca="1" si="8"/>
        <v>0</v>
      </c>
      <c r="P43" s="173">
        <f t="shared" ca="1" si="9"/>
        <v>0</v>
      </c>
      <c r="Q43" s="173">
        <f ca="1">IF(LEN(B43)&gt;0,'7-9'!Q43-'7-9'!P43,"")</f>
        <v>0</v>
      </c>
      <c r="R43" s="174"/>
      <c r="AA43" s="161">
        <f>ROW()</f>
        <v>43</v>
      </c>
      <c r="AB43" s="197" t="e">
        <f t="shared" ca="1" si="10"/>
        <v>#N/A</v>
      </c>
      <c r="AC43" s="197" t="e">
        <f t="shared" ca="1" si="11"/>
        <v>#N/A</v>
      </c>
      <c r="AD43" s="198" t="e">
        <f t="shared" ca="1" si="12"/>
        <v>#N/A</v>
      </c>
      <c r="AE43" s="197" t="e">
        <f t="shared" ca="1" si="13"/>
        <v>#N/A</v>
      </c>
      <c r="AF43" s="198" t="e">
        <f t="shared" ca="1" si="14"/>
        <v>#N/A</v>
      </c>
      <c r="AG43" s="197" t="e">
        <f t="shared" ca="1" si="15"/>
        <v>#N/A</v>
      </c>
      <c r="AH43" s="197" t="e">
        <f t="shared" ca="1" si="16"/>
        <v>#N/A</v>
      </c>
      <c r="AI43" s="199" t="e">
        <f t="shared" ca="1" si="17"/>
        <v>#N/A</v>
      </c>
      <c r="AJ43" s="197" t="e">
        <f t="shared" ca="1" si="18"/>
        <v>#N/A</v>
      </c>
      <c r="AK43" s="197" t="e">
        <f t="shared" ca="1" si="19"/>
        <v>#N/A</v>
      </c>
    </row>
    <row r="44" spans="1:37" ht="27" customHeight="1" x14ac:dyDescent="0.25">
      <c r="A44" s="51">
        <f>'OSNOVNA PLAČA'!A38</f>
        <v>29</v>
      </c>
      <c r="B44" s="157" t="str">
        <f t="shared" ca="1" si="20"/>
        <v>A29</v>
      </c>
      <c r="C44" s="52">
        <f ca="1">IF(LEN(B44)&gt;0,'OSNOVNA PLAČA'!C38,"")</f>
        <v>0</v>
      </c>
      <c r="D44" s="54">
        <f ca="1">IF(LEN(B44)&gt;0,'OSNOVNA PLAČA'!D38,"")</f>
        <v>0</v>
      </c>
      <c r="E44" s="171">
        <f ca="1">IF(LEN(B44)&gt;0,SUM('OBRAČUNANA OSNOVNA PLAČA'!N38:P38),"")</f>
        <v>0</v>
      </c>
      <c r="F44" s="55"/>
      <c r="G44" s="55"/>
      <c r="H44" s="55"/>
      <c r="I44" s="55"/>
      <c r="J44" s="55"/>
      <c r="K44" s="172">
        <f t="shared" si="4"/>
        <v>0</v>
      </c>
      <c r="L44" s="120">
        <f t="shared" ca="1" si="5"/>
        <v>0</v>
      </c>
      <c r="M44" s="120">
        <f t="shared" ca="1" si="6"/>
        <v>0</v>
      </c>
      <c r="N44" s="120">
        <f t="shared" ca="1" si="7"/>
        <v>0</v>
      </c>
      <c r="O44" s="120">
        <f t="shared" ca="1" si="8"/>
        <v>0</v>
      </c>
      <c r="P44" s="173">
        <f t="shared" ca="1" si="9"/>
        <v>0</v>
      </c>
      <c r="Q44" s="173">
        <f ca="1">IF(LEN(B44)&gt;0,'7-9'!Q44-'7-9'!P44,"")</f>
        <v>0</v>
      </c>
      <c r="R44" s="174"/>
      <c r="AA44" s="161">
        <f>ROW()</f>
        <v>44</v>
      </c>
      <c r="AB44" s="197" t="e">
        <f t="shared" ca="1" si="10"/>
        <v>#N/A</v>
      </c>
      <c r="AC44" s="197" t="e">
        <f t="shared" ca="1" si="11"/>
        <v>#N/A</v>
      </c>
      <c r="AD44" s="198" t="e">
        <f t="shared" ca="1" si="12"/>
        <v>#N/A</v>
      </c>
      <c r="AE44" s="197" t="e">
        <f t="shared" ca="1" si="13"/>
        <v>#N/A</v>
      </c>
      <c r="AF44" s="198" t="e">
        <f t="shared" ca="1" si="14"/>
        <v>#N/A</v>
      </c>
      <c r="AG44" s="197" t="e">
        <f t="shared" ca="1" si="15"/>
        <v>#N/A</v>
      </c>
      <c r="AH44" s="197" t="e">
        <f t="shared" ca="1" si="16"/>
        <v>#N/A</v>
      </c>
      <c r="AI44" s="199" t="e">
        <f t="shared" ca="1" si="17"/>
        <v>#N/A</v>
      </c>
      <c r="AJ44" s="197" t="e">
        <f t="shared" ca="1" si="18"/>
        <v>#N/A</v>
      </c>
      <c r="AK44" s="197" t="e">
        <f t="shared" ca="1" si="19"/>
        <v>#N/A</v>
      </c>
    </row>
    <row r="45" spans="1:37" ht="27" customHeight="1" x14ac:dyDescent="0.25">
      <c r="A45" s="51">
        <f>'OSNOVNA PLAČA'!A39</f>
        <v>30</v>
      </c>
      <c r="B45" s="157" t="str">
        <f t="shared" ca="1" si="20"/>
        <v>A30</v>
      </c>
      <c r="C45" s="52">
        <f ca="1">IF(LEN(B45)&gt;0,'OSNOVNA PLAČA'!C39,"")</f>
        <v>0</v>
      </c>
      <c r="D45" s="54">
        <f ca="1">IF(LEN(B45)&gt;0,'OSNOVNA PLAČA'!D39,"")</f>
        <v>0</v>
      </c>
      <c r="E45" s="171">
        <f ca="1">IF(LEN(B45)&gt;0,SUM('OBRAČUNANA OSNOVNA PLAČA'!N39:P39),"")</f>
        <v>0</v>
      </c>
      <c r="F45" s="55"/>
      <c r="G45" s="55"/>
      <c r="H45" s="55"/>
      <c r="I45" s="55"/>
      <c r="J45" s="55"/>
      <c r="K45" s="172">
        <f t="shared" si="4"/>
        <v>0</v>
      </c>
      <c r="L45" s="120">
        <f t="shared" ca="1" si="5"/>
        <v>0</v>
      </c>
      <c r="M45" s="120">
        <f t="shared" ca="1" si="6"/>
        <v>0</v>
      </c>
      <c r="N45" s="120">
        <f t="shared" ca="1" si="7"/>
        <v>0</v>
      </c>
      <c r="O45" s="120">
        <f t="shared" ca="1" si="8"/>
        <v>0</v>
      </c>
      <c r="P45" s="173">
        <f t="shared" ca="1" si="9"/>
        <v>0</v>
      </c>
      <c r="Q45" s="173">
        <f ca="1">IF(LEN(B45)&gt;0,'7-9'!Q45-'7-9'!P45,"")</f>
        <v>0</v>
      </c>
      <c r="R45" s="174"/>
      <c r="AA45" s="161">
        <f>ROW()</f>
        <v>45</v>
      </c>
      <c r="AB45" s="197" t="e">
        <f t="shared" ca="1" si="10"/>
        <v>#N/A</v>
      </c>
      <c r="AC45" s="197" t="e">
        <f t="shared" ca="1" si="11"/>
        <v>#N/A</v>
      </c>
      <c r="AD45" s="198" t="e">
        <f t="shared" ca="1" si="12"/>
        <v>#N/A</v>
      </c>
      <c r="AE45" s="197" t="e">
        <f t="shared" ca="1" si="13"/>
        <v>#N/A</v>
      </c>
      <c r="AF45" s="198" t="e">
        <f t="shared" ca="1" si="14"/>
        <v>#N/A</v>
      </c>
      <c r="AG45" s="197" t="e">
        <f t="shared" ca="1" si="15"/>
        <v>#N/A</v>
      </c>
      <c r="AH45" s="197" t="e">
        <f t="shared" ca="1" si="16"/>
        <v>#N/A</v>
      </c>
      <c r="AI45" s="199" t="e">
        <f t="shared" ca="1" si="17"/>
        <v>#N/A</v>
      </c>
      <c r="AJ45" s="197" t="e">
        <f t="shared" ca="1" si="18"/>
        <v>#N/A</v>
      </c>
      <c r="AK45" s="197" t="e">
        <f t="shared" ca="1" si="19"/>
        <v>#N/A</v>
      </c>
    </row>
    <row r="46" spans="1:37" ht="27" customHeight="1" x14ac:dyDescent="0.25">
      <c r="A46" s="51">
        <f>'OSNOVNA PLAČA'!A40</f>
        <v>31</v>
      </c>
      <c r="B46" s="157" t="str">
        <f t="shared" ca="1" si="20"/>
        <v>A31</v>
      </c>
      <c r="C46" s="52">
        <f ca="1">IF(LEN(B46)&gt;0,'OSNOVNA PLAČA'!C40,"")</f>
        <v>0</v>
      </c>
      <c r="D46" s="54">
        <f ca="1">IF(LEN(B46)&gt;0,'OSNOVNA PLAČA'!D40,"")</f>
        <v>0</v>
      </c>
      <c r="E46" s="171">
        <f ca="1">IF(LEN(B46)&gt;0,SUM('OBRAČUNANA OSNOVNA PLAČA'!N40:P40),"")</f>
        <v>0</v>
      </c>
      <c r="F46" s="55"/>
      <c r="G46" s="55"/>
      <c r="H46" s="55"/>
      <c r="I46" s="55"/>
      <c r="J46" s="55"/>
      <c r="K46" s="172">
        <f t="shared" si="4"/>
        <v>0</v>
      </c>
      <c r="L46" s="120">
        <f t="shared" ca="1" si="5"/>
        <v>0</v>
      </c>
      <c r="M46" s="120">
        <f t="shared" ca="1" si="6"/>
        <v>0</v>
      </c>
      <c r="N46" s="120">
        <f t="shared" ca="1" si="7"/>
        <v>0</v>
      </c>
      <c r="O46" s="120">
        <f t="shared" ca="1" si="8"/>
        <v>0</v>
      </c>
      <c r="P46" s="173">
        <f t="shared" ca="1" si="9"/>
        <v>0</v>
      </c>
      <c r="Q46" s="173">
        <f ca="1">IF(LEN(B46)&gt;0,'7-9'!Q46-'7-9'!P46,"")</f>
        <v>0</v>
      </c>
      <c r="R46" s="174"/>
      <c r="AA46" s="161">
        <f>ROW()</f>
        <v>46</v>
      </c>
      <c r="AB46" s="197" t="e">
        <f t="shared" ca="1" si="10"/>
        <v>#N/A</v>
      </c>
      <c r="AC46" s="197" t="e">
        <f t="shared" ca="1" si="11"/>
        <v>#N/A</v>
      </c>
      <c r="AD46" s="198" t="e">
        <f t="shared" ca="1" si="12"/>
        <v>#N/A</v>
      </c>
      <c r="AE46" s="197" t="e">
        <f t="shared" ca="1" si="13"/>
        <v>#N/A</v>
      </c>
      <c r="AF46" s="198" t="e">
        <f t="shared" ca="1" si="14"/>
        <v>#N/A</v>
      </c>
      <c r="AG46" s="197" t="e">
        <f t="shared" ca="1" si="15"/>
        <v>#N/A</v>
      </c>
      <c r="AH46" s="197" t="e">
        <f t="shared" ca="1" si="16"/>
        <v>#N/A</v>
      </c>
      <c r="AI46" s="199" t="e">
        <f t="shared" ca="1" si="17"/>
        <v>#N/A</v>
      </c>
      <c r="AJ46" s="197" t="e">
        <f t="shared" ca="1" si="18"/>
        <v>#N/A</v>
      </c>
      <c r="AK46" s="197" t="e">
        <f t="shared" ca="1" si="19"/>
        <v>#N/A</v>
      </c>
    </row>
    <row r="47" spans="1:37" ht="27" customHeight="1" x14ac:dyDescent="0.25">
      <c r="A47" s="51">
        <f>'OSNOVNA PLAČA'!A41</f>
        <v>32</v>
      </c>
      <c r="B47" s="157" t="str">
        <f t="shared" ca="1" si="20"/>
        <v>A32</v>
      </c>
      <c r="C47" s="52">
        <f ca="1">IF(LEN(B47)&gt;0,'OSNOVNA PLAČA'!C41,"")</f>
        <v>0</v>
      </c>
      <c r="D47" s="54">
        <f ca="1">IF(LEN(B47)&gt;0,'OSNOVNA PLAČA'!D41,"")</f>
        <v>0</v>
      </c>
      <c r="E47" s="171">
        <f ca="1">IF(LEN(B47)&gt;0,SUM('OBRAČUNANA OSNOVNA PLAČA'!N41:P41),"")</f>
        <v>0</v>
      </c>
      <c r="F47" s="55"/>
      <c r="G47" s="55"/>
      <c r="H47" s="55"/>
      <c r="I47" s="55"/>
      <c r="J47" s="55"/>
      <c r="K47" s="172">
        <f t="shared" si="4"/>
        <v>0</v>
      </c>
      <c r="L47" s="120">
        <f t="shared" ca="1" si="5"/>
        <v>0</v>
      </c>
      <c r="M47" s="120">
        <f t="shared" ca="1" si="6"/>
        <v>0</v>
      </c>
      <c r="N47" s="120">
        <f t="shared" ca="1" si="7"/>
        <v>0</v>
      </c>
      <c r="O47" s="120">
        <f t="shared" ca="1" si="8"/>
        <v>0</v>
      </c>
      <c r="P47" s="173">
        <f t="shared" ca="1" si="9"/>
        <v>0</v>
      </c>
      <c r="Q47" s="173">
        <f ca="1">IF(LEN(B47)&gt;0,'7-9'!Q47-'7-9'!P47,"")</f>
        <v>0</v>
      </c>
      <c r="R47" s="174"/>
      <c r="AA47" s="161">
        <f>ROW()</f>
        <v>47</v>
      </c>
      <c r="AB47" s="197" t="e">
        <f t="shared" ca="1" si="10"/>
        <v>#N/A</v>
      </c>
      <c r="AC47" s="197" t="e">
        <f t="shared" ca="1" si="11"/>
        <v>#N/A</v>
      </c>
      <c r="AD47" s="198" t="e">
        <f t="shared" ca="1" si="12"/>
        <v>#N/A</v>
      </c>
      <c r="AE47" s="197" t="e">
        <f t="shared" ca="1" si="13"/>
        <v>#N/A</v>
      </c>
      <c r="AF47" s="198" t="e">
        <f t="shared" ca="1" si="14"/>
        <v>#N/A</v>
      </c>
      <c r="AG47" s="197" t="e">
        <f t="shared" ca="1" si="15"/>
        <v>#N/A</v>
      </c>
      <c r="AH47" s="197" t="e">
        <f t="shared" ca="1" si="16"/>
        <v>#N/A</v>
      </c>
      <c r="AI47" s="199" t="e">
        <f t="shared" ca="1" si="17"/>
        <v>#N/A</v>
      </c>
      <c r="AJ47" s="197" t="e">
        <f t="shared" ca="1" si="18"/>
        <v>#N/A</v>
      </c>
      <c r="AK47" s="197" t="e">
        <f t="shared" ca="1" si="19"/>
        <v>#N/A</v>
      </c>
    </row>
    <row r="48" spans="1:37" ht="27" customHeight="1" x14ac:dyDescent="0.25">
      <c r="A48" s="51">
        <f>'OSNOVNA PLAČA'!A42</f>
        <v>33</v>
      </c>
      <c r="B48" s="157" t="str">
        <f t="shared" ca="1" si="20"/>
        <v>A33</v>
      </c>
      <c r="C48" s="52">
        <f ca="1">IF(LEN(B48)&gt;0,'OSNOVNA PLAČA'!C42,"")</f>
        <v>0</v>
      </c>
      <c r="D48" s="54">
        <f ca="1">IF(LEN(B48)&gt;0,'OSNOVNA PLAČA'!D42,"")</f>
        <v>0</v>
      </c>
      <c r="E48" s="171">
        <f ca="1">IF(LEN(B48)&gt;0,SUM('OBRAČUNANA OSNOVNA PLAČA'!N42:P42),"")</f>
        <v>0</v>
      </c>
      <c r="F48" s="55"/>
      <c r="G48" s="55"/>
      <c r="H48" s="55"/>
      <c r="I48" s="55"/>
      <c r="J48" s="55"/>
      <c r="K48" s="172">
        <f t="shared" si="4"/>
        <v>0</v>
      </c>
      <c r="L48" s="120">
        <f t="shared" ca="1" si="5"/>
        <v>0</v>
      </c>
      <c r="M48" s="120">
        <f t="shared" ca="1" si="6"/>
        <v>0</v>
      </c>
      <c r="N48" s="120">
        <f t="shared" ref="N48:N65" ca="1" si="21">IF(LEN(B48)&gt;0,L48*$O$67,"")</f>
        <v>0</v>
      </c>
      <c r="O48" s="120">
        <f t="shared" ca="1" si="8"/>
        <v>0</v>
      </c>
      <c r="P48" s="173">
        <f t="shared" ca="1" si="9"/>
        <v>0</v>
      </c>
      <c r="Q48" s="173">
        <f ca="1">IF(LEN(B48)&gt;0,'7-9'!Q48-'7-9'!P48,"")</f>
        <v>0</v>
      </c>
      <c r="R48" s="174"/>
      <c r="AA48" s="161">
        <f>ROW()</f>
        <v>48</v>
      </c>
      <c r="AB48" s="197" t="e">
        <f t="shared" ca="1" si="10"/>
        <v>#N/A</v>
      </c>
      <c r="AC48" s="197" t="e">
        <f t="shared" ca="1" si="11"/>
        <v>#N/A</v>
      </c>
      <c r="AD48" s="198" t="e">
        <f t="shared" ref="AD48:AD65" ca="1" si="22">IF(AB48&gt;=AC48,"-",$K48/(5*MAX($L$71:$L$72)))</f>
        <v>#N/A</v>
      </c>
      <c r="AE48" s="197" t="e">
        <f t="shared" ref="AE48:AE65" ca="1" si="23">IF(AB48&gt;=AC48,"-",$K48/(5*MAX($L$71:$L$72))*AJ48)</f>
        <v>#N/A</v>
      </c>
      <c r="AF48" s="198" t="e">
        <f t="shared" ref="AF48:AF65" ca="1" si="24">IF(AD48="-","-",AD48*$AE$67)</f>
        <v>#N/A</v>
      </c>
      <c r="AG48" s="197" t="e">
        <f t="shared" ref="AG48:AG65" ca="1" si="25">IF(AE48="-","-",AE48*$AE$67)</f>
        <v>#N/A</v>
      </c>
      <c r="AH48" s="197" t="e">
        <f t="shared" ca="1" si="16"/>
        <v>#N/A</v>
      </c>
      <c r="AI48" s="199" t="e">
        <f t="shared" ca="1" si="17"/>
        <v>#N/A</v>
      </c>
      <c r="AJ48" s="197" t="e">
        <f t="shared" ca="1" si="18"/>
        <v>#N/A</v>
      </c>
      <c r="AK48" s="197" t="e">
        <f t="shared" ca="1" si="19"/>
        <v>#N/A</v>
      </c>
    </row>
    <row r="49" spans="1:37" ht="27" customHeight="1" x14ac:dyDescent="0.25">
      <c r="A49" s="51">
        <f>'OSNOVNA PLAČA'!A43</f>
        <v>34</v>
      </c>
      <c r="B49" s="157" t="str">
        <f t="shared" ca="1" si="20"/>
        <v>A34</v>
      </c>
      <c r="C49" s="52">
        <f ca="1">IF(LEN(B49)&gt;0,'OSNOVNA PLAČA'!C43,"")</f>
        <v>0</v>
      </c>
      <c r="D49" s="54">
        <f ca="1">IF(LEN(B49)&gt;0,'OSNOVNA PLAČA'!D43,"")</f>
        <v>0</v>
      </c>
      <c r="E49" s="171">
        <f ca="1">IF(LEN(B49)&gt;0,SUM('OBRAČUNANA OSNOVNA PLAČA'!N43:P43),"")</f>
        <v>0</v>
      </c>
      <c r="F49" s="55"/>
      <c r="G49" s="55"/>
      <c r="H49" s="55"/>
      <c r="I49" s="55"/>
      <c r="J49" s="55"/>
      <c r="K49" s="172">
        <f t="shared" si="4"/>
        <v>0</v>
      </c>
      <c r="L49" s="120">
        <f t="shared" ca="1" si="5"/>
        <v>0</v>
      </c>
      <c r="M49" s="120">
        <f t="shared" ca="1" si="6"/>
        <v>0</v>
      </c>
      <c r="N49" s="120">
        <f t="shared" ca="1" si="21"/>
        <v>0</v>
      </c>
      <c r="O49" s="120">
        <f t="shared" ca="1" si="8"/>
        <v>0</v>
      </c>
      <c r="P49" s="173">
        <f t="shared" ca="1" si="9"/>
        <v>0</v>
      </c>
      <c r="Q49" s="173">
        <f ca="1">IF(LEN(B49)&gt;0,'7-9'!Q49-'7-9'!P49,"")</f>
        <v>0</v>
      </c>
      <c r="R49" s="174"/>
      <c r="AA49" s="161">
        <f>ROW()</f>
        <v>49</v>
      </c>
      <c r="AB49" s="197" t="e">
        <f t="shared" ca="1" si="10"/>
        <v>#N/A</v>
      </c>
      <c r="AC49" s="197" t="e">
        <f t="shared" ca="1" si="11"/>
        <v>#N/A</v>
      </c>
      <c r="AD49" s="198" t="e">
        <f t="shared" ca="1" si="22"/>
        <v>#N/A</v>
      </c>
      <c r="AE49" s="197" t="e">
        <f t="shared" ca="1" si="23"/>
        <v>#N/A</v>
      </c>
      <c r="AF49" s="198" t="e">
        <f t="shared" ca="1" si="24"/>
        <v>#N/A</v>
      </c>
      <c r="AG49" s="197" t="e">
        <f t="shared" ca="1" si="25"/>
        <v>#N/A</v>
      </c>
      <c r="AH49" s="197" t="e">
        <f t="shared" ca="1" si="16"/>
        <v>#N/A</v>
      </c>
      <c r="AI49" s="199" t="e">
        <f t="shared" ca="1" si="17"/>
        <v>#N/A</v>
      </c>
      <c r="AJ49" s="197" t="e">
        <f t="shared" ca="1" si="18"/>
        <v>#N/A</v>
      </c>
      <c r="AK49" s="197" t="e">
        <f t="shared" ca="1" si="19"/>
        <v>#N/A</v>
      </c>
    </row>
    <row r="50" spans="1:37" ht="27" customHeight="1" x14ac:dyDescent="0.25">
      <c r="A50" s="51">
        <f>'OSNOVNA PLAČA'!A44</f>
        <v>35</v>
      </c>
      <c r="B50" s="157" t="str">
        <f t="shared" ca="1" si="20"/>
        <v>A35</v>
      </c>
      <c r="C50" s="52">
        <f ca="1">IF(LEN(B50)&gt;0,'OSNOVNA PLAČA'!C44,"")</f>
        <v>0</v>
      </c>
      <c r="D50" s="54">
        <f ca="1">IF(LEN(B50)&gt;0,'OSNOVNA PLAČA'!D44,"")</f>
        <v>0</v>
      </c>
      <c r="E50" s="171">
        <f ca="1">IF(LEN(B50)&gt;0,SUM('OBRAČUNANA OSNOVNA PLAČA'!N44:P44),"")</f>
        <v>0</v>
      </c>
      <c r="F50" s="55"/>
      <c r="G50" s="55"/>
      <c r="H50" s="55"/>
      <c r="I50" s="55"/>
      <c r="J50" s="55"/>
      <c r="K50" s="172">
        <f t="shared" si="4"/>
        <v>0</v>
      </c>
      <c r="L50" s="120">
        <f t="shared" ca="1" si="5"/>
        <v>0</v>
      </c>
      <c r="M50" s="120">
        <f t="shared" ca="1" si="6"/>
        <v>0</v>
      </c>
      <c r="N50" s="120">
        <f t="shared" ca="1" si="21"/>
        <v>0</v>
      </c>
      <c r="O50" s="120">
        <f t="shared" ca="1" si="8"/>
        <v>0</v>
      </c>
      <c r="P50" s="173">
        <f t="shared" ca="1" si="9"/>
        <v>0</v>
      </c>
      <c r="Q50" s="173">
        <f ca="1">IF(LEN(B50)&gt;0,'7-9'!Q50-'7-9'!P50,"")</f>
        <v>0</v>
      </c>
      <c r="R50" s="174"/>
      <c r="AA50" s="161">
        <f>ROW()</f>
        <v>50</v>
      </c>
      <c r="AB50" s="197" t="e">
        <f t="shared" ca="1" si="10"/>
        <v>#N/A</v>
      </c>
      <c r="AC50" s="197" t="e">
        <f t="shared" ca="1" si="11"/>
        <v>#N/A</v>
      </c>
      <c r="AD50" s="198" t="e">
        <f t="shared" ca="1" si="22"/>
        <v>#N/A</v>
      </c>
      <c r="AE50" s="197" t="e">
        <f t="shared" ca="1" si="23"/>
        <v>#N/A</v>
      </c>
      <c r="AF50" s="198" t="e">
        <f t="shared" ca="1" si="24"/>
        <v>#N/A</v>
      </c>
      <c r="AG50" s="197" t="e">
        <f t="shared" ca="1" si="25"/>
        <v>#N/A</v>
      </c>
      <c r="AH50" s="197" t="e">
        <f t="shared" ca="1" si="16"/>
        <v>#N/A</v>
      </c>
      <c r="AI50" s="199" t="e">
        <f t="shared" ca="1" si="17"/>
        <v>#N/A</v>
      </c>
      <c r="AJ50" s="197" t="e">
        <f t="shared" ca="1" si="18"/>
        <v>#N/A</v>
      </c>
      <c r="AK50" s="197" t="e">
        <f t="shared" ca="1" si="19"/>
        <v>#N/A</v>
      </c>
    </row>
    <row r="51" spans="1:37" ht="27" customHeight="1" x14ac:dyDescent="0.25">
      <c r="A51" s="51">
        <f>'OSNOVNA PLAČA'!A45</f>
        <v>36</v>
      </c>
      <c r="B51" s="157" t="str">
        <f t="shared" ca="1" si="20"/>
        <v>A36</v>
      </c>
      <c r="C51" s="52">
        <f ca="1">IF(LEN(B51)&gt;0,'OSNOVNA PLAČA'!C45,"")</f>
        <v>0</v>
      </c>
      <c r="D51" s="54">
        <f ca="1">IF(LEN(B51)&gt;0,'OSNOVNA PLAČA'!D45,"")</f>
        <v>0</v>
      </c>
      <c r="E51" s="171">
        <f ca="1">IF(LEN(B51)&gt;0,SUM('OBRAČUNANA OSNOVNA PLAČA'!N45:P45),"")</f>
        <v>0</v>
      </c>
      <c r="F51" s="55"/>
      <c r="G51" s="55"/>
      <c r="H51" s="55"/>
      <c r="I51" s="55"/>
      <c r="J51" s="55"/>
      <c r="K51" s="172">
        <f t="shared" si="4"/>
        <v>0</v>
      </c>
      <c r="L51" s="120">
        <f t="shared" ca="1" si="5"/>
        <v>0</v>
      </c>
      <c r="M51" s="120">
        <f t="shared" ca="1" si="6"/>
        <v>0</v>
      </c>
      <c r="N51" s="120">
        <f t="shared" ca="1" si="21"/>
        <v>0</v>
      </c>
      <c r="O51" s="120">
        <f t="shared" ca="1" si="8"/>
        <v>0</v>
      </c>
      <c r="P51" s="173">
        <f t="shared" ca="1" si="9"/>
        <v>0</v>
      </c>
      <c r="Q51" s="173">
        <f ca="1">IF(LEN(B51)&gt;0,'7-9'!Q51-'7-9'!P51,"")</f>
        <v>0</v>
      </c>
      <c r="R51" s="174"/>
      <c r="AA51" s="161">
        <f>ROW()</f>
        <v>51</v>
      </c>
      <c r="AB51" s="197" t="e">
        <f t="shared" ca="1" si="10"/>
        <v>#N/A</v>
      </c>
      <c r="AC51" s="197" t="e">
        <f t="shared" ca="1" si="11"/>
        <v>#N/A</v>
      </c>
      <c r="AD51" s="198" t="e">
        <f t="shared" ca="1" si="22"/>
        <v>#N/A</v>
      </c>
      <c r="AE51" s="197" t="e">
        <f t="shared" ca="1" si="23"/>
        <v>#N/A</v>
      </c>
      <c r="AF51" s="198" t="e">
        <f t="shared" ca="1" si="24"/>
        <v>#N/A</v>
      </c>
      <c r="AG51" s="197" t="e">
        <f t="shared" ca="1" si="25"/>
        <v>#N/A</v>
      </c>
      <c r="AH51" s="197" t="e">
        <f t="shared" ca="1" si="16"/>
        <v>#N/A</v>
      </c>
      <c r="AI51" s="199" t="e">
        <f t="shared" ca="1" si="17"/>
        <v>#N/A</v>
      </c>
      <c r="AJ51" s="197" t="e">
        <f t="shared" ca="1" si="18"/>
        <v>#N/A</v>
      </c>
      <c r="AK51" s="197" t="e">
        <f t="shared" ca="1" si="19"/>
        <v>#N/A</v>
      </c>
    </row>
    <row r="52" spans="1:37" ht="27" customHeight="1" x14ac:dyDescent="0.25">
      <c r="A52" s="51">
        <f>'OSNOVNA PLAČA'!A46</f>
        <v>37</v>
      </c>
      <c r="B52" s="157" t="str">
        <f t="shared" ca="1" si="20"/>
        <v>A37</v>
      </c>
      <c r="C52" s="52">
        <f ca="1">IF(LEN(B52)&gt;0,'OSNOVNA PLAČA'!C46,"")</f>
        <v>0</v>
      </c>
      <c r="D52" s="54">
        <f ca="1">IF(LEN(B52)&gt;0,'OSNOVNA PLAČA'!D46,"")</f>
        <v>0</v>
      </c>
      <c r="E52" s="171">
        <f ca="1">IF(LEN(B52)&gt;0,SUM('OBRAČUNANA OSNOVNA PLAČA'!N46:P46),"")</f>
        <v>0</v>
      </c>
      <c r="F52" s="55"/>
      <c r="G52" s="55"/>
      <c r="H52" s="55"/>
      <c r="I52" s="55"/>
      <c r="J52" s="55"/>
      <c r="K52" s="172">
        <f t="shared" si="4"/>
        <v>0</v>
      </c>
      <c r="L52" s="120">
        <f t="shared" ca="1" si="5"/>
        <v>0</v>
      </c>
      <c r="M52" s="120">
        <f t="shared" ca="1" si="6"/>
        <v>0</v>
      </c>
      <c r="N52" s="120">
        <f t="shared" ca="1" si="21"/>
        <v>0</v>
      </c>
      <c r="O52" s="120">
        <f t="shared" ca="1" si="8"/>
        <v>0</v>
      </c>
      <c r="P52" s="173">
        <f t="shared" ca="1" si="9"/>
        <v>0</v>
      </c>
      <c r="Q52" s="173">
        <f ca="1">IF(LEN(B52)&gt;0,'7-9'!Q52-'7-9'!P52,"")</f>
        <v>0</v>
      </c>
      <c r="R52" s="174"/>
      <c r="AA52" s="161">
        <f>ROW()</f>
        <v>52</v>
      </c>
      <c r="AB52" s="197" t="e">
        <f t="shared" ca="1" si="10"/>
        <v>#N/A</v>
      </c>
      <c r="AC52" s="197" t="e">
        <f t="shared" ca="1" si="11"/>
        <v>#N/A</v>
      </c>
      <c r="AD52" s="198" t="e">
        <f t="shared" ca="1" si="22"/>
        <v>#N/A</v>
      </c>
      <c r="AE52" s="197" t="e">
        <f t="shared" ca="1" si="23"/>
        <v>#N/A</v>
      </c>
      <c r="AF52" s="198" t="e">
        <f t="shared" ca="1" si="24"/>
        <v>#N/A</v>
      </c>
      <c r="AG52" s="197" t="e">
        <f t="shared" ca="1" si="25"/>
        <v>#N/A</v>
      </c>
      <c r="AH52" s="197" t="e">
        <f t="shared" ca="1" si="16"/>
        <v>#N/A</v>
      </c>
      <c r="AI52" s="199" t="e">
        <f t="shared" ca="1" si="17"/>
        <v>#N/A</v>
      </c>
      <c r="AJ52" s="197" t="e">
        <f t="shared" ca="1" si="18"/>
        <v>#N/A</v>
      </c>
      <c r="AK52" s="197" t="e">
        <f t="shared" ca="1" si="19"/>
        <v>#N/A</v>
      </c>
    </row>
    <row r="53" spans="1:37" ht="27" customHeight="1" x14ac:dyDescent="0.25">
      <c r="A53" s="51">
        <f>'OSNOVNA PLAČA'!A47</f>
        <v>38</v>
      </c>
      <c r="B53" s="157" t="str">
        <f t="shared" ca="1" si="20"/>
        <v>A38</v>
      </c>
      <c r="C53" s="52">
        <f ca="1">IF(LEN(B53)&gt;0,'OSNOVNA PLAČA'!C47,"")</f>
        <v>0</v>
      </c>
      <c r="D53" s="54">
        <f ca="1">IF(LEN(B53)&gt;0,'OSNOVNA PLAČA'!D47,"")</f>
        <v>0</v>
      </c>
      <c r="E53" s="171">
        <f ca="1">IF(LEN(B53)&gt;0,SUM('OBRAČUNANA OSNOVNA PLAČA'!N47:P47),"")</f>
        <v>0</v>
      </c>
      <c r="F53" s="55"/>
      <c r="G53" s="55"/>
      <c r="H53" s="55"/>
      <c r="I53" s="55"/>
      <c r="J53" s="55"/>
      <c r="K53" s="172">
        <f t="shared" si="4"/>
        <v>0</v>
      </c>
      <c r="L53" s="120">
        <f t="shared" ca="1" si="5"/>
        <v>0</v>
      </c>
      <c r="M53" s="120">
        <f t="shared" ca="1" si="6"/>
        <v>0</v>
      </c>
      <c r="N53" s="120">
        <f t="shared" ca="1" si="21"/>
        <v>0</v>
      </c>
      <c r="O53" s="120">
        <f t="shared" ca="1" si="8"/>
        <v>0</v>
      </c>
      <c r="P53" s="173">
        <f t="shared" ca="1" si="9"/>
        <v>0</v>
      </c>
      <c r="Q53" s="173">
        <f ca="1">IF(LEN(B53)&gt;0,'7-9'!Q53-'7-9'!P53,"")</f>
        <v>0</v>
      </c>
      <c r="R53" s="174"/>
      <c r="AA53" s="161">
        <f>ROW()</f>
        <v>53</v>
      </c>
      <c r="AB53" s="197" t="e">
        <f t="shared" ca="1" si="10"/>
        <v>#N/A</v>
      </c>
      <c r="AC53" s="197" t="e">
        <f t="shared" ca="1" si="11"/>
        <v>#N/A</v>
      </c>
      <c r="AD53" s="198" t="e">
        <f t="shared" ca="1" si="22"/>
        <v>#N/A</v>
      </c>
      <c r="AE53" s="197" t="e">
        <f t="shared" ca="1" si="23"/>
        <v>#N/A</v>
      </c>
      <c r="AF53" s="198" t="e">
        <f t="shared" ca="1" si="24"/>
        <v>#N/A</v>
      </c>
      <c r="AG53" s="197" t="e">
        <f t="shared" ca="1" si="25"/>
        <v>#N/A</v>
      </c>
      <c r="AH53" s="197" t="e">
        <f t="shared" ca="1" si="16"/>
        <v>#N/A</v>
      </c>
      <c r="AI53" s="199" t="e">
        <f t="shared" ca="1" si="17"/>
        <v>#N/A</v>
      </c>
      <c r="AJ53" s="197" t="e">
        <f t="shared" ca="1" si="18"/>
        <v>#N/A</v>
      </c>
      <c r="AK53" s="197" t="e">
        <f t="shared" ca="1" si="19"/>
        <v>#N/A</v>
      </c>
    </row>
    <row r="54" spans="1:37" ht="27" customHeight="1" x14ac:dyDescent="0.25">
      <c r="A54" s="51">
        <f>'OSNOVNA PLAČA'!A48</f>
        <v>39</v>
      </c>
      <c r="B54" s="157" t="str">
        <f t="shared" ca="1" si="20"/>
        <v>A39</v>
      </c>
      <c r="C54" s="52">
        <f ca="1">IF(LEN(B54)&gt;0,'OSNOVNA PLAČA'!C48,"")</f>
        <v>0</v>
      </c>
      <c r="D54" s="54">
        <f ca="1">IF(LEN(B54)&gt;0,'OSNOVNA PLAČA'!D48,"")</f>
        <v>0</v>
      </c>
      <c r="E54" s="171">
        <f ca="1">IF(LEN(B54)&gt;0,SUM('OBRAČUNANA OSNOVNA PLAČA'!N48:P48),"")</f>
        <v>0</v>
      </c>
      <c r="F54" s="55"/>
      <c r="G54" s="55"/>
      <c r="H54" s="55"/>
      <c r="I54" s="55"/>
      <c r="J54" s="55"/>
      <c r="K54" s="172">
        <f t="shared" si="4"/>
        <v>0</v>
      </c>
      <c r="L54" s="120">
        <f t="shared" ca="1" si="5"/>
        <v>0</v>
      </c>
      <c r="M54" s="120">
        <f t="shared" ca="1" si="6"/>
        <v>0</v>
      </c>
      <c r="N54" s="120">
        <f t="shared" ca="1" si="21"/>
        <v>0</v>
      </c>
      <c r="O54" s="120">
        <f t="shared" ca="1" si="8"/>
        <v>0</v>
      </c>
      <c r="P54" s="173">
        <f t="shared" ca="1" si="9"/>
        <v>0</v>
      </c>
      <c r="Q54" s="173">
        <f ca="1">IF(LEN(B54)&gt;0,'7-9'!Q54-'7-9'!P54,"")</f>
        <v>0</v>
      </c>
      <c r="R54" s="174"/>
      <c r="AA54" s="161">
        <f>ROW()</f>
        <v>54</v>
      </c>
      <c r="AB54" s="197" t="e">
        <f t="shared" ca="1" si="10"/>
        <v>#N/A</v>
      </c>
      <c r="AC54" s="197" t="e">
        <f t="shared" ca="1" si="11"/>
        <v>#N/A</v>
      </c>
      <c r="AD54" s="198" t="e">
        <f t="shared" ca="1" si="22"/>
        <v>#N/A</v>
      </c>
      <c r="AE54" s="197" t="e">
        <f t="shared" ca="1" si="23"/>
        <v>#N/A</v>
      </c>
      <c r="AF54" s="198" t="e">
        <f t="shared" ca="1" si="24"/>
        <v>#N/A</v>
      </c>
      <c r="AG54" s="197" t="e">
        <f t="shared" ca="1" si="25"/>
        <v>#N/A</v>
      </c>
      <c r="AH54" s="197" t="e">
        <f t="shared" ca="1" si="16"/>
        <v>#N/A</v>
      </c>
      <c r="AI54" s="199" t="e">
        <f t="shared" ca="1" si="17"/>
        <v>#N/A</v>
      </c>
      <c r="AJ54" s="197" t="e">
        <f t="shared" ca="1" si="18"/>
        <v>#N/A</v>
      </c>
      <c r="AK54" s="197" t="e">
        <f t="shared" ca="1" si="19"/>
        <v>#N/A</v>
      </c>
    </row>
    <row r="55" spans="1:37" ht="27" customHeight="1" x14ac:dyDescent="0.25">
      <c r="A55" s="51">
        <f>'OSNOVNA PLAČA'!A49</f>
        <v>40</v>
      </c>
      <c r="B55" s="157" t="str">
        <f t="shared" ca="1" si="20"/>
        <v>A40</v>
      </c>
      <c r="C55" s="52">
        <f ca="1">IF(LEN(B55)&gt;0,'OSNOVNA PLAČA'!C49,"")</f>
        <v>0</v>
      </c>
      <c r="D55" s="54">
        <f ca="1">IF(LEN(B55)&gt;0,'OSNOVNA PLAČA'!D49,"")</f>
        <v>0</v>
      </c>
      <c r="E55" s="171">
        <f ca="1">IF(LEN(B55)&gt;0,SUM('OBRAČUNANA OSNOVNA PLAČA'!N49:P49),"")</f>
        <v>0</v>
      </c>
      <c r="F55" s="55"/>
      <c r="G55" s="55"/>
      <c r="H55" s="55"/>
      <c r="I55" s="55"/>
      <c r="J55" s="55"/>
      <c r="K55" s="172">
        <f t="shared" si="4"/>
        <v>0</v>
      </c>
      <c r="L55" s="120">
        <f t="shared" ca="1" si="5"/>
        <v>0</v>
      </c>
      <c r="M55" s="120">
        <f t="shared" ca="1" si="6"/>
        <v>0</v>
      </c>
      <c r="N55" s="120">
        <f t="shared" ca="1" si="21"/>
        <v>0</v>
      </c>
      <c r="O55" s="120">
        <f t="shared" ca="1" si="8"/>
        <v>0</v>
      </c>
      <c r="P55" s="173">
        <f t="shared" ca="1" si="9"/>
        <v>0</v>
      </c>
      <c r="Q55" s="173">
        <f ca="1">IF(LEN(B55)&gt;0,'7-9'!Q55-'7-9'!P55,"")</f>
        <v>0</v>
      </c>
      <c r="R55" s="174"/>
      <c r="AA55" s="161">
        <f>ROW()</f>
        <v>55</v>
      </c>
      <c r="AB55" s="197" t="e">
        <f t="shared" ca="1" si="10"/>
        <v>#N/A</v>
      </c>
      <c r="AC55" s="197" t="e">
        <f t="shared" ca="1" si="11"/>
        <v>#N/A</v>
      </c>
      <c r="AD55" s="198" t="e">
        <f t="shared" ca="1" si="22"/>
        <v>#N/A</v>
      </c>
      <c r="AE55" s="197" t="e">
        <f t="shared" ca="1" si="23"/>
        <v>#N/A</v>
      </c>
      <c r="AF55" s="198" t="e">
        <f t="shared" ca="1" si="24"/>
        <v>#N/A</v>
      </c>
      <c r="AG55" s="197" t="e">
        <f t="shared" ca="1" si="25"/>
        <v>#N/A</v>
      </c>
      <c r="AH55" s="197" t="e">
        <f t="shared" ca="1" si="16"/>
        <v>#N/A</v>
      </c>
      <c r="AI55" s="199" t="e">
        <f t="shared" ca="1" si="17"/>
        <v>#N/A</v>
      </c>
      <c r="AJ55" s="197" t="e">
        <f t="shared" ca="1" si="18"/>
        <v>#N/A</v>
      </c>
      <c r="AK55" s="197" t="e">
        <f t="shared" ca="1" si="19"/>
        <v>#N/A</v>
      </c>
    </row>
    <row r="56" spans="1:37" ht="27" customHeight="1" x14ac:dyDescent="0.25">
      <c r="A56" s="51">
        <f>'OSNOVNA PLAČA'!A50</f>
        <v>41</v>
      </c>
      <c r="B56" s="157" t="str">
        <f t="shared" ca="1" si="20"/>
        <v>A41</v>
      </c>
      <c r="C56" s="52">
        <f ca="1">IF(LEN(B56)&gt;0,'OSNOVNA PLAČA'!C50,"")</f>
        <v>0</v>
      </c>
      <c r="D56" s="54">
        <f ca="1">IF(LEN(B56)&gt;0,'OSNOVNA PLAČA'!D50,"")</f>
        <v>0</v>
      </c>
      <c r="E56" s="171">
        <f ca="1">IF(LEN(B56)&gt;0,SUM('OBRAČUNANA OSNOVNA PLAČA'!N50:P50),"")</f>
        <v>0</v>
      </c>
      <c r="F56" s="55"/>
      <c r="G56" s="55"/>
      <c r="H56" s="55"/>
      <c r="I56" s="55"/>
      <c r="J56" s="55"/>
      <c r="K56" s="172">
        <f t="shared" si="4"/>
        <v>0</v>
      </c>
      <c r="L56" s="120">
        <f t="shared" ca="1" si="5"/>
        <v>0</v>
      </c>
      <c r="M56" s="120">
        <f t="shared" ca="1" si="6"/>
        <v>0</v>
      </c>
      <c r="N56" s="120">
        <f t="shared" ca="1" si="21"/>
        <v>0</v>
      </c>
      <c r="O56" s="120">
        <f t="shared" ca="1" si="8"/>
        <v>0</v>
      </c>
      <c r="P56" s="173">
        <f t="shared" ca="1" si="9"/>
        <v>0</v>
      </c>
      <c r="Q56" s="173">
        <f ca="1">IF(LEN(B56)&gt;0,'7-9'!Q56-'7-9'!P56,"")</f>
        <v>0</v>
      </c>
      <c r="R56" s="174"/>
      <c r="AA56" s="161">
        <f>ROW()</f>
        <v>56</v>
      </c>
      <c r="AB56" s="197" t="e">
        <f t="shared" ca="1" si="10"/>
        <v>#N/A</v>
      </c>
      <c r="AC56" s="197" t="e">
        <f t="shared" ca="1" si="11"/>
        <v>#N/A</v>
      </c>
      <c r="AD56" s="198" t="e">
        <f t="shared" ca="1" si="22"/>
        <v>#N/A</v>
      </c>
      <c r="AE56" s="197" t="e">
        <f t="shared" ca="1" si="23"/>
        <v>#N/A</v>
      </c>
      <c r="AF56" s="198" t="e">
        <f t="shared" ca="1" si="24"/>
        <v>#N/A</v>
      </c>
      <c r="AG56" s="197" t="e">
        <f t="shared" ca="1" si="25"/>
        <v>#N/A</v>
      </c>
      <c r="AH56" s="197" t="e">
        <f t="shared" ca="1" si="16"/>
        <v>#N/A</v>
      </c>
      <c r="AI56" s="199" t="e">
        <f t="shared" ca="1" si="17"/>
        <v>#N/A</v>
      </c>
      <c r="AJ56" s="197" t="e">
        <f t="shared" ca="1" si="18"/>
        <v>#N/A</v>
      </c>
      <c r="AK56" s="197" t="e">
        <f t="shared" ca="1" si="19"/>
        <v>#N/A</v>
      </c>
    </row>
    <row r="57" spans="1:37" ht="27" customHeight="1" x14ac:dyDescent="0.25">
      <c r="A57" s="51">
        <f>'OSNOVNA PLAČA'!A51</f>
        <v>42</v>
      </c>
      <c r="B57" s="157" t="str">
        <f t="shared" ca="1" si="20"/>
        <v>A42</v>
      </c>
      <c r="C57" s="52">
        <f ca="1">IF(LEN(B57)&gt;0,'OSNOVNA PLAČA'!C51,"")</f>
        <v>0</v>
      </c>
      <c r="D57" s="54">
        <f ca="1">IF(LEN(B57)&gt;0,'OSNOVNA PLAČA'!D51,"")</f>
        <v>0</v>
      </c>
      <c r="E57" s="171">
        <f ca="1">IF(LEN(B57)&gt;0,SUM('OBRAČUNANA OSNOVNA PLAČA'!N51:P51),"")</f>
        <v>0</v>
      </c>
      <c r="F57" s="55"/>
      <c r="G57" s="55"/>
      <c r="H57" s="55"/>
      <c r="I57" s="55"/>
      <c r="J57" s="55"/>
      <c r="K57" s="172">
        <f t="shared" si="4"/>
        <v>0</v>
      </c>
      <c r="L57" s="120">
        <f t="shared" ca="1" si="5"/>
        <v>0</v>
      </c>
      <c r="M57" s="120">
        <f t="shared" ca="1" si="6"/>
        <v>0</v>
      </c>
      <c r="N57" s="120">
        <f t="shared" ca="1" si="21"/>
        <v>0</v>
      </c>
      <c r="O57" s="120">
        <f t="shared" ca="1" si="8"/>
        <v>0</v>
      </c>
      <c r="P57" s="173">
        <f t="shared" ca="1" si="9"/>
        <v>0</v>
      </c>
      <c r="Q57" s="173">
        <f ca="1">IF(LEN(B57)&gt;0,'7-9'!Q57-'7-9'!P57,"")</f>
        <v>0</v>
      </c>
      <c r="R57" s="174"/>
      <c r="AA57" s="161">
        <f>ROW()</f>
        <v>57</v>
      </c>
      <c r="AB57" s="197" t="e">
        <f t="shared" ca="1" si="10"/>
        <v>#N/A</v>
      </c>
      <c r="AC57" s="197" t="e">
        <f t="shared" ca="1" si="11"/>
        <v>#N/A</v>
      </c>
      <c r="AD57" s="198" t="e">
        <f t="shared" ca="1" si="22"/>
        <v>#N/A</v>
      </c>
      <c r="AE57" s="197" t="e">
        <f t="shared" ca="1" si="23"/>
        <v>#N/A</v>
      </c>
      <c r="AF57" s="198" t="e">
        <f t="shared" ca="1" si="24"/>
        <v>#N/A</v>
      </c>
      <c r="AG57" s="197" t="e">
        <f t="shared" ca="1" si="25"/>
        <v>#N/A</v>
      </c>
      <c r="AH57" s="197" t="e">
        <f t="shared" ca="1" si="16"/>
        <v>#N/A</v>
      </c>
      <c r="AI57" s="199" t="e">
        <f t="shared" ca="1" si="17"/>
        <v>#N/A</v>
      </c>
      <c r="AJ57" s="197" t="e">
        <f t="shared" ca="1" si="18"/>
        <v>#N/A</v>
      </c>
      <c r="AK57" s="197" t="e">
        <f t="shared" ca="1" si="19"/>
        <v>#N/A</v>
      </c>
    </row>
    <row r="58" spans="1:37" ht="27" customHeight="1" x14ac:dyDescent="0.25">
      <c r="A58" s="51">
        <f>'OSNOVNA PLAČA'!A52</f>
        <v>43</v>
      </c>
      <c r="B58" s="157" t="str">
        <f t="shared" ca="1" si="20"/>
        <v>A43</v>
      </c>
      <c r="C58" s="52">
        <f ca="1">IF(LEN(B58)&gt;0,'OSNOVNA PLAČA'!C52,"")</f>
        <v>0</v>
      </c>
      <c r="D58" s="54">
        <f ca="1">IF(LEN(B58)&gt;0,'OSNOVNA PLAČA'!D52,"")</f>
        <v>0</v>
      </c>
      <c r="E58" s="171">
        <f ca="1">IF(LEN(B58)&gt;0,SUM('OBRAČUNANA OSNOVNA PLAČA'!N52:P52),"")</f>
        <v>0</v>
      </c>
      <c r="F58" s="55"/>
      <c r="G58" s="55"/>
      <c r="H58" s="55"/>
      <c r="I58" s="55"/>
      <c r="J58" s="55"/>
      <c r="K58" s="172">
        <f t="shared" si="4"/>
        <v>0</v>
      </c>
      <c r="L58" s="120">
        <f t="shared" ca="1" si="5"/>
        <v>0</v>
      </c>
      <c r="M58" s="120">
        <f t="shared" ca="1" si="6"/>
        <v>0</v>
      </c>
      <c r="N58" s="120">
        <f t="shared" ca="1" si="21"/>
        <v>0</v>
      </c>
      <c r="O58" s="120">
        <f t="shared" ca="1" si="8"/>
        <v>0</v>
      </c>
      <c r="P58" s="173">
        <f t="shared" ca="1" si="9"/>
        <v>0</v>
      </c>
      <c r="Q58" s="173">
        <f ca="1">IF(LEN(B58)&gt;0,'7-9'!Q58-'7-9'!P58,"")</f>
        <v>0</v>
      </c>
      <c r="R58" s="174"/>
      <c r="AA58" s="161">
        <f>ROW()</f>
        <v>58</v>
      </c>
      <c r="AB58" s="197" t="e">
        <f t="shared" ca="1" si="10"/>
        <v>#N/A</v>
      </c>
      <c r="AC58" s="197" t="e">
        <f t="shared" ca="1" si="11"/>
        <v>#N/A</v>
      </c>
      <c r="AD58" s="198" t="e">
        <f t="shared" ca="1" si="22"/>
        <v>#N/A</v>
      </c>
      <c r="AE58" s="197" t="e">
        <f t="shared" ca="1" si="23"/>
        <v>#N/A</v>
      </c>
      <c r="AF58" s="198" t="e">
        <f t="shared" ca="1" si="24"/>
        <v>#N/A</v>
      </c>
      <c r="AG58" s="197" t="e">
        <f t="shared" ca="1" si="25"/>
        <v>#N/A</v>
      </c>
      <c r="AH58" s="197" t="e">
        <f t="shared" ca="1" si="16"/>
        <v>#N/A</v>
      </c>
      <c r="AI58" s="199" t="e">
        <f t="shared" ca="1" si="17"/>
        <v>#N/A</v>
      </c>
      <c r="AJ58" s="197" t="e">
        <f t="shared" ca="1" si="18"/>
        <v>#N/A</v>
      </c>
      <c r="AK58" s="197" t="e">
        <f t="shared" ca="1" si="19"/>
        <v>#N/A</v>
      </c>
    </row>
    <row r="59" spans="1:37" ht="27" customHeight="1" x14ac:dyDescent="0.25">
      <c r="A59" s="51">
        <f>'OSNOVNA PLAČA'!A53</f>
        <v>44</v>
      </c>
      <c r="B59" s="157" t="str">
        <f t="shared" ca="1" si="20"/>
        <v>A44</v>
      </c>
      <c r="C59" s="52">
        <f ca="1">IF(LEN(B59)&gt;0,'OSNOVNA PLAČA'!C53,"")</f>
        <v>0</v>
      </c>
      <c r="D59" s="54">
        <f ca="1">IF(LEN(B59)&gt;0,'OSNOVNA PLAČA'!D53,"")</f>
        <v>0</v>
      </c>
      <c r="E59" s="171">
        <f ca="1">IF(LEN(B59)&gt;0,SUM('OBRAČUNANA OSNOVNA PLAČA'!N53:P53),"")</f>
        <v>0</v>
      </c>
      <c r="F59" s="55"/>
      <c r="G59" s="55"/>
      <c r="H59" s="55"/>
      <c r="I59" s="55"/>
      <c r="J59" s="55"/>
      <c r="K59" s="172">
        <f t="shared" si="4"/>
        <v>0</v>
      </c>
      <c r="L59" s="120">
        <f t="shared" ca="1" si="5"/>
        <v>0</v>
      </c>
      <c r="M59" s="120">
        <f t="shared" ca="1" si="6"/>
        <v>0</v>
      </c>
      <c r="N59" s="120">
        <f t="shared" ca="1" si="21"/>
        <v>0</v>
      </c>
      <c r="O59" s="120">
        <f t="shared" ca="1" si="8"/>
        <v>0</v>
      </c>
      <c r="P59" s="173">
        <f t="shared" ca="1" si="9"/>
        <v>0</v>
      </c>
      <c r="Q59" s="173">
        <f ca="1">IF(LEN(B59)&gt;0,'7-9'!Q59-'7-9'!P59,"")</f>
        <v>0</v>
      </c>
      <c r="R59" s="174"/>
      <c r="AA59" s="161">
        <f>ROW()</f>
        <v>59</v>
      </c>
      <c r="AB59" s="197" t="e">
        <f t="shared" ca="1" si="10"/>
        <v>#N/A</v>
      </c>
      <c r="AC59" s="197" t="e">
        <f t="shared" ca="1" si="11"/>
        <v>#N/A</v>
      </c>
      <c r="AD59" s="198" t="e">
        <f t="shared" ca="1" si="22"/>
        <v>#N/A</v>
      </c>
      <c r="AE59" s="197" t="e">
        <f t="shared" ca="1" si="23"/>
        <v>#N/A</v>
      </c>
      <c r="AF59" s="198" t="e">
        <f t="shared" ca="1" si="24"/>
        <v>#N/A</v>
      </c>
      <c r="AG59" s="197" t="e">
        <f t="shared" ca="1" si="25"/>
        <v>#N/A</v>
      </c>
      <c r="AH59" s="197" t="e">
        <f t="shared" ca="1" si="16"/>
        <v>#N/A</v>
      </c>
      <c r="AI59" s="199" t="e">
        <f t="shared" ca="1" si="17"/>
        <v>#N/A</v>
      </c>
      <c r="AJ59" s="197" t="e">
        <f t="shared" ca="1" si="18"/>
        <v>#N/A</v>
      </c>
      <c r="AK59" s="197" t="e">
        <f t="shared" ca="1" si="19"/>
        <v>#N/A</v>
      </c>
    </row>
    <row r="60" spans="1:37" ht="27" customHeight="1" x14ac:dyDescent="0.25">
      <c r="A60" s="51">
        <f>'OSNOVNA PLAČA'!A54</f>
        <v>45</v>
      </c>
      <c r="B60" s="157" t="str">
        <f t="shared" ca="1" si="20"/>
        <v>A45</v>
      </c>
      <c r="C60" s="52">
        <f ca="1">IF(LEN(B60)&gt;0,'OSNOVNA PLAČA'!C54,"")</f>
        <v>0</v>
      </c>
      <c r="D60" s="54">
        <f ca="1">IF(LEN(B60)&gt;0,'OSNOVNA PLAČA'!D54,"")</f>
        <v>0</v>
      </c>
      <c r="E60" s="171">
        <f ca="1">IF(LEN(B60)&gt;0,SUM('OBRAČUNANA OSNOVNA PLAČA'!N54:P54),"")</f>
        <v>0</v>
      </c>
      <c r="F60" s="55"/>
      <c r="G60" s="55"/>
      <c r="H60" s="55"/>
      <c r="I60" s="55"/>
      <c r="J60" s="55"/>
      <c r="K60" s="172">
        <f t="shared" si="4"/>
        <v>0</v>
      </c>
      <c r="L60" s="120">
        <f t="shared" ca="1" si="5"/>
        <v>0</v>
      </c>
      <c r="M60" s="120">
        <f t="shared" ca="1" si="6"/>
        <v>0</v>
      </c>
      <c r="N60" s="120">
        <f t="shared" ca="1" si="21"/>
        <v>0</v>
      </c>
      <c r="O60" s="120">
        <f t="shared" ca="1" si="8"/>
        <v>0</v>
      </c>
      <c r="P60" s="173">
        <f t="shared" ca="1" si="9"/>
        <v>0</v>
      </c>
      <c r="Q60" s="173">
        <f ca="1">IF(LEN(B60)&gt;0,'7-9'!Q60-'7-9'!P60,"")</f>
        <v>0</v>
      </c>
      <c r="R60" s="174"/>
      <c r="AA60" s="161">
        <f>ROW()</f>
        <v>60</v>
      </c>
      <c r="AB60" s="197" t="e">
        <f t="shared" ca="1" si="10"/>
        <v>#N/A</v>
      </c>
      <c r="AC60" s="197" t="e">
        <f t="shared" ca="1" si="11"/>
        <v>#N/A</v>
      </c>
      <c r="AD60" s="198" t="e">
        <f t="shared" ca="1" si="22"/>
        <v>#N/A</v>
      </c>
      <c r="AE60" s="197" t="e">
        <f t="shared" ca="1" si="23"/>
        <v>#N/A</v>
      </c>
      <c r="AF60" s="198" t="e">
        <f t="shared" ca="1" si="24"/>
        <v>#N/A</v>
      </c>
      <c r="AG60" s="197" t="e">
        <f t="shared" ca="1" si="25"/>
        <v>#N/A</v>
      </c>
      <c r="AH60" s="197" t="e">
        <f t="shared" ca="1" si="16"/>
        <v>#N/A</v>
      </c>
      <c r="AI60" s="199" t="e">
        <f t="shared" ca="1" si="17"/>
        <v>#N/A</v>
      </c>
      <c r="AJ60" s="197" t="e">
        <f t="shared" ca="1" si="18"/>
        <v>#N/A</v>
      </c>
      <c r="AK60" s="197" t="e">
        <f t="shared" ca="1" si="19"/>
        <v>#N/A</v>
      </c>
    </row>
    <row r="61" spans="1:37" ht="27" customHeight="1" x14ac:dyDescent="0.25">
      <c r="A61" s="51">
        <f>'OSNOVNA PLAČA'!A55</f>
        <v>46</v>
      </c>
      <c r="B61" s="157" t="str">
        <f t="shared" ca="1" si="20"/>
        <v>A46</v>
      </c>
      <c r="C61" s="52">
        <f ca="1">IF(LEN(B61)&gt;0,'OSNOVNA PLAČA'!C55,"")</f>
        <v>0</v>
      </c>
      <c r="D61" s="54">
        <f ca="1">IF(LEN(B61)&gt;0,'OSNOVNA PLAČA'!D55,"")</f>
        <v>0</v>
      </c>
      <c r="E61" s="171">
        <f ca="1">IF(LEN(B61)&gt;0,SUM('OBRAČUNANA OSNOVNA PLAČA'!N55:P55),"")</f>
        <v>0</v>
      </c>
      <c r="F61" s="55"/>
      <c r="G61" s="55"/>
      <c r="H61" s="55"/>
      <c r="I61" s="55"/>
      <c r="J61" s="55"/>
      <c r="K61" s="172">
        <f t="shared" si="4"/>
        <v>0</v>
      </c>
      <c r="L61" s="120">
        <f t="shared" ca="1" si="5"/>
        <v>0</v>
      </c>
      <c r="M61" s="120">
        <f t="shared" ca="1" si="6"/>
        <v>0</v>
      </c>
      <c r="N61" s="120">
        <f t="shared" ca="1" si="21"/>
        <v>0</v>
      </c>
      <c r="O61" s="120">
        <f t="shared" ca="1" si="8"/>
        <v>0</v>
      </c>
      <c r="P61" s="173">
        <f t="shared" ca="1" si="9"/>
        <v>0</v>
      </c>
      <c r="Q61" s="173">
        <f ca="1">IF(LEN(B61)&gt;0,'7-9'!Q61-'7-9'!P61,"")</f>
        <v>0</v>
      </c>
      <c r="R61" s="174"/>
      <c r="AA61" s="161">
        <f>ROW()</f>
        <v>61</v>
      </c>
      <c r="AB61" s="197" t="e">
        <f t="shared" ca="1" si="10"/>
        <v>#N/A</v>
      </c>
      <c r="AC61" s="197" t="e">
        <f t="shared" ca="1" si="11"/>
        <v>#N/A</v>
      </c>
      <c r="AD61" s="198" t="e">
        <f t="shared" ca="1" si="22"/>
        <v>#N/A</v>
      </c>
      <c r="AE61" s="197" t="e">
        <f t="shared" ca="1" si="23"/>
        <v>#N/A</v>
      </c>
      <c r="AF61" s="198" t="e">
        <f t="shared" ca="1" si="24"/>
        <v>#N/A</v>
      </c>
      <c r="AG61" s="197" t="e">
        <f t="shared" ca="1" si="25"/>
        <v>#N/A</v>
      </c>
      <c r="AH61" s="197" t="e">
        <f t="shared" ca="1" si="16"/>
        <v>#N/A</v>
      </c>
      <c r="AI61" s="199" t="e">
        <f t="shared" ca="1" si="17"/>
        <v>#N/A</v>
      </c>
      <c r="AJ61" s="197" t="e">
        <f t="shared" ca="1" si="18"/>
        <v>#N/A</v>
      </c>
      <c r="AK61" s="197" t="e">
        <f t="shared" ca="1" si="19"/>
        <v>#N/A</v>
      </c>
    </row>
    <row r="62" spans="1:37" ht="27" customHeight="1" x14ac:dyDescent="0.25">
      <c r="A62" s="51">
        <f>'OSNOVNA PLAČA'!A56</f>
        <v>47</v>
      </c>
      <c r="B62" s="157" t="str">
        <f t="shared" ca="1" si="20"/>
        <v>A47</v>
      </c>
      <c r="C62" s="52">
        <f ca="1">IF(LEN(B62)&gt;0,'OSNOVNA PLAČA'!C56,"")</f>
        <v>0</v>
      </c>
      <c r="D62" s="54">
        <f ca="1">IF(LEN(B62)&gt;0,'OSNOVNA PLAČA'!D56,"")</f>
        <v>0</v>
      </c>
      <c r="E62" s="171">
        <f ca="1">IF(LEN(B62)&gt;0,SUM('OBRAČUNANA OSNOVNA PLAČA'!N56:P56),"")</f>
        <v>0</v>
      </c>
      <c r="F62" s="55"/>
      <c r="G62" s="55"/>
      <c r="H62" s="55"/>
      <c r="I62" s="55"/>
      <c r="J62" s="55"/>
      <c r="K62" s="172">
        <f t="shared" si="4"/>
        <v>0</v>
      </c>
      <c r="L62" s="120">
        <f t="shared" ca="1" si="5"/>
        <v>0</v>
      </c>
      <c r="M62" s="120">
        <f t="shared" ca="1" si="6"/>
        <v>0</v>
      </c>
      <c r="N62" s="120">
        <f t="shared" ca="1" si="21"/>
        <v>0</v>
      </c>
      <c r="O62" s="120">
        <f t="shared" ca="1" si="8"/>
        <v>0</v>
      </c>
      <c r="P62" s="173">
        <f t="shared" ca="1" si="9"/>
        <v>0</v>
      </c>
      <c r="Q62" s="173">
        <f ca="1">IF(LEN(B62)&gt;0,'7-9'!Q62-'7-9'!P62,"")</f>
        <v>0</v>
      </c>
      <c r="R62" s="174"/>
      <c r="AA62" s="161">
        <f>ROW()</f>
        <v>62</v>
      </c>
      <c r="AB62" s="197" t="e">
        <f t="shared" ca="1" si="10"/>
        <v>#N/A</v>
      </c>
      <c r="AC62" s="197" t="e">
        <f t="shared" ca="1" si="11"/>
        <v>#N/A</v>
      </c>
      <c r="AD62" s="198" t="e">
        <f t="shared" ca="1" si="22"/>
        <v>#N/A</v>
      </c>
      <c r="AE62" s="197" t="e">
        <f t="shared" ca="1" si="23"/>
        <v>#N/A</v>
      </c>
      <c r="AF62" s="198" t="e">
        <f t="shared" ca="1" si="24"/>
        <v>#N/A</v>
      </c>
      <c r="AG62" s="197" t="e">
        <f t="shared" ca="1" si="25"/>
        <v>#N/A</v>
      </c>
      <c r="AH62" s="197" t="e">
        <f t="shared" ca="1" si="16"/>
        <v>#N/A</v>
      </c>
      <c r="AI62" s="199" t="e">
        <f t="shared" ca="1" si="17"/>
        <v>#N/A</v>
      </c>
      <c r="AJ62" s="197" t="e">
        <f t="shared" ca="1" si="18"/>
        <v>#N/A</v>
      </c>
      <c r="AK62" s="197" t="e">
        <f t="shared" ca="1" si="19"/>
        <v>#N/A</v>
      </c>
    </row>
    <row r="63" spans="1:37" ht="27" customHeight="1" x14ac:dyDescent="0.25">
      <c r="A63" s="51">
        <f>'OSNOVNA PLAČA'!A57</f>
        <v>48</v>
      </c>
      <c r="B63" s="157" t="str">
        <f t="shared" ca="1" si="20"/>
        <v>A48</v>
      </c>
      <c r="C63" s="52">
        <f ca="1">IF(LEN(B63)&gt;0,'OSNOVNA PLAČA'!C57,"")</f>
        <v>0</v>
      </c>
      <c r="D63" s="54">
        <f ca="1">IF(LEN(B63)&gt;0,'OSNOVNA PLAČA'!D57,"")</f>
        <v>0</v>
      </c>
      <c r="E63" s="171">
        <f ca="1">IF(LEN(B63)&gt;0,SUM('OBRAČUNANA OSNOVNA PLAČA'!N57:P57),"")</f>
        <v>0</v>
      </c>
      <c r="F63" s="55"/>
      <c r="G63" s="55"/>
      <c r="H63" s="55"/>
      <c r="I63" s="55"/>
      <c r="J63" s="55"/>
      <c r="K63" s="172">
        <f t="shared" si="4"/>
        <v>0</v>
      </c>
      <c r="L63" s="120">
        <f t="shared" ca="1" si="5"/>
        <v>0</v>
      </c>
      <c r="M63" s="120">
        <f t="shared" ca="1" si="6"/>
        <v>0</v>
      </c>
      <c r="N63" s="120">
        <f t="shared" ca="1" si="21"/>
        <v>0</v>
      </c>
      <c r="O63" s="120">
        <f t="shared" ca="1" si="8"/>
        <v>0</v>
      </c>
      <c r="P63" s="173">
        <f t="shared" ca="1" si="9"/>
        <v>0</v>
      </c>
      <c r="Q63" s="173">
        <f ca="1">IF(LEN(B63)&gt;0,'7-9'!Q63-'7-9'!P63,"")</f>
        <v>0</v>
      </c>
      <c r="R63" s="174"/>
      <c r="AA63" s="161">
        <f>ROW()</f>
        <v>63</v>
      </c>
      <c r="AB63" s="197" t="e">
        <f t="shared" ca="1" si="10"/>
        <v>#N/A</v>
      </c>
      <c r="AC63" s="197" t="e">
        <f t="shared" ca="1" si="11"/>
        <v>#N/A</v>
      </c>
      <c r="AD63" s="198" t="e">
        <f t="shared" ca="1" si="22"/>
        <v>#N/A</v>
      </c>
      <c r="AE63" s="197" t="e">
        <f t="shared" ca="1" si="23"/>
        <v>#N/A</v>
      </c>
      <c r="AF63" s="198" t="e">
        <f t="shared" ca="1" si="24"/>
        <v>#N/A</v>
      </c>
      <c r="AG63" s="197" t="e">
        <f t="shared" ca="1" si="25"/>
        <v>#N/A</v>
      </c>
      <c r="AH63" s="197" t="e">
        <f t="shared" ca="1" si="16"/>
        <v>#N/A</v>
      </c>
      <c r="AI63" s="199" t="e">
        <f t="shared" ca="1" si="17"/>
        <v>#N/A</v>
      </c>
      <c r="AJ63" s="197" t="e">
        <f t="shared" ca="1" si="18"/>
        <v>#N/A</v>
      </c>
      <c r="AK63" s="197" t="e">
        <f t="shared" ca="1" si="19"/>
        <v>#N/A</v>
      </c>
    </row>
    <row r="64" spans="1:37" ht="27" customHeight="1" x14ac:dyDescent="0.25">
      <c r="A64" s="51">
        <f>'OSNOVNA PLAČA'!A58</f>
        <v>49</v>
      </c>
      <c r="B64" s="157" t="str">
        <f t="shared" ca="1" si="20"/>
        <v>A49</v>
      </c>
      <c r="C64" s="52">
        <f ca="1">IF(LEN(B64)&gt;0,'OSNOVNA PLAČA'!C58,"")</f>
        <v>0</v>
      </c>
      <c r="D64" s="54">
        <f ca="1">IF(LEN(B64)&gt;0,'OSNOVNA PLAČA'!D58,"")</f>
        <v>0</v>
      </c>
      <c r="E64" s="171">
        <f ca="1">IF(LEN(B64)&gt;0,SUM('OBRAČUNANA OSNOVNA PLAČA'!N58:P58),"")</f>
        <v>0</v>
      </c>
      <c r="F64" s="55"/>
      <c r="G64" s="55"/>
      <c r="H64" s="55"/>
      <c r="I64" s="55"/>
      <c r="J64" s="55"/>
      <c r="K64" s="172">
        <f t="shared" si="4"/>
        <v>0</v>
      </c>
      <c r="L64" s="120">
        <f t="shared" ca="1" si="5"/>
        <v>0</v>
      </c>
      <c r="M64" s="120">
        <f t="shared" ca="1" si="6"/>
        <v>0</v>
      </c>
      <c r="N64" s="120">
        <f t="shared" ca="1" si="21"/>
        <v>0</v>
      </c>
      <c r="O64" s="120">
        <f t="shared" ca="1" si="8"/>
        <v>0</v>
      </c>
      <c r="P64" s="173">
        <f t="shared" ca="1" si="9"/>
        <v>0</v>
      </c>
      <c r="Q64" s="173">
        <f ca="1">IF(LEN(B64)&gt;0,'7-9'!Q64-'7-9'!P64,"")</f>
        <v>0</v>
      </c>
      <c r="R64" s="174"/>
      <c r="AA64" s="161">
        <f>ROW()</f>
        <v>64</v>
      </c>
      <c r="AB64" s="197" t="e">
        <f t="shared" ca="1" si="10"/>
        <v>#N/A</v>
      </c>
      <c r="AC64" s="197" t="e">
        <f t="shared" ca="1" si="11"/>
        <v>#N/A</v>
      </c>
      <c r="AD64" s="198" t="e">
        <f t="shared" ca="1" si="22"/>
        <v>#N/A</v>
      </c>
      <c r="AE64" s="197" t="e">
        <f t="shared" ca="1" si="23"/>
        <v>#N/A</v>
      </c>
      <c r="AF64" s="198" t="e">
        <f t="shared" ca="1" si="24"/>
        <v>#N/A</v>
      </c>
      <c r="AG64" s="197" t="e">
        <f t="shared" ca="1" si="25"/>
        <v>#N/A</v>
      </c>
      <c r="AH64" s="197" t="e">
        <f t="shared" ca="1" si="16"/>
        <v>#N/A</v>
      </c>
      <c r="AI64" s="199" t="e">
        <f t="shared" ca="1" si="17"/>
        <v>#N/A</v>
      </c>
      <c r="AJ64" s="197" t="e">
        <f t="shared" ca="1" si="18"/>
        <v>#N/A</v>
      </c>
      <c r="AK64" s="197" t="e">
        <f t="shared" ca="1" si="19"/>
        <v>#N/A</v>
      </c>
    </row>
    <row r="65" spans="1:43" ht="27" customHeight="1" x14ac:dyDescent="0.25">
      <c r="A65" s="51">
        <f>'OSNOVNA PLAČA'!A59</f>
        <v>50</v>
      </c>
      <c r="B65" s="157" t="str">
        <f t="shared" ca="1" si="20"/>
        <v>A50</v>
      </c>
      <c r="C65" s="52">
        <f ca="1">IF(LEN(B65)&gt;0,'OSNOVNA PLAČA'!C59,"")</f>
        <v>0</v>
      </c>
      <c r="D65" s="54">
        <f ca="1">IF(LEN(B65)&gt;0,'OSNOVNA PLAČA'!D59,"")</f>
        <v>0</v>
      </c>
      <c r="E65" s="171">
        <f ca="1">IF(LEN(B65)&gt;0,SUM('OBRAČUNANA OSNOVNA PLAČA'!N59:P59),"")</f>
        <v>0</v>
      </c>
      <c r="F65" s="55"/>
      <c r="G65" s="55"/>
      <c r="H65" s="55"/>
      <c r="I65" s="55"/>
      <c r="J65" s="55"/>
      <c r="K65" s="172">
        <f t="shared" si="4"/>
        <v>0</v>
      </c>
      <c r="L65" s="120">
        <f t="shared" ca="1" si="5"/>
        <v>0</v>
      </c>
      <c r="M65" s="120">
        <f t="shared" ca="1" si="6"/>
        <v>0</v>
      </c>
      <c r="N65" s="120">
        <f t="shared" ca="1" si="21"/>
        <v>0</v>
      </c>
      <c r="O65" s="120">
        <f t="shared" ca="1" si="8"/>
        <v>0</v>
      </c>
      <c r="P65" s="173">
        <f t="shared" ca="1" si="9"/>
        <v>0</v>
      </c>
      <c r="Q65" s="173">
        <f ca="1">IF(LEN(B65)&gt;0,'7-9'!Q65-'7-9'!P65,"")</f>
        <v>0</v>
      </c>
      <c r="R65" s="174"/>
      <c r="AA65" s="161">
        <f>ROW()</f>
        <v>65</v>
      </c>
      <c r="AB65" s="197" t="e">
        <f t="shared" ca="1" si="10"/>
        <v>#N/A</v>
      </c>
      <c r="AC65" s="197" t="e">
        <f t="shared" ca="1" si="11"/>
        <v>#N/A</v>
      </c>
      <c r="AD65" s="198" t="e">
        <f t="shared" ca="1" si="22"/>
        <v>#N/A</v>
      </c>
      <c r="AE65" s="197" t="e">
        <f t="shared" ca="1" si="23"/>
        <v>#N/A</v>
      </c>
      <c r="AF65" s="198" t="e">
        <f t="shared" ca="1" si="24"/>
        <v>#N/A</v>
      </c>
      <c r="AG65" s="197" t="e">
        <f t="shared" ca="1" si="25"/>
        <v>#N/A</v>
      </c>
      <c r="AH65" s="197" t="e">
        <f t="shared" ca="1" si="16"/>
        <v>#N/A</v>
      </c>
      <c r="AI65" s="199" t="e">
        <f t="shared" ca="1" si="17"/>
        <v>#N/A</v>
      </c>
      <c r="AJ65" s="197" t="e">
        <f t="shared" ca="1" si="18"/>
        <v>#N/A</v>
      </c>
      <c r="AK65" s="197" t="e">
        <f t="shared" ca="1" si="19"/>
        <v>#N/A</v>
      </c>
    </row>
    <row r="66" spans="1:43" ht="26.25" customHeight="1" thickBot="1" x14ac:dyDescent="0.3">
      <c r="A66" s="32"/>
      <c r="B66" s="109" t="s">
        <v>36</v>
      </c>
      <c r="C66" s="264"/>
      <c r="D66" s="265"/>
      <c r="E66" s="110">
        <f>SUM('OSNOVNA PLAČA'!O60:Q60)</f>
        <v>19400</v>
      </c>
      <c r="F66" s="175"/>
      <c r="G66" s="175"/>
      <c r="K66" s="32"/>
      <c r="L66" s="41"/>
      <c r="M66" s="41"/>
      <c r="N66" s="121" t="s">
        <v>196</v>
      </c>
      <c r="O66" s="122">
        <f ca="1">SUM(O16:O65)</f>
        <v>0</v>
      </c>
      <c r="P66" s="123" t="s">
        <v>82</v>
      </c>
      <c r="Q66" s="124">
        <f ca="1">SUM(P16:P65)</f>
        <v>0</v>
      </c>
      <c r="R66" s="176"/>
      <c r="AA66" s="200">
        <f>ROW()</f>
        <v>66</v>
      </c>
      <c r="AB66" s="201" t="e">
        <f ca="1">SUM(AB16:AB65)</f>
        <v>#N/A</v>
      </c>
      <c r="AC66" s="201" t="e">
        <f ca="1">SUM(AC16:AC65)</f>
        <v>#N/A</v>
      </c>
      <c r="AD66" s="202" t="str">
        <f>+N66</f>
        <v>Izračunana masa</v>
      </c>
      <c r="AE66" s="202" t="e">
        <f ca="1">SUM(AE16:AE65)</f>
        <v>#N/A</v>
      </c>
      <c r="AF66" s="129"/>
      <c r="AG66" s="203" t="str">
        <f>+P66</f>
        <v>Izplačana masa</v>
      </c>
      <c r="AH66" s="201" t="e">
        <f ca="1">SUM(AH16:AH65)</f>
        <v>#N/A</v>
      </c>
      <c r="AK66" s="197" t="e">
        <f ca="1">SUM(AK16:AK65)</f>
        <v>#N/A</v>
      </c>
      <c r="AL66" s="352" t="e">
        <f>+#REF!</f>
        <v>#REF!</v>
      </c>
      <c r="AM66" s="353"/>
      <c r="AN66" s="353"/>
      <c r="AO66" s="353"/>
      <c r="AP66" s="353"/>
      <c r="AQ66" s="354"/>
    </row>
    <row r="67" spans="1:43" ht="42" customHeight="1" thickBot="1" x14ac:dyDescent="0.3">
      <c r="A67" s="32"/>
      <c r="B67" s="111" t="s">
        <v>45</v>
      </c>
      <c r="C67" s="158"/>
      <c r="D67" s="112">
        <v>0.02</v>
      </c>
      <c r="E67" s="113">
        <f ca="1">0.02*E66+'7-9'!Q67</f>
        <v>388</v>
      </c>
      <c r="J67" s="177"/>
      <c r="K67" s="32"/>
      <c r="L67" s="41"/>
      <c r="M67" s="41"/>
      <c r="N67" s="125" t="s">
        <v>79</v>
      </c>
      <c r="O67" s="126">
        <f ca="1">IF(SUM(M16:M65)=0,0,E67/SUM(M16:M65))</f>
        <v>0</v>
      </c>
      <c r="P67" s="127" t="s">
        <v>83</v>
      </c>
      <c r="Q67" s="128">
        <f ca="1">E67-Q66</f>
        <v>388</v>
      </c>
      <c r="R67" s="32"/>
      <c r="S67" s="204" t="str">
        <f ca="1">IF(Q67=0,"","Potrebno je popraviti ocene oz.  oceniti  dodatne javne uslužbence z nadpovprečnimi ocenami, da se lahko razpoložljiv znesek za RDU v celoti porazdeli")</f>
        <v>Potrebno je popraviti ocene oz.  oceniti  dodatne javne uslužbence z nadpovprečnimi ocenami, da se lahko razpoložljiv znesek za RDU v celoti porazdeli</v>
      </c>
      <c r="AA67" s="200">
        <f>ROW()</f>
        <v>67</v>
      </c>
      <c r="AB67" s="205" t="str">
        <f>+P67</f>
        <v>Ostanek</v>
      </c>
      <c r="AC67" s="206" t="e">
        <f ca="1">IF($AN$3=1,0,INDIRECT( "'" &amp; $AN$2 &amp; "'!Q" &amp; TEXT($AA67,0)))</f>
        <v>#N/A</v>
      </c>
      <c r="AD67" s="202" t="str">
        <f>+N67</f>
        <v>Kor. faktor (KF)</v>
      </c>
      <c r="AE67" s="207" t="e">
        <f ca="1">IF(AE66=0,0,(AC67+AK67)/AE66)</f>
        <v>#N/A</v>
      </c>
      <c r="AF67" s="129"/>
      <c r="AG67" s="208" t="str">
        <f>+AB67</f>
        <v>Ostanek</v>
      </c>
      <c r="AH67" s="206" t="e">
        <f ca="1">+E67-AH66+AC67</f>
        <v>#N/A</v>
      </c>
      <c r="AK67" s="197" t="e">
        <f ca="1">+AL67*AK66</f>
        <v>#N/A</v>
      </c>
      <c r="AL67" s="209">
        <f>+D67</f>
        <v>0.02</v>
      </c>
      <c r="AM67" s="352" t="e">
        <f>+#REF!</f>
        <v>#REF!</v>
      </c>
      <c r="AN67" s="353"/>
      <c r="AO67" s="353"/>
      <c r="AP67" s="353"/>
      <c r="AQ67" s="354"/>
    </row>
    <row r="68" spans="1:43" x14ac:dyDescent="0.25">
      <c r="A68" s="32"/>
      <c r="B68" s="32"/>
      <c r="C68" s="32"/>
      <c r="D68" s="32"/>
      <c r="E68" s="41"/>
      <c r="K68" s="178"/>
      <c r="L68" s="41"/>
      <c r="M68" s="41"/>
      <c r="N68" s="41"/>
      <c r="O68" s="41"/>
      <c r="P68" s="41"/>
      <c r="Q68" s="41"/>
      <c r="S68" s="178"/>
    </row>
    <row r="69" spans="1:43" ht="13.8" thickBot="1" x14ac:dyDescent="0.3">
      <c r="K69" s="32"/>
      <c r="L69" s="41"/>
      <c r="M69" s="41"/>
      <c r="N69" s="41"/>
      <c r="O69" s="41"/>
      <c r="P69" s="41"/>
      <c r="Q69" s="41"/>
    </row>
    <row r="70" spans="1:43" ht="12.75" customHeight="1" x14ac:dyDescent="0.25">
      <c r="B70" s="269" t="s">
        <v>30</v>
      </c>
      <c r="C70" s="270"/>
      <c r="D70" s="102"/>
      <c r="E70" s="273" t="s">
        <v>29</v>
      </c>
      <c r="F70" s="274"/>
      <c r="G70" s="274"/>
      <c r="H70" s="274"/>
      <c r="I70" s="274"/>
      <c r="J70" s="275"/>
      <c r="K70" s="129"/>
      <c r="L70" s="130" t="s">
        <v>21</v>
      </c>
      <c r="M70" s="210"/>
      <c r="N70" s="131"/>
      <c r="O70" s="276" t="s">
        <v>84</v>
      </c>
      <c r="P70" s="277"/>
      <c r="Q70" s="278"/>
    </row>
    <row r="71" spans="1:43" x14ac:dyDescent="0.25">
      <c r="B71" s="271"/>
      <c r="C71" s="272"/>
      <c r="D71" s="102"/>
      <c r="E71" s="103" t="s">
        <v>25</v>
      </c>
      <c r="F71" s="180"/>
      <c r="G71" s="180"/>
      <c r="H71" s="180"/>
      <c r="I71" s="180"/>
      <c r="J71" s="181"/>
      <c r="K71" s="129"/>
      <c r="L71" s="132">
        <v>0</v>
      </c>
      <c r="M71" s="179"/>
      <c r="N71" s="131"/>
      <c r="O71" s="279"/>
      <c r="P71" s="280"/>
      <c r="Q71" s="281"/>
    </row>
    <row r="72" spans="1:43" ht="13.8" thickBot="1" x14ac:dyDescent="0.3">
      <c r="B72" s="104" t="s">
        <v>47</v>
      </c>
      <c r="C72" s="105">
        <v>2</v>
      </c>
      <c r="D72" s="102"/>
      <c r="E72" s="103" t="s">
        <v>24</v>
      </c>
      <c r="F72" s="180"/>
      <c r="G72" s="180"/>
      <c r="H72" s="180"/>
      <c r="I72" s="180"/>
      <c r="J72" s="181"/>
      <c r="K72" s="129"/>
      <c r="L72" s="133">
        <v>1</v>
      </c>
      <c r="M72" s="179"/>
      <c r="N72" s="131"/>
      <c r="O72" s="182" t="s">
        <v>81</v>
      </c>
      <c r="P72" s="183" t="s">
        <v>89</v>
      </c>
      <c r="Q72" s="184">
        <v>5</v>
      </c>
    </row>
    <row r="73" spans="1:43" x14ac:dyDescent="0.25">
      <c r="B73" s="75"/>
      <c r="C73" s="185"/>
      <c r="D73" s="102"/>
      <c r="E73" s="103" t="s">
        <v>26</v>
      </c>
      <c r="F73" s="180"/>
      <c r="G73" s="180"/>
      <c r="H73" s="180"/>
      <c r="I73" s="180"/>
      <c r="J73" s="181"/>
      <c r="K73" s="129"/>
      <c r="L73" s="31"/>
      <c r="M73" s="31"/>
      <c r="N73" s="134"/>
      <c r="O73" s="131"/>
      <c r="P73" s="131"/>
      <c r="Q73" s="131"/>
    </row>
    <row r="74" spans="1:43" x14ac:dyDescent="0.25">
      <c r="B74" s="102"/>
      <c r="C74" s="102"/>
      <c r="D74" s="102"/>
      <c r="E74" s="103" t="s">
        <v>27</v>
      </c>
      <c r="F74" s="180"/>
      <c r="G74" s="180"/>
      <c r="H74" s="180"/>
      <c r="I74" s="180"/>
      <c r="J74" s="181"/>
      <c r="K74" s="129"/>
      <c r="L74" s="131"/>
      <c r="M74" s="131"/>
      <c r="N74" s="131"/>
      <c r="O74" s="131"/>
      <c r="P74" s="131"/>
      <c r="Q74" s="131"/>
    </row>
    <row r="75" spans="1:43" ht="13.8" thickBot="1" x14ac:dyDescent="0.3">
      <c r="B75" s="102"/>
      <c r="C75" s="102"/>
      <c r="D75" s="102"/>
      <c r="E75" s="106" t="s">
        <v>28</v>
      </c>
      <c r="F75" s="186"/>
      <c r="G75" s="186"/>
      <c r="H75" s="186"/>
      <c r="I75" s="186"/>
      <c r="J75" s="187"/>
      <c r="K75" s="129"/>
      <c r="L75" s="131"/>
      <c r="M75" s="131"/>
      <c r="N75" s="131"/>
      <c r="O75" s="131"/>
      <c r="P75" s="135"/>
      <c r="Q75" s="131"/>
    </row>
    <row r="76" spans="1:43" x14ac:dyDescent="0.25">
      <c r="J76" s="9"/>
    </row>
  </sheetData>
  <sheetProtection algorithmName="SHA-512" hashValue="H1Tjh7ZGvzuANDv+2lTY0+KcyJuBaEHydqsJm1D86MthES0CW8e99WbL2J1Wpy0YiUlwc1DvbZT3K0MP9BCzPw==" saltValue="7cbVXjUboHA6WqA6D413nw==" spinCount="100000" sheet="1" objects="1" scenarios="1"/>
  <mergeCells count="49">
    <mergeCell ref="B7:C7"/>
    <mergeCell ref="D7:E7"/>
    <mergeCell ref="AA1:AE1"/>
    <mergeCell ref="AG1:AK2"/>
    <mergeCell ref="AA2:AB2"/>
    <mergeCell ref="AC2:AE2"/>
    <mergeCell ref="B3:C3"/>
    <mergeCell ref="D3:E3"/>
    <mergeCell ref="AC3:AE3"/>
    <mergeCell ref="B4:C4"/>
    <mergeCell ref="D4:Q4"/>
    <mergeCell ref="D5:E5"/>
    <mergeCell ref="AI5:AK5"/>
    <mergeCell ref="AI6:AK6"/>
    <mergeCell ref="AJ12:AJ14"/>
    <mergeCell ref="AK12:AK14"/>
    <mergeCell ref="B8:C8"/>
    <mergeCell ref="D8:Q8"/>
    <mergeCell ref="B10:K10"/>
    <mergeCell ref="L10:Q10"/>
    <mergeCell ref="AB11:AC11"/>
    <mergeCell ref="B12:E12"/>
    <mergeCell ref="F12:K12"/>
    <mergeCell ref="L12:O12"/>
    <mergeCell ref="AB12:AB14"/>
    <mergeCell ref="AC12:AC14"/>
    <mergeCell ref="F13:J13"/>
    <mergeCell ref="AD12:AE14"/>
    <mergeCell ref="AF12:AG14"/>
    <mergeCell ref="AH12:AH14"/>
    <mergeCell ref="AI12:AI14"/>
    <mergeCell ref="A13:A14"/>
    <mergeCell ref="B13:B14"/>
    <mergeCell ref="C13:C14"/>
    <mergeCell ref="D13:D14"/>
    <mergeCell ref="E13:E14"/>
    <mergeCell ref="Q13:Q14"/>
    <mergeCell ref="K13:K14"/>
    <mergeCell ref="L13:L14"/>
    <mergeCell ref="M13:M14"/>
    <mergeCell ref="N13:N14"/>
    <mergeCell ref="O13:O14"/>
    <mergeCell ref="P13:P14"/>
    <mergeCell ref="C66:D66"/>
    <mergeCell ref="AL66:AQ66"/>
    <mergeCell ref="AM67:AQ67"/>
    <mergeCell ref="B70:C71"/>
    <mergeCell ref="E70:J70"/>
    <mergeCell ref="O70:Q71"/>
  </mergeCells>
  <dataValidations count="1">
    <dataValidation type="list" allowBlank="1" showInputMessage="1" showErrorMessage="1" sqref="F16:J65" xr:uid="{4ED032F6-982E-4EB0-A925-C21F37B07F56}">
      <formula1>$L$71:$L$72</formula1>
    </dataValidation>
  </dataValidation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6F678-3ACA-4D9E-B83A-E55036406E96}">
  <dimension ref="A1:AD1016"/>
  <sheetViews>
    <sheetView showGridLines="0" showRowColHeaders="0" workbookViewId="0">
      <selection activeCell="B1" sqref="B1:I1"/>
    </sheetView>
  </sheetViews>
  <sheetFormatPr defaultRowHeight="13.2" x14ac:dyDescent="0.25"/>
  <cols>
    <col min="1" max="1" width="3.109375" customWidth="1"/>
    <col min="2" max="2" width="12.5546875" customWidth="1"/>
    <col min="4" max="4" width="13.109375" customWidth="1"/>
    <col min="5" max="5" width="14" customWidth="1"/>
    <col min="6" max="6" width="15.6640625" customWidth="1"/>
    <col min="7" max="7" width="10.6640625" bestFit="1" customWidth="1"/>
    <col min="8" max="8" width="18" customWidth="1"/>
    <col min="9" max="9" width="20.88671875" customWidth="1"/>
    <col min="21" max="21" width="5.44140625" customWidth="1"/>
    <col min="22" max="22" width="12" hidden="1" customWidth="1"/>
    <col min="23" max="23" width="8.109375" hidden="1" customWidth="1"/>
    <col min="24" max="24" width="0.44140625" hidden="1" customWidth="1"/>
    <col min="25" max="25" width="13.109375" hidden="1" customWidth="1"/>
    <col min="26" max="26" width="12.33203125" hidden="1" customWidth="1"/>
    <col min="27" max="30" width="18.44140625" hidden="1" customWidth="1"/>
    <col min="31" max="31" width="18.44140625" customWidth="1"/>
  </cols>
  <sheetData>
    <row r="1" spans="1:30" s="9" customFormat="1" ht="51.75" customHeight="1" x14ac:dyDescent="0.3">
      <c r="A1" s="212"/>
      <c r="B1" s="393" t="str">
        <f>"LETNO OBVESTILO
O OCENJEVANJU JAVNE/GA  USLUŽBENKE/CA
ZA DOLOČITEV DELA PLAČE ZA REDNO DELOVNO USPEŠNOST ZA LETO " &amp; 'OSNOVNA PLAČA'!D5</f>
        <v>LETNO OBVESTILO
O OCENJEVANJU JAVNE/GA  USLUŽBENKE/CA
ZA DOLOČITEV DELA PLAČE ZA REDNO DELOVNO USPEŠNOST ZA LETO 2024</v>
      </c>
      <c r="C1" s="393"/>
      <c r="D1" s="393"/>
      <c r="E1" s="393"/>
      <c r="F1" s="393"/>
      <c r="G1" s="393"/>
      <c r="H1" s="393"/>
      <c r="I1" s="393"/>
      <c r="J1" s="31"/>
    </row>
    <row r="2" spans="1:30" s="9" customFormat="1" ht="13.8" thickBot="1" x14ac:dyDescent="0.3">
      <c r="A2" s="212"/>
      <c r="B2" s="227"/>
      <c r="C2" s="227"/>
      <c r="D2" s="227"/>
      <c r="E2" s="227"/>
      <c r="F2" s="227"/>
      <c r="G2" s="227"/>
      <c r="H2" s="227"/>
      <c r="I2" s="227"/>
      <c r="J2" s="31"/>
    </row>
    <row r="3" spans="1:30" s="9" customFormat="1" ht="53.25" customHeight="1" x14ac:dyDescent="0.25">
      <c r="A3" s="212"/>
      <c r="B3" s="394" t="s">
        <v>2</v>
      </c>
      <c r="C3" s="395"/>
      <c r="D3" s="395"/>
      <c r="E3" s="395"/>
      <c r="F3" s="386" t="s">
        <v>11</v>
      </c>
      <c r="G3" s="386" t="s">
        <v>12</v>
      </c>
      <c r="H3" s="239" t="str">
        <f>"OSNOVNA PLAČA 
december "&amp;'OSNOVNA PLAČA'!D5-1&amp;
" 
(2. odst. 28. člena KPJS)"</f>
        <v>OSNOVNA PLAČA 
december 2023 
(2. odst. 28. člena KPJS)</v>
      </c>
      <c r="I3" s="240" t="str">
        <f>"Skupno izplačilo redne delovne uspešnosti za leto " &amp; 'OSNOVNA PLAČA'!D5</f>
        <v>Skupno izplačilo redne delovne uspešnosti za leto 2024</v>
      </c>
      <c r="J3" s="31"/>
    </row>
    <row r="4" spans="1:30" s="9" customFormat="1" ht="38.25" customHeight="1" thickBot="1" x14ac:dyDescent="0.3">
      <c r="A4" s="212"/>
      <c r="B4" s="396"/>
      <c r="C4" s="397"/>
      <c r="D4" s="397"/>
      <c r="E4" s="397"/>
      <c r="F4" s="388"/>
      <c r="G4" s="388"/>
      <c r="H4" s="236" t="s">
        <v>78</v>
      </c>
      <c r="I4" s="232" t="str">
        <f>+H4</f>
        <v>€</v>
      </c>
      <c r="J4" s="31"/>
    </row>
    <row r="5" spans="1:30" ht="5.25" hidden="1" customHeight="1" thickBot="1" x14ac:dyDescent="0.3">
      <c r="B5" s="213"/>
      <c r="C5" s="214"/>
      <c r="D5" s="214"/>
      <c r="E5" s="214"/>
      <c r="F5" s="215"/>
      <c r="G5" s="216"/>
      <c r="H5" s="216"/>
      <c r="I5" s="216"/>
    </row>
    <row r="6" spans="1:30" ht="27" thickBot="1" x14ac:dyDescent="0.3">
      <c r="B6" s="217" t="s">
        <v>198</v>
      </c>
      <c r="C6" s="398" t="s">
        <v>207</v>
      </c>
      <c r="D6" s="399"/>
      <c r="E6" s="400"/>
      <c r="F6" s="218" t="str">
        <f>VLOOKUP(VALUE(LEFT($C$6,4)),'OSNOVNA PLAČA'!A10:E59,3,FALSE)</f>
        <v>V</v>
      </c>
      <c r="G6" s="219">
        <f>VLOOKUP(VALUE(LEFT($C$6,4)),'OSNOVNA PLAČA'!A10:E59,4,FALSE)</f>
        <v>20</v>
      </c>
      <c r="H6" s="220">
        <f>VLOOKUP(VALUE(LEFT($C$6,4)),'OSNOVNA PLAČA'!A10:E59,5,FALSE)</f>
        <v>1000</v>
      </c>
      <c r="I6" s="220">
        <f ca="1">SUM(I12:I15)</f>
        <v>279.58999999999997</v>
      </c>
    </row>
    <row r="8" spans="1:30" ht="13.8" thickBot="1" x14ac:dyDescent="0.3"/>
    <row r="9" spans="1:30" ht="20.25" customHeight="1" x14ac:dyDescent="0.25">
      <c r="A9" s="237"/>
      <c r="B9" s="382" t="s">
        <v>48</v>
      </c>
      <c r="C9" s="385" t="s">
        <v>49</v>
      </c>
      <c r="D9" s="385"/>
      <c r="E9" s="385"/>
      <c r="F9" s="385"/>
      <c r="G9" s="385"/>
      <c r="H9" s="386" t="s">
        <v>50</v>
      </c>
      <c r="I9" s="389" t="s">
        <v>51</v>
      </c>
      <c r="J9" s="237"/>
      <c r="K9" s="237"/>
    </row>
    <row r="10" spans="1:30" ht="38.25" customHeight="1" x14ac:dyDescent="0.25">
      <c r="A10" s="237"/>
      <c r="B10" s="383"/>
      <c r="C10" s="391" t="s">
        <v>52</v>
      </c>
      <c r="D10" s="380" t="s">
        <v>53</v>
      </c>
      <c r="E10" s="380" t="s">
        <v>54</v>
      </c>
      <c r="F10" s="380" t="s">
        <v>55</v>
      </c>
      <c r="G10" s="380" t="s">
        <v>56</v>
      </c>
      <c r="H10" s="387"/>
      <c r="I10" s="390"/>
      <c r="J10" s="237"/>
      <c r="K10" s="237"/>
    </row>
    <row r="11" spans="1:30" ht="13.8" thickBot="1" x14ac:dyDescent="0.3">
      <c r="A11" s="237"/>
      <c r="B11" s="384"/>
      <c r="C11" s="392"/>
      <c r="D11" s="381"/>
      <c r="E11" s="381"/>
      <c r="F11" s="381"/>
      <c r="G11" s="381"/>
      <c r="H11" s="388"/>
      <c r="I11" s="232" t="str">
        <f>+I4</f>
        <v>€</v>
      </c>
      <c r="J11" s="237"/>
      <c r="K11" s="237"/>
    </row>
    <row r="12" spans="1:30" ht="15.75" customHeight="1" x14ac:dyDescent="0.25">
      <c r="A12" s="237"/>
      <c r="B12" s="229" t="s">
        <v>203</v>
      </c>
      <c r="C12" s="230">
        <f>VLOOKUP(VALUE(LEFT($C$6,4)),'1-3'!A16:P65,6,FALSE)</f>
        <v>0</v>
      </c>
      <c r="D12" s="230">
        <f>VLOOKUP(VALUE(LEFT($C$6,4)),'1-3'!A16:P65,7,FALSE)</f>
        <v>0</v>
      </c>
      <c r="E12" s="230">
        <f>VLOOKUP(VALUE(LEFT($C$6,4)),'1-3'!A16:P65,8,FALSE)</f>
        <v>1</v>
      </c>
      <c r="F12" s="230">
        <f>VLOOKUP(VALUE(LEFT($C$6,4)),'1-3'!A16:P65,9,FALSE)</f>
        <v>0</v>
      </c>
      <c r="G12" s="230">
        <f>VLOOKUP(VALUE(LEFT($C$6,4)),'1-3'!A16:P65,10,FALSE)</f>
        <v>0</v>
      </c>
      <c r="H12" s="230">
        <f>SUM(C12:G12)</f>
        <v>1</v>
      </c>
      <c r="I12" s="231">
        <f>ROUND(VLOOKUP(VALUE(LEFT($C$6,4)),'1-3'!A16:P65,16,FALSE),2)</f>
        <v>129.44999999999999</v>
      </c>
      <c r="J12" s="237"/>
      <c r="K12" s="237"/>
    </row>
    <row r="13" spans="1:30" ht="14.25" customHeight="1" x14ac:dyDescent="0.25">
      <c r="A13" s="237"/>
      <c r="B13" s="221" t="s">
        <v>204</v>
      </c>
      <c r="C13" s="138">
        <f>VLOOKUP(VALUE(LEFT($C$6,4)),'4-6'!A16:P65,6,FALSE)</f>
        <v>0</v>
      </c>
      <c r="D13" s="138">
        <f>VLOOKUP(VALUE(LEFT($C$6,4)),'4-6'!A16:P65,7,FALSE)</f>
        <v>0</v>
      </c>
      <c r="E13" s="138">
        <f>VLOOKUP(VALUE(LEFT($C$6,4)),'4-6'!A16:P65,8,FALSE)</f>
        <v>1</v>
      </c>
      <c r="F13" s="138">
        <f>VLOOKUP(VALUE(LEFT($C$6,4)),'4-6'!A16:P65,9,FALSE)</f>
        <v>1</v>
      </c>
      <c r="G13" s="138">
        <f>VLOOKUP(VALUE(LEFT($C$6,4)),'4-6'!A16:P65,10,FALSE)</f>
        <v>0</v>
      </c>
      <c r="H13" s="138">
        <f>SUM(C13:G13)</f>
        <v>2</v>
      </c>
      <c r="I13" s="222">
        <f ca="1">ROUND(VLOOKUP(VALUE(LEFT($C$6,4)),'4-6'!A16:P65,16,FALSE),2)</f>
        <v>93</v>
      </c>
      <c r="J13" s="237"/>
      <c r="K13" s="237"/>
    </row>
    <row r="14" spans="1:30" ht="15" customHeight="1" x14ac:dyDescent="0.25">
      <c r="A14" s="237"/>
      <c r="B14" s="221" t="s">
        <v>199</v>
      </c>
      <c r="C14" s="138">
        <f>VLOOKUP(VALUE(LEFT($C$6,4)),'7-9'!A16:P65,6,FALSE)</f>
        <v>0</v>
      </c>
      <c r="D14" s="138">
        <f>VLOOKUP(VALUE(LEFT($C$6,4)),'7-9'!A16:P65,7,FALSE)</f>
        <v>0</v>
      </c>
      <c r="E14" s="138">
        <f>VLOOKUP(VALUE(LEFT($C$6,4)),'7-9'!A16:P65,8,FALSE)</f>
        <v>1</v>
      </c>
      <c r="F14" s="138">
        <f>VLOOKUP(VALUE(LEFT($C$6,4)),'7-9'!A16:P65,9,FALSE)</f>
        <v>0</v>
      </c>
      <c r="G14" s="138">
        <f>VLOOKUP(VALUE(LEFT($C$6,4)),'7-9'!A16:P65,10,FALSE)</f>
        <v>0</v>
      </c>
      <c r="H14" s="138">
        <f>SUM(C14:G14)</f>
        <v>1</v>
      </c>
      <c r="I14" s="222">
        <f ca="1">ROUND(VLOOKUP(VALUE(LEFT($C$6,4)),'7-9'!A16:P65,16,FALSE),2)</f>
        <v>57.14</v>
      </c>
      <c r="J14" s="237"/>
      <c r="K14" s="237"/>
      <c r="Z14" s="233" t="s">
        <v>203</v>
      </c>
      <c r="AA14" t="s">
        <v>205</v>
      </c>
    </row>
    <row r="15" spans="1:30" ht="18" customHeight="1" thickBot="1" x14ac:dyDescent="0.3">
      <c r="A15" s="237"/>
      <c r="B15" s="223" t="s">
        <v>200</v>
      </c>
      <c r="C15" s="224">
        <f>VLOOKUP(VALUE(LEFT($C$6,4)),'10-12'!A16:P65,6,FALSE)</f>
        <v>0</v>
      </c>
      <c r="D15" s="224">
        <f>VLOOKUP(VALUE(LEFT($C$6,4)),'10-12'!A16:P65,7,FALSE)</f>
        <v>0</v>
      </c>
      <c r="E15" s="224">
        <f>VLOOKUP(VALUE(LEFT($C$6,4)),'10-12'!A16:P65,8,FALSE)</f>
        <v>0</v>
      </c>
      <c r="F15" s="224">
        <f>VLOOKUP(VALUE(LEFT($C$6,4)),'10-12'!A16:P65,9,FALSE)</f>
        <v>0</v>
      </c>
      <c r="G15" s="224">
        <f>VLOOKUP(VALUE(LEFT($C$6,4)),'10-12'!A16:P65,10,FALSE)</f>
        <v>0</v>
      </c>
      <c r="H15" s="224">
        <f>SUM(C15:G15)</f>
        <v>0</v>
      </c>
      <c r="I15" s="225">
        <f ca="1">ROUND(VLOOKUP(VALUE(LEFT($C$6,4)),'10-12'!A16:P65,16,FALSE),2)</f>
        <v>0</v>
      </c>
      <c r="J15" s="237"/>
      <c r="K15" s="237"/>
      <c r="Z15" s="233" t="s">
        <v>204</v>
      </c>
      <c r="AA15" t="s">
        <v>206</v>
      </c>
      <c r="AD15" s="226">
        <f>COLUMN()</f>
        <v>30</v>
      </c>
    </row>
    <row r="16" spans="1:30" x14ac:dyDescent="0.25">
      <c r="A16" s="237"/>
      <c r="B16" s="237"/>
      <c r="C16" s="237"/>
      <c r="D16" s="237"/>
      <c r="E16" s="237"/>
      <c r="F16" s="237"/>
      <c r="G16" s="237"/>
      <c r="H16" s="237"/>
      <c r="I16" s="237"/>
      <c r="J16" s="237"/>
      <c r="K16" s="237"/>
      <c r="V16" t="str">
        <f>IF(LEN(Y16)&gt;0,CONCATENATE(TEXT(W16,0),"   ",Y16),"")</f>
        <v>1   A1</v>
      </c>
      <c r="W16">
        <v>1</v>
      </c>
      <c r="Y16" s="228" t="str">
        <f>IF(LEN('OSNOVNA PLAČA'!B10)&gt;0,'OSNOVNA PLAČA'!B10,"")</f>
        <v>A1</v>
      </c>
      <c r="Z16" s="233" t="s">
        <v>199</v>
      </c>
      <c r="AA16" t="s">
        <v>201</v>
      </c>
      <c r="AC16">
        <v>1</v>
      </c>
      <c r="AD16" t="s">
        <v>195</v>
      </c>
    </row>
    <row r="17" spans="1:30" x14ac:dyDescent="0.25">
      <c r="A17" s="237"/>
      <c r="B17" s="237" t="str">
        <f>IF(AND(LEN(C6)&gt;0,SUM(H12:H15)&gt;0),"Javna/i uslužbenka/ec "&amp;C6&amp;" je v letu "&amp;'OSNOVNA PLAČA'!D5&amp;" dosegla/el nadpovprečne delovne rezultate "&amp;COUNTIF(H12:H15,"&lt;&gt;0")&amp;" (krat) in sicer v naslednjih ocenjevalnih obdobjih:",IF(AND(LEN(C6)&gt;0,SUM(H12:H15)=0),"Javna/i uslužbenka/ec "&amp;C6&amp;" je v letu "&amp;'OSNOVNA PLAČA'!D5&amp;" dosegla/el nadpovprečne delovne rezultate "&amp;SUM(H12:H15) &amp;" (krat) ",""))</f>
        <v>Javna/i uslužbenka/ec 1   A1 je v letu 2024 dosegla/el nadpovprečne delovne rezultate 3 (krat) in sicer v naslednjih ocenjevalnih obdobjih:</v>
      </c>
      <c r="C17" s="237"/>
      <c r="D17" s="237"/>
      <c r="E17" s="237"/>
      <c r="F17" s="237"/>
      <c r="G17" s="237"/>
      <c r="H17" s="237"/>
      <c r="I17" s="237"/>
      <c r="J17" s="237"/>
      <c r="K17" s="237"/>
      <c r="V17" t="str">
        <f t="shared" ref="V17:V80" si="0">IF(LEN(Y17)&gt;0,CONCATENATE(TEXT(W17,0),"   ",Y17),"")</f>
        <v>2   A2</v>
      </c>
      <c r="W17">
        <v>2</v>
      </c>
      <c r="Y17" s="228" t="str">
        <f>IF(LEN('OSNOVNA PLAČA'!B11)&gt;0&gt;0,'OSNOVNA PLAČA'!B11,"")</f>
        <v>A2</v>
      </c>
      <c r="Z17" s="233" t="s">
        <v>200</v>
      </c>
      <c r="AA17" t="s">
        <v>202</v>
      </c>
      <c r="AC17">
        <v>2</v>
      </c>
      <c r="AD17" t="s">
        <v>189</v>
      </c>
    </row>
    <row r="18" spans="1:30" x14ac:dyDescent="0.25">
      <c r="A18" s="237"/>
      <c r="B18" s="237" t="str">
        <f>AA24</f>
        <v>januar-marec, april-junij , julij-september</v>
      </c>
      <c r="C18" s="237"/>
      <c r="D18" s="237"/>
      <c r="E18" s="237"/>
      <c r="F18" s="237"/>
      <c r="G18" s="237"/>
      <c r="H18" s="237"/>
      <c r="I18" s="237"/>
      <c r="J18" s="237"/>
      <c r="K18" s="237"/>
      <c r="V18" t="str">
        <f t="shared" si="0"/>
        <v>3   A3</v>
      </c>
      <c r="W18">
        <v>3</v>
      </c>
      <c r="Y18" s="228" t="str">
        <f>IF(LEN('OSNOVNA PLAČA'!B12)&gt;0&gt;0,'OSNOVNA PLAČA'!B12,"")</f>
        <v>A3</v>
      </c>
      <c r="AC18">
        <v>3</v>
      </c>
      <c r="AD18" t="s">
        <v>190</v>
      </c>
    </row>
    <row r="19" spans="1:30" x14ac:dyDescent="0.25">
      <c r="A19" s="237"/>
      <c r="B19" s="237"/>
      <c r="C19" s="237"/>
      <c r="D19" s="237"/>
      <c r="E19" s="237"/>
      <c r="F19" s="237"/>
      <c r="G19" s="237"/>
      <c r="H19" s="237"/>
      <c r="I19" s="237"/>
      <c r="J19" s="237"/>
      <c r="K19" s="237"/>
      <c r="V19" t="str">
        <f t="shared" si="0"/>
        <v>4   A4</v>
      </c>
      <c r="W19">
        <v>4</v>
      </c>
      <c r="Y19" s="228" t="str">
        <f>IF(LEN('OSNOVNA PLAČA'!B13)&gt;0&gt;0,'OSNOVNA PLAČA'!B13,"")</f>
        <v>A4</v>
      </c>
      <c r="AC19">
        <v>4</v>
      </c>
      <c r="AD19" t="s">
        <v>190</v>
      </c>
    </row>
    <row r="20" spans="1:30" x14ac:dyDescent="0.25">
      <c r="A20" s="237"/>
      <c r="B20" s="379" t="str">
        <f>IF( AND(LEN(C6)&gt;0,SUM(H12:H15)&gt;0),"Javna/i uslužbenka/ec je v posameznem ocenjevalnem obdobju, v katerem je dosegla/el nadpovprečne delovne rezultate:","")</f>
        <v>Javna/i uslužbenka/ec je v posameznem ocenjevalnem obdobju, v katerem je dosegla/el nadpovprečne delovne rezultate:</v>
      </c>
      <c r="C20" s="379"/>
      <c r="D20" s="379"/>
      <c r="E20" s="379"/>
      <c r="F20" s="379"/>
      <c r="G20" s="379"/>
      <c r="H20" s="379"/>
      <c r="I20" s="379"/>
      <c r="J20" s="379"/>
      <c r="K20" s="379"/>
      <c r="V20" t="str">
        <f t="shared" si="0"/>
        <v>5   A5</v>
      </c>
      <c r="W20">
        <v>5</v>
      </c>
      <c r="Y20" s="228" t="str">
        <f>IF(LEN('OSNOVNA PLAČA'!B14)&gt;0&gt;0,'OSNOVNA PLAČA'!B14,"")</f>
        <v>A5</v>
      </c>
      <c r="AC20">
        <v>5</v>
      </c>
      <c r="AD20" t="s">
        <v>191</v>
      </c>
    </row>
    <row r="21" spans="1:30" x14ac:dyDescent="0.25">
      <c r="A21" s="237"/>
      <c r="B21" s="238" t="str" cm="1">
        <f t="array" ref="B21">IF(ISERROR(INDEX($AA$26:$AA$29,SMALL(IF($AA$26:$AA$29&lt;&gt;"",ROW($AA$26:$AA$29)-ROW($AA$26)+1),1))),"",INDEX($AA$26:$AA$29,SMALL(IF($AA$26:$AA$29&lt;&gt;"",ROW($AA$26:$AA$29)-ROW($AA$26)+1),1)))</f>
        <v>- za obdobje januar-marec je skupaj dosegla/el: 1 točko</v>
      </c>
      <c r="C21" s="235"/>
      <c r="D21" s="235"/>
      <c r="E21" s="235"/>
      <c r="F21" s="235"/>
      <c r="G21" s="235"/>
      <c r="H21" s="235"/>
      <c r="I21" s="235"/>
      <c r="J21" s="235"/>
      <c r="K21" s="235"/>
      <c r="V21" t="str">
        <f t="shared" si="0"/>
        <v>6   A6</v>
      </c>
      <c r="W21">
        <v>6</v>
      </c>
      <c r="Y21" s="228" t="str">
        <f>IF(LEN('OSNOVNA PLAČA'!B15)&gt;0&gt;0,'OSNOVNA PLAČA'!B15,"")</f>
        <v>A6</v>
      </c>
    </row>
    <row r="22" spans="1:30" x14ac:dyDescent="0.25">
      <c r="A22" s="237"/>
      <c r="B22" s="238" t="str" cm="1">
        <f t="array" ref="B22">IF(ISERROR(INDEX($AA$26:$AA$29,SMALL(IF($AA$26:$AA$29&lt;&gt;"",ROW($AA$26:$AA$29)-ROW($AA$26)+1),2))),"",INDEX($AA$26:$AA$29,SMALL(IF($AA$26:$AA$29&lt;&gt;"",ROW($AA$26:$AA$29)-ROW($AA$26)+1),2)))</f>
        <v>- za obdobje april-junij  je skupaj dosegla/el: 2 točki</v>
      </c>
      <c r="C22" s="235"/>
      <c r="D22" s="235"/>
      <c r="E22" s="235"/>
      <c r="F22" s="235"/>
      <c r="G22" s="235"/>
      <c r="H22" s="235"/>
      <c r="I22" s="235"/>
      <c r="J22" s="235"/>
      <c r="K22" s="235"/>
      <c r="V22" t="str">
        <f t="shared" si="0"/>
        <v>7   A7</v>
      </c>
      <c r="W22">
        <v>7</v>
      </c>
      <c r="Y22" s="228" t="str">
        <f>IF(LEN('OSNOVNA PLAČA'!B16)&gt;0&gt;0,'OSNOVNA PLAČA'!B16,"")</f>
        <v>A7</v>
      </c>
    </row>
    <row r="23" spans="1:30" x14ac:dyDescent="0.25">
      <c r="A23" s="237"/>
      <c r="B23" s="238" t="str" cm="1">
        <f t="array" ref="B23">IF(ISERROR(INDEX($AA$26:$AA$29,SMALL(IF($AA$26:$AA$29&lt;&gt;"",ROW($AA$26:$AA$29)-ROW($AA$26)+1),3))),"",INDEX($AA$26:$AA$29,SMALL(IF($AA$26:$AA$29&lt;&gt;"",ROW($AA$26:$AA$29)-ROW($AA$26)+1),3)))</f>
        <v>- za obdobje julij-september je skupaj dosegla/el: 1 točko</v>
      </c>
      <c r="C23" s="235"/>
      <c r="D23" s="235"/>
      <c r="E23" s="235"/>
      <c r="F23" s="235"/>
      <c r="G23" s="235"/>
      <c r="H23" s="235"/>
      <c r="I23" s="235"/>
      <c r="J23" s="235"/>
      <c r="K23" s="235"/>
      <c r="V23" t="str">
        <f t="shared" si="0"/>
        <v>8   A8</v>
      </c>
      <c r="W23">
        <v>8</v>
      </c>
      <c r="Y23" s="228" t="str">
        <f>IF(LEN('OSNOVNA PLAČA'!B17)&gt;0&gt;0,'OSNOVNA PLAČA'!B17,"")</f>
        <v>A8</v>
      </c>
      <c r="AA23" t="str">
        <f>IF(AND(LEN(C6)&gt;0,H12&gt;0),AA14,"")</f>
        <v>januar-marec</v>
      </c>
      <c r="AB23" t="str">
        <f>IF(AND(LEN(C6)&gt;0,H13&gt;0),AA15,"")</f>
        <v xml:space="preserve">april-junij </v>
      </c>
      <c r="AC23" t="str">
        <f>IF(AND(LEN(C6)&gt;0,H14&gt;0),AA16,"")</f>
        <v>julij-september</v>
      </c>
      <c r="AD23" t="str">
        <f>IF(AND(LEN(C6)&gt;0,H15&gt;0),AA17,"")</f>
        <v/>
      </c>
    </row>
    <row r="24" spans="1:30" x14ac:dyDescent="0.25">
      <c r="A24" s="237"/>
      <c r="B24" s="238" t="str" cm="1">
        <f t="array" ref="B24">IF(ISERROR(INDEX($AA$26:$AA$29,SMALL(IF($AA$26:$AA$29&lt;&gt;"",ROW($AA$26:$AA$29)-ROW($AA$26)+1),4)))," ",INDEX($AA$26:$AA$29,SMALL(IF($AA$26:$AA$29&lt;&gt;"",ROW($AA$26:$AA$29)-ROW($AA$26)+1),4)))</f>
        <v xml:space="preserve"> </v>
      </c>
      <c r="C24" s="235"/>
      <c r="D24" s="235"/>
      <c r="E24" s="235"/>
      <c r="F24" s="235"/>
      <c r="G24" s="235"/>
      <c r="H24" s="235"/>
      <c r="I24" s="235"/>
      <c r="J24" s="235"/>
      <c r="K24" s="235"/>
      <c r="V24" t="str">
        <f t="shared" si="0"/>
        <v>9   A9</v>
      </c>
      <c r="W24">
        <v>9</v>
      </c>
      <c r="Y24" s="228" t="str">
        <f>IF(LEN('OSNOVNA PLAČA'!B18)&gt;0&gt;0,'OSNOVNA PLAČA'!B18,"")</f>
        <v>A9</v>
      </c>
      <c r="AA24" t="str">
        <f>_xlfn.TEXTJOIN(", ",TRUE,AA23:AD23)</f>
        <v>januar-marec, april-junij , julij-september</v>
      </c>
    </row>
    <row r="25" spans="1:30" x14ac:dyDescent="0.25">
      <c r="A25" s="237"/>
      <c r="B25" s="237"/>
      <c r="C25" s="237"/>
      <c r="D25" s="237"/>
      <c r="E25" s="237"/>
      <c r="F25" s="237"/>
      <c r="G25" s="237"/>
      <c r="H25" s="237"/>
      <c r="I25" s="237"/>
      <c r="J25" s="237"/>
      <c r="K25" s="237"/>
      <c r="V25" t="str">
        <f t="shared" si="0"/>
        <v>10   A10</v>
      </c>
      <c r="W25">
        <v>10</v>
      </c>
      <c r="Y25" s="228" t="str">
        <f>IF(LEN('OSNOVNA PLAČA'!B19)&gt;0&gt;0,'OSNOVNA PLAČA'!B19,"")</f>
        <v>A10</v>
      </c>
    </row>
    <row r="26" spans="1:30" x14ac:dyDescent="0.25">
      <c r="A26" s="237"/>
      <c r="B26" s="237"/>
      <c r="C26" s="237"/>
      <c r="D26" s="237"/>
      <c r="E26" s="237"/>
      <c r="F26" s="237"/>
      <c r="G26" s="237"/>
      <c r="H26" s="237"/>
      <c r="I26" s="237"/>
      <c r="J26" s="237"/>
      <c r="K26" s="237"/>
      <c r="V26" t="str">
        <f t="shared" si="0"/>
        <v>11   A11</v>
      </c>
      <c r="W26">
        <v>11</v>
      </c>
      <c r="Y26" s="228" t="str">
        <f>IF(LEN('OSNOVNA PLAČA'!B20)&gt;0&gt;0,'OSNOVNA PLAČA'!B20,"")</f>
        <v>A11</v>
      </c>
      <c r="AA26" t="str">
        <f>IF(H12&gt;0, "- za obdobje " &amp; AA14&amp;" je skupaj dosegla/el: "&amp;H12 &amp; " " &amp; VLOOKUP(H12,AC16:AD204,2,FALSE),"")</f>
        <v>- za obdobje januar-marec je skupaj dosegla/el: 1 točko</v>
      </c>
    </row>
    <row r="27" spans="1:30" x14ac:dyDescent="0.25">
      <c r="A27" s="237"/>
      <c r="B27" s="237"/>
      <c r="C27" s="237"/>
      <c r="D27" s="237"/>
      <c r="E27" s="237"/>
      <c r="F27" s="237"/>
      <c r="G27" s="237"/>
      <c r="H27" s="237"/>
      <c r="I27" s="237"/>
      <c r="J27" s="237"/>
      <c r="K27" s="237"/>
      <c r="V27" t="str">
        <f t="shared" si="0"/>
        <v>12   A12</v>
      </c>
      <c r="W27">
        <v>12</v>
      </c>
      <c r="Y27" s="228" t="str">
        <f>IF(LEN('OSNOVNA PLAČA'!B21)&gt;0&gt;0,'OSNOVNA PLAČA'!B21,"")</f>
        <v>A12</v>
      </c>
      <c r="AA27" t="str">
        <f>IF(H13&gt;0, "- za obdobje " &amp; AA15&amp;" je skupaj dosegla/el: "&amp;H13 &amp; " " &amp; VLOOKUP(H13,AC16:AD204,2,FALSE),"")</f>
        <v>- za obdobje april-junij  je skupaj dosegla/el: 2 točki</v>
      </c>
    </row>
    <row r="28" spans="1:30" x14ac:dyDescent="0.25">
      <c r="A28" s="237"/>
      <c r="B28" s="237"/>
      <c r="C28" s="237"/>
      <c r="D28" s="237"/>
      <c r="E28" s="237"/>
      <c r="F28" s="237"/>
      <c r="G28" s="237"/>
      <c r="H28" s="237"/>
      <c r="I28" s="237"/>
      <c r="J28" s="237"/>
      <c r="K28" s="237"/>
      <c r="V28" t="str">
        <f t="shared" si="0"/>
        <v>13   A13</v>
      </c>
      <c r="W28">
        <v>13</v>
      </c>
      <c r="Y28" s="228" t="str">
        <f>IF(LEN('OSNOVNA PLAČA'!B22)&gt;0&gt;0,'OSNOVNA PLAČA'!B22,"")</f>
        <v>A13</v>
      </c>
      <c r="AA28" t="str">
        <f>IF(H14&gt;0, "- za obdobje " &amp; AA16&amp;" je skupaj dosegla/el: "&amp;H14 &amp; " " &amp; VLOOKUP(H14,AC16:AD204,2,FALSE),"")</f>
        <v>- za obdobje julij-september je skupaj dosegla/el: 1 točko</v>
      </c>
    </row>
    <row r="29" spans="1:30" x14ac:dyDescent="0.25">
      <c r="A29" s="237"/>
      <c r="B29" s="237"/>
      <c r="C29" s="237"/>
      <c r="D29" s="237"/>
      <c r="E29" s="237"/>
      <c r="F29" s="237"/>
      <c r="G29" s="237"/>
      <c r="H29" s="237"/>
      <c r="I29" s="237"/>
      <c r="J29" s="237"/>
      <c r="K29" s="237"/>
      <c r="V29" t="str">
        <f t="shared" si="0"/>
        <v>14   A14</v>
      </c>
      <c r="W29">
        <v>14</v>
      </c>
      <c r="Y29" s="228" t="str">
        <f>IF(LEN('OSNOVNA PLAČA'!B23)&gt;0&gt;0,'OSNOVNA PLAČA'!B23,"")</f>
        <v>A14</v>
      </c>
      <c r="AA29" t="str">
        <f>IF(H15&gt;0, "- za obdobje " &amp; AA17 &amp;"je skupaj dosegla/el: "&amp; H15 &amp; " " &amp; VLOOKUP(H15,AC16:AD204,2,FALSE),"")</f>
        <v/>
      </c>
    </row>
    <row r="30" spans="1:30" x14ac:dyDescent="0.25">
      <c r="A30" s="237"/>
      <c r="B30" s="237"/>
      <c r="C30" s="237"/>
      <c r="D30" s="237"/>
      <c r="E30" s="237"/>
      <c r="F30" s="237"/>
      <c r="G30" s="237"/>
      <c r="H30" s="237"/>
      <c r="I30" s="237"/>
      <c r="J30" s="237"/>
      <c r="K30" s="237"/>
      <c r="V30" t="str">
        <f t="shared" si="0"/>
        <v>15   A15</v>
      </c>
      <c r="W30">
        <v>15</v>
      </c>
      <c r="Y30" s="228" t="str">
        <f>IF(LEN('OSNOVNA PLAČA'!B24)&gt;0&gt;0,'OSNOVNA PLAČA'!B24,"")</f>
        <v>A15</v>
      </c>
    </row>
    <row r="31" spans="1:30" x14ac:dyDescent="0.25">
      <c r="A31" s="237"/>
      <c r="B31" s="237"/>
      <c r="C31" s="237"/>
      <c r="D31" s="237"/>
      <c r="E31" s="237"/>
      <c r="F31" s="237"/>
      <c r="G31" s="237"/>
      <c r="H31" s="377" t="s">
        <v>57</v>
      </c>
      <c r="I31" s="377"/>
      <c r="J31" s="237"/>
      <c r="K31" s="237"/>
      <c r="V31" t="str">
        <f t="shared" si="0"/>
        <v>16   A16</v>
      </c>
      <c r="W31">
        <v>16</v>
      </c>
      <c r="Y31" s="228" t="str">
        <f>IF(LEN('OSNOVNA PLAČA'!B25)&gt;0&gt;0,'OSNOVNA PLAČA'!B25,"")</f>
        <v>A16</v>
      </c>
    </row>
    <row r="32" spans="1:30" x14ac:dyDescent="0.25">
      <c r="A32" s="237"/>
      <c r="B32" s="237"/>
      <c r="C32" s="237"/>
      <c r="D32" s="237"/>
      <c r="E32" s="237"/>
      <c r="F32" s="237"/>
      <c r="G32" s="237"/>
      <c r="H32" s="227"/>
      <c r="I32" s="227"/>
      <c r="J32" s="237"/>
      <c r="K32" s="237"/>
      <c r="V32" t="str">
        <f t="shared" si="0"/>
        <v>17   A17</v>
      </c>
      <c r="W32">
        <v>17</v>
      </c>
      <c r="Y32" s="228" t="str">
        <f>IF(LEN('OSNOVNA PLAČA'!B26)&gt;0&gt;0,'OSNOVNA PLAČA'!B26,"")</f>
        <v>A17</v>
      </c>
    </row>
    <row r="33" spans="1:25" x14ac:dyDescent="0.25">
      <c r="A33" s="237"/>
      <c r="B33" s="237"/>
      <c r="C33" s="237"/>
      <c r="D33" s="237"/>
      <c r="E33" s="237"/>
      <c r="F33" s="237"/>
      <c r="G33" s="237"/>
      <c r="H33" s="378"/>
      <c r="I33" s="378"/>
      <c r="J33" s="237"/>
      <c r="K33" s="237"/>
      <c r="V33" t="str">
        <f t="shared" si="0"/>
        <v>18   A18</v>
      </c>
      <c r="W33">
        <v>18</v>
      </c>
      <c r="Y33" s="228" t="str">
        <f>IF(LEN('OSNOVNA PLAČA'!B27)&gt;0&gt;0,'OSNOVNA PLAČA'!B27,"")</f>
        <v>A18</v>
      </c>
    </row>
    <row r="34" spans="1:25" x14ac:dyDescent="0.25">
      <c r="A34" s="237"/>
      <c r="B34" s="237"/>
      <c r="C34" s="237"/>
      <c r="D34" s="237"/>
      <c r="E34" s="237"/>
      <c r="F34" s="237"/>
      <c r="G34" s="237"/>
      <c r="H34" s="237"/>
      <c r="I34" s="237"/>
      <c r="J34" s="237"/>
      <c r="K34" s="237"/>
      <c r="V34" t="str">
        <f t="shared" si="0"/>
        <v>19   A19</v>
      </c>
      <c r="W34">
        <v>19</v>
      </c>
      <c r="Y34" s="228" t="str">
        <f>IF(LEN('OSNOVNA PLAČA'!B28)&gt;0&gt;0,'OSNOVNA PLAČA'!B28,"")</f>
        <v>A19</v>
      </c>
    </row>
    <row r="35" spans="1:25" x14ac:dyDescent="0.25">
      <c r="A35" s="237"/>
      <c r="B35" s="237"/>
      <c r="C35" s="237"/>
      <c r="D35" s="237"/>
      <c r="E35" s="237"/>
      <c r="F35" s="237"/>
      <c r="G35" s="237"/>
      <c r="H35" s="237"/>
      <c r="I35" s="237"/>
      <c r="J35" s="237"/>
      <c r="K35" s="237"/>
      <c r="V35" t="str">
        <f t="shared" si="0"/>
        <v>20   A20</v>
      </c>
      <c r="W35">
        <v>20</v>
      </c>
      <c r="Y35" s="228" t="str">
        <f>IF(LEN('OSNOVNA PLAČA'!B29)&gt;0&gt;0,'OSNOVNA PLAČA'!B29,"")</f>
        <v>A20</v>
      </c>
    </row>
    <row r="36" spans="1:25" x14ac:dyDescent="0.25">
      <c r="A36" s="237"/>
      <c r="B36" s="237"/>
      <c r="C36" s="237"/>
      <c r="D36" s="237"/>
      <c r="E36" s="237"/>
      <c r="F36" s="237"/>
      <c r="G36" s="237"/>
      <c r="H36" s="237"/>
      <c r="I36" s="237"/>
      <c r="J36" s="237"/>
      <c r="K36" s="237"/>
      <c r="V36" t="str">
        <f t="shared" si="0"/>
        <v>21   A21</v>
      </c>
      <c r="W36">
        <v>21</v>
      </c>
      <c r="Y36" s="228" t="str">
        <f>IF(LEN('OSNOVNA PLAČA'!B30)&gt;0&gt;0,'OSNOVNA PLAČA'!B30,"")</f>
        <v>A21</v>
      </c>
    </row>
    <row r="37" spans="1:25" x14ac:dyDescent="0.25">
      <c r="A37" s="237"/>
      <c r="B37" s="237"/>
      <c r="C37" s="237"/>
      <c r="D37" s="237"/>
      <c r="E37" s="237"/>
      <c r="F37" s="237"/>
      <c r="G37" s="237"/>
      <c r="H37" s="237"/>
      <c r="I37" s="237"/>
      <c r="J37" s="237"/>
      <c r="K37" s="237"/>
      <c r="V37" t="str">
        <f t="shared" si="0"/>
        <v>22   A22</v>
      </c>
      <c r="W37">
        <v>22</v>
      </c>
      <c r="Y37" s="228" t="str">
        <f>IF(LEN('OSNOVNA PLAČA'!B31)&gt;0&gt;0,'OSNOVNA PLAČA'!B31,"")</f>
        <v>A22</v>
      </c>
    </row>
    <row r="38" spans="1:25" x14ac:dyDescent="0.25">
      <c r="A38" s="237"/>
      <c r="B38" s="237"/>
      <c r="C38" s="237"/>
      <c r="D38" s="237"/>
      <c r="E38" s="237"/>
      <c r="F38" s="237"/>
      <c r="G38" s="237"/>
      <c r="H38" s="237"/>
      <c r="I38" s="237"/>
      <c r="J38" s="237"/>
      <c r="K38" s="237"/>
      <c r="V38" t="str">
        <f t="shared" si="0"/>
        <v>23   A23</v>
      </c>
      <c r="W38">
        <v>23</v>
      </c>
      <c r="Y38" s="228" t="str">
        <f>IF(LEN('OSNOVNA PLAČA'!B32)&gt;0&gt;0,'OSNOVNA PLAČA'!B32,"")</f>
        <v>A23</v>
      </c>
    </row>
    <row r="39" spans="1:25" x14ac:dyDescent="0.25">
      <c r="A39" s="237"/>
      <c r="B39" s="237"/>
      <c r="C39" s="237"/>
      <c r="D39" s="237"/>
      <c r="E39" s="237"/>
      <c r="F39" s="237"/>
      <c r="G39" s="237"/>
      <c r="H39" s="237"/>
      <c r="I39" s="237"/>
      <c r="J39" s="237"/>
      <c r="K39" s="237"/>
      <c r="V39" t="str">
        <f t="shared" si="0"/>
        <v>24   A24</v>
      </c>
      <c r="W39">
        <v>24</v>
      </c>
      <c r="Y39" s="228" t="str">
        <f>IF(LEN('OSNOVNA PLAČA'!B33)&gt;0&gt;0,'OSNOVNA PLAČA'!B33,"")</f>
        <v>A24</v>
      </c>
    </row>
    <row r="40" spans="1:25" x14ac:dyDescent="0.25">
      <c r="A40" s="237"/>
      <c r="B40" s="237"/>
      <c r="C40" s="237"/>
      <c r="D40" s="237"/>
      <c r="E40" s="237"/>
      <c r="F40" s="237"/>
      <c r="G40" s="237"/>
      <c r="H40" s="237"/>
      <c r="I40" s="237"/>
      <c r="J40" s="237"/>
      <c r="K40" s="237"/>
      <c r="V40" t="str">
        <f t="shared" si="0"/>
        <v>25   A25</v>
      </c>
      <c r="W40">
        <v>25</v>
      </c>
      <c r="Y40" s="228" t="str">
        <f>IF(LEN('OSNOVNA PLAČA'!B34)&gt;0&gt;0,'OSNOVNA PLAČA'!B34,"")</f>
        <v>A25</v>
      </c>
    </row>
    <row r="41" spans="1:25" x14ac:dyDescent="0.25">
      <c r="A41" s="237"/>
      <c r="B41" s="237"/>
      <c r="C41" s="237"/>
      <c r="D41" s="237"/>
      <c r="E41" s="237"/>
      <c r="F41" s="237"/>
      <c r="G41" s="237"/>
      <c r="H41" s="237"/>
      <c r="I41" s="237"/>
      <c r="J41" s="237"/>
      <c r="K41" s="237"/>
      <c r="V41" t="str">
        <f t="shared" si="0"/>
        <v>26   A26</v>
      </c>
      <c r="W41">
        <v>26</v>
      </c>
      <c r="Y41" s="228" t="str">
        <f>IF(LEN('OSNOVNA PLAČA'!B35)&gt;0&gt;0,'OSNOVNA PLAČA'!B35,"")</f>
        <v>A26</v>
      </c>
    </row>
    <row r="42" spans="1:25" x14ac:dyDescent="0.25">
      <c r="A42" s="237"/>
      <c r="B42" s="237"/>
      <c r="C42" s="237"/>
      <c r="D42" s="237"/>
      <c r="E42" s="237"/>
      <c r="F42" s="237"/>
      <c r="G42" s="237"/>
      <c r="H42" s="237"/>
      <c r="I42" s="237"/>
      <c r="J42" s="237"/>
      <c r="K42" s="237"/>
      <c r="V42" t="str">
        <f t="shared" si="0"/>
        <v>27   A27</v>
      </c>
      <c r="W42">
        <v>27</v>
      </c>
      <c r="Y42" s="228" t="str">
        <f>IF(LEN('OSNOVNA PLAČA'!B36)&gt;0&gt;0,'OSNOVNA PLAČA'!B36,"")</f>
        <v>A27</v>
      </c>
    </row>
    <row r="43" spans="1:25" x14ac:dyDescent="0.25">
      <c r="A43" s="237"/>
      <c r="B43" s="237"/>
      <c r="C43" s="237"/>
      <c r="D43" s="237"/>
      <c r="E43" s="237"/>
      <c r="F43" s="237"/>
      <c r="G43" s="237"/>
      <c r="H43" s="237"/>
      <c r="I43" s="237"/>
      <c r="J43" s="237"/>
      <c r="K43" s="237"/>
      <c r="V43" t="str">
        <f t="shared" si="0"/>
        <v>28   A28</v>
      </c>
      <c r="W43">
        <v>28</v>
      </c>
      <c r="Y43" s="228" t="str">
        <f>IF(LEN('OSNOVNA PLAČA'!B37)&gt;0&gt;0,'OSNOVNA PLAČA'!B37,"")</f>
        <v>A28</v>
      </c>
    </row>
    <row r="44" spans="1:25" x14ac:dyDescent="0.25">
      <c r="A44" s="237"/>
      <c r="B44" s="237"/>
      <c r="C44" s="237"/>
      <c r="D44" s="237"/>
      <c r="E44" s="237"/>
      <c r="F44" s="237"/>
      <c r="G44" s="237"/>
      <c r="H44" s="237"/>
      <c r="I44" s="237"/>
      <c r="J44" s="237"/>
      <c r="K44" s="237"/>
      <c r="V44" t="str">
        <f t="shared" si="0"/>
        <v>29   A29</v>
      </c>
      <c r="W44">
        <v>29</v>
      </c>
      <c r="Y44" s="228" t="str">
        <f>IF(LEN('OSNOVNA PLAČA'!B38)&gt;0&gt;0,'OSNOVNA PLAČA'!B38,"")</f>
        <v>A29</v>
      </c>
    </row>
    <row r="45" spans="1:25" x14ac:dyDescent="0.25">
      <c r="A45" s="237"/>
      <c r="B45" s="237"/>
      <c r="C45" s="237"/>
      <c r="D45" s="237"/>
      <c r="E45" s="237"/>
      <c r="F45" s="237"/>
      <c r="G45" s="237"/>
      <c r="H45" s="237"/>
      <c r="I45" s="237"/>
      <c r="J45" s="237"/>
      <c r="K45" s="237"/>
      <c r="V45" t="str">
        <f t="shared" si="0"/>
        <v>30   A30</v>
      </c>
      <c r="W45">
        <v>30</v>
      </c>
      <c r="Y45" s="228" t="str">
        <f>IF(LEN('OSNOVNA PLAČA'!B39)&gt;0&gt;0,'OSNOVNA PLAČA'!B39,"")</f>
        <v>A30</v>
      </c>
    </row>
    <row r="46" spans="1:25" x14ac:dyDescent="0.25">
      <c r="A46" s="237"/>
      <c r="B46" s="237"/>
      <c r="C46" s="237"/>
      <c r="D46" s="237"/>
      <c r="E46" s="237"/>
      <c r="F46" s="237"/>
      <c r="G46" s="237"/>
      <c r="H46" s="237"/>
      <c r="I46" s="237"/>
      <c r="J46" s="237"/>
      <c r="K46" s="237"/>
      <c r="V46" t="str">
        <f t="shared" si="0"/>
        <v>31   A31</v>
      </c>
      <c r="W46">
        <v>31</v>
      </c>
      <c r="Y46" s="228" t="str">
        <f>IF(LEN('OSNOVNA PLAČA'!B40)&gt;0&gt;0,'OSNOVNA PLAČA'!B40,"")</f>
        <v>A31</v>
      </c>
    </row>
    <row r="47" spans="1:25" x14ac:dyDescent="0.25">
      <c r="A47" s="237"/>
      <c r="B47" s="237"/>
      <c r="C47" s="237"/>
      <c r="D47" s="237"/>
      <c r="E47" s="237"/>
      <c r="F47" s="237"/>
      <c r="G47" s="237"/>
      <c r="H47" s="237"/>
      <c r="I47" s="237"/>
      <c r="J47" s="237"/>
      <c r="K47" s="237"/>
      <c r="V47" t="str">
        <f t="shared" si="0"/>
        <v>32   A32</v>
      </c>
      <c r="W47">
        <v>32</v>
      </c>
      <c r="Y47" s="228" t="str">
        <f>IF(LEN('OSNOVNA PLAČA'!B41)&gt;0&gt;0,'OSNOVNA PLAČA'!B41,"")</f>
        <v>A32</v>
      </c>
    </row>
    <row r="48" spans="1:25" x14ac:dyDescent="0.25">
      <c r="A48" s="237"/>
      <c r="B48" s="237"/>
      <c r="C48" s="237"/>
      <c r="D48" s="237"/>
      <c r="E48" s="237"/>
      <c r="F48" s="237"/>
      <c r="G48" s="237"/>
      <c r="H48" s="237"/>
      <c r="I48" s="237"/>
      <c r="J48" s="237"/>
      <c r="K48" s="237"/>
      <c r="V48" t="str">
        <f t="shared" si="0"/>
        <v>33   A33</v>
      </c>
      <c r="W48">
        <v>33</v>
      </c>
      <c r="Y48" s="228" t="str">
        <f>IF(LEN('OSNOVNA PLAČA'!B42)&gt;0&gt;0,'OSNOVNA PLAČA'!B42,"")</f>
        <v>A33</v>
      </c>
    </row>
    <row r="49" spans="1:25" x14ac:dyDescent="0.25">
      <c r="A49" s="237"/>
      <c r="B49" s="237"/>
      <c r="C49" s="237"/>
      <c r="D49" s="237"/>
      <c r="E49" s="237"/>
      <c r="F49" s="237"/>
      <c r="G49" s="237"/>
      <c r="H49" s="237"/>
      <c r="I49" s="237"/>
      <c r="J49" s="237"/>
      <c r="K49" s="237"/>
      <c r="V49" t="str">
        <f t="shared" si="0"/>
        <v>34   A34</v>
      </c>
      <c r="W49">
        <v>34</v>
      </c>
      <c r="Y49" s="228" t="str">
        <f>IF(LEN('OSNOVNA PLAČA'!B43)&gt;0&gt;0,'OSNOVNA PLAČA'!B43,"")</f>
        <v>A34</v>
      </c>
    </row>
    <row r="50" spans="1:25" x14ac:dyDescent="0.25">
      <c r="A50" s="237"/>
      <c r="B50" s="237"/>
      <c r="C50" s="237"/>
      <c r="D50" s="237"/>
      <c r="E50" s="237"/>
      <c r="F50" s="237"/>
      <c r="G50" s="237"/>
      <c r="H50" s="237"/>
      <c r="I50" s="237"/>
      <c r="J50" s="237"/>
      <c r="K50" s="237"/>
      <c r="V50" t="str">
        <f t="shared" si="0"/>
        <v>35   A35</v>
      </c>
      <c r="W50">
        <v>35</v>
      </c>
      <c r="Y50" s="228" t="str">
        <f>IF(LEN('OSNOVNA PLAČA'!B44)&gt;0&gt;0,'OSNOVNA PLAČA'!B44,"")</f>
        <v>A35</v>
      </c>
    </row>
    <row r="51" spans="1:25" x14ac:dyDescent="0.25">
      <c r="A51" s="237"/>
      <c r="B51" s="237"/>
      <c r="C51" s="237"/>
      <c r="D51" s="237"/>
      <c r="E51" s="237"/>
      <c r="F51" s="237"/>
      <c r="G51" s="237"/>
      <c r="H51" s="237"/>
      <c r="I51" s="237"/>
      <c r="J51" s="237"/>
      <c r="K51" s="237"/>
      <c r="V51" t="str">
        <f t="shared" si="0"/>
        <v>36   A36</v>
      </c>
      <c r="W51">
        <v>36</v>
      </c>
      <c r="Y51" s="228" t="str">
        <f>IF(LEN('OSNOVNA PLAČA'!B45)&gt;0&gt;0,'OSNOVNA PLAČA'!B45,"")</f>
        <v>A36</v>
      </c>
    </row>
    <row r="52" spans="1:25" x14ac:dyDescent="0.25">
      <c r="V52" t="str">
        <f t="shared" si="0"/>
        <v>37   A37</v>
      </c>
      <c r="W52">
        <v>37</v>
      </c>
      <c r="Y52" s="228" t="str">
        <f>IF(LEN('OSNOVNA PLAČA'!B46)&gt;0&gt;0,'OSNOVNA PLAČA'!B46,"")</f>
        <v>A37</v>
      </c>
    </row>
    <row r="53" spans="1:25" x14ac:dyDescent="0.25">
      <c r="V53" t="str">
        <f t="shared" si="0"/>
        <v>38   A38</v>
      </c>
      <c r="W53">
        <v>38</v>
      </c>
      <c r="Y53" s="228" t="str">
        <f>IF(LEN('OSNOVNA PLAČA'!B47)&gt;0&gt;0,'OSNOVNA PLAČA'!B47,"")</f>
        <v>A38</v>
      </c>
    </row>
    <row r="54" spans="1:25" x14ac:dyDescent="0.25">
      <c r="V54" t="str">
        <f t="shared" si="0"/>
        <v>39   A39</v>
      </c>
      <c r="W54">
        <v>39</v>
      </c>
      <c r="Y54" s="228" t="str">
        <f>IF(LEN('OSNOVNA PLAČA'!B48)&gt;0&gt;0,'OSNOVNA PLAČA'!B48,"")</f>
        <v>A39</v>
      </c>
    </row>
    <row r="55" spans="1:25" x14ac:dyDescent="0.25">
      <c r="V55" t="str">
        <f t="shared" si="0"/>
        <v>40   A40</v>
      </c>
      <c r="W55">
        <v>40</v>
      </c>
      <c r="Y55" s="228" t="str">
        <f>IF(LEN('OSNOVNA PLAČA'!B49)&gt;0&gt;0,'OSNOVNA PLAČA'!B49,"")</f>
        <v>A40</v>
      </c>
    </row>
    <row r="56" spans="1:25" x14ac:dyDescent="0.25">
      <c r="V56" t="str">
        <f t="shared" si="0"/>
        <v>41   A41</v>
      </c>
      <c r="W56">
        <v>41</v>
      </c>
      <c r="Y56" s="228" t="str">
        <f>IF(LEN('OSNOVNA PLAČA'!B50)&gt;0&gt;0,'OSNOVNA PLAČA'!B50,"")</f>
        <v>A41</v>
      </c>
    </row>
    <row r="57" spans="1:25" x14ac:dyDescent="0.25">
      <c r="V57" t="str">
        <f t="shared" si="0"/>
        <v>42   A42</v>
      </c>
      <c r="W57">
        <v>42</v>
      </c>
      <c r="Y57" s="228" t="str">
        <f>IF(LEN('OSNOVNA PLAČA'!B51)&gt;0&gt;0,'OSNOVNA PLAČA'!B51,"")</f>
        <v>A42</v>
      </c>
    </row>
    <row r="58" spans="1:25" x14ac:dyDescent="0.25">
      <c r="V58" t="str">
        <f t="shared" si="0"/>
        <v>43   A43</v>
      </c>
      <c r="W58">
        <v>43</v>
      </c>
      <c r="Y58" s="228" t="str">
        <f>IF(LEN('OSNOVNA PLAČA'!B52)&gt;0&gt;0,'OSNOVNA PLAČA'!B52,"")</f>
        <v>A43</v>
      </c>
    </row>
    <row r="59" spans="1:25" x14ac:dyDescent="0.25">
      <c r="V59" t="str">
        <f t="shared" si="0"/>
        <v>44   A44</v>
      </c>
      <c r="W59">
        <v>44</v>
      </c>
      <c r="Y59" s="228" t="str">
        <f>IF(LEN('OSNOVNA PLAČA'!B53)&gt;0&gt;0,'OSNOVNA PLAČA'!B53,"")</f>
        <v>A44</v>
      </c>
    </row>
    <row r="60" spans="1:25" x14ac:dyDescent="0.25">
      <c r="V60" t="str">
        <f t="shared" si="0"/>
        <v>45   A45</v>
      </c>
      <c r="W60">
        <v>45</v>
      </c>
      <c r="Y60" s="228" t="str">
        <f>IF(LEN('OSNOVNA PLAČA'!B54)&gt;0&gt;0,'OSNOVNA PLAČA'!B54,"")</f>
        <v>A45</v>
      </c>
    </row>
    <row r="61" spans="1:25" x14ac:dyDescent="0.25">
      <c r="V61" t="str">
        <f t="shared" si="0"/>
        <v>46   A46</v>
      </c>
      <c r="W61">
        <v>46</v>
      </c>
      <c r="Y61" s="228" t="str">
        <f>IF(LEN('OSNOVNA PLAČA'!B55)&gt;0&gt;0,'OSNOVNA PLAČA'!B55,"")</f>
        <v>A46</v>
      </c>
    </row>
    <row r="62" spans="1:25" x14ac:dyDescent="0.25">
      <c r="V62" t="str">
        <f t="shared" si="0"/>
        <v>47   A47</v>
      </c>
      <c r="W62">
        <v>47</v>
      </c>
      <c r="Y62" s="228" t="str">
        <f>IF(LEN('OSNOVNA PLAČA'!B56)&gt;0&gt;0,'OSNOVNA PLAČA'!B56,"")</f>
        <v>A47</v>
      </c>
    </row>
    <row r="63" spans="1:25" x14ac:dyDescent="0.25">
      <c r="V63" t="str">
        <f t="shared" si="0"/>
        <v>48   A48</v>
      </c>
      <c r="W63">
        <v>48</v>
      </c>
      <c r="Y63" s="228" t="str">
        <f>IF(LEN('OSNOVNA PLAČA'!B57)&gt;0&gt;0,'OSNOVNA PLAČA'!B57,"")</f>
        <v>A48</v>
      </c>
    </row>
    <row r="64" spans="1:25" x14ac:dyDescent="0.25">
      <c r="V64" t="str">
        <f t="shared" si="0"/>
        <v>49   A49</v>
      </c>
      <c r="W64">
        <v>49</v>
      </c>
      <c r="Y64" s="228" t="str">
        <f>IF(LEN('OSNOVNA PLAČA'!B58)&gt;0&gt;0,'OSNOVNA PLAČA'!B58,"")</f>
        <v>A49</v>
      </c>
    </row>
    <row r="65" spans="22:25" x14ac:dyDescent="0.25">
      <c r="V65" t="str">
        <f t="shared" si="0"/>
        <v>50   A50</v>
      </c>
      <c r="W65">
        <v>50</v>
      </c>
      <c r="Y65" s="228" t="str">
        <f>IF(LEN('OSNOVNA PLAČA'!B59)&gt;0&gt;0,'OSNOVNA PLAČA'!B59,"")</f>
        <v>A50</v>
      </c>
    </row>
    <row r="66" spans="22:25" x14ac:dyDescent="0.25">
      <c r="V66" t="e">
        <f t="shared" si="0"/>
        <v>#REF!</v>
      </c>
      <c r="W66">
        <v>51</v>
      </c>
      <c r="Y66" s="228" t="e">
        <f>IF(LEN('OSNOVNA PLAČA'!#REF!)&gt;0&gt;0,'OSNOVNA PLAČA'!#REF!,"")</f>
        <v>#REF!</v>
      </c>
    </row>
    <row r="67" spans="22:25" x14ac:dyDescent="0.25">
      <c r="V67" t="e">
        <f t="shared" si="0"/>
        <v>#REF!</v>
      </c>
      <c r="W67">
        <v>52</v>
      </c>
      <c r="Y67" s="228" t="e">
        <f>IF(LEN('OSNOVNA PLAČA'!#REF!)&gt;0&gt;0,'OSNOVNA PLAČA'!#REF!,"")</f>
        <v>#REF!</v>
      </c>
    </row>
    <row r="68" spans="22:25" x14ac:dyDescent="0.25">
      <c r="V68" t="e">
        <f t="shared" si="0"/>
        <v>#REF!</v>
      </c>
      <c r="W68">
        <v>53</v>
      </c>
      <c r="Y68" s="228" t="e">
        <f>IF(LEN('OSNOVNA PLAČA'!#REF!)&gt;0&gt;0,'OSNOVNA PLAČA'!#REF!,"")</f>
        <v>#REF!</v>
      </c>
    </row>
    <row r="69" spans="22:25" x14ac:dyDescent="0.25">
      <c r="V69" t="e">
        <f t="shared" si="0"/>
        <v>#REF!</v>
      </c>
      <c r="W69">
        <v>54</v>
      </c>
      <c r="Y69" s="228" t="e">
        <f>IF(LEN('OSNOVNA PLAČA'!#REF!)&gt;0&gt;0,'OSNOVNA PLAČA'!#REF!,"")</f>
        <v>#REF!</v>
      </c>
    </row>
    <row r="70" spans="22:25" x14ac:dyDescent="0.25">
      <c r="V70" t="e">
        <f t="shared" si="0"/>
        <v>#REF!</v>
      </c>
      <c r="W70">
        <v>55</v>
      </c>
      <c r="Y70" s="228" t="e">
        <f>IF(LEN('OSNOVNA PLAČA'!#REF!)&gt;0&gt;0,'OSNOVNA PLAČA'!#REF!,"")</f>
        <v>#REF!</v>
      </c>
    </row>
    <row r="71" spans="22:25" x14ac:dyDescent="0.25">
      <c r="V71" t="e">
        <f t="shared" si="0"/>
        <v>#REF!</v>
      </c>
      <c r="W71">
        <v>56</v>
      </c>
      <c r="Y71" s="228" t="e">
        <f>IF(LEN('OSNOVNA PLAČA'!#REF!)&gt;0&gt;0,'OSNOVNA PLAČA'!#REF!,"")</f>
        <v>#REF!</v>
      </c>
    </row>
    <row r="72" spans="22:25" x14ac:dyDescent="0.25">
      <c r="V72" t="e">
        <f t="shared" si="0"/>
        <v>#REF!</v>
      </c>
      <c r="W72">
        <v>57</v>
      </c>
      <c r="Y72" s="228" t="e">
        <f>IF(LEN('OSNOVNA PLAČA'!#REF!)&gt;0&gt;0,'OSNOVNA PLAČA'!#REF!,"")</f>
        <v>#REF!</v>
      </c>
    </row>
    <row r="73" spans="22:25" x14ac:dyDescent="0.25">
      <c r="V73" t="e">
        <f t="shared" si="0"/>
        <v>#REF!</v>
      </c>
      <c r="W73">
        <v>58</v>
      </c>
      <c r="Y73" s="228" t="e">
        <f>IF(LEN('OSNOVNA PLAČA'!#REF!)&gt;0&gt;0,'OSNOVNA PLAČA'!#REF!,"")</f>
        <v>#REF!</v>
      </c>
    </row>
    <row r="74" spans="22:25" x14ac:dyDescent="0.25">
      <c r="V74" t="e">
        <f t="shared" si="0"/>
        <v>#REF!</v>
      </c>
      <c r="W74">
        <v>59</v>
      </c>
      <c r="Y74" s="228" t="e">
        <f>IF(LEN('OSNOVNA PLAČA'!#REF!)&gt;0&gt;0,'OSNOVNA PLAČA'!#REF!,"")</f>
        <v>#REF!</v>
      </c>
    </row>
    <row r="75" spans="22:25" x14ac:dyDescent="0.25">
      <c r="V75" t="e">
        <f t="shared" si="0"/>
        <v>#REF!</v>
      </c>
      <c r="W75">
        <v>60</v>
      </c>
      <c r="Y75" s="228" t="e">
        <f>IF(LEN('OSNOVNA PLAČA'!#REF!)&gt;0&gt;0,'OSNOVNA PLAČA'!#REF!,"")</f>
        <v>#REF!</v>
      </c>
    </row>
    <row r="76" spans="22:25" x14ac:dyDescent="0.25">
      <c r="V76" t="e">
        <f t="shared" si="0"/>
        <v>#REF!</v>
      </c>
      <c r="W76">
        <v>61</v>
      </c>
      <c r="Y76" s="228" t="e">
        <f>IF(LEN('OSNOVNA PLAČA'!#REF!)&gt;0&gt;0,'OSNOVNA PLAČA'!#REF!,"")</f>
        <v>#REF!</v>
      </c>
    </row>
    <row r="77" spans="22:25" x14ac:dyDescent="0.25">
      <c r="V77" t="e">
        <f t="shared" si="0"/>
        <v>#REF!</v>
      </c>
      <c r="W77">
        <v>62</v>
      </c>
      <c r="Y77" s="228" t="e">
        <f>IF(LEN('OSNOVNA PLAČA'!#REF!)&gt;0&gt;0,'OSNOVNA PLAČA'!#REF!,"")</f>
        <v>#REF!</v>
      </c>
    </row>
    <row r="78" spans="22:25" x14ac:dyDescent="0.25">
      <c r="V78" t="e">
        <f t="shared" si="0"/>
        <v>#REF!</v>
      </c>
      <c r="W78">
        <v>63</v>
      </c>
      <c r="Y78" s="228" t="e">
        <f>IF(LEN('OSNOVNA PLAČA'!#REF!)&gt;0&gt;0,'OSNOVNA PLAČA'!#REF!,"")</f>
        <v>#REF!</v>
      </c>
    </row>
    <row r="79" spans="22:25" x14ac:dyDescent="0.25">
      <c r="V79" t="e">
        <f t="shared" si="0"/>
        <v>#REF!</v>
      </c>
      <c r="W79">
        <v>64</v>
      </c>
      <c r="Y79" s="228" t="e">
        <f>IF(LEN('OSNOVNA PLAČA'!#REF!)&gt;0&gt;0,'OSNOVNA PLAČA'!#REF!,"")</f>
        <v>#REF!</v>
      </c>
    </row>
    <row r="80" spans="22:25" x14ac:dyDescent="0.25">
      <c r="V80" t="e">
        <f t="shared" si="0"/>
        <v>#REF!</v>
      </c>
      <c r="W80">
        <v>65</v>
      </c>
      <c r="Y80" s="228" t="e">
        <f>IF(LEN('OSNOVNA PLAČA'!#REF!)&gt;0&gt;0,'OSNOVNA PLAČA'!#REF!,"")</f>
        <v>#REF!</v>
      </c>
    </row>
    <row r="81" spans="22:25" x14ac:dyDescent="0.25">
      <c r="V81" t="e">
        <f t="shared" ref="V81:V144" si="1">IF(LEN(Y81)&gt;0,CONCATENATE(TEXT(W81,0),"   ",Y81),"")</f>
        <v>#REF!</v>
      </c>
      <c r="W81">
        <v>66</v>
      </c>
      <c r="Y81" s="228" t="e">
        <f>IF(LEN('OSNOVNA PLAČA'!#REF!)&gt;0&gt;0,'OSNOVNA PLAČA'!#REF!,"")</f>
        <v>#REF!</v>
      </c>
    </row>
    <row r="82" spans="22:25" x14ac:dyDescent="0.25">
      <c r="V82" t="e">
        <f t="shared" si="1"/>
        <v>#REF!</v>
      </c>
      <c r="W82">
        <v>67</v>
      </c>
      <c r="Y82" s="228" t="e">
        <f>IF(LEN('OSNOVNA PLAČA'!#REF!)&gt;0&gt;0,'OSNOVNA PLAČA'!#REF!,"")</f>
        <v>#REF!</v>
      </c>
    </row>
    <row r="83" spans="22:25" x14ac:dyDescent="0.25">
      <c r="V83" t="e">
        <f t="shared" si="1"/>
        <v>#REF!</v>
      </c>
      <c r="W83">
        <v>68</v>
      </c>
      <c r="Y83" s="228" t="e">
        <f>IF(LEN('OSNOVNA PLAČA'!#REF!)&gt;0&gt;0,'OSNOVNA PLAČA'!#REF!,"")</f>
        <v>#REF!</v>
      </c>
    </row>
    <row r="84" spans="22:25" x14ac:dyDescent="0.25">
      <c r="V84" t="e">
        <f t="shared" si="1"/>
        <v>#REF!</v>
      </c>
      <c r="W84">
        <v>69</v>
      </c>
      <c r="Y84" s="228" t="e">
        <f>IF(LEN('OSNOVNA PLAČA'!#REF!)&gt;0&gt;0,'OSNOVNA PLAČA'!#REF!,"")</f>
        <v>#REF!</v>
      </c>
    </row>
    <row r="85" spans="22:25" x14ac:dyDescent="0.25">
      <c r="V85" t="e">
        <f t="shared" si="1"/>
        <v>#REF!</v>
      </c>
      <c r="W85">
        <v>70</v>
      </c>
      <c r="Y85" s="228" t="e">
        <f>IF(LEN('OSNOVNA PLAČA'!#REF!)&gt;0&gt;0,'OSNOVNA PLAČA'!#REF!,"")</f>
        <v>#REF!</v>
      </c>
    </row>
    <row r="86" spans="22:25" x14ac:dyDescent="0.25">
      <c r="V86" t="e">
        <f t="shared" si="1"/>
        <v>#REF!</v>
      </c>
      <c r="W86">
        <v>71</v>
      </c>
      <c r="Y86" s="228" t="e">
        <f>IF(LEN('OSNOVNA PLAČA'!#REF!)&gt;0&gt;0,'OSNOVNA PLAČA'!#REF!,"")</f>
        <v>#REF!</v>
      </c>
    </row>
    <row r="87" spans="22:25" x14ac:dyDescent="0.25">
      <c r="V87" t="e">
        <f t="shared" si="1"/>
        <v>#REF!</v>
      </c>
      <c r="W87">
        <v>72</v>
      </c>
      <c r="Y87" s="228" t="e">
        <f>IF(LEN('OSNOVNA PLAČA'!#REF!)&gt;0&gt;0,'OSNOVNA PLAČA'!#REF!,"")</f>
        <v>#REF!</v>
      </c>
    </row>
    <row r="88" spans="22:25" x14ac:dyDescent="0.25">
      <c r="V88" t="e">
        <f t="shared" si="1"/>
        <v>#REF!</v>
      </c>
      <c r="W88">
        <v>73</v>
      </c>
      <c r="Y88" s="228" t="e">
        <f>IF(LEN('OSNOVNA PLAČA'!#REF!)&gt;0&gt;0,'OSNOVNA PLAČA'!#REF!,"")</f>
        <v>#REF!</v>
      </c>
    </row>
    <row r="89" spans="22:25" x14ac:dyDescent="0.25">
      <c r="V89" t="e">
        <f t="shared" si="1"/>
        <v>#REF!</v>
      </c>
      <c r="W89">
        <v>74</v>
      </c>
      <c r="Y89" s="228" t="e">
        <f>IF(LEN('OSNOVNA PLAČA'!#REF!)&gt;0&gt;0,'OSNOVNA PLAČA'!#REF!,"")</f>
        <v>#REF!</v>
      </c>
    </row>
    <row r="90" spans="22:25" x14ac:dyDescent="0.25">
      <c r="V90" t="e">
        <f t="shared" si="1"/>
        <v>#REF!</v>
      </c>
      <c r="W90">
        <v>75</v>
      </c>
      <c r="Y90" s="228" t="e">
        <f>IF(LEN('OSNOVNA PLAČA'!#REF!)&gt;0&gt;0,'OSNOVNA PLAČA'!#REF!,"")</f>
        <v>#REF!</v>
      </c>
    </row>
    <row r="91" spans="22:25" x14ac:dyDescent="0.25">
      <c r="V91" t="e">
        <f t="shared" si="1"/>
        <v>#REF!</v>
      </c>
      <c r="W91">
        <v>76</v>
      </c>
      <c r="Y91" s="228" t="e">
        <f>IF(LEN('OSNOVNA PLAČA'!#REF!)&gt;0&gt;0,'OSNOVNA PLAČA'!#REF!,"")</f>
        <v>#REF!</v>
      </c>
    </row>
    <row r="92" spans="22:25" x14ac:dyDescent="0.25">
      <c r="V92" t="e">
        <f t="shared" si="1"/>
        <v>#REF!</v>
      </c>
      <c r="W92">
        <v>77</v>
      </c>
      <c r="Y92" s="228" t="e">
        <f>IF(LEN('OSNOVNA PLAČA'!#REF!)&gt;0&gt;0,'OSNOVNA PLAČA'!#REF!,"")</f>
        <v>#REF!</v>
      </c>
    </row>
    <row r="93" spans="22:25" x14ac:dyDescent="0.25">
      <c r="V93" t="e">
        <f t="shared" si="1"/>
        <v>#REF!</v>
      </c>
      <c r="W93">
        <v>78</v>
      </c>
      <c r="Y93" s="228" t="e">
        <f>IF(LEN('OSNOVNA PLAČA'!#REF!)&gt;0&gt;0,'OSNOVNA PLAČA'!#REF!,"")</f>
        <v>#REF!</v>
      </c>
    </row>
    <row r="94" spans="22:25" x14ac:dyDescent="0.25">
      <c r="V94" t="e">
        <f t="shared" si="1"/>
        <v>#REF!</v>
      </c>
      <c r="W94">
        <v>79</v>
      </c>
      <c r="Y94" s="228" t="e">
        <f>IF(LEN('OSNOVNA PLAČA'!#REF!)&gt;0&gt;0,'OSNOVNA PLAČA'!#REF!,"")</f>
        <v>#REF!</v>
      </c>
    </row>
    <row r="95" spans="22:25" x14ac:dyDescent="0.25">
      <c r="V95" t="e">
        <f t="shared" si="1"/>
        <v>#REF!</v>
      </c>
      <c r="W95">
        <v>80</v>
      </c>
      <c r="Y95" s="228" t="e">
        <f>IF(LEN('OSNOVNA PLAČA'!#REF!)&gt;0&gt;0,'OSNOVNA PLAČA'!#REF!,"")</f>
        <v>#REF!</v>
      </c>
    </row>
    <row r="96" spans="22:25" x14ac:dyDescent="0.25">
      <c r="V96" t="e">
        <f t="shared" si="1"/>
        <v>#REF!</v>
      </c>
      <c r="W96">
        <v>81</v>
      </c>
      <c r="Y96" s="228" t="e">
        <f>IF(LEN('OSNOVNA PLAČA'!#REF!)&gt;0&gt;0,'OSNOVNA PLAČA'!#REF!,"")</f>
        <v>#REF!</v>
      </c>
    </row>
    <row r="97" spans="22:25" x14ac:dyDescent="0.25">
      <c r="V97" t="e">
        <f t="shared" si="1"/>
        <v>#REF!</v>
      </c>
      <c r="W97">
        <v>82</v>
      </c>
      <c r="Y97" s="228" t="e">
        <f>IF(LEN('OSNOVNA PLAČA'!#REF!)&gt;0&gt;0,'OSNOVNA PLAČA'!#REF!,"")</f>
        <v>#REF!</v>
      </c>
    </row>
    <row r="98" spans="22:25" x14ac:dyDescent="0.25">
      <c r="V98" t="e">
        <f t="shared" si="1"/>
        <v>#REF!</v>
      </c>
      <c r="W98">
        <v>83</v>
      </c>
      <c r="Y98" s="228" t="e">
        <f>IF(LEN('OSNOVNA PLAČA'!#REF!)&gt;0&gt;0,'OSNOVNA PLAČA'!#REF!,"")</f>
        <v>#REF!</v>
      </c>
    </row>
    <row r="99" spans="22:25" x14ac:dyDescent="0.25">
      <c r="V99" t="e">
        <f t="shared" si="1"/>
        <v>#REF!</v>
      </c>
      <c r="W99">
        <v>84</v>
      </c>
      <c r="Y99" s="228" t="e">
        <f>IF(LEN('OSNOVNA PLAČA'!#REF!)&gt;0&gt;0,'OSNOVNA PLAČA'!#REF!,"")</f>
        <v>#REF!</v>
      </c>
    </row>
    <row r="100" spans="22:25" x14ac:dyDescent="0.25">
      <c r="V100" t="e">
        <f t="shared" si="1"/>
        <v>#REF!</v>
      </c>
      <c r="W100">
        <v>85</v>
      </c>
      <c r="Y100" s="228" t="e">
        <f>IF(LEN('OSNOVNA PLAČA'!#REF!)&gt;0&gt;0,'OSNOVNA PLAČA'!#REF!,"")</f>
        <v>#REF!</v>
      </c>
    </row>
    <row r="101" spans="22:25" x14ac:dyDescent="0.25">
      <c r="V101" t="e">
        <f t="shared" si="1"/>
        <v>#REF!</v>
      </c>
      <c r="W101">
        <v>86</v>
      </c>
      <c r="Y101" s="228" t="e">
        <f>IF(LEN('OSNOVNA PLAČA'!#REF!)&gt;0&gt;0,'OSNOVNA PLAČA'!#REF!,"")</f>
        <v>#REF!</v>
      </c>
    </row>
    <row r="102" spans="22:25" x14ac:dyDescent="0.25">
      <c r="V102" t="e">
        <f t="shared" si="1"/>
        <v>#REF!</v>
      </c>
      <c r="W102">
        <v>87</v>
      </c>
      <c r="Y102" s="228" t="e">
        <f>IF(LEN('OSNOVNA PLAČA'!#REF!)&gt;0&gt;0,'OSNOVNA PLAČA'!#REF!,"")</f>
        <v>#REF!</v>
      </c>
    </row>
    <row r="103" spans="22:25" x14ac:dyDescent="0.25">
      <c r="V103" t="e">
        <f t="shared" si="1"/>
        <v>#REF!</v>
      </c>
      <c r="W103">
        <v>88</v>
      </c>
      <c r="Y103" s="228" t="e">
        <f>IF(LEN('OSNOVNA PLAČA'!#REF!)&gt;0&gt;0,'OSNOVNA PLAČA'!#REF!,"")</f>
        <v>#REF!</v>
      </c>
    </row>
    <row r="104" spans="22:25" x14ac:dyDescent="0.25">
      <c r="V104" t="e">
        <f t="shared" si="1"/>
        <v>#REF!</v>
      </c>
      <c r="W104">
        <v>89</v>
      </c>
      <c r="Y104" s="228" t="e">
        <f>IF(LEN('OSNOVNA PLAČA'!#REF!)&gt;0&gt;0,'OSNOVNA PLAČA'!#REF!,"")</f>
        <v>#REF!</v>
      </c>
    </row>
    <row r="105" spans="22:25" x14ac:dyDescent="0.25">
      <c r="V105" t="e">
        <f t="shared" si="1"/>
        <v>#REF!</v>
      </c>
      <c r="W105">
        <v>90</v>
      </c>
      <c r="Y105" s="228" t="e">
        <f>IF(LEN('OSNOVNA PLAČA'!#REF!)&gt;0&gt;0,'OSNOVNA PLAČA'!#REF!,"")</f>
        <v>#REF!</v>
      </c>
    </row>
    <row r="106" spans="22:25" x14ac:dyDescent="0.25">
      <c r="V106" t="e">
        <f t="shared" si="1"/>
        <v>#REF!</v>
      </c>
      <c r="W106">
        <v>91</v>
      </c>
      <c r="Y106" s="228" t="e">
        <f>IF(LEN('OSNOVNA PLAČA'!#REF!)&gt;0&gt;0,'OSNOVNA PLAČA'!#REF!,"")</f>
        <v>#REF!</v>
      </c>
    </row>
    <row r="107" spans="22:25" x14ac:dyDescent="0.25">
      <c r="V107" t="e">
        <f t="shared" si="1"/>
        <v>#REF!</v>
      </c>
      <c r="W107">
        <v>92</v>
      </c>
      <c r="Y107" s="228" t="e">
        <f>IF(LEN('OSNOVNA PLAČA'!#REF!)&gt;0&gt;0,'OSNOVNA PLAČA'!#REF!,"")</f>
        <v>#REF!</v>
      </c>
    </row>
    <row r="108" spans="22:25" x14ac:dyDescent="0.25">
      <c r="V108" t="e">
        <f t="shared" si="1"/>
        <v>#REF!</v>
      </c>
      <c r="W108">
        <v>93</v>
      </c>
      <c r="Y108" s="228" t="e">
        <f>IF(LEN('OSNOVNA PLAČA'!#REF!)&gt;0&gt;0,'OSNOVNA PLAČA'!#REF!,"")</f>
        <v>#REF!</v>
      </c>
    </row>
    <row r="109" spans="22:25" x14ac:dyDescent="0.25">
      <c r="V109" t="e">
        <f t="shared" si="1"/>
        <v>#REF!</v>
      </c>
      <c r="W109">
        <v>94</v>
      </c>
      <c r="Y109" s="228" t="e">
        <f>IF(LEN('OSNOVNA PLAČA'!#REF!)&gt;0&gt;0,'OSNOVNA PLAČA'!#REF!,"")</f>
        <v>#REF!</v>
      </c>
    </row>
    <row r="110" spans="22:25" x14ac:dyDescent="0.25">
      <c r="V110" t="e">
        <f t="shared" si="1"/>
        <v>#REF!</v>
      </c>
      <c r="W110">
        <v>95</v>
      </c>
      <c r="Y110" s="228" t="e">
        <f>IF(LEN('OSNOVNA PLAČA'!#REF!)&gt;0&gt;0,'OSNOVNA PLAČA'!#REF!,"")</f>
        <v>#REF!</v>
      </c>
    </row>
    <row r="111" spans="22:25" x14ac:dyDescent="0.25">
      <c r="V111" t="e">
        <f t="shared" si="1"/>
        <v>#REF!</v>
      </c>
      <c r="W111">
        <v>96</v>
      </c>
      <c r="Y111" s="228" t="e">
        <f>IF(LEN('OSNOVNA PLAČA'!#REF!)&gt;0&gt;0,'OSNOVNA PLAČA'!#REF!,"")</f>
        <v>#REF!</v>
      </c>
    </row>
    <row r="112" spans="22:25" x14ac:dyDescent="0.25">
      <c r="V112" t="e">
        <f t="shared" si="1"/>
        <v>#REF!</v>
      </c>
      <c r="W112">
        <v>97</v>
      </c>
      <c r="Y112" s="228" t="e">
        <f>IF(LEN('OSNOVNA PLAČA'!#REF!)&gt;0&gt;0,'OSNOVNA PLAČA'!#REF!,"")</f>
        <v>#REF!</v>
      </c>
    </row>
    <row r="113" spans="22:25" x14ac:dyDescent="0.25">
      <c r="V113" t="e">
        <f t="shared" si="1"/>
        <v>#REF!</v>
      </c>
      <c r="W113">
        <v>98</v>
      </c>
      <c r="Y113" s="228" t="e">
        <f>IF(LEN('OSNOVNA PLAČA'!#REF!)&gt;0&gt;0,'OSNOVNA PLAČA'!#REF!,"")</f>
        <v>#REF!</v>
      </c>
    </row>
    <row r="114" spans="22:25" x14ac:dyDescent="0.25">
      <c r="V114" t="e">
        <f t="shared" si="1"/>
        <v>#REF!</v>
      </c>
      <c r="W114">
        <v>99</v>
      </c>
      <c r="Y114" s="228" t="e">
        <f>IF(LEN('OSNOVNA PLAČA'!#REF!)&gt;0&gt;0,'OSNOVNA PLAČA'!#REF!,"")</f>
        <v>#REF!</v>
      </c>
    </row>
    <row r="115" spans="22:25" x14ac:dyDescent="0.25">
      <c r="V115" t="e">
        <f t="shared" si="1"/>
        <v>#REF!</v>
      </c>
      <c r="W115">
        <v>100</v>
      </c>
      <c r="Y115" s="228" t="e">
        <f>IF(LEN('OSNOVNA PLAČA'!#REF!)&gt;0&gt;0,'OSNOVNA PLAČA'!#REF!,"")</f>
        <v>#REF!</v>
      </c>
    </row>
    <row r="116" spans="22:25" x14ac:dyDescent="0.25">
      <c r="V116" t="e">
        <f t="shared" si="1"/>
        <v>#REF!</v>
      </c>
      <c r="W116">
        <v>101</v>
      </c>
      <c r="Y116" s="228" t="e">
        <f>IF(LEN('OSNOVNA PLAČA'!#REF!)&gt;0&gt;0,'OSNOVNA PLAČA'!#REF!,"")</f>
        <v>#REF!</v>
      </c>
    </row>
    <row r="117" spans="22:25" x14ac:dyDescent="0.25">
      <c r="V117" t="e">
        <f t="shared" si="1"/>
        <v>#REF!</v>
      </c>
      <c r="W117">
        <v>102</v>
      </c>
      <c r="Y117" s="228" t="e">
        <f>IF(LEN('OSNOVNA PLAČA'!#REF!)&gt;0&gt;0,'OSNOVNA PLAČA'!#REF!,"")</f>
        <v>#REF!</v>
      </c>
    </row>
    <row r="118" spans="22:25" x14ac:dyDescent="0.25">
      <c r="V118" t="e">
        <f t="shared" si="1"/>
        <v>#REF!</v>
      </c>
      <c r="W118">
        <v>103</v>
      </c>
      <c r="Y118" s="228" t="e">
        <f>IF(LEN('OSNOVNA PLAČA'!#REF!)&gt;0&gt;0,'OSNOVNA PLAČA'!#REF!,"")</f>
        <v>#REF!</v>
      </c>
    </row>
    <row r="119" spans="22:25" x14ac:dyDescent="0.25">
      <c r="V119" t="e">
        <f t="shared" si="1"/>
        <v>#REF!</v>
      </c>
      <c r="W119">
        <v>104</v>
      </c>
      <c r="Y119" s="228" t="e">
        <f>IF(LEN('OSNOVNA PLAČA'!#REF!)&gt;0&gt;0,'OSNOVNA PLAČA'!#REF!,"")</f>
        <v>#REF!</v>
      </c>
    </row>
    <row r="120" spans="22:25" x14ac:dyDescent="0.25">
      <c r="V120" t="e">
        <f t="shared" si="1"/>
        <v>#REF!</v>
      </c>
      <c r="W120">
        <v>105</v>
      </c>
      <c r="Y120" s="228" t="e">
        <f>IF(LEN('OSNOVNA PLAČA'!#REF!)&gt;0&gt;0,'OSNOVNA PLAČA'!#REF!,"")</f>
        <v>#REF!</v>
      </c>
    </row>
    <row r="121" spans="22:25" x14ac:dyDescent="0.25">
      <c r="V121" t="e">
        <f t="shared" si="1"/>
        <v>#REF!</v>
      </c>
      <c r="W121">
        <v>106</v>
      </c>
      <c r="Y121" s="228" t="e">
        <f>IF(LEN('OSNOVNA PLAČA'!#REF!)&gt;0&gt;0,'OSNOVNA PLAČA'!#REF!,"")</f>
        <v>#REF!</v>
      </c>
    </row>
    <row r="122" spans="22:25" x14ac:dyDescent="0.25">
      <c r="V122" t="e">
        <f t="shared" si="1"/>
        <v>#REF!</v>
      </c>
      <c r="W122">
        <v>107</v>
      </c>
      <c r="Y122" s="228" t="e">
        <f>IF(LEN('OSNOVNA PLAČA'!#REF!)&gt;0&gt;0,'OSNOVNA PLAČA'!#REF!,"")</f>
        <v>#REF!</v>
      </c>
    </row>
    <row r="123" spans="22:25" x14ac:dyDescent="0.25">
      <c r="V123" t="e">
        <f t="shared" si="1"/>
        <v>#REF!</v>
      </c>
      <c r="W123">
        <v>108</v>
      </c>
      <c r="Y123" s="228" t="e">
        <f>IF(LEN('OSNOVNA PLAČA'!#REF!)&gt;0&gt;0,'OSNOVNA PLAČA'!#REF!,"")</f>
        <v>#REF!</v>
      </c>
    </row>
    <row r="124" spans="22:25" x14ac:dyDescent="0.25">
      <c r="V124" t="e">
        <f t="shared" si="1"/>
        <v>#REF!</v>
      </c>
      <c r="W124">
        <v>109</v>
      </c>
      <c r="Y124" s="228" t="e">
        <f>IF(LEN('OSNOVNA PLAČA'!#REF!)&gt;0&gt;0,'OSNOVNA PLAČA'!#REF!,"")</f>
        <v>#REF!</v>
      </c>
    </row>
    <row r="125" spans="22:25" x14ac:dyDescent="0.25">
      <c r="V125" t="e">
        <f t="shared" si="1"/>
        <v>#REF!</v>
      </c>
      <c r="W125">
        <v>110</v>
      </c>
      <c r="Y125" s="228" t="e">
        <f>IF(LEN('OSNOVNA PLAČA'!#REF!)&gt;0&gt;0,'OSNOVNA PLAČA'!#REF!,"")</f>
        <v>#REF!</v>
      </c>
    </row>
    <row r="126" spans="22:25" x14ac:dyDescent="0.25">
      <c r="V126" t="e">
        <f t="shared" si="1"/>
        <v>#REF!</v>
      </c>
      <c r="W126">
        <v>111</v>
      </c>
      <c r="Y126" s="228" t="e">
        <f>IF(LEN('OSNOVNA PLAČA'!#REF!)&gt;0&gt;0,'OSNOVNA PLAČA'!#REF!,"")</f>
        <v>#REF!</v>
      </c>
    </row>
    <row r="127" spans="22:25" x14ac:dyDescent="0.25">
      <c r="V127" t="e">
        <f t="shared" si="1"/>
        <v>#REF!</v>
      </c>
      <c r="W127">
        <v>112</v>
      </c>
      <c r="Y127" s="228" t="e">
        <f>IF(LEN('OSNOVNA PLAČA'!#REF!)&gt;0&gt;0,'OSNOVNA PLAČA'!#REF!,"")</f>
        <v>#REF!</v>
      </c>
    </row>
    <row r="128" spans="22:25" x14ac:dyDescent="0.25">
      <c r="V128" t="e">
        <f t="shared" si="1"/>
        <v>#REF!</v>
      </c>
      <c r="W128">
        <v>113</v>
      </c>
      <c r="Y128" s="228" t="e">
        <f>IF(LEN('OSNOVNA PLAČA'!#REF!)&gt;0&gt;0,'OSNOVNA PLAČA'!#REF!,"")</f>
        <v>#REF!</v>
      </c>
    </row>
    <row r="129" spans="22:25" x14ac:dyDescent="0.25">
      <c r="V129" t="e">
        <f t="shared" si="1"/>
        <v>#REF!</v>
      </c>
      <c r="W129">
        <v>114</v>
      </c>
      <c r="Y129" s="228" t="e">
        <f>IF(LEN('OSNOVNA PLAČA'!#REF!)&gt;0&gt;0,'OSNOVNA PLAČA'!#REF!,"")</f>
        <v>#REF!</v>
      </c>
    </row>
    <row r="130" spans="22:25" x14ac:dyDescent="0.25">
      <c r="V130" t="e">
        <f t="shared" si="1"/>
        <v>#REF!</v>
      </c>
      <c r="W130">
        <v>115</v>
      </c>
      <c r="Y130" s="228" t="e">
        <f>IF(LEN('OSNOVNA PLAČA'!#REF!)&gt;0&gt;0,'OSNOVNA PLAČA'!#REF!,"")</f>
        <v>#REF!</v>
      </c>
    </row>
    <row r="131" spans="22:25" x14ac:dyDescent="0.25">
      <c r="V131" t="e">
        <f t="shared" si="1"/>
        <v>#REF!</v>
      </c>
      <c r="W131">
        <v>116</v>
      </c>
      <c r="Y131" s="228" t="e">
        <f>IF(LEN('OSNOVNA PLAČA'!#REF!)&gt;0&gt;0,'OSNOVNA PLAČA'!#REF!,"")</f>
        <v>#REF!</v>
      </c>
    </row>
    <row r="132" spans="22:25" x14ac:dyDescent="0.25">
      <c r="V132" t="e">
        <f t="shared" si="1"/>
        <v>#REF!</v>
      </c>
      <c r="W132">
        <v>117</v>
      </c>
      <c r="Y132" s="228" t="e">
        <f>IF(LEN('OSNOVNA PLAČA'!#REF!)&gt;0&gt;0,'OSNOVNA PLAČA'!#REF!,"")</f>
        <v>#REF!</v>
      </c>
    </row>
    <row r="133" spans="22:25" x14ac:dyDescent="0.25">
      <c r="V133" t="e">
        <f t="shared" si="1"/>
        <v>#REF!</v>
      </c>
      <c r="W133">
        <v>118</v>
      </c>
      <c r="Y133" s="228" t="e">
        <f>IF(LEN('OSNOVNA PLAČA'!#REF!)&gt;0&gt;0,'OSNOVNA PLAČA'!#REF!,"")</f>
        <v>#REF!</v>
      </c>
    </row>
    <row r="134" spans="22:25" x14ac:dyDescent="0.25">
      <c r="V134" t="e">
        <f t="shared" si="1"/>
        <v>#REF!</v>
      </c>
      <c r="W134">
        <v>119</v>
      </c>
      <c r="Y134" s="228" t="e">
        <f>IF(LEN('OSNOVNA PLAČA'!#REF!)&gt;0&gt;0,'OSNOVNA PLAČA'!#REF!,"")</f>
        <v>#REF!</v>
      </c>
    </row>
    <row r="135" spans="22:25" x14ac:dyDescent="0.25">
      <c r="V135" t="e">
        <f t="shared" si="1"/>
        <v>#REF!</v>
      </c>
      <c r="W135">
        <v>120</v>
      </c>
      <c r="Y135" s="228" t="e">
        <f>IF(LEN('OSNOVNA PLAČA'!#REF!)&gt;0&gt;0,'OSNOVNA PLAČA'!#REF!,"")</f>
        <v>#REF!</v>
      </c>
    </row>
    <row r="136" spans="22:25" x14ac:dyDescent="0.25">
      <c r="V136" t="e">
        <f t="shared" si="1"/>
        <v>#REF!</v>
      </c>
      <c r="W136">
        <v>121</v>
      </c>
      <c r="Y136" s="228" t="e">
        <f>IF(LEN('OSNOVNA PLAČA'!#REF!)&gt;0&gt;0,'OSNOVNA PLAČA'!#REF!,"")</f>
        <v>#REF!</v>
      </c>
    </row>
    <row r="137" spans="22:25" x14ac:dyDescent="0.25">
      <c r="V137" t="e">
        <f t="shared" si="1"/>
        <v>#REF!</v>
      </c>
      <c r="W137">
        <v>122</v>
      </c>
      <c r="Y137" s="228" t="e">
        <f>IF(LEN('OSNOVNA PLAČA'!#REF!)&gt;0&gt;0,'OSNOVNA PLAČA'!#REF!,"")</f>
        <v>#REF!</v>
      </c>
    </row>
    <row r="138" spans="22:25" x14ac:dyDescent="0.25">
      <c r="V138" t="e">
        <f t="shared" si="1"/>
        <v>#REF!</v>
      </c>
      <c r="W138">
        <v>123</v>
      </c>
      <c r="Y138" s="228" t="e">
        <f>IF(LEN('OSNOVNA PLAČA'!#REF!)&gt;0&gt;0,'OSNOVNA PLAČA'!#REF!,"")</f>
        <v>#REF!</v>
      </c>
    </row>
    <row r="139" spans="22:25" x14ac:dyDescent="0.25">
      <c r="V139" t="e">
        <f t="shared" si="1"/>
        <v>#REF!</v>
      </c>
      <c r="W139">
        <v>124</v>
      </c>
      <c r="Y139" s="228" t="e">
        <f>IF(LEN('OSNOVNA PLAČA'!#REF!)&gt;0&gt;0,'OSNOVNA PLAČA'!#REF!,"")</f>
        <v>#REF!</v>
      </c>
    </row>
    <row r="140" spans="22:25" x14ac:dyDescent="0.25">
      <c r="V140" t="e">
        <f t="shared" si="1"/>
        <v>#REF!</v>
      </c>
      <c r="W140">
        <v>125</v>
      </c>
      <c r="Y140" s="228" t="e">
        <f>IF(LEN('OSNOVNA PLAČA'!#REF!)&gt;0&gt;0,'OSNOVNA PLAČA'!#REF!,"")</f>
        <v>#REF!</v>
      </c>
    </row>
    <row r="141" spans="22:25" x14ac:dyDescent="0.25">
      <c r="V141" t="e">
        <f t="shared" si="1"/>
        <v>#REF!</v>
      </c>
      <c r="W141">
        <v>126</v>
      </c>
      <c r="Y141" s="228" t="e">
        <f>IF(LEN('OSNOVNA PLAČA'!#REF!)&gt;0&gt;0,'OSNOVNA PLAČA'!#REF!,"")</f>
        <v>#REF!</v>
      </c>
    </row>
    <row r="142" spans="22:25" x14ac:dyDescent="0.25">
      <c r="V142" t="e">
        <f t="shared" si="1"/>
        <v>#REF!</v>
      </c>
      <c r="W142">
        <v>127</v>
      </c>
      <c r="Y142" s="228" t="e">
        <f>IF(LEN('OSNOVNA PLAČA'!#REF!)&gt;0&gt;0,'OSNOVNA PLAČA'!#REF!,"")</f>
        <v>#REF!</v>
      </c>
    </row>
    <row r="143" spans="22:25" x14ac:dyDescent="0.25">
      <c r="V143" t="e">
        <f t="shared" si="1"/>
        <v>#REF!</v>
      </c>
      <c r="W143">
        <v>128</v>
      </c>
      <c r="Y143" s="228" t="e">
        <f>IF(LEN('OSNOVNA PLAČA'!#REF!)&gt;0&gt;0,'OSNOVNA PLAČA'!#REF!,"")</f>
        <v>#REF!</v>
      </c>
    </row>
    <row r="144" spans="22:25" x14ac:dyDescent="0.25">
      <c r="V144" t="e">
        <f t="shared" si="1"/>
        <v>#REF!</v>
      </c>
      <c r="W144">
        <v>129</v>
      </c>
      <c r="Y144" s="228" t="e">
        <f>IF(LEN('OSNOVNA PLAČA'!#REF!)&gt;0&gt;0,'OSNOVNA PLAČA'!#REF!,"")</f>
        <v>#REF!</v>
      </c>
    </row>
    <row r="145" spans="22:25" x14ac:dyDescent="0.25">
      <c r="V145" t="e">
        <f t="shared" ref="V145:V208" si="2">IF(LEN(Y145)&gt;0,CONCATENATE(TEXT(W145,0),"   ",Y145),"")</f>
        <v>#REF!</v>
      </c>
      <c r="W145">
        <v>130</v>
      </c>
      <c r="Y145" s="228" t="e">
        <f>IF(LEN('OSNOVNA PLAČA'!#REF!)&gt;0&gt;0,'OSNOVNA PLAČA'!#REF!,"")</f>
        <v>#REF!</v>
      </c>
    </row>
    <row r="146" spans="22:25" x14ac:dyDescent="0.25">
      <c r="V146" t="e">
        <f t="shared" si="2"/>
        <v>#REF!</v>
      </c>
      <c r="W146">
        <v>131</v>
      </c>
      <c r="Y146" s="228" t="e">
        <f>IF(LEN('OSNOVNA PLAČA'!#REF!)&gt;0&gt;0,'OSNOVNA PLAČA'!#REF!,"")</f>
        <v>#REF!</v>
      </c>
    </row>
    <row r="147" spans="22:25" x14ac:dyDescent="0.25">
      <c r="V147" t="e">
        <f t="shared" si="2"/>
        <v>#REF!</v>
      </c>
      <c r="W147">
        <v>132</v>
      </c>
      <c r="Y147" s="228" t="e">
        <f>IF(LEN('OSNOVNA PLAČA'!#REF!)&gt;0&gt;0,'OSNOVNA PLAČA'!#REF!,"")</f>
        <v>#REF!</v>
      </c>
    </row>
    <row r="148" spans="22:25" x14ac:dyDescent="0.25">
      <c r="V148" t="e">
        <f t="shared" si="2"/>
        <v>#REF!</v>
      </c>
      <c r="W148">
        <v>133</v>
      </c>
      <c r="Y148" s="228" t="e">
        <f>IF(LEN('OSNOVNA PLAČA'!#REF!)&gt;0&gt;0,'OSNOVNA PLAČA'!#REF!,"")</f>
        <v>#REF!</v>
      </c>
    </row>
    <row r="149" spans="22:25" x14ac:dyDescent="0.25">
      <c r="V149" t="e">
        <f t="shared" si="2"/>
        <v>#REF!</v>
      </c>
      <c r="W149">
        <v>134</v>
      </c>
      <c r="Y149" s="228" t="e">
        <f>IF(LEN('OSNOVNA PLAČA'!#REF!)&gt;0&gt;0,'OSNOVNA PLAČA'!#REF!,"")</f>
        <v>#REF!</v>
      </c>
    </row>
    <row r="150" spans="22:25" x14ac:dyDescent="0.25">
      <c r="V150" t="e">
        <f t="shared" si="2"/>
        <v>#REF!</v>
      </c>
      <c r="W150">
        <v>135</v>
      </c>
      <c r="Y150" s="228" t="e">
        <f>IF(LEN('OSNOVNA PLAČA'!#REF!)&gt;0&gt;0,'OSNOVNA PLAČA'!#REF!,"")</f>
        <v>#REF!</v>
      </c>
    </row>
    <row r="151" spans="22:25" x14ac:dyDescent="0.25">
      <c r="V151" t="e">
        <f t="shared" si="2"/>
        <v>#REF!</v>
      </c>
      <c r="W151">
        <v>136</v>
      </c>
      <c r="Y151" s="228" t="e">
        <f>IF(LEN('OSNOVNA PLAČA'!#REF!)&gt;0&gt;0,'OSNOVNA PLAČA'!#REF!,"")</f>
        <v>#REF!</v>
      </c>
    </row>
    <row r="152" spans="22:25" x14ac:dyDescent="0.25">
      <c r="V152" t="e">
        <f t="shared" si="2"/>
        <v>#REF!</v>
      </c>
      <c r="W152">
        <v>137</v>
      </c>
      <c r="Y152" s="228" t="e">
        <f>IF(LEN('OSNOVNA PLAČA'!#REF!)&gt;0&gt;0,'OSNOVNA PLAČA'!#REF!,"")</f>
        <v>#REF!</v>
      </c>
    </row>
    <row r="153" spans="22:25" x14ac:dyDescent="0.25">
      <c r="V153" t="e">
        <f t="shared" si="2"/>
        <v>#REF!</v>
      </c>
      <c r="W153">
        <v>138</v>
      </c>
      <c r="Y153" s="228" t="e">
        <f>IF(LEN('OSNOVNA PLAČA'!#REF!)&gt;0&gt;0,'OSNOVNA PLAČA'!#REF!,"")</f>
        <v>#REF!</v>
      </c>
    </row>
    <row r="154" spans="22:25" x14ac:dyDescent="0.25">
      <c r="V154" t="e">
        <f t="shared" si="2"/>
        <v>#REF!</v>
      </c>
      <c r="W154">
        <v>139</v>
      </c>
      <c r="Y154" s="228" t="e">
        <f>IF(LEN('OSNOVNA PLAČA'!#REF!)&gt;0&gt;0,'OSNOVNA PLAČA'!#REF!,"")</f>
        <v>#REF!</v>
      </c>
    </row>
    <row r="155" spans="22:25" x14ac:dyDescent="0.25">
      <c r="V155" t="e">
        <f t="shared" si="2"/>
        <v>#REF!</v>
      </c>
      <c r="W155">
        <v>140</v>
      </c>
      <c r="Y155" s="228" t="e">
        <f>IF(LEN('OSNOVNA PLAČA'!#REF!)&gt;0&gt;0,'OSNOVNA PLAČA'!#REF!,"")</f>
        <v>#REF!</v>
      </c>
    </row>
    <row r="156" spans="22:25" x14ac:dyDescent="0.25">
      <c r="V156" t="e">
        <f t="shared" si="2"/>
        <v>#REF!</v>
      </c>
      <c r="W156">
        <v>141</v>
      </c>
      <c r="Y156" s="228" t="e">
        <f>IF(LEN('OSNOVNA PLAČA'!#REF!)&gt;0&gt;0,'OSNOVNA PLAČA'!#REF!,"")</f>
        <v>#REF!</v>
      </c>
    </row>
    <row r="157" spans="22:25" x14ac:dyDescent="0.25">
      <c r="V157" t="e">
        <f t="shared" si="2"/>
        <v>#REF!</v>
      </c>
      <c r="W157">
        <v>142</v>
      </c>
      <c r="Y157" s="228" t="e">
        <f>IF(LEN('OSNOVNA PLAČA'!#REF!)&gt;0&gt;0,'OSNOVNA PLAČA'!#REF!,"")</f>
        <v>#REF!</v>
      </c>
    </row>
    <row r="158" spans="22:25" x14ac:dyDescent="0.25">
      <c r="V158" t="e">
        <f t="shared" si="2"/>
        <v>#REF!</v>
      </c>
      <c r="W158">
        <v>143</v>
      </c>
      <c r="Y158" s="228" t="e">
        <f>IF(LEN('OSNOVNA PLAČA'!#REF!)&gt;0&gt;0,'OSNOVNA PLAČA'!#REF!,"")</f>
        <v>#REF!</v>
      </c>
    </row>
    <row r="159" spans="22:25" x14ac:dyDescent="0.25">
      <c r="V159" t="e">
        <f t="shared" si="2"/>
        <v>#REF!</v>
      </c>
      <c r="W159">
        <v>144</v>
      </c>
      <c r="Y159" s="228" t="e">
        <f>IF(LEN('OSNOVNA PLAČA'!#REF!)&gt;0&gt;0,'OSNOVNA PLAČA'!#REF!,"")</f>
        <v>#REF!</v>
      </c>
    </row>
    <row r="160" spans="22:25" x14ac:dyDescent="0.25">
      <c r="V160" t="e">
        <f t="shared" si="2"/>
        <v>#REF!</v>
      </c>
      <c r="W160">
        <v>145</v>
      </c>
      <c r="Y160" s="228" t="e">
        <f>IF(LEN('OSNOVNA PLAČA'!#REF!)&gt;0&gt;0,'OSNOVNA PLAČA'!#REF!,"")</f>
        <v>#REF!</v>
      </c>
    </row>
    <row r="161" spans="22:25" x14ac:dyDescent="0.25">
      <c r="V161" t="e">
        <f t="shared" si="2"/>
        <v>#REF!</v>
      </c>
      <c r="W161">
        <v>146</v>
      </c>
      <c r="Y161" s="228" t="e">
        <f>IF(LEN('OSNOVNA PLAČA'!#REF!)&gt;0&gt;0,'OSNOVNA PLAČA'!#REF!,"")</f>
        <v>#REF!</v>
      </c>
    </row>
    <row r="162" spans="22:25" x14ac:dyDescent="0.25">
      <c r="V162" t="e">
        <f t="shared" si="2"/>
        <v>#REF!</v>
      </c>
      <c r="W162">
        <v>147</v>
      </c>
      <c r="Y162" s="228" t="e">
        <f>IF(LEN('OSNOVNA PLAČA'!#REF!)&gt;0&gt;0,'OSNOVNA PLAČA'!#REF!,"")</f>
        <v>#REF!</v>
      </c>
    </row>
    <row r="163" spans="22:25" x14ac:dyDescent="0.25">
      <c r="V163" t="e">
        <f t="shared" si="2"/>
        <v>#REF!</v>
      </c>
      <c r="W163">
        <v>148</v>
      </c>
      <c r="Y163" s="228" t="e">
        <f>IF(LEN('OSNOVNA PLAČA'!#REF!)&gt;0&gt;0,'OSNOVNA PLAČA'!#REF!,"")</f>
        <v>#REF!</v>
      </c>
    </row>
    <row r="164" spans="22:25" x14ac:dyDescent="0.25">
      <c r="V164" t="e">
        <f t="shared" si="2"/>
        <v>#REF!</v>
      </c>
      <c r="W164">
        <v>149</v>
      </c>
      <c r="Y164" s="228" t="e">
        <f>IF(LEN('OSNOVNA PLAČA'!#REF!)&gt;0&gt;0,'OSNOVNA PLAČA'!#REF!,"")</f>
        <v>#REF!</v>
      </c>
    </row>
    <row r="165" spans="22:25" x14ac:dyDescent="0.25">
      <c r="V165" t="e">
        <f t="shared" si="2"/>
        <v>#REF!</v>
      </c>
      <c r="W165">
        <v>150</v>
      </c>
      <c r="Y165" s="228" t="e">
        <f>IF(LEN('OSNOVNA PLAČA'!#REF!)&gt;0&gt;0,'OSNOVNA PLAČA'!#REF!,"")</f>
        <v>#REF!</v>
      </c>
    </row>
    <row r="166" spans="22:25" x14ac:dyDescent="0.25">
      <c r="V166" t="e">
        <f t="shared" si="2"/>
        <v>#REF!</v>
      </c>
      <c r="W166">
        <v>151</v>
      </c>
      <c r="Y166" s="228" t="e">
        <f>IF(LEN('OSNOVNA PLAČA'!#REF!)&gt;0&gt;0,'OSNOVNA PLAČA'!#REF!,"")</f>
        <v>#REF!</v>
      </c>
    </row>
    <row r="167" spans="22:25" x14ac:dyDescent="0.25">
      <c r="V167" t="e">
        <f t="shared" si="2"/>
        <v>#REF!</v>
      </c>
      <c r="W167">
        <v>152</v>
      </c>
      <c r="Y167" s="228" t="e">
        <f>IF(LEN('OSNOVNA PLAČA'!#REF!)&gt;0&gt;0,'OSNOVNA PLAČA'!#REF!,"")</f>
        <v>#REF!</v>
      </c>
    </row>
    <row r="168" spans="22:25" x14ac:dyDescent="0.25">
      <c r="V168" t="e">
        <f t="shared" si="2"/>
        <v>#REF!</v>
      </c>
      <c r="W168">
        <v>153</v>
      </c>
      <c r="Y168" s="228" t="e">
        <f>IF(LEN('OSNOVNA PLAČA'!#REF!)&gt;0&gt;0,'OSNOVNA PLAČA'!#REF!,"")</f>
        <v>#REF!</v>
      </c>
    </row>
    <row r="169" spans="22:25" x14ac:dyDescent="0.25">
      <c r="V169" t="e">
        <f t="shared" si="2"/>
        <v>#REF!</v>
      </c>
      <c r="W169">
        <v>154</v>
      </c>
      <c r="Y169" s="228" t="e">
        <f>IF(LEN('OSNOVNA PLAČA'!#REF!)&gt;0&gt;0,'OSNOVNA PLAČA'!#REF!,"")</f>
        <v>#REF!</v>
      </c>
    </row>
    <row r="170" spans="22:25" x14ac:dyDescent="0.25">
      <c r="V170" t="e">
        <f t="shared" si="2"/>
        <v>#REF!</v>
      </c>
      <c r="W170">
        <v>155</v>
      </c>
      <c r="Y170" s="228" t="e">
        <f>IF(LEN('OSNOVNA PLAČA'!#REF!)&gt;0&gt;0,'OSNOVNA PLAČA'!#REF!,"")</f>
        <v>#REF!</v>
      </c>
    </row>
    <row r="171" spans="22:25" x14ac:dyDescent="0.25">
      <c r="V171" t="e">
        <f t="shared" si="2"/>
        <v>#REF!</v>
      </c>
      <c r="W171">
        <v>156</v>
      </c>
      <c r="Y171" s="228" t="e">
        <f>IF(LEN('OSNOVNA PLAČA'!#REF!)&gt;0&gt;0,'OSNOVNA PLAČA'!#REF!,"")</f>
        <v>#REF!</v>
      </c>
    </row>
    <row r="172" spans="22:25" x14ac:dyDescent="0.25">
      <c r="V172" t="e">
        <f t="shared" si="2"/>
        <v>#REF!</v>
      </c>
      <c r="W172">
        <v>157</v>
      </c>
      <c r="Y172" s="228" t="e">
        <f>IF(LEN('OSNOVNA PLAČA'!#REF!)&gt;0&gt;0,'OSNOVNA PLAČA'!#REF!,"")</f>
        <v>#REF!</v>
      </c>
    </row>
    <row r="173" spans="22:25" x14ac:dyDescent="0.25">
      <c r="V173" t="e">
        <f t="shared" si="2"/>
        <v>#REF!</v>
      </c>
      <c r="W173">
        <v>158</v>
      </c>
      <c r="Y173" s="228" t="e">
        <f>IF(LEN('OSNOVNA PLAČA'!#REF!)&gt;0&gt;0,'OSNOVNA PLAČA'!#REF!,"")</f>
        <v>#REF!</v>
      </c>
    </row>
    <row r="174" spans="22:25" x14ac:dyDescent="0.25">
      <c r="V174" t="e">
        <f t="shared" si="2"/>
        <v>#REF!</v>
      </c>
      <c r="W174">
        <v>159</v>
      </c>
      <c r="Y174" s="228" t="e">
        <f>IF(LEN('OSNOVNA PLAČA'!#REF!)&gt;0&gt;0,'OSNOVNA PLAČA'!#REF!,"")</f>
        <v>#REF!</v>
      </c>
    </row>
    <row r="175" spans="22:25" x14ac:dyDescent="0.25">
      <c r="V175" t="e">
        <f t="shared" si="2"/>
        <v>#REF!</v>
      </c>
      <c r="W175">
        <v>160</v>
      </c>
      <c r="Y175" s="228" t="e">
        <f>IF(LEN('OSNOVNA PLAČA'!#REF!)&gt;0&gt;0,'OSNOVNA PLAČA'!#REF!,"")</f>
        <v>#REF!</v>
      </c>
    </row>
    <row r="176" spans="22:25" x14ac:dyDescent="0.25">
      <c r="V176" t="e">
        <f t="shared" si="2"/>
        <v>#REF!</v>
      </c>
      <c r="W176">
        <v>161</v>
      </c>
      <c r="Y176" s="228" t="e">
        <f>IF(LEN('OSNOVNA PLAČA'!#REF!)&gt;0&gt;0,'OSNOVNA PLAČA'!#REF!,"")</f>
        <v>#REF!</v>
      </c>
    </row>
    <row r="177" spans="22:25" x14ac:dyDescent="0.25">
      <c r="V177" t="e">
        <f t="shared" si="2"/>
        <v>#REF!</v>
      </c>
      <c r="W177">
        <v>162</v>
      </c>
      <c r="Y177" s="228" t="e">
        <f>IF(LEN('OSNOVNA PLAČA'!#REF!)&gt;0&gt;0,'OSNOVNA PLAČA'!#REF!,"")</f>
        <v>#REF!</v>
      </c>
    </row>
    <row r="178" spans="22:25" x14ac:dyDescent="0.25">
      <c r="V178" t="e">
        <f t="shared" si="2"/>
        <v>#REF!</v>
      </c>
      <c r="W178">
        <v>163</v>
      </c>
      <c r="Y178" s="228" t="e">
        <f>IF(LEN('OSNOVNA PLAČA'!#REF!)&gt;0&gt;0,'OSNOVNA PLAČA'!#REF!,"")</f>
        <v>#REF!</v>
      </c>
    </row>
    <row r="179" spans="22:25" x14ac:dyDescent="0.25">
      <c r="V179" t="e">
        <f t="shared" si="2"/>
        <v>#REF!</v>
      </c>
      <c r="W179">
        <v>164</v>
      </c>
      <c r="Y179" s="228" t="e">
        <f>IF(LEN('OSNOVNA PLAČA'!#REF!)&gt;0&gt;0,'OSNOVNA PLAČA'!#REF!,"")</f>
        <v>#REF!</v>
      </c>
    </row>
    <row r="180" spans="22:25" x14ac:dyDescent="0.25">
      <c r="V180" t="e">
        <f t="shared" si="2"/>
        <v>#REF!</v>
      </c>
      <c r="W180">
        <v>165</v>
      </c>
      <c r="Y180" s="228" t="e">
        <f>IF(LEN('OSNOVNA PLAČA'!#REF!)&gt;0&gt;0,'OSNOVNA PLAČA'!#REF!,"")</f>
        <v>#REF!</v>
      </c>
    </row>
    <row r="181" spans="22:25" x14ac:dyDescent="0.25">
      <c r="V181" t="e">
        <f t="shared" si="2"/>
        <v>#REF!</v>
      </c>
      <c r="W181">
        <v>166</v>
      </c>
      <c r="Y181" s="228" t="e">
        <f>IF(LEN('OSNOVNA PLAČA'!#REF!)&gt;0&gt;0,'OSNOVNA PLAČA'!#REF!,"")</f>
        <v>#REF!</v>
      </c>
    </row>
    <row r="182" spans="22:25" x14ac:dyDescent="0.25">
      <c r="V182" t="e">
        <f t="shared" si="2"/>
        <v>#REF!</v>
      </c>
      <c r="W182">
        <v>167</v>
      </c>
      <c r="Y182" s="228" t="e">
        <f>IF(LEN('OSNOVNA PLAČA'!#REF!)&gt;0&gt;0,'OSNOVNA PLAČA'!#REF!,"")</f>
        <v>#REF!</v>
      </c>
    </row>
    <row r="183" spans="22:25" x14ac:dyDescent="0.25">
      <c r="V183" t="e">
        <f t="shared" si="2"/>
        <v>#REF!</v>
      </c>
      <c r="W183">
        <v>168</v>
      </c>
      <c r="Y183" s="228" t="e">
        <f>IF(LEN('OSNOVNA PLAČA'!#REF!)&gt;0&gt;0,'OSNOVNA PLAČA'!#REF!,"")</f>
        <v>#REF!</v>
      </c>
    </row>
    <row r="184" spans="22:25" x14ac:dyDescent="0.25">
      <c r="V184" t="e">
        <f t="shared" si="2"/>
        <v>#REF!</v>
      </c>
      <c r="W184">
        <v>169</v>
      </c>
      <c r="Y184" s="228" t="e">
        <f>IF(LEN('OSNOVNA PLAČA'!#REF!)&gt;0&gt;0,'OSNOVNA PLAČA'!#REF!,"")</f>
        <v>#REF!</v>
      </c>
    </row>
    <row r="185" spans="22:25" x14ac:dyDescent="0.25">
      <c r="V185" t="e">
        <f t="shared" si="2"/>
        <v>#REF!</v>
      </c>
      <c r="W185">
        <v>170</v>
      </c>
      <c r="Y185" s="228" t="e">
        <f>IF(LEN('OSNOVNA PLAČA'!#REF!)&gt;0&gt;0,'OSNOVNA PLAČA'!#REF!,"")</f>
        <v>#REF!</v>
      </c>
    </row>
    <row r="186" spans="22:25" x14ac:dyDescent="0.25">
      <c r="V186" t="e">
        <f t="shared" si="2"/>
        <v>#REF!</v>
      </c>
      <c r="W186">
        <v>171</v>
      </c>
      <c r="Y186" s="228" t="e">
        <f>IF(LEN('OSNOVNA PLAČA'!#REF!)&gt;0&gt;0,'OSNOVNA PLAČA'!#REF!,"")</f>
        <v>#REF!</v>
      </c>
    </row>
    <row r="187" spans="22:25" x14ac:dyDescent="0.25">
      <c r="V187" t="e">
        <f t="shared" si="2"/>
        <v>#REF!</v>
      </c>
      <c r="W187">
        <v>172</v>
      </c>
      <c r="Y187" s="228" t="e">
        <f>IF(LEN('OSNOVNA PLAČA'!#REF!)&gt;0&gt;0,'OSNOVNA PLAČA'!#REF!,"")</f>
        <v>#REF!</v>
      </c>
    </row>
    <row r="188" spans="22:25" x14ac:dyDescent="0.25">
      <c r="V188" t="e">
        <f t="shared" si="2"/>
        <v>#REF!</v>
      </c>
      <c r="W188">
        <v>173</v>
      </c>
      <c r="Y188" s="228" t="e">
        <f>IF(LEN('OSNOVNA PLAČA'!#REF!)&gt;0&gt;0,'OSNOVNA PLAČA'!#REF!,"")</f>
        <v>#REF!</v>
      </c>
    </row>
    <row r="189" spans="22:25" x14ac:dyDescent="0.25">
      <c r="V189" t="e">
        <f t="shared" si="2"/>
        <v>#REF!</v>
      </c>
      <c r="W189">
        <v>174</v>
      </c>
      <c r="Y189" s="228" t="e">
        <f>IF(LEN('OSNOVNA PLAČA'!#REF!)&gt;0&gt;0,'OSNOVNA PLAČA'!#REF!,"")</f>
        <v>#REF!</v>
      </c>
    </row>
    <row r="190" spans="22:25" x14ac:dyDescent="0.25">
      <c r="V190" t="e">
        <f t="shared" si="2"/>
        <v>#REF!</v>
      </c>
      <c r="W190">
        <v>175</v>
      </c>
      <c r="Y190" s="228" t="e">
        <f>IF(LEN('OSNOVNA PLAČA'!#REF!)&gt;0&gt;0,'OSNOVNA PLAČA'!#REF!,"")</f>
        <v>#REF!</v>
      </c>
    </row>
    <row r="191" spans="22:25" x14ac:dyDescent="0.25">
      <c r="V191" t="e">
        <f t="shared" si="2"/>
        <v>#REF!</v>
      </c>
      <c r="W191">
        <v>176</v>
      </c>
      <c r="Y191" s="228" t="e">
        <f>IF(LEN('OSNOVNA PLAČA'!#REF!)&gt;0&gt;0,'OSNOVNA PLAČA'!#REF!,"")</f>
        <v>#REF!</v>
      </c>
    </row>
    <row r="192" spans="22:25" x14ac:dyDescent="0.25">
      <c r="V192" t="e">
        <f t="shared" si="2"/>
        <v>#REF!</v>
      </c>
      <c r="W192">
        <v>177</v>
      </c>
      <c r="Y192" s="228" t="e">
        <f>IF(LEN('OSNOVNA PLAČA'!#REF!)&gt;0&gt;0,'OSNOVNA PLAČA'!#REF!,"")</f>
        <v>#REF!</v>
      </c>
    </row>
    <row r="193" spans="22:25" x14ac:dyDescent="0.25">
      <c r="V193" t="e">
        <f t="shared" si="2"/>
        <v>#REF!</v>
      </c>
      <c r="W193">
        <v>178</v>
      </c>
      <c r="Y193" s="228" t="e">
        <f>IF(LEN('OSNOVNA PLAČA'!#REF!)&gt;0&gt;0,'OSNOVNA PLAČA'!#REF!,"")</f>
        <v>#REF!</v>
      </c>
    </row>
    <row r="194" spans="22:25" x14ac:dyDescent="0.25">
      <c r="V194" t="e">
        <f t="shared" si="2"/>
        <v>#REF!</v>
      </c>
      <c r="W194">
        <v>179</v>
      </c>
      <c r="Y194" s="228" t="e">
        <f>IF(LEN('OSNOVNA PLAČA'!#REF!)&gt;0&gt;0,'OSNOVNA PLAČA'!#REF!,"")</f>
        <v>#REF!</v>
      </c>
    </row>
    <row r="195" spans="22:25" x14ac:dyDescent="0.25">
      <c r="V195" t="e">
        <f t="shared" si="2"/>
        <v>#REF!</v>
      </c>
      <c r="W195">
        <v>180</v>
      </c>
      <c r="Y195" s="228" t="e">
        <f>IF(LEN('OSNOVNA PLAČA'!#REF!)&gt;0&gt;0,'OSNOVNA PLAČA'!#REF!,"")</f>
        <v>#REF!</v>
      </c>
    </row>
    <row r="196" spans="22:25" x14ac:dyDescent="0.25">
      <c r="V196" t="e">
        <f t="shared" si="2"/>
        <v>#REF!</v>
      </c>
      <c r="W196">
        <v>181</v>
      </c>
      <c r="Y196" s="228" t="e">
        <f>IF(LEN('OSNOVNA PLAČA'!#REF!)&gt;0&gt;0,'OSNOVNA PLAČA'!#REF!,"")</f>
        <v>#REF!</v>
      </c>
    </row>
    <row r="197" spans="22:25" x14ac:dyDescent="0.25">
      <c r="V197" t="e">
        <f t="shared" si="2"/>
        <v>#REF!</v>
      </c>
      <c r="W197">
        <v>182</v>
      </c>
      <c r="Y197" s="228" t="e">
        <f>IF(LEN('OSNOVNA PLAČA'!#REF!)&gt;0&gt;0,'OSNOVNA PLAČA'!#REF!,"")</f>
        <v>#REF!</v>
      </c>
    </row>
    <row r="198" spans="22:25" x14ac:dyDescent="0.25">
      <c r="V198" t="e">
        <f t="shared" si="2"/>
        <v>#REF!</v>
      </c>
      <c r="W198">
        <v>183</v>
      </c>
      <c r="Y198" s="228" t="e">
        <f>IF(LEN('OSNOVNA PLAČA'!#REF!)&gt;0&gt;0,'OSNOVNA PLAČA'!#REF!,"")</f>
        <v>#REF!</v>
      </c>
    </row>
    <row r="199" spans="22:25" x14ac:dyDescent="0.25">
      <c r="V199" t="e">
        <f t="shared" si="2"/>
        <v>#REF!</v>
      </c>
      <c r="W199">
        <v>184</v>
      </c>
      <c r="Y199" s="228" t="e">
        <f>IF(LEN('OSNOVNA PLAČA'!#REF!)&gt;0&gt;0,'OSNOVNA PLAČA'!#REF!,"")</f>
        <v>#REF!</v>
      </c>
    </row>
    <row r="200" spans="22:25" x14ac:dyDescent="0.25">
      <c r="V200" t="e">
        <f t="shared" si="2"/>
        <v>#REF!</v>
      </c>
      <c r="W200">
        <v>185</v>
      </c>
      <c r="Y200" s="228" t="e">
        <f>IF(LEN('OSNOVNA PLAČA'!#REF!)&gt;0&gt;0,'OSNOVNA PLAČA'!#REF!,"")</f>
        <v>#REF!</v>
      </c>
    </row>
    <row r="201" spans="22:25" x14ac:dyDescent="0.25">
      <c r="V201" t="e">
        <f t="shared" si="2"/>
        <v>#REF!</v>
      </c>
      <c r="W201">
        <v>186</v>
      </c>
      <c r="Y201" s="228" t="e">
        <f>IF(LEN('OSNOVNA PLAČA'!#REF!)&gt;0&gt;0,'OSNOVNA PLAČA'!#REF!,"")</f>
        <v>#REF!</v>
      </c>
    </row>
    <row r="202" spans="22:25" x14ac:dyDescent="0.25">
      <c r="V202" t="e">
        <f t="shared" si="2"/>
        <v>#REF!</v>
      </c>
      <c r="W202">
        <v>187</v>
      </c>
      <c r="Y202" s="228" t="e">
        <f>IF(LEN('OSNOVNA PLAČA'!#REF!)&gt;0&gt;0,'OSNOVNA PLAČA'!#REF!,"")</f>
        <v>#REF!</v>
      </c>
    </row>
    <row r="203" spans="22:25" x14ac:dyDescent="0.25">
      <c r="V203" t="e">
        <f t="shared" si="2"/>
        <v>#REF!</v>
      </c>
      <c r="W203">
        <v>188</v>
      </c>
      <c r="Y203" s="228" t="e">
        <f>IF(LEN('OSNOVNA PLAČA'!#REF!)&gt;0&gt;0,'OSNOVNA PLAČA'!#REF!,"")</f>
        <v>#REF!</v>
      </c>
    </row>
    <row r="204" spans="22:25" x14ac:dyDescent="0.25">
      <c r="V204" t="e">
        <f t="shared" si="2"/>
        <v>#REF!</v>
      </c>
      <c r="W204">
        <v>189</v>
      </c>
      <c r="Y204" s="228" t="e">
        <f>IF(LEN('OSNOVNA PLAČA'!#REF!)&gt;0&gt;0,'OSNOVNA PLAČA'!#REF!,"")</f>
        <v>#REF!</v>
      </c>
    </row>
    <row r="205" spans="22:25" x14ac:dyDescent="0.25">
      <c r="V205" t="e">
        <f t="shared" si="2"/>
        <v>#REF!</v>
      </c>
      <c r="W205">
        <v>190</v>
      </c>
      <c r="Y205" s="228" t="e">
        <f>IF(LEN('OSNOVNA PLAČA'!#REF!)&gt;0&gt;0,'OSNOVNA PLAČA'!#REF!,"")</f>
        <v>#REF!</v>
      </c>
    </row>
    <row r="206" spans="22:25" x14ac:dyDescent="0.25">
      <c r="V206" t="e">
        <f t="shared" si="2"/>
        <v>#REF!</v>
      </c>
      <c r="W206">
        <v>191</v>
      </c>
      <c r="Y206" s="228" t="e">
        <f>IF(LEN('OSNOVNA PLAČA'!#REF!)&gt;0&gt;0,'OSNOVNA PLAČA'!#REF!,"")</f>
        <v>#REF!</v>
      </c>
    </row>
    <row r="207" spans="22:25" x14ac:dyDescent="0.25">
      <c r="V207" t="e">
        <f t="shared" si="2"/>
        <v>#REF!</v>
      </c>
      <c r="W207">
        <v>192</v>
      </c>
      <c r="Y207" s="228" t="e">
        <f>IF(LEN('OSNOVNA PLAČA'!#REF!)&gt;0&gt;0,'OSNOVNA PLAČA'!#REF!,"")</f>
        <v>#REF!</v>
      </c>
    </row>
    <row r="208" spans="22:25" x14ac:dyDescent="0.25">
      <c r="V208" t="e">
        <f t="shared" si="2"/>
        <v>#REF!</v>
      </c>
      <c r="W208">
        <v>193</v>
      </c>
      <c r="Y208" s="228" t="e">
        <f>IF(LEN('OSNOVNA PLAČA'!#REF!)&gt;0&gt;0,'OSNOVNA PLAČA'!#REF!,"")</f>
        <v>#REF!</v>
      </c>
    </row>
    <row r="209" spans="22:25" x14ac:dyDescent="0.25">
      <c r="V209" t="e">
        <f t="shared" ref="V209:V272" si="3">IF(LEN(Y209)&gt;0,CONCATENATE(TEXT(W209,0),"   ",Y209),"")</f>
        <v>#REF!</v>
      </c>
      <c r="W209">
        <v>194</v>
      </c>
      <c r="Y209" s="228" t="e">
        <f>IF(LEN('OSNOVNA PLAČA'!#REF!)&gt;0&gt;0,'OSNOVNA PLAČA'!#REF!,"")</f>
        <v>#REF!</v>
      </c>
    </row>
    <row r="210" spans="22:25" x14ac:dyDescent="0.25">
      <c r="V210" t="e">
        <f t="shared" si="3"/>
        <v>#REF!</v>
      </c>
      <c r="W210">
        <v>195</v>
      </c>
      <c r="Y210" s="228" t="e">
        <f>IF(LEN('OSNOVNA PLAČA'!#REF!)&gt;0&gt;0,'OSNOVNA PLAČA'!#REF!,"")</f>
        <v>#REF!</v>
      </c>
    </row>
    <row r="211" spans="22:25" x14ac:dyDescent="0.25">
      <c r="V211" t="e">
        <f t="shared" si="3"/>
        <v>#REF!</v>
      </c>
      <c r="W211">
        <v>196</v>
      </c>
      <c r="Y211" s="228" t="e">
        <f>IF(LEN('OSNOVNA PLAČA'!#REF!)&gt;0&gt;0,'OSNOVNA PLAČA'!#REF!,"")</f>
        <v>#REF!</v>
      </c>
    </row>
    <row r="212" spans="22:25" x14ac:dyDescent="0.25">
      <c r="V212" t="e">
        <f t="shared" si="3"/>
        <v>#REF!</v>
      </c>
      <c r="W212">
        <v>197</v>
      </c>
      <c r="Y212" s="228" t="e">
        <f>IF(LEN('OSNOVNA PLAČA'!#REF!)&gt;0&gt;0,'OSNOVNA PLAČA'!#REF!,"")</f>
        <v>#REF!</v>
      </c>
    </row>
    <row r="213" spans="22:25" x14ac:dyDescent="0.25">
      <c r="V213" t="e">
        <f t="shared" si="3"/>
        <v>#REF!</v>
      </c>
      <c r="W213">
        <v>198</v>
      </c>
      <c r="Y213" s="228" t="e">
        <f>IF(LEN('OSNOVNA PLAČA'!#REF!)&gt;0&gt;0,'OSNOVNA PLAČA'!#REF!,"")</f>
        <v>#REF!</v>
      </c>
    </row>
    <row r="214" spans="22:25" x14ac:dyDescent="0.25">
      <c r="V214" t="e">
        <f t="shared" si="3"/>
        <v>#REF!</v>
      </c>
      <c r="W214">
        <v>199</v>
      </c>
      <c r="Y214" s="228" t="e">
        <f>IF(LEN('OSNOVNA PLAČA'!#REF!)&gt;0&gt;0,'OSNOVNA PLAČA'!#REF!,"")</f>
        <v>#REF!</v>
      </c>
    </row>
    <row r="215" spans="22:25" x14ac:dyDescent="0.25">
      <c r="V215" t="e">
        <f t="shared" si="3"/>
        <v>#REF!</v>
      </c>
      <c r="W215">
        <v>200</v>
      </c>
      <c r="Y215" s="228" t="e">
        <f>IF(LEN('OSNOVNA PLAČA'!#REF!)&gt;0&gt;0,'OSNOVNA PLAČA'!#REF!,"")</f>
        <v>#REF!</v>
      </c>
    </row>
    <row r="216" spans="22:25" x14ac:dyDescent="0.25">
      <c r="V216" t="e">
        <f t="shared" si="3"/>
        <v>#REF!</v>
      </c>
      <c r="W216">
        <v>201</v>
      </c>
      <c r="Y216" s="228" t="e">
        <f>IF(LEN('OSNOVNA PLAČA'!#REF!)&gt;0&gt;0,'OSNOVNA PLAČA'!#REF!,"")</f>
        <v>#REF!</v>
      </c>
    </row>
    <row r="217" spans="22:25" x14ac:dyDescent="0.25">
      <c r="V217" t="e">
        <f t="shared" si="3"/>
        <v>#REF!</v>
      </c>
      <c r="W217">
        <v>202</v>
      </c>
      <c r="Y217" s="228" t="e">
        <f>IF(LEN('OSNOVNA PLAČA'!#REF!)&gt;0&gt;0,'OSNOVNA PLAČA'!#REF!,"")</f>
        <v>#REF!</v>
      </c>
    </row>
    <row r="218" spans="22:25" x14ac:dyDescent="0.25">
      <c r="V218" t="e">
        <f t="shared" si="3"/>
        <v>#REF!</v>
      </c>
      <c r="W218">
        <v>203</v>
      </c>
      <c r="Y218" s="228" t="e">
        <f>IF(LEN('OSNOVNA PLAČA'!#REF!)&gt;0&gt;0,'OSNOVNA PLAČA'!#REF!,"")</f>
        <v>#REF!</v>
      </c>
    </row>
    <row r="219" spans="22:25" x14ac:dyDescent="0.25">
      <c r="V219" t="e">
        <f t="shared" si="3"/>
        <v>#REF!</v>
      </c>
      <c r="W219">
        <v>204</v>
      </c>
      <c r="Y219" s="228" t="e">
        <f>IF(LEN('OSNOVNA PLAČA'!#REF!)&gt;0&gt;0,'OSNOVNA PLAČA'!#REF!,"")</f>
        <v>#REF!</v>
      </c>
    </row>
    <row r="220" spans="22:25" x14ac:dyDescent="0.25">
      <c r="V220" t="e">
        <f t="shared" si="3"/>
        <v>#REF!</v>
      </c>
      <c r="W220">
        <v>205</v>
      </c>
      <c r="Y220" s="228" t="e">
        <f>IF(LEN('OSNOVNA PLAČA'!#REF!)&gt;0&gt;0,'OSNOVNA PLAČA'!#REF!,"")</f>
        <v>#REF!</v>
      </c>
    </row>
    <row r="221" spans="22:25" x14ac:dyDescent="0.25">
      <c r="V221" t="e">
        <f t="shared" si="3"/>
        <v>#REF!</v>
      </c>
      <c r="W221">
        <v>206</v>
      </c>
      <c r="Y221" s="228" t="e">
        <f>IF(LEN('OSNOVNA PLAČA'!#REF!)&gt;0&gt;0,'OSNOVNA PLAČA'!#REF!,"")</f>
        <v>#REF!</v>
      </c>
    </row>
    <row r="222" spans="22:25" x14ac:dyDescent="0.25">
      <c r="V222" t="e">
        <f t="shared" si="3"/>
        <v>#REF!</v>
      </c>
      <c r="W222">
        <v>207</v>
      </c>
      <c r="Y222" s="228" t="e">
        <f>IF(LEN('OSNOVNA PLAČA'!#REF!)&gt;0&gt;0,'OSNOVNA PLAČA'!#REF!,"")</f>
        <v>#REF!</v>
      </c>
    </row>
    <row r="223" spans="22:25" x14ac:dyDescent="0.25">
      <c r="V223" t="e">
        <f t="shared" si="3"/>
        <v>#REF!</v>
      </c>
      <c r="W223">
        <v>208</v>
      </c>
      <c r="Y223" s="228" t="e">
        <f>IF(LEN('OSNOVNA PLAČA'!#REF!)&gt;0&gt;0,'OSNOVNA PLAČA'!#REF!,"")</f>
        <v>#REF!</v>
      </c>
    </row>
    <row r="224" spans="22:25" x14ac:dyDescent="0.25">
      <c r="V224" t="e">
        <f t="shared" si="3"/>
        <v>#REF!</v>
      </c>
      <c r="W224">
        <v>209</v>
      </c>
      <c r="Y224" s="228" t="e">
        <f>IF(LEN('OSNOVNA PLAČA'!#REF!)&gt;0&gt;0,'OSNOVNA PLAČA'!#REF!,"")</f>
        <v>#REF!</v>
      </c>
    </row>
    <row r="225" spans="22:25" x14ac:dyDescent="0.25">
      <c r="V225" t="e">
        <f t="shared" si="3"/>
        <v>#REF!</v>
      </c>
      <c r="W225">
        <v>210</v>
      </c>
      <c r="Y225" s="228" t="e">
        <f>IF(LEN('OSNOVNA PLAČA'!#REF!)&gt;0&gt;0,'OSNOVNA PLAČA'!#REF!,"")</f>
        <v>#REF!</v>
      </c>
    </row>
    <row r="226" spans="22:25" x14ac:dyDescent="0.25">
      <c r="V226" t="e">
        <f t="shared" si="3"/>
        <v>#REF!</v>
      </c>
      <c r="W226">
        <v>211</v>
      </c>
      <c r="Y226" s="228" t="e">
        <f>IF(LEN('OSNOVNA PLAČA'!#REF!)&gt;0&gt;0,'OSNOVNA PLAČA'!#REF!,"")</f>
        <v>#REF!</v>
      </c>
    </row>
    <row r="227" spans="22:25" x14ac:dyDescent="0.25">
      <c r="V227" t="e">
        <f t="shared" si="3"/>
        <v>#REF!</v>
      </c>
      <c r="W227">
        <v>212</v>
      </c>
      <c r="Y227" s="228" t="e">
        <f>IF(LEN('OSNOVNA PLAČA'!#REF!)&gt;0&gt;0,'OSNOVNA PLAČA'!#REF!,"")</f>
        <v>#REF!</v>
      </c>
    </row>
    <row r="228" spans="22:25" x14ac:dyDescent="0.25">
      <c r="V228" t="e">
        <f t="shared" si="3"/>
        <v>#REF!</v>
      </c>
      <c r="W228">
        <v>213</v>
      </c>
      <c r="Y228" s="228" t="e">
        <f>IF(LEN('OSNOVNA PLAČA'!#REF!)&gt;0&gt;0,'OSNOVNA PLAČA'!#REF!,"")</f>
        <v>#REF!</v>
      </c>
    </row>
    <row r="229" spans="22:25" x14ac:dyDescent="0.25">
      <c r="V229" t="e">
        <f t="shared" si="3"/>
        <v>#REF!</v>
      </c>
      <c r="W229">
        <v>214</v>
      </c>
      <c r="Y229" s="228" t="e">
        <f>IF(LEN('OSNOVNA PLAČA'!#REF!)&gt;0&gt;0,'OSNOVNA PLAČA'!#REF!,"")</f>
        <v>#REF!</v>
      </c>
    </row>
    <row r="230" spans="22:25" x14ac:dyDescent="0.25">
      <c r="V230" t="e">
        <f t="shared" si="3"/>
        <v>#REF!</v>
      </c>
      <c r="W230">
        <v>215</v>
      </c>
      <c r="Y230" s="228" t="e">
        <f>IF(LEN('OSNOVNA PLAČA'!#REF!)&gt;0&gt;0,'OSNOVNA PLAČA'!#REF!,"")</f>
        <v>#REF!</v>
      </c>
    </row>
    <row r="231" spans="22:25" x14ac:dyDescent="0.25">
      <c r="V231" t="e">
        <f t="shared" si="3"/>
        <v>#REF!</v>
      </c>
      <c r="W231">
        <v>216</v>
      </c>
      <c r="Y231" s="228" t="e">
        <f>IF(LEN('OSNOVNA PLAČA'!#REF!)&gt;0&gt;0,'OSNOVNA PLAČA'!#REF!,"")</f>
        <v>#REF!</v>
      </c>
    </row>
    <row r="232" spans="22:25" x14ac:dyDescent="0.25">
      <c r="V232" t="e">
        <f t="shared" si="3"/>
        <v>#REF!</v>
      </c>
      <c r="W232">
        <v>217</v>
      </c>
      <c r="Y232" s="228" t="e">
        <f>IF(LEN('OSNOVNA PLAČA'!#REF!)&gt;0&gt;0,'OSNOVNA PLAČA'!#REF!,"")</f>
        <v>#REF!</v>
      </c>
    </row>
    <row r="233" spans="22:25" x14ac:dyDescent="0.25">
      <c r="V233" t="e">
        <f t="shared" si="3"/>
        <v>#REF!</v>
      </c>
      <c r="W233">
        <v>218</v>
      </c>
      <c r="Y233" s="228" t="e">
        <f>IF(LEN('OSNOVNA PLAČA'!#REF!)&gt;0&gt;0,'OSNOVNA PLAČA'!#REF!,"")</f>
        <v>#REF!</v>
      </c>
    </row>
    <row r="234" spans="22:25" x14ac:dyDescent="0.25">
      <c r="V234" t="e">
        <f t="shared" si="3"/>
        <v>#REF!</v>
      </c>
      <c r="W234">
        <v>219</v>
      </c>
      <c r="Y234" s="228" t="e">
        <f>IF(LEN('OSNOVNA PLAČA'!#REF!)&gt;0&gt;0,'OSNOVNA PLAČA'!#REF!,"")</f>
        <v>#REF!</v>
      </c>
    </row>
    <row r="235" spans="22:25" x14ac:dyDescent="0.25">
      <c r="V235" t="e">
        <f t="shared" si="3"/>
        <v>#REF!</v>
      </c>
      <c r="W235">
        <v>220</v>
      </c>
      <c r="Y235" s="228" t="e">
        <f>IF(LEN('OSNOVNA PLAČA'!#REF!)&gt;0&gt;0,'OSNOVNA PLAČA'!#REF!,"")</f>
        <v>#REF!</v>
      </c>
    </row>
    <row r="236" spans="22:25" x14ac:dyDescent="0.25">
      <c r="V236" t="e">
        <f t="shared" si="3"/>
        <v>#REF!</v>
      </c>
      <c r="W236">
        <v>221</v>
      </c>
      <c r="Y236" s="228" t="e">
        <f>IF(LEN('OSNOVNA PLAČA'!#REF!)&gt;0&gt;0,'OSNOVNA PLAČA'!#REF!,"")</f>
        <v>#REF!</v>
      </c>
    </row>
    <row r="237" spans="22:25" x14ac:dyDescent="0.25">
      <c r="V237" t="e">
        <f t="shared" si="3"/>
        <v>#REF!</v>
      </c>
      <c r="W237">
        <v>222</v>
      </c>
      <c r="Y237" s="228" t="e">
        <f>IF(LEN('OSNOVNA PLAČA'!#REF!)&gt;0&gt;0,'OSNOVNA PLAČA'!#REF!,"")</f>
        <v>#REF!</v>
      </c>
    </row>
    <row r="238" spans="22:25" x14ac:dyDescent="0.25">
      <c r="V238" t="e">
        <f t="shared" si="3"/>
        <v>#REF!</v>
      </c>
      <c r="W238">
        <v>223</v>
      </c>
      <c r="Y238" s="228" t="e">
        <f>IF(LEN('OSNOVNA PLAČA'!#REF!)&gt;0&gt;0,'OSNOVNA PLAČA'!#REF!,"")</f>
        <v>#REF!</v>
      </c>
    </row>
    <row r="239" spans="22:25" x14ac:dyDescent="0.25">
      <c r="V239" t="e">
        <f t="shared" si="3"/>
        <v>#REF!</v>
      </c>
      <c r="W239">
        <v>224</v>
      </c>
      <c r="Y239" s="228" t="e">
        <f>IF(LEN('OSNOVNA PLAČA'!#REF!)&gt;0&gt;0,'OSNOVNA PLAČA'!#REF!,"")</f>
        <v>#REF!</v>
      </c>
    </row>
    <row r="240" spans="22:25" x14ac:dyDescent="0.25">
      <c r="V240" t="e">
        <f t="shared" si="3"/>
        <v>#REF!</v>
      </c>
      <c r="W240">
        <v>225</v>
      </c>
      <c r="Y240" s="228" t="e">
        <f>IF(LEN('OSNOVNA PLAČA'!#REF!)&gt;0&gt;0,'OSNOVNA PLAČA'!#REF!,"")</f>
        <v>#REF!</v>
      </c>
    </row>
    <row r="241" spans="22:25" x14ac:dyDescent="0.25">
      <c r="V241" t="e">
        <f t="shared" si="3"/>
        <v>#REF!</v>
      </c>
      <c r="W241">
        <v>226</v>
      </c>
      <c r="Y241" s="228" t="e">
        <f>IF(LEN('OSNOVNA PLAČA'!#REF!)&gt;0&gt;0,'OSNOVNA PLAČA'!#REF!,"")</f>
        <v>#REF!</v>
      </c>
    </row>
    <row r="242" spans="22:25" x14ac:dyDescent="0.25">
      <c r="V242" t="e">
        <f t="shared" si="3"/>
        <v>#REF!</v>
      </c>
      <c r="W242">
        <v>227</v>
      </c>
      <c r="Y242" s="228" t="e">
        <f>IF(LEN('OSNOVNA PLAČA'!#REF!)&gt;0&gt;0,'OSNOVNA PLAČA'!#REF!,"")</f>
        <v>#REF!</v>
      </c>
    </row>
    <row r="243" spans="22:25" x14ac:dyDescent="0.25">
      <c r="V243" t="e">
        <f t="shared" si="3"/>
        <v>#REF!</v>
      </c>
      <c r="W243">
        <v>228</v>
      </c>
      <c r="Y243" s="228" t="e">
        <f>IF(LEN('OSNOVNA PLAČA'!#REF!)&gt;0&gt;0,'OSNOVNA PLAČA'!#REF!,"")</f>
        <v>#REF!</v>
      </c>
    </row>
    <row r="244" spans="22:25" x14ac:dyDescent="0.25">
      <c r="V244" t="e">
        <f t="shared" si="3"/>
        <v>#REF!</v>
      </c>
      <c r="W244">
        <v>229</v>
      </c>
      <c r="Y244" s="228" t="e">
        <f>IF(LEN('OSNOVNA PLAČA'!#REF!)&gt;0&gt;0,'OSNOVNA PLAČA'!#REF!,"")</f>
        <v>#REF!</v>
      </c>
    </row>
    <row r="245" spans="22:25" x14ac:dyDescent="0.25">
      <c r="V245" t="e">
        <f t="shared" si="3"/>
        <v>#REF!</v>
      </c>
      <c r="W245">
        <v>230</v>
      </c>
      <c r="Y245" s="228" t="e">
        <f>IF(LEN('OSNOVNA PLAČA'!#REF!)&gt;0&gt;0,'OSNOVNA PLAČA'!#REF!,"")</f>
        <v>#REF!</v>
      </c>
    </row>
    <row r="246" spans="22:25" x14ac:dyDescent="0.25">
      <c r="V246" t="e">
        <f t="shared" si="3"/>
        <v>#REF!</v>
      </c>
      <c r="W246">
        <v>231</v>
      </c>
      <c r="Y246" s="228" t="e">
        <f>IF(LEN('OSNOVNA PLAČA'!#REF!)&gt;0&gt;0,'OSNOVNA PLAČA'!#REF!,"")</f>
        <v>#REF!</v>
      </c>
    </row>
    <row r="247" spans="22:25" x14ac:dyDescent="0.25">
      <c r="V247" t="e">
        <f t="shared" si="3"/>
        <v>#REF!</v>
      </c>
      <c r="W247">
        <v>232</v>
      </c>
      <c r="Y247" s="228" t="e">
        <f>IF(LEN('OSNOVNA PLAČA'!#REF!)&gt;0&gt;0,'OSNOVNA PLAČA'!#REF!,"")</f>
        <v>#REF!</v>
      </c>
    </row>
    <row r="248" spans="22:25" x14ac:dyDescent="0.25">
      <c r="V248" t="e">
        <f t="shared" si="3"/>
        <v>#REF!</v>
      </c>
      <c r="W248">
        <v>233</v>
      </c>
      <c r="Y248" s="228" t="e">
        <f>IF(LEN('OSNOVNA PLAČA'!#REF!)&gt;0&gt;0,'OSNOVNA PLAČA'!#REF!,"")</f>
        <v>#REF!</v>
      </c>
    </row>
    <row r="249" spans="22:25" x14ac:dyDescent="0.25">
      <c r="V249" t="e">
        <f t="shared" si="3"/>
        <v>#REF!</v>
      </c>
      <c r="W249">
        <v>234</v>
      </c>
      <c r="Y249" s="228" t="e">
        <f>IF(LEN('OSNOVNA PLAČA'!#REF!)&gt;0&gt;0,'OSNOVNA PLAČA'!#REF!,"")</f>
        <v>#REF!</v>
      </c>
    </row>
    <row r="250" spans="22:25" x14ac:dyDescent="0.25">
      <c r="V250" t="e">
        <f t="shared" si="3"/>
        <v>#REF!</v>
      </c>
      <c r="W250">
        <v>235</v>
      </c>
      <c r="Y250" s="228" t="e">
        <f>IF(LEN('OSNOVNA PLAČA'!#REF!)&gt;0&gt;0,'OSNOVNA PLAČA'!#REF!,"")</f>
        <v>#REF!</v>
      </c>
    </row>
    <row r="251" spans="22:25" x14ac:dyDescent="0.25">
      <c r="V251" t="e">
        <f t="shared" si="3"/>
        <v>#REF!</v>
      </c>
      <c r="W251">
        <v>236</v>
      </c>
      <c r="Y251" s="228" t="e">
        <f>IF(LEN('OSNOVNA PLAČA'!#REF!)&gt;0&gt;0,'OSNOVNA PLAČA'!#REF!,"")</f>
        <v>#REF!</v>
      </c>
    </row>
    <row r="252" spans="22:25" x14ac:dyDescent="0.25">
      <c r="V252" t="e">
        <f t="shared" si="3"/>
        <v>#REF!</v>
      </c>
      <c r="W252">
        <v>237</v>
      </c>
      <c r="Y252" s="228" t="e">
        <f>IF(LEN('OSNOVNA PLAČA'!#REF!)&gt;0&gt;0,'OSNOVNA PLAČA'!#REF!,"")</f>
        <v>#REF!</v>
      </c>
    </row>
    <row r="253" spans="22:25" x14ac:dyDescent="0.25">
      <c r="V253" t="e">
        <f t="shared" si="3"/>
        <v>#REF!</v>
      </c>
      <c r="W253">
        <v>238</v>
      </c>
      <c r="Y253" s="228" t="e">
        <f>IF(LEN('OSNOVNA PLAČA'!#REF!)&gt;0&gt;0,'OSNOVNA PLAČA'!#REF!,"")</f>
        <v>#REF!</v>
      </c>
    </row>
    <row r="254" spans="22:25" x14ac:dyDescent="0.25">
      <c r="V254" t="e">
        <f t="shared" si="3"/>
        <v>#REF!</v>
      </c>
      <c r="W254">
        <v>239</v>
      </c>
      <c r="Y254" s="228" t="e">
        <f>IF(LEN('OSNOVNA PLAČA'!#REF!)&gt;0&gt;0,'OSNOVNA PLAČA'!#REF!,"")</f>
        <v>#REF!</v>
      </c>
    </row>
    <row r="255" spans="22:25" x14ac:dyDescent="0.25">
      <c r="V255" t="e">
        <f t="shared" si="3"/>
        <v>#REF!</v>
      </c>
      <c r="W255">
        <v>240</v>
      </c>
      <c r="Y255" s="228" t="e">
        <f>IF(LEN('OSNOVNA PLAČA'!#REF!)&gt;0&gt;0,'OSNOVNA PLAČA'!#REF!,"")</f>
        <v>#REF!</v>
      </c>
    </row>
    <row r="256" spans="22:25" x14ac:dyDescent="0.25">
      <c r="V256" t="e">
        <f t="shared" si="3"/>
        <v>#REF!</v>
      </c>
      <c r="W256">
        <v>241</v>
      </c>
      <c r="Y256" s="228" t="e">
        <f>IF(LEN('OSNOVNA PLAČA'!#REF!)&gt;0&gt;0,'OSNOVNA PLAČA'!#REF!,"")</f>
        <v>#REF!</v>
      </c>
    </row>
    <row r="257" spans="22:25" x14ac:dyDescent="0.25">
      <c r="V257" t="e">
        <f t="shared" si="3"/>
        <v>#REF!</v>
      </c>
      <c r="W257">
        <v>242</v>
      </c>
      <c r="Y257" s="228" t="e">
        <f>IF(LEN('OSNOVNA PLAČA'!#REF!)&gt;0&gt;0,'OSNOVNA PLAČA'!#REF!,"")</f>
        <v>#REF!</v>
      </c>
    </row>
    <row r="258" spans="22:25" x14ac:dyDescent="0.25">
      <c r="V258" t="e">
        <f t="shared" si="3"/>
        <v>#REF!</v>
      </c>
      <c r="W258">
        <v>243</v>
      </c>
      <c r="Y258" s="228" t="e">
        <f>IF(LEN('OSNOVNA PLAČA'!#REF!)&gt;0&gt;0,'OSNOVNA PLAČA'!#REF!,"")</f>
        <v>#REF!</v>
      </c>
    </row>
    <row r="259" spans="22:25" x14ac:dyDescent="0.25">
      <c r="V259" t="e">
        <f t="shared" si="3"/>
        <v>#REF!</v>
      </c>
      <c r="W259">
        <v>244</v>
      </c>
      <c r="Y259" s="228" t="e">
        <f>IF(LEN('OSNOVNA PLAČA'!#REF!)&gt;0&gt;0,'OSNOVNA PLAČA'!#REF!,"")</f>
        <v>#REF!</v>
      </c>
    </row>
    <row r="260" spans="22:25" x14ac:dyDescent="0.25">
      <c r="V260" t="e">
        <f t="shared" si="3"/>
        <v>#REF!</v>
      </c>
      <c r="W260">
        <v>245</v>
      </c>
      <c r="Y260" s="228" t="e">
        <f>IF(LEN('OSNOVNA PLAČA'!#REF!)&gt;0&gt;0,'OSNOVNA PLAČA'!#REF!,"")</f>
        <v>#REF!</v>
      </c>
    </row>
    <row r="261" spans="22:25" x14ac:dyDescent="0.25">
      <c r="V261" t="e">
        <f t="shared" si="3"/>
        <v>#REF!</v>
      </c>
      <c r="W261">
        <v>246</v>
      </c>
      <c r="Y261" s="228" t="e">
        <f>IF(LEN('OSNOVNA PLAČA'!#REF!)&gt;0&gt;0,'OSNOVNA PLAČA'!#REF!,"")</f>
        <v>#REF!</v>
      </c>
    </row>
    <row r="262" spans="22:25" x14ac:dyDescent="0.25">
      <c r="V262" t="e">
        <f t="shared" si="3"/>
        <v>#REF!</v>
      </c>
      <c r="W262">
        <v>247</v>
      </c>
      <c r="Y262" s="228" t="e">
        <f>IF(LEN('OSNOVNA PLAČA'!#REF!)&gt;0&gt;0,'OSNOVNA PLAČA'!#REF!,"")</f>
        <v>#REF!</v>
      </c>
    </row>
    <row r="263" spans="22:25" x14ac:dyDescent="0.25">
      <c r="V263" t="e">
        <f t="shared" si="3"/>
        <v>#REF!</v>
      </c>
      <c r="W263">
        <v>248</v>
      </c>
      <c r="Y263" s="228" t="e">
        <f>IF(LEN('OSNOVNA PLAČA'!#REF!)&gt;0&gt;0,'OSNOVNA PLAČA'!#REF!,"")</f>
        <v>#REF!</v>
      </c>
    </row>
    <row r="264" spans="22:25" x14ac:dyDescent="0.25">
      <c r="V264" t="e">
        <f t="shared" si="3"/>
        <v>#REF!</v>
      </c>
      <c r="W264">
        <v>249</v>
      </c>
      <c r="Y264" s="228" t="e">
        <f>IF(LEN('OSNOVNA PLAČA'!#REF!)&gt;0&gt;0,'OSNOVNA PLAČA'!#REF!,"")</f>
        <v>#REF!</v>
      </c>
    </row>
    <row r="265" spans="22:25" x14ac:dyDescent="0.25">
      <c r="V265" t="e">
        <f t="shared" si="3"/>
        <v>#REF!</v>
      </c>
      <c r="W265">
        <v>250</v>
      </c>
      <c r="Y265" s="228" t="e">
        <f>IF(LEN('OSNOVNA PLAČA'!#REF!)&gt;0&gt;0,'OSNOVNA PLAČA'!#REF!,"")</f>
        <v>#REF!</v>
      </c>
    </row>
    <row r="266" spans="22:25" x14ac:dyDescent="0.25">
      <c r="V266" t="e">
        <f t="shared" si="3"/>
        <v>#REF!</v>
      </c>
      <c r="W266">
        <v>251</v>
      </c>
      <c r="Y266" s="228" t="e">
        <f>IF(LEN('OSNOVNA PLAČA'!#REF!)&gt;0&gt;0,'OSNOVNA PLAČA'!#REF!,"")</f>
        <v>#REF!</v>
      </c>
    </row>
    <row r="267" spans="22:25" x14ac:dyDescent="0.25">
      <c r="V267" t="e">
        <f t="shared" si="3"/>
        <v>#REF!</v>
      </c>
      <c r="W267">
        <v>252</v>
      </c>
      <c r="Y267" s="228" t="e">
        <f>IF(LEN('OSNOVNA PLAČA'!#REF!)&gt;0&gt;0,'OSNOVNA PLAČA'!#REF!,"")</f>
        <v>#REF!</v>
      </c>
    </row>
    <row r="268" spans="22:25" x14ac:dyDescent="0.25">
      <c r="V268" t="e">
        <f t="shared" si="3"/>
        <v>#REF!</v>
      </c>
      <c r="W268">
        <v>253</v>
      </c>
      <c r="Y268" s="228" t="e">
        <f>IF(LEN('OSNOVNA PLAČA'!#REF!)&gt;0&gt;0,'OSNOVNA PLAČA'!#REF!,"")</f>
        <v>#REF!</v>
      </c>
    </row>
    <row r="269" spans="22:25" x14ac:dyDescent="0.25">
      <c r="V269" t="e">
        <f t="shared" si="3"/>
        <v>#REF!</v>
      </c>
      <c r="W269">
        <v>254</v>
      </c>
      <c r="Y269" s="228" t="e">
        <f>IF(LEN('OSNOVNA PLAČA'!#REF!)&gt;0&gt;0,'OSNOVNA PLAČA'!#REF!,"")</f>
        <v>#REF!</v>
      </c>
    </row>
    <row r="270" spans="22:25" x14ac:dyDescent="0.25">
      <c r="V270" t="e">
        <f t="shared" si="3"/>
        <v>#REF!</v>
      </c>
      <c r="W270">
        <v>255</v>
      </c>
      <c r="Y270" s="228" t="e">
        <f>IF(LEN('OSNOVNA PLAČA'!#REF!)&gt;0&gt;0,'OSNOVNA PLAČA'!#REF!,"")</f>
        <v>#REF!</v>
      </c>
    </row>
    <row r="271" spans="22:25" x14ac:dyDescent="0.25">
      <c r="V271" t="e">
        <f t="shared" si="3"/>
        <v>#REF!</v>
      </c>
      <c r="W271">
        <v>256</v>
      </c>
      <c r="Y271" s="228" t="e">
        <f>IF(LEN('OSNOVNA PLAČA'!#REF!)&gt;0&gt;0,'OSNOVNA PLAČA'!#REF!,"")</f>
        <v>#REF!</v>
      </c>
    </row>
    <row r="272" spans="22:25" x14ac:dyDescent="0.25">
      <c r="V272" t="e">
        <f t="shared" si="3"/>
        <v>#REF!</v>
      </c>
      <c r="W272">
        <v>257</v>
      </c>
      <c r="Y272" s="228" t="e">
        <f>IF(LEN('OSNOVNA PLAČA'!#REF!)&gt;0&gt;0,'OSNOVNA PLAČA'!#REF!,"")</f>
        <v>#REF!</v>
      </c>
    </row>
    <row r="273" spans="22:25" x14ac:dyDescent="0.25">
      <c r="V273" t="e">
        <f t="shared" ref="V273:V336" si="4">IF(LEN(Y273)&gt;0,CONCATENATE(TEXT(W273,0),"   ",Y273),"")</f>
        <v>#REF!</v>
      </c>
      <c r="W273">
        <v>258</v>
      </c>
      <c r="Y273" s="228" t="e">
        <f>IF(LEN('OSNOVNA PLAČA'!#REF!)&gt;0&gt;0,'OSNOVNA PLAČA'!#REF!,"")</f>
        <v>#REF!</v>
      </c>
    </row>
    <row r="274" spans="22:25" x14ac:dyDescent="0.25">
      <c r="V274" t="e">
        <f t="shared" si="4"/>
        <v>#REF!</v>
      </c>
      <c r="W274">
        <v>259</v>
      </c>
      <c r="Y274" s="228" t="e">
        <f>IF(LEN('OSNOVNA PLAČA'!#REF!)&gt;0&gt;0,'OSNOVNA PLAČA'!#REF!,"")</f>
        <v>#REF!</v>
      </c>
    </row>
    <row r="275" spans="22:25" x14ac:dyDescent="0.25">
      <c r="V275" t="e">
        <f t="shared" si="4"/>
        <v>#REF!</v>
      </c>
      <c r="W275">
        <v>260</v>
      </c>
      <c r="Y275" s="228" t="e">
        <f>IF(LEN('OSNOVNA PLAČA'!#REF!)&gt;0&gt;0,'OSNOVNA PLAČA'!#REF!,"")</f>
        <v>#REF!</v>
      </c>
    </row>
    <row r="276" spans="22:25" x14ac:dyDescent="0.25">
      <c r="V276" t="e">
        <f t="shared" si="4"/>
        <v>#REF!</v>
      </c>
      <c r="W276">
        <v>261</v>
      </c>
      <c r="Y276" s="228" t="e">
        <f>IF(LEN('OSNOVNA PLAČA'!#REF!)&gt;0&gt;0,'OSNOVNA PLAČA'!#REF!,"")</f>
        <v>#REF!</v>
      </c>
    </row>
    <row r="277" spans="22:25" x14ac:dyDescent="0.25">
      <c r="V277" t="e">
        <f t="shared" si="4"/>
        <v>#REF!</v>
      </c>
      <c r="W277">
        <v>262</v>
      </c>
      <c r="Y277" s="228" t="e">
        <f>IF(LEN('OSNOVNA PLAČA'!#REF!)&gt;0&gt;0,'OSNOVNA PLAČA'!#REF!,"")</f>
        <v>#REF!</v>
      </c>
    </row>
    <row r="278" spans="22:25" x14ac:dyDescent="0.25">
      <c r="V278" t="e">
        <f t="shared" si="4"/>
        <v>#REF!</v>
      </c>
      <c r="W278">
        <v>263</v>
      </c>
      <c r="Y278" s="228" t="e">
        <f>IF(LEN('OSNOVNA PLAČA'!#REF!)&gt;0&gt;0,'OSNOVNA PLAČA'!#REF!,"")</f>
        <v>#REF!</v>
      </c>
    </row>
    <row r="279" spans="22:25" x14ac:dyDescent="0.25">
      <c r="V279" t="e">
        <f t="shared" si="4"/>
        <v>#REF!</v>
      </c>
      <c r="W279">
        <v>264</v>
      </c>
      <c r="Y279" s="228" t="e">
        <f>IF(LEN('OSNOVNA PLAČA'!#REF!)&gt;0&gt;0,'OSNOVNA PLAČA'!#REF!,"")</f>
        <v>#REF!</v>
      </c>
    </row>
    <row r="280" spans="22:25" x14ac:dyDescent="0.25">
      <c r="V280" t="e">
        <f t="shared" si="4"/>
        <v>#REF!</v>
      </c>
      <c r="W280">
        <v>265</v>
      </c>
      <c r="Y280" s="228" t="e">
        <f>IF(LEN('OSNOVNA PLAČA'!#REF!)&gt;0&gt;0,'OSNOVNA PLAČA'!#REF!,"")</f>
        <v>#REF!</v>
      </c>
    </row>
    <row r="281" spans="22:25" x14ac:dyDescent="0.25">
      <c r="V281" t="e">
        <f t="shared" si="4"/>
        <v>#REF!</v>
      </c>
      <c r="W281">
        <v>266</v>
      </c>
      <c r="Y281" s="228" t="e">
        <f>IF(LEN('OSNOVNA PLAČA'!#REF!)&gt;0&gt;0,'OSNOVNA PLAČA'!#REF!,"")</f>
        <v>#REF!</v>
      </c>
    </row>
    <row r="282" spans="22:25" x14ac:dyDescent="0.25">
      <c r="V282" t="e">
        <f t="shared" si="4"/>
        <v>#REF!</v>
      </c>
      <c r="W282">
        <v>267</v>
      </c>
      <c r="Y282" s="228" t="e">
        <f>IF(LEN('OSNOVNA PLAČA'!#REF!)&gt;0&gt;0,'OSNOVNA PLAČA'!#REF!,"")</f>
        <v>#REF!</v>
      </c>
    </row>
    <row r="283" spans="22:25" x14ac:dyDescent="0.25">
      <c r="V283" t="e">
        <f t="shared" si="4"/>
        <v>#REF!</v>
      </c>
      <c r="W283">
        <v>268</v>
      </c>
      <c r="Y283" s="228" t="e">
        <f>IF(LEN('OSNOVNA PLAČA'!#REF!)&gt;0&gt;0,'OSNOVNA PLAČA'!#REF!,"")</f>
        <v>#REF!</v>
      </c>
    </row>
    <row r="284" spans="22:25" x14ac:dyDescent="0.25">
      <c r="V284" t="e">
        <f t="shared" si="4"/>
        <v>#REF!</v>
      </c>
      <c r="W284">
        <v>269</v>
      </c>
      <c r="Y284" s="228" t="e">
        <f>IF(LEN('OSNOVNA PLAČA'!#REF!)&gt;0&gt;0,'OSNOVNA PLAČA'!#REF!,"")</f>
        <v>#REF!</v>
      </c>
    </row>
    <row r="285" spans="22:25" x14ac:dyDescent="0.25">
      <c r="V285" t="e">
        <f t="shared" si="4"/>
        <v>#REF!</v>
      </c>
      <c r="W285">
        <v>270</v>
      </c>
      <c r="Y285" s="228" t="e">
        <f>IF(LEN('OSNOVNA PLAČA'!#REF!)&gt;0&gt;0,'OSNOVNA PLAČA'!#REF!,"")</f>
        <v>#REF!</v>
      </c>
    </row>
    <row r="286" spans="22:25" x14ac:dyDescent="0.25">
      <c r="V286" t="e">
        <f t="shared" si="4"/>
        <v>#REF!</v>
      </c>
      <c r="W286">
        <v>271</v>
      </c>
      <c r="Y286" s="228" t="e">
        <f>IF(LEN('OSNOVNA PLAČA'!#REF!)&gt;0&gt;0,'OSNOVNA PLAČA'!#REF!,"")</f>
        <v>#REF!</v>
      </c>
    </row>
    <row r="287" spans="22:25" x14ac:dyDescent="0.25">
      <c r="V287" t="e">
        <f t="shared" si="4"/>
        <v>#REF!</v>
      </c>
      <c r="W287">
        <v>272</v>
      </c>
      <c r="Y287" s="228" t="e">
        <f>IF(LEN('OSNOVNA PLAČA'!#REF!)&gt;0&gt;0,'OSNOVNA PLAČA'!#REF!,"")</f>
        <v>#REF!</v>
      </c>
    </row>
    <row r="288" spans="22:25" x14ac:dyDescent="0.25">
      <c r="V288" t="e">
        <f t="shared" si="4"/>
        <v>#REF!</v>
      </c>
      <c r="W288">
        <v>273</v>
      </c>
      <c r="Y288" s="228" t="e">
        <f>IF(LEN('OSNOVNA PLAČA'!#REF!)&gt;0&gt;0,'OSNOVNA PLAČA'!#REF!,"")</f>
        <v>#REF!</v>
      </c>
    </row>
    <row r="289" spans="22:25" x14ac:dyDescent="0.25">
      <c r="V289" t="e">
        <f t="shared" si="4"/>
        <v>#REF!</v>
      </c>
      <c r="W289">
        <v>274</v>
      </c>
      <c r="Y289" s="228" t="e">
        <f>IF(LEN('OSNOVNA PLAČA'!#REF!)&gt;0&gt;0,'OSNOVNA PLAČA'!#REF!,"")</f>
        <v>#REF!</v>
      </c>
    </row>
    <row r="290" spans="22:25" x14ac:dyDescent="0.25">
      <c r="V290" t="e">
        <f t="shared" si="4"/>
        <v>#REF!</v>
      </c>
      <c r="W290">
        <v>275</v>
      </c>
      <c r="Y290" s="228" t="e">
        <f>IF(LEN('OSNOVNA PLAČA'!#REF!)&gt;0&gt;0,'OSNOVNA PLAČA'!#REF!,"")</f>
        <v>#REF!</v>
      </c>
    </row>
    <row r="291" spans="22:25" x14ac:dyDescent="0.25">
      <c r="V291" t="e">
        <f t="shared" si="4"/>
        <v>#REF!</v>
      </c>
      <c r="W291">
        <v>276</v>
      </c>
      <c r="Y291" s="228" t="e">
        <f>IF(LEN('OSNOVNA PLAČA'!#REF!)&gt;0&gt;0,'OSNOVNA PLAČA'!#REF!,"")</f>
        <v>#REF!</v>
      </c>
    </row>
    <row r="292" spans="22:25" x14ac:dyDescent="0.25">
      <c r="V292" t="e">
        <f t="shared" si="4"/>
        <v>#REF!</v>
      </c>
      <c r="W292">
        <v>277</v>
      </c>
      <c r="Y292" s="228" t="e">
        <f>IF(LEN('OSNOVNA PLAČA'!#REF!)&gt;0&gt;0,'OSNOVNA PLAČA'!#REF!,"")</f>
        <v>#REF!</v>
      </c>
    </row>
    <row r="293" spans="22:25" x14ac:dyDescent="0.25">
      <c r="V293" t="e">
        <f t="shared" si="4"/>
        <v>#REF!</v>
      </c>
      <c r="W293">
        <v>278</v>
      </c>
      <c r="Y293" s="228" t="e">
        <f>IF(LEN('OSNOVNA PLAČA'!#REF!)&gt;0&gt;0,'OSNOVNA PLAČA'!#REF!,"")</f>
        <v>#REF!</v>
      </c>
    </row>
    <row r="294" spans="22:25" x14ac:dyDescent="0.25">
      <c r="V294" t="e">
        <f t="shared" si="4"/>
        <v>#REF!</v>
      </c>
      <c r="W294">
        <v>279</v>
      </c>
      <c r="Y294" s="228" t="e">
        <f>IF(LEN('OSNOVNA PLAČA'!#REF!)&gt;0&gt;0,'OSNOVNA PLAČA'!#REF!,"")</f>
        <v>#REF!</v>
      </c>
    </row>
    <row r="295" spans="22:25" x14ac:dyDescent="0.25">
      <c r="V295" t="e">
        <f t="shared" si="4"/>
        <v>#REF!</v>
      </c>
      <c r="W295">
        <v>280</v>
      </c>
      <c r="Y295" s="228" t="e">
        <f>IF(LEN('OSNOVNA PLAČA'!#REF!)&gt;0&gt;0,'OSNOVNA PLAČA'!#REF!,"")</f>
        <v>#REF!</v>
      </c>
    </row>
    <row r="296" spans="22:25" x14ac:dyDescent="0.25">
      <c r="V296" t="e">
        <f t="shared" si="4"/>
        <v>#REF!</v>
      </c>
      <c r="W296">
        <v>281</v>
      </c>
      <c r="Y296" s="228" t="e">
        <f>IF(LEN('OSNOVNA PLAČA'!#REF!)&gt;0&gt;0,'OSNOVNA PLAČA'!#REF!,"")</f>
        <v>#REF!</v>
      </c>
    </row>
    <row r="297" spans="22:25" x14ac:dyDescent="0.25">
      <c r="V297" t="e">
        <f t="shared" si="4"/>
        <v>#REF!</v>
      </c>
      <c r="W297">
        <v>282</v>
      </c>
      <c r="Y297" s="228" t="e">
        <f>IF(LEN('OSNOVNA PLAČA'!#REF!)&gt;0&gt;0,'OSNOVNA PLAČA'!#REF!,"")</f>
        <v>#REF!</v>
      </c>
    </row>
    <row r="298" spans="22:25" x14ac:dyDescent="0.25">
      <c r="V298" t="e">
        <f t="shared" si="4"/>
        <v>#REF!</v>
      </c>
      <c r="W298">
        <v>283</v>
      </c>
      <c r="Y298" s="228" t="e">
        <f>IF(LEN('OSNOVNA PLAČA'!#REF!)&gt;0&gt;0,'OSNOVNA PLAČA'!#REF!,"")</f>
        <v>#REF!</v>
      </c>
    </row>
    <row r="299" spans="22:25" x14ac:dyDescent="0.25">
      <c r="V299" t="e">
        <f t="shared" si="4"/>
        <v>#REF!</v>
      </c>
      <c r="W299">
        <v>284</v>
      </c>
      <c r="Y299" s="228" t="e">
        <f>IF(LEN('OSNOVNA PLAČA'!#REF!)&gt;0&gt;0,'OSNOVNA PLAČA'!#REF!,"")</f>
        <v>#REF!</v>
      </c>
    </row>
    <row r="300" spans="22:25" x14ac:dyDescent="0.25">
      <c r="V300" t="e">
        <f t="shared" si="4"/>
        <v>#REF!</v>
      </c>
      <c r="W300">
        <v>285</v>
      </c>
      <c r="Y300" s="228" t="e">
        <f>IF(LEN('OSNOVNA PLAČA'!#REF!)&gt;0&gt;0,'OSNOVNA PLAČA'!#REF!,"")</f>
        <v>#REF!</v>
      </c>
    </row>
    <row r="301" spans="22:25" x14ac:dyDescent="0.25">
      <c r="V301" t="e">
        <f t="shared" si="4"/>
        <v>#REF!</v>
      </c>
      <c r="W301">
        <v>286</v>
      </c>
      <c r="Y301" s="228" t="e">
        <f>IF(LEN('OSNOVNA PLAČA'!#REF!)&gt;0&gt;0,'OSNOVNA PLAČA'!#REF!,"")</f>
        <v>#REF!</v>
      </c>
    </row>
    <row r="302" spans="22:25" x14ac:dyDescent="0.25">
      <c r="V302" t="e">
        <f t="shared" si="4"/>
        <v>#REF!</v>
      </c>
      <c r="W302">
        <v>287</v>
      </c>
      <c r="Y302" s="228" t="e">
        <f>IF(LEN('OSNOVNA PLAČA'!#REF!)&gt;0&gt;0,'OSNOVNA PLAČA'!#REF!,"")</f>
        <v>#REF!</v>
      </c>
    </row>
    <row r="303" spans="22:25" x14ac:dyDescent="0.25">
      <c r="V303" t="e">
        <f t="shared" si="4"/>
        <v>#REF!</v>
      </c>
      <c r="W303">
        <v>288</v>
      </c>
      <c r="Y303" s="228" t="e">
        <f>IF(LEN('OSNOVNA PLAČA'!#REF!)&gt;0&gt;0,'OSNOVNA PLAČA'!#REF!,"")</f>
        <v>#REF!</v>
      </c>
    </row>
    <row r="304" spans="22:25" x14ac:dyDescent="0.25">
      <c r="V304" t="e">
        <f t="shared" si="4"/>
        <v>#REF!</v>
      </c>
      <c r="W304">
        <v>289</v>
      </c>
      <c r="Y304" s="228" t="e">
        <f>IF(LEN('OSNOVNA PLAČA'!#REF!)&gt;0&gt;0,'OSNOVNA PLAČA'!#REF!,"")</f>
        <v>#REF!</v>
      </c>
    </row>
    <row r="305" spans="22:25" x14ac:dyDescent="0.25">
      <c r="V305" t="e">
        <f t="shared" si="4"/>
        <v>#REF!</v>
      </c>
      <c r="W305">
        <v>290</v>
      </c>
      <c r="Y305" s="228" t="e">
        <f>IF(LEN('OSNOVNA PLAČA'!#REF!)&gt;0&gt;0,'OSNOVNA PLAČA'!#REF!,"")</f>
        <v>#REF!</v>
      </c>
    </row>
    <row r="306" spans="22:25" x14ac:dyDescent="0.25">
      <c r="V306" t="e">
        <f t="shared" si="4"/>
        <v>#REF!</v>
      </c>
      <c r="W306">
        <v>291</v>
      </c>
      <c r="Y306" s="228" t="e">
        <f>IF(LEN('OSNOVNA PLAČA'!#REF!)&gt;0&gt;0,'OSNOVNA PLAČA'!#REF!,"")</f>
        <v>#REF!</v>
      </c>
    </row>
    <row r="307" spans="22:25" x14ac:dyDescent="0.25">
      <c r="V307" t="e">
        <f t="shared" si="4"/>
        <v>#REF!</v>
      </c>
      <c r="W307">
        <v>292</v>
      </c>
      <c r="Y307" s="228" t="e">
        <f>IF(LEN('OSNOVNA PLAČA'!#REF!)&gt;0&gt;0,'OSNOVNA PLAČA'!#REF!,"")</f>
        <v>#REF!</v>
      </c>
    </row>
    <row r="308" spans="22:25" x14ac:dyDescent="0.25">
      <c r="V308" t="e">
        <f t="shared" si="4"/>
        <v>#REF!</v>
      </c>
      <c r="W308">
        <v>293</v>
      </c>
      <c r="Y308" s="228" t="e">
        <f>IF(LEN('OSNOVNA PLAČA'!#REF!)&gt;0&gt;0,'OSNOVNA PLAČA'!#REF!,"")</f>
        <v>#REF!</v>
      </c>
    </row>
    <row r="309" spans="22:25" x14ac:dyDescent="0.25">
      <c r="V309" t="e">
        <f t="shared" si="4"/>
        <v>#REF!</v>
      </c>
      <c r="W309">
        <v>294</v>
      </c>
      <c r="Y309" s="228" t="e">
        <f>IF(LEN('OSNOVNA PLAČA'!#REF!)&gt;0&gt;0,'OSNOVNA PLAČA'!#REF!,"")</f>
        <v>#REF!</v>
      </c>
    </row>
    <row r="310" spans="22:25" x14ac:dyDescent="0.25">
      <c r="V310" t="e">
        <f t="shared" si="4"/>
        <v>#REF!</v>
      </c>
      <c r="W310">
        <v>295</v>
      </c>
      <c r="Y310" s="228" t="e">
        <f>IF(LEN('OSNOVNA PLAČA'!#REF!)&gt;0&gt;0,'OSNOVNA PLAČA'!#REF!,"")</f>
        <v>#REF!</v>
      </c>
    </row>
    <row r="311" spans="22:25" x14ac:dyDescent="0.25">
      <c r="V311" t="e">
        <f t="shared" si="4"/>
        <v>#REF!</v>
      </c>
      <c r="W311">
        <v>296</v>
      </c>
      <c r="Y311" s="228" t="e">
        <f>IF(LEN('OSNOVNA PLAČA'!#REF!)&gt;0&gt;0,'OSNOVNA PLAČA'!#REF!,"")</f>
        <v>#REF!</v>
      </c>
    </row>
    <row r="312" spans="22:25" x14ac:dyDescent="0.25">
      <c r="V312" t="e">
        <f t="shared" si="4"/>
        <v>#REF!</v>
      </c>
      <c r="W312">
        <v>297</v>
      </c>
      <c r="Y312" s="228" t="e">
        <f>IF(LEN('OSNOVNA PLAČA'!#REF!)&gt;0&gt;0,'OSNOVNA PLAČA'!#REF!,"")</f>
        <v>#REF!</v>
      </c>
    </row>
    <row r="313" spans="22:25" x14ac:dyDescent="0.25">
      <c r="V313" t="e">
        <f t="shared" si="4"/>
        <v>#REF!</v>
      </c>
      <c r="W313">
        <v>298</v>
      </c>
      <c r="Y313" s="228" t="e">
        <f>IF(LEN('OSNOVNA PLAČA'!#REF!)&gt;0&gt;0,'OSNOVNA PLAČA'!#REF!,"")</f>
        <v>#REF!</v>
      </c>
    </row>
    <row r="314" spans="22:25" x14ac:dyDescent="0.25">
      <c r="V314" t="e">
        <f t="shared" si="4"/>
        <v>#REF!</v>
      </c>
      <c r="W314">
        <v>299</v>
      </c>
      <c r="Y314" s="228" t="e">
        <f>IF(LEN('OSNOVNA PLAČA'!#REF!)&gt;0&gt;0,'OSNOVNA PLAČA'!#REF!,"")</f>
        <v>#REF!</v>
      </c>
    </row>
    <row r="315" spans="22:25" x14ac:dyDescent="0.25">
      <c r="V315" t="e">
        <f t="shared" si="4"/>
        <v>#REF!</v>
      </c>
      <c r="W315">
        <v>300</v>
      </c>
      <c r="Y315" s="228" t="e">
        <f>IF(LEN('OSNOVNA PLAČA'!#REF!)&gt;0&gt;0,'OSNOVNA PLAČA'!#REF!,"")</f>
        <v>#REF!</v>
      </c>
    </row>
    <row r="316" spans="22:25" x14ac:dyDescent="0.25">
      <c r="V316" t="e">
        <f t="shared" si="4"/>
        <v>#REF!</v>
      </c>
      <c r="W316">
        <v>301</v>
      </c>
      <c r="Y316" s="228" t="e">
        <f>IF(LEN('OSNOVNA PLAČA'!#REF!)&gt;0&gt;0,'OSNOVNA PLAČA'!#REF!,"")</f>
        <v>#REF!</v>
      </c>
    </row>
    <row r="317" spans="22:25" x14ac:dyDescent="0.25">
      <c r="V317" t="e">
        <f t="shared" si="4"/>
        <v>#REF!</v>
      </c>
      <c r="W317">
        <v>302</v>
      </c>
      <c r="Y317" s="228" t="e">
        <f>IF(LEN('OSNOVNA PLAČA'!#REF!)&gt;0&gt;0,'OSNOVNA PLAČA'!#REF!,"")</f>
        <v>#REF!</v>
      </c>
    </row>
    <row r="318" spans="22:25" x14ac:dyDescent="0.25">
      <c r="V318" t="e">
        <f t="shared" si="4"/>
        <v>#REF!</v>
      </c>
      <c r="W318">
        <v>303</v>
      </c>
      <c r="Y318" s="228" t="e">
        <f>IF(LEN('OSNOVNA PLAČA'!#REF!)&gt;0&gt;0,'OSNOVNA PLAČA'!#REF!,"")</f>
        <v>#REF!</v>
      </c>
    </row>
    <row r="319" spans="22:25" x14ac:dyDescent="0.25">
      <c r="V319" t="e">
        <f t="shared" si="4"/>
        <v>#REF!</v>
      </c>
      <c r="W319">
        <v>304</v>
      </c>
      <c r="Y319" s="228" t="e">
        <f>IF(LEN('OSNOVNA PLAČA'!#REF!)&gt;0&gt;0,'OSNOVNA PLAČA'!#REF!,"")</f>
        <v>#REF!</v>
      </c>
    </row>
    <row r="320" spans="22:25" x14ac:dyDescent="0.25">
      <c r="V320" t="e">
        <f t="shared" si="4"/>
        <v>#REF!</v>
      </c>
      <c r="W320">
        <v>305</v>
      </c>
      <c r="Y320" s="228" t="e">
        <f>IF(LEN('OSNOVNA PLAČA'!#REF!)&gt;0&gt;0,'OSNOVNA PLAČA'!#REF!,"")</f>
        <v>#REF!</v>
      </c>
    </row>
    <row r="321" spans="22:25" x14ac:dyDescent="0.25">
      <c r="V321" t="e">
        <f t="shared" si="4"/>
        <v>#REF!</v>
      </c>
      <c r="W321">
        <v>306</v>
      </c>
      <c r="Y321" s="228" t="e">
        <f>IF(LEN('OSNOVNA PLAČA'!#REF!)&gt;0&gt;0,'OSNOVNA PLAČA'!#REF!,"")</f>
        <v>#REF!</v>
      </c>
    </row>
    <row r="322" spans="22:25" x14ac:dyDescent="0.25">
      <c r="V322" t="e">
        <f t="shared" si="4"/>
        <v>#REF!</v>
      </c>
      <c r="W322">
        <v>307</v>
      </c>
      <c r="Y322" s="228" t="e">
        <f>IF(LEN('OSNOVNA PLAČA'!#REF!)&gt;0&gt;0,'OSNOVNA PLAČA'!#REF!,"")</f>
        <v>#REF!</v>
      </c>
    </row>
    <row r="323" spans="22:25" x14ac:dyDescent="0.25">
      <c r="V323" t="e">
        <f t="shared" si="4"/>
        <v>#REF!</v>
      </c>
      <c r="W323">
        <v>308</v>
      </c>
      <c r="Y323" s="228" t="e">
        <f>IF(LEN('OSNOVNA PLAČA'!#REF!)&gt;0&gt;0,'OSNOVNA PLAČA'!#REF!,"")</f>
        <v>#REF!</v>
      </c>
    </row>
    <row r="324" spans="22:25" x14ac:dyDescent="0.25">
      <c r="V324" t="e">
        <f t="shared" si="4"/>
        <v>#REF!</v>
      </c>
      <c r="W324">
        <v>309</v>
      </c>
      <c r="Y324" s="228" t="e">
        <f>IF(LEN('OSNOVNA PLAČA'!#REF!)&gt;0&gt;0,'OSNOVNA PLAČA'!#REF!,"")</f>
        <v>#REF!</v>
      </c>
    </row>
    <row r="325" spans="22:25" x14ac:dyDescent="0.25">
      <c r="V325" t="e">
        <f t="shared" si="4"/>
        <v>#REF!</v>
      </c>
      <c r="W325">
        <v>310</v>
      </c>
      <c r="Y325" s="228" t="e">
        <f>IF(LEN('OSNOVNA PLAČA'!#REF!)&gt;0&gt;0,'OSNOVNA PLAČA'!#REF!,"")</f>
        <v>#REF!</v>
      </c>
    </row>
    <row r="326" spans="22:25" x14ac:dyDescent="0.25">
      <c r="V326" t="e">
        <f t="shared" si="4"/>
        <v>#REF!</v>
      </c>
      <c r="W326">
        <v>311</v>
      </c>
      <c r="Y326" s="228" t="e">
        <f>IF(LEN('OSNOVNA PLAČA'!#REF!)&gt;0&gt;0,'OSNOVNA PLAČA'!#REF!,"")</f>
        <v>#REF!</v>
      </c>
    </row>
    <row r="327" spans="22:25" x14ac:dyDescent="0.25">
      <c r="V327" t="e">
        <f t="shared" si="4"/>
        <v>#REF!</v>
      </c>
      <c r="W327">
        <v>312</v>
      </c>
      <c r="Y327" s="228" t="e">
        <f>IF(LEN('OSNOVNA PLAČA'!#REF!)&gt;0&gt;0,'OSNOVNA PLAČA'!#REF!,"")</f>
        <v>#REF!</v>
      </c>
    </row>
    <row r="328" spans="22:25" x14ac:dyDescent="0.25">
      <c r="V328" t="e">
        <f t="shared" si="4"/>
        <v>#REF!</v>
      </c>
      <c r="W328">
        <v>313</v>
      </c>
      <c r="Y328" s="228" t="e">
        <f>IF(LEN('OSNOVNA PLAČA'!#REF!)&gt;0&gt;0,'OSNOVNA PLAČA'!#REF!,"")</f>
        <v>#REF!</v>
      </c>
    </row>
    <row r="329" spans="22:25" x14ac:dyDescent="0.25">
      <c r="V329" t="e">
        <f t="shared" si="4"/>
        <v>#REF!</v>
      </c>
      <c r="W329">
        <v>314</v>
      </c>
      <c r="Y329" s="228" t="e">
        <f>IF(LEN('OSNOVNA PLAČA'!#REF!)&gt;0&gt;0,'OSNOVNA PLAČA'!#REF!,"")</f>
        <v>#REF!</v>
      </c>
    </row>
    <row r="330" spans="22:25" x14ac:dyDescent="0.25">
      <c r="V330" t="e">
        <f t="shared" si="4"/>
        <v>#REF!</v>
      </c>
      <c r="W330">
        <v>315</v>
      </c>
      <c r="Y330" s="228" t="e">
        <f>IF(LEN('OSNOVNA PLAČA'!#REF!)&gt;0&gt;0,'OSNOVNA PLAČA'!#REF!,"")</f>
        <v>#REF!</v>
      </c>
    </row>
    <row r="331" spans="22:25" x14ac:dyDescent="0.25">
      <c r="V331" t="e">
        <f t="shared" si="4"/>
        <v>#REF!</v>
      </c>
      <c r="W331">
        <v>316</v>
      </c>
      <c r="Y331" s="228" t="e">
        <f>IF(LEN('OSNOVNA PLAČA'!#REF!)&gt;0&gt;0,'OSNOVNA PLAČA'!#REF!,"")</f>
        <v>#REF!</v>
      </c>
    </row>
    <row r="332" spans="22:25" x14ac:dyDescent="0.25">
      <c r="V332" t="e">
        <f t="shared" si="4"/>
        <v>#REF!</v>
      </c>
      <c r="W332">
        <v>317</v>
      </c>
      <c r="Y332" s="228" t="e">
        <f>IF(LEN('OSNOVNA PLAČA'!#REF!)&gt;0&gt;0,'OSNOVNA PLAČA'!#REF!,"")</f>
        <v>#REF!</v>
      </c>
    </row>
    <row r="333" spans="22:25" x14ac:dyDescent="0.25">
      <c r="V333" t="e">
        <f t="shared" si="4"/>
        <v>#REF!</v>
      </c>
      <c r="W333">
        <v>318</v>
      </c>
      <c r="Y333" s="228" t="e">
        <f>IF(LEN('OSNOVNA PLAČA'!#REF!)&gt;0&gt;0,'OSNOVNA PLAČA'!#REF!,"")</f>
        <v>#REF!</v>
      </c>
    </row>
    <row r="334" spans="22:25" x14ac:dyDescent="0.25">
      <c r="V334" t="e">
        <f t="shared" si="4"/>
        <v>#REF!</v>
      </c>
      <c r="W334">
        <v>319</v>
      </c>
      <c r="Y334" s="228" t="e">
        <f>IF(LEN('OSNOVNA PLAČA'!#REF!)&gt;0&gt;0,'OSNOVNA PLAČA'!#REF!,"")</f>
        <v>#REF!</v>
      </c>
    </row>
    <row r="335" spans="22:25" x14ac:dyDescent="0.25">
      <c r="V335" t="e">
        <f t="shared" si="4"/>
        <v>#REF!</v>
      </c>
      <c r="W335">
        <v>320</v>
      </c>
      <c r="Y335" s="228" t="e">
        <f>IF(LEN('OSNOVNA PLAČA'!#REF!)&gt;0&gt;0,'OSNOVNA PLAČA'!#REF!,"")</f>
        <v>#REF!</v>
      </c>
    </row>
    <row r="336" spans="22:25" x14ac:dyDescent="0.25">
      <c r="V336" t="e">
        <f t="shared" si="4"/>
        <v>#REF!</v>
      </c>
      <c r="W336">
        <v>321</v>
      </c>
      <c r="Y336" s="228" t="e">
        <f>IF(LEN('OSNOVNA PLAČA'!#REF!)&gt;0&gt;0,'OSNOVNA PLAČA'!#REF!,"")</f>
        <v>#REF!</v>
      </c>
    </row>
    <row r="337" spans="22:25" x14ac:dyDescent="0.25">
      <c r="V337" t="e">
        <f t="shared" ref="V337:V400" si="5">IF(LEN(Y337)&gt;0,CONCATENATE(TEXT(W337,0),"   ",Y337),"")</f>
        <v>#REF!</v>
      </c>
      <c r="W337">
        <v>322</v>
      </c>
      <c r="Y337" s="228" t="e">
        <f>IF(LEN('OSNOVNA PLAČA'!#REF!)&gt;0&gt;0,'OSNOVNA PLAČA'!#REF!,"")</f>
        <v>#REF!</v>
      </c>
    </row>
    <row r="338" spans="22:25" x14ac:dyDescent="0.25">
      <c r="V338" t="e">
        <f t="shared" si="5"/>
        <v>#REF!</v>
      </c>
      <c r="W338">
        <v>323</v>
      </c>
      <c r="Y338" s="228" t="e">
        <f>IF(LEN('OSNOVNA PLAČA'!#REF!)&gt;0&gt;0,'OSNOVNA PLAČA'!#REF!,"")</f>
        <v>#REF!</v>
      </c>
    </row>
    <row r="339" spans="22:25" x14ac:dyDescent="0.25">
      <c r="V339" t="e">
        <f t="shared" si="5"/>
        <v>#REF!</v>
      </c>
      <c r="W339">
        <v>324</v>
      </c>
      <c r="Y339" s="228" t="e">
        <f>IF(LEN('OSNOVNA PLAČA'!#REF!)&gt;0&gt;0,'OSNOVNA PLAČA'!#REF!,"")</f>
        <v>#REF!</v>
      </c>
    </row>
    <row r="340" spans="22:25" x14ac:dyDescent="0.25">
      <c r="V340" t="e">
        <f t="shared" si="5"/>
        <v>#REF!</v>
      </c>
      <c r="W340">
        <v>325</v>
      </c>
      <c r="Y340" s="228" t="e">
        <f>IF(LEN('OSNOVNA PLAČA'!#REF!)&gt;0&gt;0,'OSNOVNA PLAČA'!#REF!,"")</f>
        <v>#REF!</v>
      </c>
    </row>
    <row r="341" spans="22:25" x14ac:dyDescent="0.25">
      <c r="V341" t="e">
        <f t="shared" si="5"/>
        <v>#REF!</v>
      </c>
      <c r="W341">
        <v>326</v>
      </c>
      <c r="Y341" s="228" t="e">
        <f>IF(LEN('OSNOVNA PLAČA'!#REF!)&gt;0&gt;0,'OSNOVNA PLAČA'!#REF!,"")</f>
        <v>#REF!</v>
      </c>
    </row>
    <row r="342" spans="22:25" x14ac:dyDescent="0.25">
      <c r="V342" t="e">
        <f t="shared" si="5"/>
        <v>#REF!</v>
      </c>
      <c r="W342">
        <v>327</v>
      </c>
      <c r="Y342" s="228" t="e">
        <f>IF(LEN('OSNOVNA PLAČA'!#REF!)&gt;0&gt;0,'OSNOVNA PLAČA'!#REF!,"")</f>
        <v>#REF!</v>
      </c>
    </row>
    <row r="343" spans="22:25" x14ac:dyDescent="0.25">
      <c r="V343" t="e">
        <f t="shared" si="5"/>
        <v>#REF!</v>
      </c>
      <c r="W343">
        <v>328</v>
      </c>
      <c r="Y343" s="228" t="e">
        <f>IF(LEN('OSNOVNA PLAČA'!#REF!)&gt;0&gt;0,'OSNOVNA PLAČA'!#REF!,"")</f>
        <v>#REF!</v>
      </c>
    </row>
    <row r="344" spans="22:25" x14ac:dyDescent="0.25">
      <c r="V344" t="e">
        <f t="shared" si="5"/>
        <v>#REF!</v>
      </c>
      <c r="W344">
        <v>329</v>
      </c>
      <c r="Y344" s="228" t="e">
        <f>IF(LEN('OSNOVNA PLAČA'!#REF!)&gt;0&gt;0,'OSNOVNA PLAČA'!#REF!,"")</f>
        <v>#REF!</v>
      </c>
    </row>
    <row r="345" spans="22:25" x14ac:dyDescent="0.25">
      <c r="V345" t="e">
        <f t="shared" si="5"/>
        <v>#REF!</v>
      </c>
      <c r="W345">
        <v>330</v>
      </c>
      <c r="Y345" s="228" t="e">
        <f>IF(LEN('OSNOVNA PLAČA'!#REF!)&gt;0&gt;0,'OSNOVNA PLAČA'!#REF!,"")</f>
        <v>#REF!</v>
      </c>
    </row>
    <row r="346" spans="22:25" x14ac:dyDescent="0.25">
      <c r="V346" t="e">
        <f t="shared" si="5"/>
        <v>#REF!</v>
      </c>
      <c r="W346">
        <v>331</v>
      </c>
      <c r="Y346" s="228" t="e">
        <f>IF(LEN('OSNOVNA PLAČA'!#REF!)&gt;0&gt;0,'OSNOVNA PLAČA'!#REF!,"")</f>
        <v>#REF!</v>
      </c>
    </row>
    <row r="347" spans="22:25" x14ac:dyDescent="0.25">
      <c r="V347" t="e">
        <f t="shared" si="5"/>
        <v>#REF!</v>
      </c>
      <c r="W347">
        <v>332</v>
      </c>
      <c r="Y347" s="228" t="e">
        <f>IF(LEN('OSNOVNA PLAČA'!#REF!)&gt;0&gt;0,'OSNOVNA PLAČA'!#REF!,"")</f>
        <v>#REF!</v>
      </c>
    </row>
    <row r="348" spans="22:25" x14ac:dyDescent="0.25">
      <c r="V348" t="e">
        <f t="shared" si="5"/>
        <v>#REF!</v>
      </c>
      <c r="W348">
        <v>333</v>
      </c>
      <c r="Y348" s="228" t="e">
        <f>IF(LEN('OSNOVNA PLAČA'!#REF!)&gt;0&gt;0,'OSNOVNA PLAČA'!#REF!,"")</f>
        <v>#REF!</v>
      </c>
    </row>
    <row r="349" spans="22:25" x14ac:dyDescent="0.25">
      <c r="V349" t="e">
        <f t="shared" si="5"/>
        <v>#REF!</v>
      </c>
      <c r="W349">
        <v>334</v>
      </c>
      <c r="Y349" s="228" t="e">
        <f>IF(LEN('OSNOVNA PLAČA'!#REF!)&gt;0&gt;0,'OSNOVNA PLAČA'!#REF!,"")</f>
        <v>#REF!</v>
      </c>
    </row>
    <row r="350" spans="22:25" x14ac:dyDescent="0.25">
      <c r="V350" t="e">
        <f t="shared" si="5"/>
        <v>#REF!</v>
      </c>
      <c r="W350">
        <v>335</v>
      </c>
      <c r="Y350" s="228" t="e">
        <f>IF(LEN('OSNOVNA PLAČA'!#REF!)&gt;0&gt;0,'OSNOVNA PLAČA'!#REF!,"")</f>
        <v>#REF!</v>
      </c>
    </row>
    <row r="351" spans="22:25" x14ac:dyDescent="0.25">
      <c r="V351" t="e">
        <f t="shared" si="5"/>
        <v>#REF!</v>
      </c>
      <c r="W351">
        <v>336</v>
      </c>
      <c r="Y351" s="228" t="e">
        <f>IF(LEN('OSNOVNA PLAČA'!#REF!)&gt;0&gt;0,'OSNOVNA PLAČA'!#REF!,"")</f>
        <v>#REF!</v>
      </c>
    </row>
    <row r="352" spans="22:25" x14ac:dyDescent="0.25">
      <c r="V352" t="e">
        <f t="shared" si="5"/>
        <v>#REF!</v>
      </c>
      <c r="W352">
        <v>337</v>
      </c>
      <c r="Y352" s="228" t="e">
        <f>IF(LEN('OSNOVNA PLAČA'!#REF!)&gt;0&gt;0,'OSNOVNA PLAČA'!#REF!,"")</f>
        <v>#REF!</v>
      </c>
    </row>
    <row r="353" spans="22:25" x14ac:dyDescent="0.25">
      <c r="V353" t="e">
        <f t="shared" si="5"/>
        <v>#REF!</v>
      </c>
      <c r="W353">
        <v>338</v>
      </c>
      <c r="Y353" s="228" t="e">
        <f>IF(LEN('OSNOVNA PLAČA'!#REF!)&gt;0&gt;0,'OSNOVNA PLAČA'!#REF!,"")</f>
        <v>#REF!</v>
      </c>
    </row>
    <row r="354" spans="22:25" x14ac:dyDescent="0.25">
      <c r="V354" t="e">
        <f t="shared" si="5"/>
        <v>#REF!</v>
      </c>
      <c r="W354">
        <v>339</v>
      </c>
      <c r="Y354" s="228" t="e">
        <f>IF(LEN('OSNOVNA PLAČA'!#REF!)&gt;0&gt;0,'OSNOVNA PLAČA'!#REF!,"")</f>
        <v>#REF!</v>
      </c>
    </row>
    <row r="355" spans="22:25" x14ac:dyDescent="0.25">
      <c r="V355" t="e">
        <f t="shared" si="5"/>
        <v>#REF!</v>
      </c>
      <c r="W355">
        <v>340</v>
      </c>
      <c r="Y355" s="228" t="e">
        <f>IF(LEN('OSNOVNA PLAČA'!#REF!)&gt;0&gt;0,'OSNOVNA PLAČA'!#REF!,"")</f>
        <v>#REF!</v>
      </c>
    </row>
    <row r="356" spans="22:25" x14ac:dyDescent="0.25">
      <c r="V356" t="e">
        <f t="shared" si="5"/>
        <v>#REF!</v>
      </c>
      <c r="W356">
        <v>341</v>
      </c>
      <c r="Y356" s="228" t="e">
        <f>IF(LEN('OSNOVNA PLAČA'!#REF!)&gt;0&gt;0,'OSNOVNA PLAČA'!#REF!,"")</f>
        <v>#REF!</v>
      </c>
    </row>
    <row r="357" spans="22:25" x14ac:dyDescent="0.25">
      <c r="V357" t="e">
        <f t="shared" si="5"/>
        <v>#REF!</v>
      </c>
      <c r="W357">
        <v>342</v>
      </c>
      <c r="Y357" s="228" t="e">
        <f>IF(LEN('OSNOVNA PLAČA'!#REF!)&gt;0&gt;0,'OSNOVNA PLAČA'!#REF!,"")</f>
        <v>#REF!</v>
      </c>
    </row>
    <row r="358" spans="22:25" x14ac:dyDescent="0.25">
      <c r="V358" t="e">
        <f t="shared" si="5"/>
        <v>#REF!</v>
      </c>
      <c r="W358">
        <v>343</v>
      </c>
      <c r="Y358" s="228" t="e">
        <f>IF(LEN('OSNOVNA PLAČA'!#REF!)&gt;0&gt;0,'OSNOVNA PLAČA'!#REF!,"")</f>
        <v>#REF!</v>
      </c>
    </row>
    <row r="359" spans="22:25" x14ac:dyDescent="0.25">
      <c r="V359" t="e">
        <f t="shared" si="5"/>
        <v>#REF!</v>
      </c>
      <c r="W359">
        <v>344</v>
      </c>
      <c r="Y359" s="228" t="e">
        <f>IF(LEN('OSNOVNA PLAČA'!#REF!)&gt;0&gt;0,'OSNOVNA PLAČA'!#REF!,"")</f>
        <v>#REF!</v>
      </c>
    </row>
    <row r="360" spans="22:25" x14ac:dyDescent="0.25">
      <c r="V360" t="e">
        <f t="shared" si="5"/>
        <v>#REF!</v>
      </c>
      <c r="W360">
        <v>345</v>
      </c>
      <c r="Y360" s="228" t="e">
        <f>IF(LEN('OSNOVNA PLAČA'!#REF!)&gt;0&gt;0,'OSNOVNA PLAČA'!#REF!,"")</f>
        <v>#REF!</v>
      </c>
    </row>
    <row r="361" spans="22:25" x14ac:dyDescent="0.25">
      <c r="V361" t="e">
        <f t="shared" si="5"/>
        <v>#REF!</v>
      </c>
      <c r="W361">
        <v>346</v>
      </c>
      <c r="Y361" s="228" t="e">
        <f>IF(LEN('OSNOVNA PLAČA'!#REF!)&gt;0&gt;0,'OSNOVNA PLAČA'!#REF!,"")</f>
        <v>#REF!</v>
      </c>
    </row>
    <row r="362" spans="22:25" x14ac:dyDescent="0.25">
      <c r="V362" t="e">
        <f t="shared" si="5"/>
        <v>#REF!</v>
      </c>
      <c r="W362">
        <v>347</v>
      </c>
      <c r="Y362" s="228" t="e">
        <f>IF(LEN('OSNOVNA PLAČA'!#REF!)&gt;0&gt;0,'OSNOVNA PLAČA'!#REF!,"")</f>
        <v>#REF!</v>
      </c>
    </row>
    <row r="363" spans="22:25" x14ac:dyDescent="0.25">
      <c r="V363" t="e">
        <f t="shared" si="5"/>
        <v>#REF!</v>
      </c>
      <c r="W363">
        <v>348</v>
      </c>
      <c r="Y363" s="228" t="e">
        <f>IF(LEN('OSNOVNA PLAČA'!#REF!)&gt;0&gt;0,'OSNOVNA PLAČA'!#REF!,"")</f>
        <v>#REF!</v>
      </c>
    </row>
    <row r="364" spans="22:25" x14ac:dyDescent="0.25">
      <c r="V364" t="e">
        <f t="shared" si="5"/>
        <v>#REF!</v>
      </c>
      <c r="W364">
        <v>349</v>
      </c>
      <c r="Y364" s="228" t="e">
        <f>IF(LEN('OSNOVNA PLAČA'!#REF!)&gt;0&gt;0,'OSNOVNA PLAČA'!#REF!,"")</f>
        <v>#REF!</v>
      </c>
    </row>
    <row r="365" spans="22:25" x14ac:dyDescent="0.25">
      <c r="V365" t="e">
        <f t="shared" si="5"/>
        <v>#REF!</v>
      </c>
      <c r="W365">
        <v>350</v>
      </c>
      <c r="Y365" s="228" t="e">
        <f>IF(LEN('OSNOVNA PLAČA'!#REF!)&gt;0&gt;0,'OSNOVNA PLAČA'!#REF!,"")</f>
        <v>#REF!</v>
      </c>
    </row>
    <row r="366" spans="22:25" x14ac:dyDescent="0.25">
      <c r="V366" t="e">
        <f t="shared" si="5"/>
        <v>#REF!</v>
      </c>
      <c r="W366">
        <v>351</v>
      </c>
      <c r="Y366" s="228" t="e">
        <f>IF(LEN('OSNOVNA PLAČA'!#REF!)&gt;0&gt;0,'OSNOVNA PLAČA'!#REF!,"")</f>
        <v>#REF!</v>
      </c>
    </row>
    <row r="367" spans="22:25" x14ac:dyDescent="0.25">
      <c r="V367" t="e">
        <f t="shared" si="5"/>
        <v>#REF!</v>
      </c>
      <c r="W367">
        <v>352</v>
      </c>
      <c r="Y367" s="228" t="e">
        <f>IF(LEN('OSNOVNA PLAČA'!#REF!)&gt;0&gt;0,'OSNOVNA PLAČA'!#REF!,"")</f>
        <v>#REF!</v>
      </c>
    </row>
    <row r="368" spans="22:25" x14ac:dyDescent="0.25">
      <c r="V368" t="e">
        <f t="shared" si="5"/>
        <v>#REF!</v>
      </c>
      <c r="W368">
        <v>353</v>
      </c>
      <c r="Y368" s="228" t="e">
        <f>IF(LEN('OSNOVNA PLAČA'!#REF!)&gt;0&gt;0,'OSNOVNA PLAČA'!#REF!,"")</f>
        <v>#REF!</v>
      </c>
    </row>
    <row r="369" spans="22:25" x14ac:dyDescent="0.25">
      <c r="V369" t="e">
        <f t="shared" si="5"/>
        <v>#REF!</v>
      </c>
      <c r="W369">
        <v>354</v>
      </c>
      <c r="Y369" s="228" t="e">
        <f>IF(LEN('OSNOVNA PLAČA'!#REF!)&gt;0&gt;0,'OSNOVNA PLAČA'!#REF!,"")</f>
        <v>#REF!</v>
      </c>
    </row>
    <row r="370" spans="22:25" x14ac:dyDescent="0.25">
      <c r="V370" t="e">
        <f t="shared" si="5"/>
        <v>#REF!</v>
      </c>
      <c r="W370">
        <v>355</v>
      </c>
      <c r="Y370" s="228" t="e">
        <f>IF(LEN('OSNOVNA PLAČA'!#REF!)&gt;0&gt;0,'OSNOVNA PLAČA'!#REF!,"")</f>
        <v>#REF!</v>
      </c>
    </row>
    <row r="371" spans="22:25" x14ac:dyDescent="0.25">
      <c r="V371" t="e">
        <f t="shared" si="5"/>
        <v>#REF!</v>
      </c>
      <c r="W371">
        <v>356</v>
      </c>
      <c r="Y371" s="228" t="e">
        <f>IF(LEN('OSNOVNA PLAČA'!#REF!)&gt;0&gt;0,'OSNOVNA PLAČA'!#REF!,"")</f>
        <v>#REF!</v>
      </c>
    </row>
    <row r="372" spans="22:25" x14ac:dyDescent="0.25">
      <c r="V372" t="e">
        <f t="shared" si="5"/>
        <v>#REF!</v>
      </c>
      <c r="W372">
        <v>357</v>
      </c>
      <c r="Y372" s="228" t="e">
        <f>IF(LEN('OSNOVNA PLAČA'!#REF!)&gt;0&gt;0,'OSNOVNA PLAČA'!#REF!,"")</f>
        <v>#REF!</v>
      </c>
    </row>
    <row r="373" spans="22:25" x14ac:dyDescent="0.25">
      <c r="V373" t="e">
        <f t="shared" si="5"/>
        <v>#REF!</v>
      </c>
      <c r="W373">
        <v>358</v>
      </c>
      <c r="Y373" s="228" t="e">
        <f>IF(LEN('OSNOVNA PLAČA'!#REF!)&gt;0&gt;0,'OSNOVNA PLAČA'!#REF!,"")</f>
        <v>#REF!</v>
      </c>
    </row>
    <row r="374" spans="22:25" x14ac:dyDescent="0.25">
      <c r="V374" t="e">
        <f t="shared" si="5"/>
        <v>#REF!</v>
      </c>
      <c r="W374">
        <v>359</v>
      </c>
      <c r="Y374" s="228" t="e">
        <f>IF(LEN('OSNOVNA PLAČA'!#REF!)&gt;0&gt;0,'OSNOVNA PLAČA'!#REF!,"")</f>
        <v>#REF!</v>
      </c>
    </row>
    <row r="375" spans="22:25" x14ac:dyDescent="0.25">
      <c r="V375" t="e">
        <f t="shared" si="5"/>
        <v>#REF!</v>
      </c>
      <c r="W375">
        <v>360</v>
      </c>
      <c r="Y375" s="228" t="e">
        <f>IF(LEN('OSNOVNA PLAČA'!#REF!)&gt;0&gt;0,'OSNOVNA PLAČA'!#REF!,"")</f>
        <v>#REF!</v>
      </c>
    </row>
    <row r="376" spans="22:25" x14ac:dyDescent="0.25">
      <c r="V376" t="e">
        <f t="shared" si="5"/>
        <v>#REF!</v>
      </c>
      <c r="W376">
        <v>361</v>
      </c>
      <c r="Y376" s="228" t="e">
        <f>IF(LEN('OSNOVNA PLAČA'!#REF!)&gt;0&gt;0,'OSNOVNA PLAČA'!#REF!,"")</f>
        <v>#REF!</v>
      </c>
    </row>
    <row r="377" spans="22:25" x14ac:dyDescent="0.25">
      <c r="V377" t="e">
        <f t="shared" si="5"/>
        <v>#REF!</v>
      </c>
      <c r="W377">
        <v>362</v>
      </c>
      <c r="Y377" s="228" t="e">
        <f>IF(LEN('OSNOVNA PLAČA'!#REF!)&gt;0&gt;0,'OSNOVNA PLAČA'!#REF!,"")</f>
        <v>#REF!</v>
      </c>
    </row>
    <row r="378" spans="22:25" x14ac:dyDescent="0.25">
      <c r="V378" t="e">
        <f t="shared" si="5"/>
        <v>#REF!</v>
      </c>
      <c r="W378">
        <v>363</v>
      </c>
      <c r="Y378" s="228" t="e">
        <f>IF(LEN('OSNOVNA PLAČA'!#REF!)&gt;0&gt;0,'OSNOVNA PLAČA'!#REF!,"")</f>
        <v>#REF!</v>
      </c>
    </row>
    <row r="379" spans="22:25" x14ac:dyDescent="0.25">
      <c r="V379" t="e">
        <f t="shared" si="5"/>
        <v>#REF!</v>
      </c>
      <c r="W379">
        <v>364</v>
      </c>
      <c r="Y379" s="228" t="e">
        <f>IF(LEN('OSNOVNA PLAČA'!#REF!)&gt;0&gt;0,'OSNOVNA PLAČA'!#REF!,"")</f>
        <v>#REF!</v>
      </c>
    </row>
    <row r="380" spans="22:25" x14ac:dyDescent="0.25">
      <c r="V380" t="e">
        <f t="shared" si="5"/>
        <v>#REF!</v>
      </c>
      <c r="W380">
        <v>365</v>
      </c>
      <c r="Y380" s="228" t="e">
        <f>IF(LEN('OSNOVNA PLAČA'!#REF!)&gt;0&gt;0,'OSNOVNA PLAČA'!#REF!,"")</f>
        <v>#REF!</v>
      </c>
    </row>
    <row r="381" spans="22:25" x14ac:dyDescent="0.25">
      <c r="V381" t="e">
        <f t="shared" si="5"/>
        <v>#REF!</v>
      </c>
      <c r="W381">
        <v>366</v>
      </c>
      <c r="Y381" s="228" t="e">
        <f>IF(LEN('OSNOVNA PLAČA'!#REF!)&gt;0&gt;0,'OSNOVNA PLAČA'!#REF!,"")</f>
        <v>#REF!</v>
      </c>
    </row>
    <row r="382" spans="22:25" x14ac:dyDescent="0.25">
      <c r="V382" t="e">
        <f t="shared" si="5"/>
        <v>#REF!</v>
      </c>
      <c r="W382">
        <v>367</v>
      </c>
      <c r="Y382" s="228" t="e">
        <f>IF(LEN('OSNOVNA PLAČA'!#REF!)&gt;0&gt;0,'OSNOVNA PLAČA'!#REF!,"")</f>
        <v>#REF!</v>
      </c>
    </row>
    <row r="383" spans="22:25" x14ac:dyDescent="0.25">
      <c r="V383" t="e">
        <f t="shared" si="5"/>
        <v>#REF!</v>
      </c>
      <c r="W383">
        <v>368</v>
      </c>
      <c r="Y383" s="228" t="e">
        <f>IF(LEN('OSNOVNA PLAČA'!#REF!)&gt;0&gt;0,'OSNOVNA PLAČA'!#REF!,"")</f>
        <v>#REF!</v>
      </c>
    </row>
    <row r="384" spans="22:25" x14ac:dyDescent="0.25">
      <c r="V384" t="e">
        <f t="shared" si="5"/>
        <v>#REF!</v>
      </c>
      <c r="W384">
        <v>369</v>
      </c>
      <c r="Y384" s="228" t="e">
        <f>IF(LEN('OSNOVNA PLAČA'!#REF!)&gt;0&gt;0,'OSNOVNA PLAČA'!#REF!,"")</f>
        <v>#REF!</v>
      </c>
    </row>
    <row r="385" spans="22:25" x14ac:dyDescent="0.25">
      <c r="V385" t="e">
        <f t="shared" si="5"/>
        <v>#REF!</v>
      </c>
      <c r="W385">
        <v>370</v>
      </c>
      <c r="Y385" s="228" t="e">
        <f>IF(LEN('OSNOVNA PLAČA'!#REF!)&gt;0&gt;0,'OSNOVNA PLAČA'!#REF!,"")</f>
        <v>#REF!</v>
      </c>
    </row>
    <row r="386" spans="22:25" x14ac:dyDescent="0.25">
      <c r="V386" t="e">
        <f t="shared" si="5"/>
        <v>#REF!</v>
      </c>
      <c r="W386">
        <v>371</v>
      </c>
      <c r="Y386" s="228" t="e">
        <f>IF(LEN('OSNOVNA PLAČA'!#REF!)&gt;0&gt;0,'OSNOVNA PLAČA'!#REF!,"")</f>
        <v>#REF!</v>
      </c>
    </row>
    <row r="387" spans="22:25" x14ac:dyDescent="0.25">
      <c r="V387" t="e">
        <f t="shared" si="5"/>
        <v>#REF!</v>
      </c>
      <c r="W387">
        <v>372</v>
      </c>
      <c r="Y387" s="228" t="e">
        <f>IF(LEN('OSNOVNA PLAČA'!#REF!)&gt;0&gt;0,'OSNOVNA PLAČA'!#REF!,"")</f>
        <v>#REF!</v>
      </c>
    </row>
    <row r="388" spans="22:25" x14ac:dyDescent="0.25">
      <c r="V388" t="e">
        <f t="shared" si="5"/>
        <v>#REF!</v>
      </c>
      <c r="W388">
        <v>373</v>
      </c>
      <c r="Y388" s="228" t="e">
        <f>IF(LEN('OSNOVNA PLAČA'!#REF!)&gt;0&gt;0,'OSNOVNA PLAČA'!#REF!,"")</f>
        <v>#REF!</v>
      </c>
    </row>
    <row r="389" spans="22:25" x14ac:dyDescent="0.25">
      <c r="V389" t="e">
        <f t="shared" si="5"/>
        <v>#REF!</v>
      </c>
      <c r="W389">
        <v>374</v>
      </c>
      <c r="Y389" s="228" t="e">
        <f>IF(LEN('OSNOVNA PLAČA'!#REF!)&gt;0&gt;0,'OSNOVNA PLAČA'!#REF!,"")</f>
        <v>#REF!</v>
      </c>
    </row>
    <row r="390" spans="22:25" x14ac:dyDescent="0.25">
      <c r="V390" t="e">
        <f t="shared" si="5"/>
        <v>#REF!</v>
      </c>
      <c r="W390">
        <v>375</v>
      </c>
      <c r="Y390" s="228" t="e">
        <f>IF(LEN('OSNOVNA PLAČA'!#REF!)&gt;0&gt;0,'OSNOVNA PLAČA'!#REF!,"")</f>
        <v>#REF!</v>
      </c>
    </row>
    <row r="391" spans="22:25" x14ac:dyDescent="0.25">
      <c r="V391" t="e">
        <f t="shared" si="5"/>
        <v>#REF!</v>
      </c>
      <c r="W391">
        <v>376</v>
      </c>
      <c r="Y391" s="228" t="e">
        <f>IF(LEN('OSNOVNA PLAČA'!#REF!)&gt;0&gt;0,'OSNOVNA PLAČA'!#REF!,"")</f>
        <v>#REF!</v>
      </c>
    </row>
    <row r="392" spans="22:25" x14ac:dyDescent="0.25">
      <c r="V392" t="e">
        <f t="shared" si="5"/>
        <v>#REF!</v>
      </c>
      <c r="W392">
        <v>377</v>
      </c>
      <c r="Y392" s="228" t="e">
        <f>IF(LEN('OSNOVNA PLAČA'!#REF!)&gt;0&gt;0,'OSNOVNA PLAČA'!#REF!,"")</f>
        <v>#REF!</v>
      </c>
    </row>
    <row r="393" spans="22:25" x14ac:dyDescent="0.25">
      <c r="V393" t="e">
        <f t="shared" si="5"/>
        <v>#REF!</v>
      </c>
      <c r="W393">
        <v>378</v>
      </c>
      <c r="Y393" s="228" t="e">
        <f>IF(LEN('OSNOVNA PLAČA'!#REF!)&gt;0&gt;0,'OSNOVNA PLAČA'!#REF!,"")</f>
        <v>#REF!</v>
      </c>
    </row>
    <row r="394" spans="22:25" x14ac:dyDescent="0.25">
      <c r="V394" t="e">
        <f t="shared" si="5"/>
        <v>#REF!</v>
      </c>
      <c r="W394">
        <v>379</v>
      </c>
      <c r="Y394" s="228" t="e">
        <f>IF(LEN('OSNOVNA PLAČA'!#REF!)&gt;0&gt;0,'OSNOVNA PLAČA'!#REF!,"")</f>
        <v>#REF!</v>
      </c>
    </row>
    <row r="395" spans="22:25" x14ac:dyDescent="0.25">
      <c r="V395" t="e">
        <f t="shared" si="5"/>
        <v>#REF!</v>
      </c>
      <c r="W395">
        <v>380</v>
      </c>
      <c r="Y395" s="228" t="e">
        <f>IF(LEN('OSNOVNA PLAČA'!#REF!)&gt;0&gt;0,'OSNOVNA PLAČA'!#REF!,"")</f>
        <v>#REF!</v>
      </c>
    </row>
    <row r="396" spans="22:25" x14ac:dyDescent="0.25">
      <c r="V396" t="e">
        <f t="shared" si="5"/>
        <v>#REF!</v>
      </c>
      <c r="W396">
        <v>381</v>
      </c>
      <c r="Y396" s="228" t="e">
        <f>IF(LEN('OSNOVNA PLAČA'!#REF!)&gt;0&gt;0,'OSNOVNA PLAČA'!#REF!,"")</f>
        <v>#REF!</v>
      </c>
    </row>
    <row r="397" spans="22:25" x14ac:dyDescent="0.25">
      <c r="V397" t="e">
        <f t="shared" si="5"/>
        <v>#REF!</v>
      </c>
      <c r="W397">
        <v>382</v>
      </c>
      <c r="Y397" s="228" t="e">
        <f>IF(LEN('OSNOVNA PLAČA'!#REF!)&gt;0&gt;0,'OSNOVNA PLAČA'!#REF!,"")</f>
        <v>#REF!</v>
      </c>
    </row>
    <row r="398" spans="22:25" x14ac:dyDescent="0.25">
      <c r="V398" t="e">
        <f t="shared" si="5"/>
        <v>#REF!</v>
      </c>
      <c r="W398">
        <v>383</v>
      </c>
      <c r="Y398" s="228" t="e">
        <f>IF(LEN('OSNOVNA PLAČA'!#REF!)&gt;0&gt;0,'OSNOVNA PLAČA'!#REF!,"")</f>
        <v>#REF!</v>
      </c>
    </row>
    <row r="399" spans="22:25" x14ac:dyDescent="0.25">
      <c r="V399" t="e">
        <f t="shared" si="5"/>
        <v>#REF!</v>
      </c>
      <c r="W399">
        <v>384</v>
      </c>
      <c r="Y399" s="228" t="e">
        <f>IF(LEN('OSNOVNA PLAČA'!#REF!)&gt;0&gt;0,'OSNOVNA PLAČA'!#REF!,"")</f>
        <v>#REF!</v>
      </c>
    </row>
    <row r="400" spans="22:25" x14ac:dyDescent="0.25">
      <c r="V400" t="e">
        <f t="shared" si="5"/>
        <v>#REF!</v>
      </c>
      <c r="W400">
        <v>385</v>
      </c>
      <c r="Y400" s="228" t="e">
        <f>IF(LEN('OSNOVNA PLAČA'!#REF!)&gt;0&gt;0,'OSNOVNA PLAČA'!#REF!,"")</f>
        <v>#REF!</v>
      </c>
    </row>
    <row r="401" spans="22:25" x14ac:dyDescent="0.25">
      <c r="V401" t="e">
        <f t="shared" ref="V401:V464" si="6">IF(LEN(Y401)&gt;0,CONCATENATE(TEXT(W401,0),"   ",Y401),"")</f>
        <v>#REF!</v>
      </c>
      <c r="W401">
        <v>386</v>
      </c>
      <c r="Y401" s="228" t="e">
        <f>IF(LEN('OSNOVNA PLAČA'!#REF!)&gt;0&gt;0,'OSNOVNA PLAČA'!#REF!,"")</f>
        <v>#REF!</v>
      </c>
    </row>
    <row r="402" spans="22:25" x14ac:dyDescent="0.25">
      <c r="V402" t="e">
        <f t="shared" si="6"/>
        <v>#REF!</v>
      </c>
      <c r="W402">
        <v>387</v>
      </c>
      <c r="Y402" s="228" t="e">
        <f>IF(LEN('OSNOVNA PLAČA'!#REF!)&gt;0&gt;0,'OSNOVNA PLAČA'!#REF!,"")</f>
        <v>#REF!</v>
      </c>
    </row>
    <row r="403" spans="22:25" x14ac:dyDescent="0.25">
      <c r="V403" t="e">
        <f t="shared" si="6"/>
        <v>#REF!</v>
      </c>
      <c r="W403">
        <v>388</v>
      </c>
      <c r="Y403" s="228" t="e">
        <f>IF(LEN('OSNOVNA PLAČA'!#REF!)&gt;0&gt;0,'OSNOVNA PLAČA'!#REF!,"")</f>
        <v>#REF!</v>
      </c>
    </row>
    <row r="404" spans="22:25" x14ac:dyDescent="0.25">
      <c r="V404" t="e">
        <f t="shared" si="6"/>
        <v>#REF!</v>
      </c>
      <c r="W404">
        <v>389</v>
      </c>
      <c r="Y404" s="228" t="e">
        <f>IF(LEN('OSNOVNA PLAČA'!#REF!)&gt;0&gt;0,'OSNOVNA PLAČA'!#REF!,"")</f>
        <v>#REF!</v>
      </c>
    </row>
    <row r="405" spans="22:25" x14ac:dyDescent="0.25">
      <c r="V405" t="e">
        <f t="shared" si="6"/>
        <v>#REF!</v>
      </c>
      <c r="W405">
        <v>390</v>
      </c>
      <c r="Y405" s="228" t="e">
        <f>IF(LEN('OSNOVNA PLAČA'!#REF!)&gt;0&gt;0,'OSNOVNA PLAČA'!#REF!,"")</f>
        <v>#REF!</v>
      </c>
    </row>
    <row r="406" spans="22:25" x14ac:dyDescent="0.25">
      <c r="V406" t="e">
        <f t="shared" si="6"/>
        <v>#REF!</v>
      </c>
      <c r="W406">
        <v>391</v>
      </c>
      <c r="Y406" s="228" t="e">
        <f>IF(LEN('OSNOVNA PLAČA'!#REF!)&gt;0&gt;0,'OSNOVNA PLAČA'!#REF!,"")</f>
        <v>#REF!</v>
      </c>
    </row>
    <row r="407" spans="22:25" x14ac:dyDescent="0.25">
      <c r="V407" t="e">
        <f t="shared" si="6"/>
        <v>#REF!</v>
      </c>
      <c r="W407">
        <v>392</v>
      </c>
      <c r="Y407" s="228" t="e">
        <f>IF(LEN('OSNOVNA PLAČA'!#REF!)&gt;0&gt;0,'OSNOVNA PLAČA'!#REF!,"")</f>
        <v>#REF!</v>
      </c>
    </row>
    <row r="408" spans="22:25" x14ac:dyDescent="0.25">
      <c r="V408" t="e">
        <f t="shared" si="6"/>
        <v>#REF!</v>
      </c>
      <c r="W408">
        <v>393</v>
      </c>
      <c r="Y408" s="228" t="e">
        <f>IF(LEN('OSNOVNA PLAČA'!#REF!)&gt;0&gt;0,'OSNOVNA PLAČA'!#REF!,"")</f>
        <v>#REF!</v>
      </c>
    </row>
    <row r="409" spans="22:25" x14ac:dyDescent="0.25">
      <c r="V409" t="e">
        <f t="shared" si="6"/>
        <v>#REF!</v>
      </c>
      <c r="W409">
        <v>394</v>
      </c>
      <c r="Y409" s="228" t="e">
        <f>IF(LEN('OSNOVNA PLAČA'!#REF!)&gt;0&gt;0,'OSNOVNA PLAČA'!#REF!,"")</f>
        <v>#REF!</v>
      </c>
    </row>
    <row r="410" spans="22:25" x14ac:dyDescent="0.25">
      <c r="V410" t="e">
        <f t="shared" si="6"/>
        <v>#REF!</v>
      </c>
      <c r="W410">
        <v>395</v>
      </c>
      <c r="Y410" s="228" t="e">
        <f>IF(LEN('OSNOVNA PLAČA'!#REF!)&gt;0&gt;0,'OSNOVNA PLAČA'!#REF!,"")</f>
        <v>#REF!</v>
      </c>
    </row>
    <row r="411" spans="22:25" x14ac:dyDescent="0.25">
      <c r="V411" t="e">
        <f t="shared" si="6"/>
        <v>#REF!</v>
      </c>
      <c r="W411">
        <v>396</v>
      </c>
      <c r="Y411" s="228" t="e">
        <f>IF(LEN('OSNOVNA PLAČA'!#REF!)&gt;0&gt;0,'OSNOVNA PLAČA'!#REF!,"")</f>
        <v>#REF!</v>
      </c>
    </row>
    <row r="412" spans="22:25" x14ac:dyDescent="0.25">
      <c r="V412" t="e">
        <f t="shared" si="6"/>
        <v>#REF!</v>
      </c>
      <c r="W412">
        <v>397</v>
      </c>
      <c r="Y412" s="228" t="e">
        <f>IF(LEN('OSNOVNA PLAČA'!#REF!)&gt;0&gt;0,'OSNOVNA PLAČA'!#REF!,"")</f>
        <v>#REF!</v>
      </c>
    </row>
    <row r="413" spans="22:25" x14ac:dyDescent="0.25">
      <c r="V413" t="e">
        <f t="shared" si="6"/>
        <v>#REF!</v>
      </c>
      <c r="W413">
        <v>398</v>
      </c>
      <c r="Y413" s="228" t="e">
        <f>IF(LEN('OSNOVNA PLAČA'!#REF!)&gt;0&gt;0,'OSNOVNA PLAČA'!#REF!,"")</f>
        <v>#REF!</v>
      </c>
    </row>
    <row r="414" spans="22:25" x14ac:dyDescent="0.25">
      <c r="V414" t="e">
        <f t="shared" si="6"/>
        <v>#REF!</v>
      </c>
      <c r="W414">
        <v>399</v>
      </c>
      <c r="Y414" s="228" t="e">
        <f>IF(LEN('OSNOVNA PLAČA'!#REF!)&gt;0&gt;0,'OSNOVNA PLAČA'!#REF!,"")</f>
        <v>#REF!</v>
      </c>
    </row>
    <row r="415" spans="22:25" x14ac:dyDescent="0.25">
      <c r="V415" t="e">
        <f t="shared" si="6"/>
        <v>#REF!</v>
      </c>
      <c r="W415">
        <v>400</v>
      </c>
      <c r="Y415" s="228" t="e">
        <f>IF(LEN('OSNOVNA PLAČA'!#REF!)&gt;0&gt;0,'OSNOVNA PLAČA'!#REF!,"")</f>
        <v>#REF!</v>
      </c>
    </row>
    <row r="416" spans="22:25" x14ac:dyDescent="0.25">
      <c r="V416" t="e">
        <f t="shared" si="6"/>
        <v>#REF!</v>
      </c>
      <c r="W416">
        <v>401</v>
      </c>
      <c r="Y416" s="228" t="e">
        <f>IF(LEN('OSNOVNA PLAČA'!#REF!)&gt;0&gt;0,'OSNOVNA PLAČA'!#REF!,"")</f>
        <v>#REF!</v>
      </c>
    </row>
    <row r="417" spans="22:25" x14ac:dyDescent="0.25">
      <c r="V417" t="e">
        <f t="shared" si="6"/>
        <v>#REF!</v>
      </c>
      <c r="W417">
        <v>402</v>
      </c>
      <c r="Y417" s="228" t="e">
        <f>IF(LEN('OSNOVNA PLAČA'!#REF!)&gt;0&gt;0,'OSNOVNA PLAČA'!#REF!,"")</f>
        <v>#REF!</v>
      </c>
    </row>
    <row r="418" spans="22:25" x14ac:dyDescent="0.25">
      <c r="V418" t="e">
        <f t="shared" si="6"/>
        <v>#REF!</v>
      </c>
      <c r="W418">
        <v>403</v>
      </c>
      <c r="Y418" s="228" t="e">
        <f>IF(LEN('OSNOVNA PLAČA'!#REF!)&gt;0&gt;0,'OSNOVNA PLAČA'!#REF!,"")</f>
        <v>#REF!</v>
      </c>
    </row>
    <row r="419" spans="22:25" x14ac:dyDescent="0.25">
      <c r="V419" t="e">
        <f t="shared" si="6"/>
        <v>#REF!</v>
      </c>
      <c r="W419">
        <v>404</v>
      </c>
      <c r="Y419" s="228" t="e">
        <f>IF(LEN('OSNOVNA PLAČA'!#REF!)&gt;0&gt;0,'OSNOVNA PLAČA'!#REF!,"")</f>
        <v>#REF!</v>
      </c>
    </row>
    <row r="420" spans="22:25" x14ac:dyDescent="0.25">
      <c r="V420" t="e">
        <f t="shared" si="6"/>
        <v>#REF!</v>
      </c>
      <c r="W420">
        <v>405</v>
      </c>
      <c r="Y420" s="228" t="e">
        <f>IF(LEN('OSNOVNA PLAČA'!#REF!)&gt;0&gt;0,'OSNOVNA PLAČA'!#REF!,"")</f>
        <v>#REF!</v>
      </c>
    </row>
    <row r="421" spans="22:25" x14ac:dyDescent="0.25">
      <c r="V421" t="e">
        <f t="shared" si="6"/>
        <v>#REF!</v>
      </c>
      <c r="W421">
        <v>406</v>
      </c>
      <c r="Y421" s="228" t="e">
        <f>IF(LEN('OSNOVNA PLAČA'!#REF!)&gt;0&gt;0,'OSNOVNA PLAČA'!#REF!,"")</f>
        <v>#REF!</v>
      </c>
    </row>
    <row r="422" spans="22:25" x14ac:dyDescent="0.25">
      <c r="V422" t="e">
        <f t="shared" si="6"/>
        <v>#REF!</v>
      </c>
      <c r="W422">
        <v>407</v>
      </c>
      <c r="Y422" s="228" t="e">
        <f>IF(LEN('OSNOVNA PLAČA'!#REF!)&gt;0&gt;0,'OSNOVNA PLAČA'!#REF!,"")</f>
        <v>#REF!</v>
      </c>
    </row>
    <row r="423" spans="22:25" x14ac:dyDescent="0.25">
      <c r="V423" t="e">
        <f t="shared" si="6"/>
        <v>#REF!</v>
      </c>
      <c r="W423">
        <v>408</v>
      </c>
      <c r="Y423" s="228" t="e">
        <f>IF(LEN('OSNOVNA PLAČA'!#REF!)&gt;0&gt;0,'OSNOVNA PLAČA'!#REF!,"")</f>
        <v>#REF!</v>
      </c>
    </row>
    <row r="424" spans="22:25" x14ac:dyDescent="0.25">
      <c r="V424" t="e">
        <f t="shared" si="6"/>
        <v>#REF!</v>
      </c>
      <c r="W424">
        <v>409</v>
      </c>
      <c r="Y424" s="228" t="e">
        <f>IF(LEN('OSNOVNA PLAČA'!#REF!)&gt;0&gt;0,'OSNOVNA PLAČA'!#REF!,"")</f>
        <v>#REF!</v>
      </c>
    </row>
    <row r="425" spans="22:25" x14ac:dyDescent="0.25">
      <c r="V425" t="e">
        <f t="shared" si="6"/>
        <v>#REF!</v>
      </c>
      <c r="W425">
        <v>410</v>
      </c>
      <c r="Y425" s="228" t="e">
        <f>IF(LEN('OSNOVNA PLAČA'!#REF!)&gt;0&gt;0,'OSNOVNA PLAČA'!#REF!,"")</f>
        <v>#REF!</v>
      </c>
    </row>
    <row r="426" spans="22:25" x14ac:dyDescent="0.25">
      <c r="V426" t="e">
        <f t="shared" si="6"/>
        <v>#REF!</v>
      </c>
      <c r="W426">
        <v>411</v>
      </c>
      <c r="Y426" s="228" t="e">
        <f>IF(LEN('OSNOVNA PLAČA'!#REF!)&gt;0&gt;0,'OSNOVNA PLAČA'!#REF!,"")</f>
        <v>#REF!</v>
      </c>
    </row>
    <row r="427" spans="22:25" x14ac:dyDescent="0.25">
      <c r="V427" t="e">
        <f t="shared" si="6"/>
        <v>#REF!</v>
      </c>
      <c r="W427">
        <v>412</v>
      </c>
      <c r="Y427" s="228" t="e">
        <f>IF(LEN('OSNOVNA PLAČA'!#REF!)&gt;0&gt;0,'OSNOVNA PLAČA'!#REF!,"")</f>
        <v>#REF!</v>
      </c>
    </row>
    <row r="428" spans="22:25" x14ac:dyDescent="0.25">
      <c r="V428" t="e">
        <f t="shared" si="6"/>
        <v>#REF!</v>
      </c>
      <c r="W428">
        <v>413</v>
      </c>
      <c r="Y428" s="228" t="e">
        <f>IF(LEN('OSNOVNA PLAČA'!#REF!)&gt;0&gt;0,'OSNOVNA PLAČA'!#REF!,"")</f>
        <v>#REF!</v>
      </c>
    </row>
    <row r="429" spans="22:25" x14ac:dyDescent="0.25">
      <c r="V429" t="e">
        <f t="shared" si="6"/>
        <v>#REF!</v>
      </c>
      <c r="W429">
        <v>414</v>
      </c>
      <c r="Y429" s="228" t="e">
        <f>IF(LEN('OSNOVNA PLAČA'!#REF!)&gt;0&gt;0,'OSNOVNA PLAČA'!#REF!,"")</f>
        <v>#REF!</v>
      </c>
    </row>
    <row r="430" spans="22:25" x14ac:dyDescent="0.25">
      <c r="V430" t="e">
        <f t="shared" si="6"/>
        <v>#REF!</v>
      </c>
      <c r="W430">
        <v>415</v>
      </c>
      <c r="Y430" s="228" t="e">
        <f>IF(LEN('OSNOVNA PLAČA'!#REF!)&gt;0&gt;0,'OSNOVNA PLAČA'!#REF!,"")</f>
        <v>#REF!</v>
      </c>
    </row>
    <row r="431" spans="22:25" x14ac:dyDescent="0.25">
      <c r="V431" t="e">
        <f t="shared" si="6"/>
        <v>#REF!</v>
      </c>
      <c r="W431">
        <v>416</v>
      </c>
      <c r="Y431" s="228" t="e">
        <f>IF(LEN('OSNOVNA PLAČA'!#REF!)&gt;0&gt;0,'OSNOVNA PLAČA'!#REF!,"")</f>
        <v>#REF!</v>
      </c>
    </row>
    <row r="432" spans="22:25" x14ac:dyDescent="0.25">
      <c r="V432" t="e">
        <f t="shared" si="6"/>
        <v>#REF!</v>
      </c>
      <c r="W432">
        <v>417</v>
      </c>
      <c r="Y432" s="228" t="e">
        <f>IF(LEN('OSNOVNA PLAČA'!#REF!)&gt;0&gt;0,'OSNOVNA PLAČA'!#REF!,"")</f>
        <v>#REF!</v>
      </c>
    </row>
    <row r="433" spans="22:25" x14ac:dyDescent="0.25">
      <c r="V433" t="e">
        <f t="shared" si="6"/>
        <v>#REF!</v>
      </c>
      <c r="W433">
        <v>418</v>
      </c>
      <c r="Y433" s="228" t="e">
        <f>IF(LEN('OSNOVNA PLAČA'!#REF!)&gt;0&gt;0,'OSNOVNA PLAČA'!#REF!,"")</f>
        <v>#REF!</v>
      </c>
    </row>
    <row r="434" spans="22:25" x14ac:dyDescent="0.25">
      <c r="V434" t="e">
        <f t="shared" si="6"/>
        <v>#REF!</v>
      </c>
      <c r="W434">
        <v>419</v>
      </c>
      <c r="Y434" s="228" t="e">
        <f>IF(LEN('OSNOVNA PLAČA'!#REF!)&gt;0&gt;0,'OSNOVNA PLAČA'!#REF!,"")</f>
        <v>#REF!</v>
      </c>
    </row>
    <row r="435" spans="22:25" x14ac:dyDescent="0.25">
      <c r="V435" t="e">
        <f t="shared" si="6"/>
        <v>#REF!</v>
      </c>
      <c r="W435">
        <v>420</v>
      </c>
      <c r="Y435" s="228" t="e">
        <f>IF(LEN('OSNOVNA PLAČA'!#REF!)&gt;0&gt;0,'OSNOVNA PLAČA'!#REF!,"")</f>
        <v>#REF!</v>
      </c>
    </row>
    <row r="436" spans="22:25" x14ac:dyDescent="0.25">
      <c r="V436" t="e">
        <f t="shared" si="6"/>
        <v>#REF!</v>
      </c>
      <c r="W436">
        <v>421</v>
      </c>
      <c r="Y436" s="228" t="e">
        <f>IF(LEN('OSNOVNA PLAČA'!#REF!)&gt;0&gt;0,'OSNOVNA PLAČA'!#REF!,"")</f>
        <v>#REF!</v>
      </c>
    </row>
    <row r="437" spans="22:25" x14ac:dyDescent="0.25">
      <c r="V437" t="e">
        <f t="shared" si="6"/>
        <v>#REF!</v>
      </c>
      <c r="W437">
        <v>422</v>
      </c>
      <c r="Y437" s="228" t="e">
        <f>IF(LEN('OSNOVNA PLAČA'!#REF!)&gt;0&gt;0,'OSNOVNA PLAČA'!#REF!,"")</f>
        <v>#REF!</v>
      </c>
    </row>
    <row r="438" spans="22:25" x14ac:dyDescent="0.25">
      <c r="V438" t="e">
        <f t="shared" si="6"/>
        <v>#REF!</v>
      </c>
      <c r="W438">
        <v>423</v>
      </c>
      <c r="Y438" s="228" t="e">
        <f>IF(LEN('OSNOVNA PLAČA'!#REF!)&gt;0&gt;0,'OSNOVNA PLAČA'!#REF!,"")</f>
        <v>#REF!</v>
      </c>
    </row>
    <row r="439" spans="22:25" x14ac:dyDescent="0.25">
      <c r="V439" t="e">
        <f t="shared" si="6"/>
        <v>#REF!</v>
      </c>
      <c r="W439">
        <v>424</v>
      </c>
      <c r="Y439" s="228" t="e">
        <f>IF(LEN('OSNOVNA PLAČA'!#REF!)&gt;0&gt;0,'OSNOVNA PLAČA'!#REF!,"")</f>
        <v>#REF!</v>
      </c>
    </row>
    <row r="440" spans="22:25" x14ac:dyDescent="0.25">
      <c r="V440" t="e">
        <f t="shared" si="6"/>
        <v>#REF!</v>
      </c>
      <c r="W440">
        <v>425</v>
      </c>
      <c r="Y440" s="228" t="e">
        <f>IF(LEN('OSNOVNA PLAČA'!#REF!)&gt;0&gt;0,'OSNOVNA PLAČA'!#REF!,"")</f>
        <v>#REF!</v>
      </c>
    </row>
    <row r="441" spans="22:25" x14ac:dyDescent="0.25">
      <c r="V441" t="e">
        <f t="shared" si="6"/>
        <v>#REF!</v>
      </c>
      <c r="W441">
        <v>426</v>
      </c>
      <c r="Y441" s="228" t="e">
        <f>IF(LEN('OSNOVNA PLAČA'!#REF!)&gt;0&gt;0,'OSNOVNA PLAČA'!#REF!,"")</f>
        <v>#REF!</v>
      </c>
    </row>
    <row r="442" spans="22:25" x14ac:dyDescent="0.25">
      <c r="V442" t="e">
        <f t="shared" si="6"/>
        <v>#REF!</v>
      </c>
      <c r="W442">
        <v>427</v>
      </c>
      <c r="Y442" s="228" t="e">
        <f>IF(LEN('OSNOVNA PLAČA'!#REF!)&gt;0&gt;0,'OSNOVNA PLAČA'!#REF!,"")</f>
        <v>#REF!</v>
      </c>
    </row>
    <row r="443" spans="22:25" x14ac:dyDescent="0.25">
      <c r="V443" t="e">
        <f t="shared" si="6"/>
        <v>#REF!</v>
      </c>
      <c r="W443">
        <v>428</v>
      </c>
      <c r="Y443" s="228" t="e">
        <f>IF(LEN('OSNOVNA PLAČA'!#REF!)&gt;0&gt;0,'OSNOVNA PLAČA'!#REF!,"")</f>
        <v>#REF!</v>
      </c>
    </row>
    <row r="444" spans="22:25" x14ac:dyDescent="0.25">
      <c r="V444" t="e">
        <f t="shared" si="6"/>
        <v>#REF!</v>
      </c>
      <c r="W444">
        <v>429</v>
      </c>
      <c r="Y444" s="228" t="e">
        <f>IF(LEN('OSNOVNA PLAČA'!#REF!)&gt;0&gt;0,'OSNOVNA PLAČA'!#REF!,"")</f>
        <v>#REF!</v>
      </c>
    </row>
    <row r="445" spans="22:25" x14ac:dyDescent="0.25">
      <c r="V445" t="e">
        <f t="shared" si="6"/>
        <v>#REF!</v>
      </c>
      <c r="W445">
        <v>430</v>
      </c>
      <c r="Y445" s="228" t="e">
        <f>IF(LEN('OSNOVNA PLAČA'!#REF!)&gt;0&gt;0,'OSNOVNA PLAČA'!#REF!,"")</f>
        <v>#REF!</v>
      </c>
    </row>
    <row r="446" spans="22:25" x14ac:dyDescent="0.25">
      <c r="V446" t="e">
        <f t="shared" si="6"/>
        <v>#REF!</v>
      </c>
      <c r="W446">
        <v>431</v>
      </c>
      <c r="Y446" s="228" t="e">
        <f>IF(LEN('OSNOVNA PLAČA'!#REF!)&gt;0&gt;0,'OSNOVNA PLAČA'!#REF!,"")</f>
        <v>#REF!</v>
      </c>
    </row>
    <row r="447" spans="22:25" x14ac:dyDescent="0.25">
      <c r="V447" t="e">
        <f t="shared" si="6"/>
        <v>#REF!</v>
      </c>
      <c r="W447">
        <v>432</v>
      </c>
      <c r="Y447" s="228" t="e">
        <f>IF(LEN('OSNOVNA PLAČA'!#REF!)&gt;0&gt;0,'OSNOVNA PLAČA'!#REF!,"")</f>
        <v>#REF!</v>
      </c>
    </row>
    <row r="448" spans="22:25" x14ac:dyDescent="0.25">
      <c r="V448" t="e">
        <f t="shared" si="6"/>
        <v>#REF!</v>
      </c>
      <c r="W448">
        <v>433</v>
      </c>
      <c r="Y448" s="228" t="e">
        <f>IF(LEN('OSNOVNA PLAČA'!#REF!)&gt;0&gt;0,'OSNOVNA PLAČA'!#REF!,"")</f>
        <v>#REF!</v>
      </c>
    </row>
    <row r="449" spans="22:25" x14ac:dyDescent="0.25">
      <c r="V449" t="e">
        <f t="shared" si="6"/>
        <v>#REF!</v>
      </c>
      <c r="W449">
        <v>434</v>
      </c>
      <c r="Y449" s="228" t="e">
        <f>IF(LEN('OSNOVNA PLAČA'!#REF!)&gt;0&gt;0,'OSNOVNA PLAČA'!#REF!,"")</f>
        <v>#REF!</v>
      </c>
    </row>
    <row r="450" spans="22:25" x14ac:dyDescent="0.25">
      <c r="V450" t="e">
        <f t="shared" si="6"/>
        <v>#REF!</v>
      </c>
      <c r="W450">
        <v>435</v>
      </c>
      <c r="Y450" s="228" t="e">
        <f>IF(LEN('OSNOVNA PLAČA'!#REF!)&gt;0&gt;0,'OSNOVNA PLAČA'!#REF!,"")</f>
        <v>#REF!</v>
      </c>
    </row>
    <row r="451" spans="22:25" x14ac:dyDescent="0.25">
      <c r="V451" t="e">
        <f t="shared" si="6"/>
        <v>#REF!</v>
      </c>
      <c r="W451">
        <v>436</v>
      </c>
      <c r="Y451" s="228" t="e">
        <f>IF(LEN('OSNOVNA PLAČA'!#REF!)&gt;0&gt;0,'OSNOVNA PLAČA'!#REF!,"")</f>
        <v>#REF!</v>
      </c>
    </row>
    <row r="452" spans="22:25" x14ac:dyDescent="0.25">
      <c r="V452" t="e">
        <f t="shared" si="6"/>
        <v>#REF!</v>
      </c>
      <c r="W452">
        <v>437</v>
      </c>
      <c r="Y452" s="228" t="e">
        <f>IF(LEN('OSNOVNA PLAČA'!#REF!)&gt;0&gt;0,'OSNOVNA PLAČA'!#REF!,"")</f>
        <v>#REF!</v>
      </c>
    </row>
    <row r="453" spans="22:25" x14ac:dyDescent="0.25">
      <c r="V453" t="e">
        <f t="shared" si="6"/>
        <v>#REF!</v>
      </c>
      <c r="W453">
        <v>438</v>
      </c>
      <c r="Y453" s="228" t="e">
        <f>IF(LEN('OSNOVNA PLAČA'!#REF!)&gt;0&gt;0,'OSNOVNA PLAČA'!#REF!,"")</f>
        <v>#REF!</v>
      </c>
    </row>
    <row r="454" spans="22:25" x14ac:dyDescent="0.25">
      <c r="V454" t="e">
        <f t="shared" si="6"/>
        <v>#REF!</v>
      </c>
      <c r="W454">
        <v>439</v>
      </c>
      <c r="Y454" s="228" t="e">
        <f>IF(LEN('OSNOVNA PLAČA'!#REF!)&gt;0&gt;0,'OSNOVNA PLAČA'!#REF!,"")</f>
        <v>#REF!</v>
      </c>
    </row>
    <row r="455" spans="22:25" x14ac:dyDescent="0.25">
      <c r="V455" t="e">
        <f t="shared" si="6"/>
        <v>#REF!</v>
      </c>
      <c r="W455">
        <v>440</v>
      </c>
      <c r="Y455" s="228" t="e">
        <f>IF(LEN('OSNOVNA PLAČA'!#REF!)&gt;0&gt;0,'OSNOVNA PLAČA'!#REF!,"")</f>
        <v>#REF!</v>
      </c>
    </row>
    <row r="456" spans="22:25" x14ac:dyDescent="0.25">
      <c r="V456" t="e">
        <f t="shared" si="6"/>
        <v>#REF!</v>
      </c>
      <c r="W456">
        <v>441</v>
      </c>
      <c r="Y456" s="228" t="e">
        <f>IF(LEN('OSNOVNA PLAČA'!#REF!)&gt;0&gt;0,'OSNOVNA PLAČA'!#REF!,"")</f>
        <v>#REF!</v>
      </c>
    </row>
    <row r="457" spans="22:25" x14ac:dyDescent="0.25">
      <c r="V457" t="e">
        <f t="shared" si="6"/>
        <v>#REF!</v>
      </c>
      <c r="W457">
        <v>442</v>
      </c>
      <c r="Y457" s="228" t="e">
        <f>IF(LEN('OSNOVNA PLAČA'!#REF!)&gt;0&gt;0,'OSNOVNA PLAČA'!#REF!,"")</f>
        <v>#REF!</v>
      </c>
    </row>
    <row r="458" spans="22:25" x14ac:dyDescent="0.25">
      <c r="V458" t="e">
        <f t="shared" si="6"/>
        <v>#REF!</v>
      </c>
      <c r="W458">
        <v>443</v>
      </c>
      <c r="Y458" s="228" t="e">
        <f>IF(LEN('OSNOVNA PLAČA'!#REF!)&gt;0&gt;0,'OSNOVNA PLAČA'!#REF!,"")</f>
        <v>#REF!</v>
      </c>
    </row>
    <row r="459" spans="22:25" x14ac:dyDescent="0.25">
      <c r="V459" t="e">
        <f t="shared" si="6"/>
        <v>#REF!</v>
      </c>
      <c r="W459">
        <v>444</v>
      </c>
      <c r="Y459" s="228" t="e">
        <f>IF(LEN('OSNOVNA PLAČA'!#REF!)&gt;0&gt;0,'OSNOVNA PLAČA'!#REF!,"")</f>
        <v>#REF!</v>
      </c>
    </row>
    <row r="460" spans="22:25" x14ac:dyDescent="0.25">
      <c r="V460" t="e">
        <f t="shared" si="6"/>
        <v>#REF!</v>
      </c>
      <c r="W460">
        <v>445</v>
      </c>
      <c r="Y460" s="228" t="e">
        <f>IF(LEN('OSNOVNA PLAČA'!#REF!)&gt;0&gt;0,'OSNOVNA PLAČA'!#REF!,"")</f>
        <v>#REF!</v>
      </c>
    </row>
    <row r="461" spans="22:25" x14ac:dyDescent="0.25">
      <c r="V461" t="e">
        <f t="shared" si="6"/>
        <v>#REF!</v>
      </c>
      <c r="W461">
        <v>446</v>
      </c>
      <c r="Y461" s="228" t="e">
        <f>IF(LEN('OSNOVNA PLAČA'!#REF!)&gt;0&gt;0,'OSNOVNA PLAČA'!#REF!,"")</f>
        <v>#REF!</v>
      </c>
    </row>
    <row r="462" spans="22:25" x14ac:dyDescent="0.25">
      <c r="V462" t="e">
        <f t="shared" si="6"/>
        <v>#REF!</v>
      </c>
      <c r="W462">
        <v>447</v>
      </c>
      <c r="Y462" s="228" t="e">
        <f>IF(LEN('OSNOVNA PLAČA'!#REF!)&gt;0&gt;0,'OSNOVNA PLAČA'!#REF!,"")</f>
        <v>#REF!</v>
      </c>
    </row>
    <row r="463" spans="22:25" x14ac:dyDescent="0.25">
      <c r="V463" t="e">
        <f t="shared" si="6"/>
        <v>#REF!</v>
      </c>
      <c r="W463">
        <v>448</v>
      </c>
      <c r="Y463" s="228" t="e">
        <f>IF(LEN('OSNOVNA PLAČA'!#REF!)&gt;0&gt;0,'OSNOVNA PLAČA'!#REF!,"")</f>
        <v>#REF!</v>
      </c>
    </row>
    <row r="464" spans="22:25" x14ac:dyDescent="0.25">
      <c r="V464" t="e">
        <f t="shared" si="6"/>
        <v>#REF!</v>
      </c>
      <c r="W464">
        <v>449</v>
      </c>
      <c r="Y464" s="228" t="e">
        <f>IF(LEN('OSNOVNA PLAČA'!#REF!)&gt;0&gt;0,'OSNOVNA PLAČA'!#REF!,"")</f>
        <v>#REF!</v>
      </c>
    </row>
    <row r="465" spans="22:25" x14ac:dyDescent="0.25">
      <c r="V465" t="e">
        <f t="shared" ref="V465:V528" si="7">IF(LEN(Y465)&gt;0,CONCATENATE(TEXT(W465,0),"   ",Y465),"")</f>
        <v>#REF!</v>
      </c>
      <c r="W465">
        <v>450</v>
      </c>
      <c r="Y465" s="228" t="e">
        <f>IF(LEN('OSNOVNA PLAČA'!#REF!)&gt;0&gt;0,'OSNOVNA PLAČA'!#REF!,"")</f>
        <v>#REF!</v>
      </c>
    </row>
    <row r="466" spans="22:25" x14ac:dyDescent="0.25">
      <c r="V466" t="e">
        <f t="shared" si="7"/>
        <v>#REF!</v>
      </c>
      <c r="W466">
        <v>451</v>
      </c>
      <c r="Y466" s="228" t="e">
        <f>IF(LEN('OSNOVNA PLAČA'!#REF!)&gt;0&gt;0,'OSNOVNA PLAČA'!#REF!,"")</f>
        <v>#REF!</v>
      </c>
    </row>
    <row r="467" spans="22:25" x14ac:dyDescent="0.25">
      <c r="V467" t="e">
        <f t="shared" si="7"/>
        <v>#REF!</v>
      </c>
      <c r="W467">
        <v>452</v>
      </c>
      <c r="Y467" s="228" t="e">
        <f>IF(LEN('OSNOVNA PLAČA'!#REF!)&gt;0&gt;0,'OSNOVNA PLAČA'!#REF!,"")</f>
        <v>#REF!</v>
      </c>
    </row>
    <row r="468" spans="22:25" x14ac:dyDescent="0.25">
      <c r="V468" t="e">
        <f t="shared" si="7"/>
        <v>#REF!</v>
      </c>
      <c r="W468">
        <v>453</v>
      </c>
      <c r="Y468" s="228" t="e">
        <f>IF(LEN('OSNOVNA PLAČA'!#REF!)&gt;0&gt;0,'OSNOVNA PLAČA'!#REF!,"")</f>
        <v>#REF!</v>
      </c>
    </row>
    <row r="469" spans="22:25" x14ac:dyDescent="0.25">
      <c r="V469" t="e">
        <f t="shared" si="7"/>
        <v>#REF!</v>
      </c>
      <c r="W469">
        <v>454</v>
      </c>
      <c r="Y469" s="228" t="e">
        <f>IF(LEN('OSNOVNA PLAČA'!#REF!)&gt;0&gt;0,'OSNOVNA PLAČA'!#REF!,"")</f>
        <v>#REF!</v>
      </c>
    </row>
    <row r="470" spans="22:25" x14ac:dyDescent="0.25">
      <c r="V470" t="e">
        <f t="shared" si="7"/>
        <v>#REF!</v>
      </c>
      <c r="W470">
        <v>455</v>
      </c>
      <c r="Y470" s="228" t="e">
        <f>IF(LEN('OSNOVNA PLAČA'!#REF!)&gt;0&gt;0,'OSNOVNA PLAČA'!#REF!,"")</f>
        <v>#REF!</v>
      </c>
    </row>
    <row r="471" spans="22:25" x14ac:dyDescent="0.25">
      <c r="V471" t="e">
        <f t="shared" si="7"/>
        <v>#REF!</v>
      </c>
      <c r="W471">
        <v>456</v>
      </c>
      <c r="Y471" s="228" t="e">
        <f>IF(LEN('OSNOVNA PLAČA'!#REF!)&gt;0&gt;0,'OSNOVNA PLAČA'!#REF!,"")</f>
        <v>#REF!</v>
      </c>
    </row>
    <row r="472" spans="22:25" x14ac:dyDescent="0.25">
      <c r="V472" t="e">
        <f t="shared" si="7"/>
        <v>#REF!</v>
      </c>
      <c r="W472">
        <v>457</v>
      </c>
      <c r="Y472" s="228" t="e">
        <f>IF(LEN('OSNOVNA PLAČA'!#REF!)&gt;0&gt;0,'OSNOVNA PLAČA'!#REF!,"")</f>
        <v>#REF!</v>
      </c>
    </row>
    <row r="473" spans="22:25" x14ac:dyDescent="0.25">
      <c r="V473" t="e">
        <f t="shared" si="7"/>
        <v>#REF!</v>
      </c>
      <c r="W473">
        <v>458</v>
      </c>
      <c r="Y473" s="228" t="e">
        <f>IF(LEN('OSNOVNA PLAČA'!#REF!)&gt;0&gt;0,'OSNOVNA PLAČA'!#REF!,"")</f>
        <v>#REF!</v>
      </c>
    </row>
    <row r="474" spans="22:25" x14ac:dyDescent="0.25">
      <c r="V474" t="e">
        <f t="shared" si="7"/>
        <v>#REF!</v>
      </c>
      <c r="W474">
        <v>459</v>
      </c>
      <c r="Y474" s="228" t="e">
        <f>IF(LEN('OSNOVNA PLAČA'!#REF!)&gt;0&gt;0,'OSNOVNA PLAČA'!#REF!,"")</f>
        <v>#REF!</v>
      </c>
    </row>
    <row r="475" spans="22:25" x14ac:dyDescent="0.25">
      <c r="V475" t="e">
        <f t="shared" si="7"/>
        <v>#REF!</v>
      </c>
      <c r="W475">
        <v>460</v>
      </c>
      <c r="Y475" s="228" t="e">
        <f>IF(LEN('OSNOVNA PLAČA'!#REF!)&gt;0&gt;0,'OSNOVNA PLAČA'!#REF!,"")</f>
        <v>#REF!</v>
      </c>
    </row>
    <row r="476" spans="22:25" x14ac:dyDescent="0.25">
      <c r="V476" t="e">
        <f t="shared" si="7"/>
        <v>#REF!</v>
      </c>
      <c r="W476">
        <v>461</v>
      </c>
      <c r="Y476" s="228" t="e">
        <f>IF(LEN('OSNOVNA PLAČA'!#REF!)&gt;0&gt;0,'OSNOVNA PLAČA'!#REF!,"")</f>
        <v>#REF!</v>
      </c>
    </row>
    <row r="477" spans="22:25" x14ac:dyDescent="0.25">
      <c r="V477" t="e">
        <f t="shared" si="7"/>
        <v>#REF!</v>
      </c>
      <c r="W477">
        <v>462</v>
      </c>
      <c r="Y477" s="228" t="e">
        <f>IF(LEN('OSNOVNA PLAČA'!#REF!)&gt;0&gt;0,'OSNOVNA PLAČA'!#REF!,"")</f>
        <v>#REF!</v>
      </c>
    </row>
    <row r="478" spans="22:25" x14ac:dyDescent="0.25">
      <c r="V478" t="e">
        <f t="shared" si="7"/>
        <v>#REF!</v>
      </c>
      <c r="W478">
        <v>463</v>
      </c>
      <c r="Y478" s="228" t="e">
        <f>IF(LEN('OSNOVNA PLAČA'!#REF!)&gt;0&gt;0,'OSNOVNA PLAČA'!#REF!,"")</f>
        <v>#REF!</v>
      </c>
    </row>
    <row r="479" spans="22:25" x14ac:dyDescent="0.25">
      <c r="V479" t="e">
        <f t="shared" si="7"/>
        <v>#REF!</v>
      </c>
      <c r="W479">
        <v>464</v>
      </c>
      <c r="Y479" s="228" t="e">
        <f>IF(LEN('OSNOVNA PLAČA'!#REF!)&gt;0&gt;0,'OSNOVNA PLAČA'!#REF!,"")</f>
        <v>#REF!</v>
      </c>
    </row>
    <row r="480" spans="22:25" x14ac:dyDescent="0.25">
      <c r="V480" t="e">
        <f t="shared" si="7"/>
        <v>#REF!</v>
      </c>
      <c r="W480">
        <v>465</v>
      </c>
      <c r="Y480" s="228" t="e">
        <f>IF(LEN('OSNOVNA PLAČA'!#REF!)&gt;0&gt;0,'OSNOVNA PLAČA'!#REF!,"")</f>
        <v>#REF!</v>
      </c>
    </row>
    <row r="481" spans="22:25" x14ac:dyDescent="0.25">
      <c r="V481" t="e">
        <f t="shared" si="7"/>
        <v>#REF!</v>
      </c>
      <c r="W481">
        <v>466</v>
      </c>
      <c r="Y481" s="228" t="e">
        <f>IF(LEN('OSNOVNA PLAČA'!#REF!)&gt;0&gt;0,'OSNOVNA PLAČA'!#REF!,"")</f>
        <v>#REF!</v>
      </c>
    </row>
    <row r="482" spans="22:25" x14ac:dyDescent="0.25">
      <c r="V482" t="e">
        <f t="shared" si="7"/>
        <v>#REF!</v>
      </c>
      <c r="W482">
        <v>467</v>
      </c>
      <c r="Y482" s="228" t="e">
        <f>IF(LEN('OSNOVNA PLAČA'!#REF!)&gt;0&gt;0,'OSNOVNA PLAČA'!#REF!,"")</f>
        <v>#REF!</v>
      </c>
    </row>
    <row r="483" spans="22:25" x14ac:dyDescent="0.25">
      <c r="V483" t="e">
        <f t="shared" si="7"/>
        <v>#REF!</v>
      </c>
      <c r="W483">
        <v>468</v>
      </c>
      <c r="Y483" s="228" t="e">
        <f>IF(LEN('OSNOVNA PLAČA'!#REF!)&gt;0&gt;0,'OSNOVNA PLAČA'!#REF!,"")</f>
        <v>#REF!</v>
      </c>
    </row>
    <row r="484" spans="22:25" x14ac:dyDescent="0.25">
      <c r="V484" t="e">
        <f t="shared" si="7"/>
        <v>#REF!</v>
      </c>
      <c r="W484">
        <v>469</v>
      </c>
      <c r="Y484" s="228" t="e">
        <f>IF(LEN('OSNOVNA PLAČA'!#REF!)&gt;0&gt;0,'OSNOVNA PLAČA'!#REF!,"")</f>
        <v>#REF!</v>
      </c>
    </row>
    <row r="485" spans="22:25" x14ac:dyDescent="0.25">
      <c r="V485" t="e">
        <f t="shared" si="7"/>
        <v>#REF!</v>
      </c>
      <c r="W485">
        <v>470</v>
      </c>
      <c r="Y485" s="228" t="e">
        <f>IF(LEN('OSNOVNA PLAČA'!#REF!)&gt;0&gt;0,'OSNOVNA PLAČA'!#REF!,"")</f>
        <v>#REF!</v>
      </c>
    </row>
    <row r="486" spans="22:25" x14ac:dyDescent="0.25">
      <c r="V486" t="e">
        <f t="shared" si="7"/>
        <v>#REF!</v>
      </c>
      <c r="W486">
        <v>471</v>
      </c>
      <c r="Y486" s="228" t="e">
        <f>IF(LEN('OSNOVNA PLAČA'!#REF!)&gt;0&gt;0,'OSNOVNA PLAČA'!#REF!,"")</f>
        <v>#REF!</v>
      </c>
    </row>
    <row r="487" spans="22:25" x14ac:dyDescent="0.25">
      <c r="V487" t="e">
        <f t="shared" si="7"/>
        <v>#REF!</v>
      </c>
      <c r="W487">
        <v>472</v>
      </c>
      <c r="Y487" s="228" t="e">
        <f>IF(LEN('OSNOVNA PLAČA'!#REF!)&gt;0&gt;0,'OSNOVNA PLAČA'!#REF!,"")</f>
        <v>#REF!</v>
      </c>
    </row>
    <row r="488" spans="22:25" x14ac:dyDescent="0.25">
      <c r="V488" t="e">
        <f t="shared" si="7"/>
        <v>#REF!</v>
      </c>
      <c r="W488">
        <v>473</v>
      </c>
      <c r="Y488" s="228" t="e">
        <f>IF(LEN('OSNOVNA PLAČA'!#REF!)&gt;0&gt;0,'OSNOVNA PLAČA'!#REF!,"")</f>
        <v>#REF!</v>
      </c>
    </row>
    <row r="489" spans="22:25" x14ac:dyDescent="0.25">
      <c r="V489" t="e">
        <f t="shared" si="7"/>
        <v>#REF!</v>
      </c>
      <c r="W489">
        <v>474</v>
      </c>
      <c r="Y489" s="228" t="e">
        <f>IF(LEN('OSNOVNA PLAČA'!#REF!)&gt;0&gt;0,'OSNOVNA PLAČA'!#REF!,"")</f>
        <v>#REF!</v>
      </c>
    </row>
    <row r="490" spans="22:25" x14ac:dyDescent="0.25">
      <c r="V490" t="e">
        <f t="shared" si="7"/>
        <v>#REF!</v>
      </c>
      <c r="W490">
        <v>475</v>
      </c>
      <c r="Y490" s="228" t="e">
        <f>IF(LEN('OSNOVNA PLAČA'!#REF!)&gt;0&gt;0,'OSNOVNA PLAČA'!#REF!,"")</f>
        <v>#REF!</v>
      </c>
    </row>
    <row r="491" spans="22:25" x14ac:dyDescent="0.25">
      <c r="V491" t="e">
        <f t="shared" si="7"/>
        <v>#REF!</v>
      </c>
      <c r="W491">
        <v>476</v>
      </c>
      <c r="Y491" s="228" t="e">
        <f>IF(LEN('OSNOVNA PLAČA'!#REF!)&gt;0&gt;0,'OSNOVNA PLAČA'!#REF!,"")</f>
        <v>#REF!</v>
      </c>
    </row>
    <row r="492" spans="22:25" x14ac:dyDescent="0.25">
      <c r="V492" t="e">
        <f t="shared" si="7"/>
        <v>#REF!</v>
      </c>
      <c r="W492">
        <v>477</v>
      </c>
      <c r="Y492" s="228" t="e">
        <f>IF(LEN('OSNOVNA PLAČA'!#REF!)&gt;0&gt;0,'OSNOVNA PLAČA'!#REF!,"")</f>
        <v>#REF!</v>
      </c>
    </row>
    <row r="493" spans="22:25" x14ac:dyDescent="0.25">
      <c r="V493" t="e">
        <f t="shared" si="7"/>
        <v>#REF!</v>
      </c>
      <c r="W493">
        <v>478</v>
      </c>
      <c r="Y493" s="228" t="e">
        <f>IF(LEN('OSNOVNA PLAČA'!#REF!)&gt;0&gt;0,'OSNOVNA PLAČA'!#REF!,"")</f>
        <v>#REF!</v>
      </c>
    </row>
    <row r="494" spans="22:25" x14ac:dyDescent="0.25">
      <c r="V494" t="e">
        <f t="shared" si="7"/>
        <v>#REF!</v>
      </c>
      <c r="W494">
        <v>479</v>
      </c>
      <c r="Y494" s="228" t="e">
        <f>IF(LEN('OSNOVNA PLAČA'!#REF!)&gt;0&gt;0,'OSNOVNA PLAČA'!#REF!,"")</f>
        <v>#REF!</v>
      </c>
    </row>
    <row r="495" spans="22:25" x14ac:dyDescent="0.25">
      <c r="V495" t="e">
        <f t="shared" si="7"/>
        <v>#REF!</v>
      </c>
      <c r="W495">
        <v>480</v>
      </c>
      <c r="Y495" s="228" t="e">
        <f>IF(LEN('OSNOVNA PLAČA'!#REF!)&gt;0&gt;0,'OSNOVNA PLAČA'!#REF!,"")</f>
        <v>#REF!</v>
      </c>
    </row>
    <row r="496" spans="22:25" x14ac:dyDescent="0.25">
      <c r="V496" t="e">
        <f t="shared" si="7"/>
        <v>#REF!</v>
      </c>
      <c r="W496">
        <v>481</v>
      </c>
      <c r="Y496" s="228" t="e">
        <f>IF(LEN('OSNOVNA PLAČA'!#REF!)&gt;0&gt;0,'OSNOVNA PLAČA'!#REF!,"")</f>
        <v>#REF!</v>
      </c>
    </row>
    <row r="497" spans="22:25" x14ac:dyDescent="0.25">
      <c r="V497" t="e">
        <f t="shared" si="7"/>
        <v>#REF!</v>
      </c>
      <c r="W497">
        <v>482</v>
      </c>
      <c r="Y497" s="228" t="e">
        <f>IF(LEN('OSNOVNA PLAČA'!#REF!)&gt;0&gt;0,'OSNOVNA PLAČA'!#REF!,"")</f>
        <v>#REF!</v>
      </c>
    </row>
    <row r="498" spans="22:25" x14ac:dyDescent="0.25">
      <c r="V498" t="e">
        <f t="shared" si="7"/>
        <v>#REF!</v>
      </c>
      <c r="W498">
        <v>483</v>
      </c>
      <c r="Y498" s="228" t="e">
        <f>IF(LEN('OSNOVNA PLAČA'!#REF!)&gt;0&gt;0,'OSNOVNA PLAČA'!#REF!,"")</f>
        <v>#REF!</v>
      </c>
    </row>
    <row r="499" spans="22:25" x14ac:dyDescent="0.25">
      <c r="V499" t="e">
        <f t="shared" si="7"/>
        <v>#REF!</v>
      </c>
      <c r="W499">
        <v>484</v>
      </c>
      <c r="Y499" s="228" t="e">
        <f>IF(LEN('OSNOVNA PLAČA'!#REF!)&gt;0&gt;0,'OSNOVNA PLAČA'!#REF!,"")</f>
        <v>#REF!</v>
      </c>
    </row>
    <row r="500" spans="22:25" x14ac:dyDescent="0.25">
      <c r="V500" t="e">
        <f t="shared" si="7"/>
        <v>#REF!</v>
      </c>
      <c r="W500">
        <v>485</v>
      </c>
      <c r="Y500" s="228" t="e">
        <f>IF(LEN('OSNOVNA PLAČA'!#REF!)&gt;0&gt;0,'OSNOVNA PLAČA'!#REF!,"")</f>
        <v>#REF!</v>
      </c>
    </row>
    <row r="501" spans="22:25" x14ac:dyDescent="0.25">
      <c r="V501" t="e">
        <f t="shared" si="7"/>
        <v>#REF!</v>
      </c>
      <c r="W501">
        <v>486</v>
      </c>
      <c r="Y501" s="228" t="e">
        <f>IF(LEN('OSNOVNA PLAČA'!#REF!)&gt;0&gt;0,'OSNOVNA PLAČA'!#REF!,"")</f>
        <v>#REF!</v>
      </c>
    </row>
    <row r="502" spans="22:25" x14ac:dyDescent="0.25">
      <c r="V502" t="e">
        <f t="shared" si="7"/>
        <v>#REF!</v>
      </c>
      <c r="W502">
        <v>487</v>
      </c>
      <c r="Y502" s="228" t="e">
        <f>IF(LEN('OSNOVNA PLAČA'!#REF!)&gt;0&gt;0,'OSNOVNA PLAČA'!#REF!,"")</f>
        <v>#REF!</v>
      </c>
    </row>
    <row r="503" spans="22:25" x14ac:dyDescent="0.25">
      <c r="V503" t="e">
        <f t="shared" si="7"/>
        <v>#REF!</v>
      </c>
      <c r="W503">
        <v>488</v>
      </c>
      <c r="Y503" s="228" t="e">
        <f>IF(LEN('OSNOVNA PLAČA'!#REF!)&gt;0&gt;0,'OSNOVNA PLAČA'!#REF!,"")</f>
        <v>#REF!</v>
      </c>
    </row>
    <row r="504" spans="22:25" x14ac:dyDescent="0.25">
      <c r="V504" t="e">
        <f t="shared" si="7"/>
        <v>#REF!</v>
      </c>
      <c r="W504">
        <v>489</v>
      </c>
      <c r="Y504" s="228" t="e">
        <f>IF(LEN('OSNOVNA PLAČA'!#REF!)&gt;0&gt;0,'OSNOVNA PLAČA'!#REF!,"")</f>
        <v>#REF!</v>
      </c>
    </row>
    <row r="505" spans="22:25" x14ac:dyDescent="0.25">
      <c r="V505" t="e">
        <f t="shared" si="7"/>
        <v>#REF!</v>
      </c>
      <c r="W505">
        <v>490</v>
      </c>
      <c r="Y505" s="228" t="e">
        <f>IF(LEN('OSNOVNA PLAČA'!#REF!)&gt;0&gt;0,'OSNOVNA PLAČA'!#REF!,"")</f>
        <v>#REF!</v>
      </c>
    </row>
    <row r="506" spans="22:25" x14ac:dyDescent="0.25">
      <c r="V506" t="e">
        <f t="shared" si="7"/>
        <v>#REF!</v>
      </c>
      <c r="W506">
        <v>491</v>
      </c>
      <c r="Y506" s="228" t="e">
        <f>IF(LEN('OSNOVNA PLAČA'!#REF!)&gt;0&gt;0,'OSNOVNA PLAČA'!#REF!,"")</f>
        <v>#REF!</v>
      </c>
    </row>
    <row r="507" spans="22:25" x14ac:dyDescent="0.25">
      <c r="V507" t="e">
        <f t="shared" si="7"/>
        <v>#REF!</v>
      </c>
      <c r="W507">
        <v>492</v>
      </c>
      <c r="Y507" s="228" t="e">
        <f>IF(LEN('OSNOVNA PLAČA'!#REF!)&gt;0&gt;0,'OSNOVNA PLAČA'!#REF!,"")</f>
        <v>#REF!</v>
      </c>
    </row>
    <row r="508" spans="22:25" x14ac:dyDescent="0.25">
      <c r="V508" t="e">
        <f t="shared" si="7"/>
        <v>#REF!</v>
      </c>
      <c r="W508">
        <v>493</v>
      </c>
      <c r="Y508" s="228" t="e">
        <f>IF(LEN('OSNOVNA PLAČA'!#REF!)&gt;0&gt;0,'OSNOVNA PLAČA'!#REF!,"")</f>
        <v>#REF!</v>
      </c>
    </row>
    <row r="509" spans="22:25" x14ac:dyDescent="0.25">
      <c r="V509" t="e">
        <f t="shared" si="7"/>
        <v>#REF!</v>
      </c>
      <c r="W509">
        <v>494</v>
      </c>
      <c r="Y509" s="228" t="e">
        <f>IF(LEN('OSNOVNA PLAČA'!#REF!)&gt;0&gt;0,'OSNOVNA PLAČA'!#REF!,"")</f>
        <v>#REF!</v>
      </c>
    </row>
    <row r="510" spans="22:25" x14ac:dyDescent="0.25">
      <c r="V510" t="e">
        <f t="shared" si="7"/>
        <v>#REF!</v>
      </c>
      <c r="W510">
        <v>495</v>
      </c>
      <c r="Y510" s="228" t="e">
        <f>IF(LEN('OSNOVNA PLAČA'!#REF!)&gt;0&gt;0,'OSNOVNA PLAČA'!#REF!,"")</f>
        <v>#REF!</v>
      </c>
    </row>
    <row r="511" spans="22:25" x14ac:dyDescent="0.25">
      <c r="V511" t="e">
        <f t="shared" si="7"/>
        <v>#REF!</v>
      </c>
      <c r="W511">
        <v>496</v>
      </c>
      <c r="Y511" s="228" t="e">
        <f>IF(LEN('OSNOVNA PLAČA'!#REF!)&gt;0&gt;0,'OSNOVNA PLAČA'!#REF!,"")</f>
        <v>#REF!</v>
      </c>
    </row>
    <row r="512" spans="22:25" x14ac:dyDescent="0.25">
      <c r="V512" t="e">
        <f t="shared" si="7"/>
        <v>#REF!</v>
      </c>
      <c r="W512">
        <v>497</v>
      </c>
      <c r="Y512" s="228" t="e">
        <f>IF(LEN('OSNOVNA PLAČA'!#REF!)&gt;0&gt;0,'OSNOVNA PLAČA'!#REF!,"")</f>
        <v>#REF!</v>
      </c>
    </row>
    <row r="513" spans="22:25" x14ac:dyDescent="0.25">
      <c r="V513" t="e">
        <f t="shared" si="7"/>
        <v>#REF!</v>
      </c>
      <c r="W513">
        <v>498</v>
      </c>
      <c r="Y513" s="228" t="e">
        <f>IF(LEN('OSNOVNA PLAČA'!#REF!)&gt;0&gt;0,'OSNOVNA PLAČA'!#REF!,"")</f>
        <v>#REF!</v>
      </c>
    </row>
    <row r="514" spans="22:25" x14ac:dyDescent="0.25">
      <c r="V514" t="e">
        <f t="shared" si="7"/>
        <v>#REF!</v>
      </c>
      <c r="W514">
        <v>499</v>
      </c>
      <c r="Y514" s="228" t="e">
        <f>IF(LEN('OSNOVNA PLAČA'!#REF!)&gt;0&gt;0,'OSNOVNA PLAČA'!#REF!,"")</f>
        <v>#REF!</v>
      </c>
    </row>
    <row r="515" spans="22:25" x14ac:dyDescent="0.25">
      <c r="V515" t="e">
        <f t="shared" si="7"/>
        <v>#REF!</v>
      </c>
      <c r="W515">
        <v>500</v>
      </c>
      <c r="Y515" s="228" t="e">
        <f>IF(LEN('OSNOVNA PLAČA'!#REF!)&gt;0&gt;0,'OSNOVNA PLAČA'!#REF!,"")</f>
        <v>#REF!</v>
      </c>
    </row>
    <row r="516" spans="22:25" x14ac:dyDescent="0.25">
      <c r="V516" t="e">
        <f t="shared" si="7"/>
        <v>#REF!</v>
      </c>
      <c r="W516">
        <v>501</v>
      </c>
      <c r="Y516" s="228" t="e">
        <f>IF(LEN('OSNOVNA PLAČA'!#REF!)&gt;0&gt;0,'OSNOVNA PLAČA'!#REF!,"")</f>
        <v>#REF!</v>
      </c>
    </row>
    <row r="517" spans="22:25" x14ac:dyDescent="0.25">
      <c r="V517" t="e">
        <f t="shared" si="7"/>
        <v>#REF!</v>
      </c>
      <c r="W517">
        <v>502</v>
      </c>
      <c r="Y517" s="228" t="e">
        <f>IF(LEN('OSNOVNA PLAČA'!#REF!)&gt;0&gt;0,'OSNOVNA PLAČA'!#REF!,"")</f>
        <v>#REF!</v>
      </c>
    </row>
    <row r="518" spans="22:25" x14ac:dyDescent="0.25">
      <c r="V518" t="e">
        <f t="shared" si="7"/>
        <v>#REF!</v>
      </c>
      <c r="W518">
        <v>503</v>
      </c>
      <c r="Y518" s="228" t="e">
        <f>IF(LEN('OSNOVNA PLAČA'!#REF!)&gt;0&gt;0,'OSNOVNA PLAČA'!#REF!,"")</f>
        <v>#REF!</v>
      </c>
    </row>
    <row r="519" spans="22:25" x14ac:dyDescent="0.25">
      <c r="V519" t="e">
        <f t="shared" si="7"/>
        <v>#REF!</v>
      </c>
      <c r="W519">
        <v>504</v>
      </c>
      <c r="Y519" s="228" t="e">
        <f>IF(LEN('OSNOVNA PLAČA'!#REF!)&gt;0&gt;0,'OSNOVNA PLAČA'!#REF!,"")</f>
        <v>#REF!</v>
      </c>
    </row>
    <row r="520" spans="22:25" x14ac:dyDescent="0.25">
      <c r="V520" t="e">
        <f t="shared" si="7"/>
        <v>#REF!</v>
      </c>
      <c r="W520">
        <v>505</v>
      </c>
      <c r="Y520" s="228" t="e">
        <f>IF(LEN('OSNOVNA PLAČA'!#REF!)&gt;0&gt;0,'OSNOVNA PLAČA'!#REF!,"")</f>
        <v>#REF!</v>
      </c>
    </row>
    <row r="521" spans="22:25" x14ac:dyDescent="0.25">
      <c r="V521" t="e">
        <f t="shared" si="7"/>
        <v>#REF!</v>
      </c>
      <c r="W521">
        <v>506</v>
      </c>
      <c r="Y521" s="228" t="e">
        <f>IF(LEN('OSNOVNA PLAČA'!#REF!)&gt;0&gt;0,'OSNOVNA PLAČA'!#REF!,"")</f>
        <v>#REF!</v>
      </c>
    </row>
    <row r="522" spans="22:25" x14ac:dyDescent="0.25">
      <c r="V522" t="e">
        <f t="shared" si="7"/>
        <v>#REF!</v>
      </c>
      <c r="W522">
        <v>507</v>
      </c>
      <c r="Y522" s="228" t="e">
        <f>IF(LEN('OSNOVNA PLAČA'!#REF!)&gt;0&gt;0,'OSNOVNA PLAČA'!#REF!,"")</f>
        <v>#REF!</v>
      </c>
    </row>
    <row r="523" spans="22:25" x14ac:dyDescent="0.25">
      <c r="V523" t="e">
        <f t="shared" si="7"/>
        <v>#REF!</v>
      </c>
      <c r="W523">
        <v>508</v>
      </c>
      <c r="Y523" s="228" t="e">
        <f>IF(LEN('OSNOVNA PLAČA'!#REF!)&gt;0&gt;0,'OSNOVNA PLAČA'!#REF!,"")</f>
        <v>#REF!</v>
      </c>
    </row>
    <row r="524" spans="22:25" x14ac:dyDescent="0.25">
      <c r="V524" t="e">
        <f t="shared" si="7"/>
        <v>#REF!</v>
      </c>
      <c r="W524">
        <v>509</v>
      </c>
      <c r="Y524" s="228" t="e">
        <f>IF(LEN('OSNOVNA PLAČA'!#REF!)&gt;0&gt;0,'OSNOVNA PLAČA'!#REF!,"")</f>
        <v>#REF!</v>
      </c>
    </row>
    <row r="525" spans="22:25" x14ac:dyDescent="0.25">
      <c r="V525" t="e">
        <f t="shared" si="7"/>
        <v>#REF!</v>
      </c>
      <c r="W525">
        <v>510</v>
      </c>
      <c r="Y525" s="228" t="e">
        <f>IF(LEN('OSNOVNA PLAČA'!#REF!)&gt;0&gt;0,'OSNOVNA PLAČA'!#REF!,"")</f>
        <v>#REF!</v>
      </c>
    </row>
    <row r="526" spans="22:25" x14ac:dyDescent="0.25">
      <c r="V526" t="e">
        <f t="shared" si="7"/>
        <v>#REF!</v>
      </c>
      <c r="W526">
        <v>511</v>
      </c>
      <c r="Y526" s="228" t="e">
        <f>IF(LEN('OSNOVNA PLAČA'!#REF!)&gt;0&gt;0,'OSNOVNA PLAČA'!#REF!,"")</f>
        <v>#REF!</v>
      </c>
    </row>
    <row r="527" spans="22:25" x14ac:dyDescent="0.25">
      <c r="V527" t="e">
        <f t="shared" si="7"/>
        <v>#REF!</v>
      </c>
      <c r="W527">
        <v>512</v>
      </c>
      <c r="Y527" s="228" t="e">
        <f>IF(LEN('OSNOVNA PLAČA'!#REF!)&gt;0&gt;0,'OSNOVNA PLAČA'!#REF!,"")</f>
        <v>#REF!</v>
      </c>
    </row>
    <row r="528" spans="22:25" x14ac:dyDescent="0.25">
      <c r="V528" t="e">
        <f t="shared" si="7"/>
        <v>#REF!</v>
      </c>
      <c r="W528">
        <v>513</v>
      </c>
      <c r="Y528" s="228" t="e">
        <f>IF(LEN('OSNOVNA PLAČA'!#REF!)&gt;0&gt;0,'OSNOVNA PLAČA'!#REF!,"")</f>
        <v>#REF!</v>
      </c>
    </row>
    <row r="529" spans="22:25" x14ac:dyDescent="0.25">
      <c r="V529" t="e">
        <f t="shared" ref="V529:V592" si="8">IF(LEN(Y529)&gt;0,CONCATENATE(TEXT(W529,0),"   ",Y529),"")</f>
        <v>#REF!</v>
      </c>
      <c r="W529">
        <v>514</v>
      </c>
      <c r="Y529" s="228" t="e">
        <f>IF(LEN('OSNOVNA PLAČA'!#REF!)&gt;0&gt;0,'OSNOVNA PLAČA'!#REF!,"")</f>
        <v>#REF!</v>
      </c>
    </row>
    <row r="530" spans="22:25" x14ac:dyDescent="0.25">
      <c r="V530" t="e">
        <f t="shared" si="8"/>
        <v>#REF!</v>
      </c>
      <c r="W530">
        <v>515</v>
      </c>
      <c r="Y530" s="228" t="e">
        <f>IF(LEN('OSNOVNA PLAČA'!#REF!)&gt;0&gt;0,'OSNOVNA PLAČA'!#REF!,"")</f>
        <v>#REF!</v>
      </c>
    </row>
    <row r="531" spans="22:25" x14ac:dyDescent="0.25">
      <c r="V531" t="e">
        <f t="shared" si="8"/>
        <v>#REF!</v>
      </c>
      <c r="W531">
        <v>516</v>
      </c>
      <c r="Y531" s="228" t="e">
        <f>IF(LEN('OSNOVNA PLAČA'!#REF!)&gt;0&gt;0,'OSNOVNA PLAČA'!#REF!,"")</f>
        <v>#REF!</v>
      </c>
    </row>
    <row r="532" spans="22:25" x14ac:dyDescent="0.25">
      <c r="V532" t="e">
        <f t="shared" si="8"/>
        <v>#REF!</v>
      </c>
      <c r="W532">
        <v>517</v>
      </c>
      <c r="Y532" s="228" t="e">
        <f>IF(LEN('OSNOVNA PLAČA'!#REF!)&gt;0&gt;0,'OSNOVNA PLAČA'!#REF!,"")</f>
        <v>#REF!</v>
      </c>
    </row>
    <row r="533" spans="22:25" x14ac:dyDescent="0.25">
      <c r="V533" t="e">
        <f t="shared" si="8"/>
        <v>#REF!</v>
      </c>
      <c r="W533">
        <v>518</v>
      </c>
      <c r="Y533" s="228" t="e">
        <f>IF(LEN('OSNOVNA PLAČA'!#REF!)&gt;0&gt;0,'OSNOVNA PLAČA'!#REF!,"")</f>
        <v>#REF!</v>
      </c>
    </row>
    <row r="534" spans="22:25" x14ac:dyDescent="0.25">
      <c r="V534" t="e">
        <f t="shared" si="8"/>
        <v>#REF!</v>
      </c>
      <c r="W534">
        <v>519</v>
      </c>
      <c r="Y534" s="228" t="e">
        <f>IF(LEN('OSNOVNA PLAČA'!#REF!)&gt;0&gt;0,'OSNOVNA PLAČA'!#REF!,"")</f>
        <v>#REF!</v>
      </c>
    </row>
    <row r="535" spans="22:25" x14ac:dyDescent="0.25">
      <c r="V535" t="e">
        <f t="shared" si="8"/>
        <v>#REF!</v>
      </c>
      <c r="W535">
        <v>520</v>
      </c>
      <c r="Y535" s="228" t="e">
        <f>IF(LEN('OSNOVNA PLAČA'!#REF!)&gt;0&gt;0,'OSNOVNA PLAČA'!#REF!,"")</f>
        <v>#REF!</v>
      </c>
    </row>
    <row r="536" spans="22:25" x14ac:dyDescent="0.25">
      <c r="V536" t="e">
        <f t="shared" si="8"/>
        <v>#REF!</v>
      </c>
      <c r="W536">
        <v>521</v>
      </c>
      <c r="Y536" s="228" t="e">
        <f>IF(LEN('OSNOVNA PLAČA'!#REF!)&gt;0&gt;0,'OSNOVNA PLAČA'!#REF!,"")</f>
        <v>#REF!</v>
      </c>
    </row>
    <row r="537" spans="22:25" x14ac:dyDescent="0.25">
      <c r="V537" t="e">
        <f t="shared" si="8"/>
        <v>#REF!</v>
      </c>
      <c r="W537">
        <v>522</v>
      </c>
      <c r="Y537" s="228" t="e">
        <f>IF(LEN('OSNOVNA PLAČA'!#REF!)&gt;0&gt;0,'OSNOVNA PLAČA'!#REF!,"")</f>
        <v>#REF!</v>
      </c>
    </row>
    <row r="538" spans="22:25" x14ac:dyDescent="0.25">
      <c r="V538" t="e">
        <f t="shared" si="8"/>
        <v>#REF!</v>
      </c>
      <c r="W538">
        <v>523</v>
      </c>
      <c r="Y538" s="228" t="e">
        <f>IF(LEN('OSNOVNA PLAČA'!#REF!)&gt;0&gt;0,'OSNOVNA PLAČA'!#REF!,"")</f>
        <v>#REF!</v>
      </c>
    </row>
    <row r="539" spans="22:25" x14ac:dyDescent="0.25">
      <c r="V539" t="e">
        <f t="shared" si="8"/>
        <v>#REF!</v>
      </c>
      <c r="W539">
        <v>524</v>
      </c>
      <c r="Y539" s="228" t="e">
        <f>IF(LEN('OSNOVNA PLAČA'!#REF!)&gt;0&gt;0,'OSNOVNA PLAČA'!#REF!,"")</f>
        <v>#REF!</v>
      </c>
    </row>
    <row r="540" spans="22:25" x14ac:dyDescent="0.25">
      <c r="V540" t="e">
        <f t="shared" si="8"/>
        <v>#REF!</v>
      </c>
      <c r="W540">
        <v>525</v>
      </c>
      <c r="Y540" s="228" t="e">
        <f>IF(LEN('OSNOVNA PLAČA'!#REF!)&gt;0&gt;0,'OSNOVNA PLAČA'!#REF!,"")</f>
        <v>#REF!</v>
      </c>
    </row>
    <row r="541" spans="22:25" x14ac:dyDescent="0.25">
      <c r="V541" t="e">
        <f t="shared" si="8"/>
        <v>#REF!</v>
      </c>
      <c r="W541">
        <v>526</v>
      </c>
      <c r="Y541" s="228" t="e">
        <f>IF(LEN('OSNOVNA PLAČA'!#REF!)&gt;0&gt;0,'OSNOVNA PLAČA'!#REF!,"")</f>
        <v>#REF!</v>
      </c>
    </row>
    <row r="542" spans="22:25" x14ac:dyDescent="0.25">
      <c r="V542" t="e">
        <f t="shared" si="8"/>
        <v>#REF!</v>
      </c>
      <c r="W542">
        <v>527</v>
      </c>
      <c r="Y542" s="228" t="e">
        <f>IF(LEN('OSNOVNA PLAČA'!#REF!)&gt;0&gt;0,'OSNOVNA PLAČA'!#REF!,"")</f>
        <v>#REF!</v>
      </c>
    </row>
    <row r="543" spans="22:25" x14ac:dyDescent="0.25">
      <c r="V543" t="e">
        <f t="shared" si="8"/>
        <v>#REF!</v>
      </c>
      <c r="W543">
        <v>528</v>
      </c>
      <c r="Y543" s="228" t="e">
        <f>IF(LEN('OSNOVNA PLAČA'!#REF!)&gt;0&gt;0,'OSNOVNA PLAČA'!#REF!,"")</f>
        <v>#REF!</v>
      </c>
    </row>
    <row r="544" spans="22:25" x14ac:dyDescent="0.25">
      <c r="V544" t="e">
        <f t="shared" si="8"/>
        <v>#REF!</v>
      </c>
      <c r="W544">
        <v>529</v>
      </c>
      <c r="Y544" s="228" t="e">
        <f>IF(LEN('OSNOVNA PLAČA'!#REF!)&gt;0&gt;0,'OSNOVNA PLAČA'!#REF!,"")</f>
        <v>#REF!</v>
      </c>
    </row>
    <row r="545" spans="22:25" x14ac:dyDescent="0.25">
      <c r="V545" t="e">
        <f t="shared" si="8"/>
        <v>#REF!</v>
      </c>
      <c r="W545">
        <v>530</v>
      </c>
      <c r="Y545" s="228" t="e">
        <f>IF(LEN('OSNOVNA PLAČA'!#REF!)&gt;0&gt;0,'OSNOVNA PLAČA'!#REF!,"")</f>
        <v>#REF!</v>
      </c>
    </row>
    <row r="546" spans="22:25" x14ac:dyDescent="0.25">
      <c r="V546" t="e">
        <f t="shared" si="8"/>
        <v>#REF!</v>
      </c>
      <c r="W546">
        <v>531</v>
      </c>
      <c r="Y546" s="228" t="e">
        <f>IF(LEN('OSNOVNA PLAČA'!#REF!)&gt;0&gt;0,'OSNOVNA PLAČA'!#REF!,"")</f>
        <v>#REF!</v>
      </c>
    </row>
    <row r="547" spans="22:25" x14ac:dyDescent="0.25">
      <c r="V547" t="e">
        <f t="shared" si="8"/>
        <v>#REF!</v>
      </c>
      <c r="W547">
        <v>532</v>
      </c>
      <c r="Y547" s="228" t="e">
        <f>IF(LEN('OSNOVNA PLAČA'!#REF!)&gt;0&gt;0,'OSNOVNA PLAČA'!#REF!,"")</f>
        <v>#REF!</v>
      </c>
    </row>
    <row r="548" spans="22:25" x14ac:dyDescent="0.25">
      <c r="V548" t="e">
        <f t="shared" si="8"/>
        <v>#REF!</v>
      </c>
      <c r="W548">
        <v>533</v>
      </c>
      <c r="Y548" s="228" t="e">
        <f>IF(LEN('OSNOVNA PLAČA'!#REF!)&gt;0&gt;0,'OSNOVNA PLAČA'!#REF!,"")</f>
        <v>#REF!</v>
      </c>
    </row>
    <row r="549" spans="22:25" x14ac:dyDescent="0.25">
      <c r="V549" t="e">
        <f t="shared" si="8"/>
        <v>#REF!</v>
      </c>
      <c r="W549">
        <v>534</v>
      </c>
      <c r="Y549" s="228" t="e">
        <f>IF(LEN('OSNOVNA PLAČA'!#REF!)&gt;0&gt;0,'OSNOVNA PLAČA'!#REF!,"")</f>
        <v>#REF!</v>
      </c>
    </row>
    <row r="550" spans="22:25" x14ac:dyDescent="0.25">
      <c r="V550" t="e">
        <f t="shared" si="8"/>
        <v>#REF!</v>
      </c>
      <c r="W550">
        <v>535</v>
      </c>
      <c r="Y550" s="228" t="e">
        <f>IF(LEN('OSNOVNA PLAČA'!#REF!)&gt;0&gt;0,'OSNOVNA PLAČA'!#REF!,"")</f>
        <v>#REF!</v>
      </c>
    </row>
    <row r="551" spans="22:25" x14ac:dyDescent="0.25">
      <c r="V551" t="e">
        <f t="shared" si="8"/>
        <v>#REF!</v>
      </c>
      <c r="W551">
        <v>536</v>
      </c>
      <c r="Y551" s="228" t="e">
        <f>IF(LEN('OSNOVNA PLAČA'!#REF!)&gt;0&gt;0,'OSNOVNA PLAČA'!#REF!,"")</f>
        <v>#REF!</v>
      </c>
    </row>
    <row r="552" spans="22:25" x14ac:dyDescent="0.25">
      <c r="V552" t="e">
        <f t="shared" si="8"/>
        <v>#REF!</v>
      </c>
      <c r="W552">
        <v>537</v>
      </c>
      <c r="Y552" s="228" t="e">
        <f>IF(LEN('OSNOVNA PLAČA'!#REF!)&gt;0&gt;0,'OSNOVNA PLAČA'!#REF!,"")</f>
        <v>#REF!</v>
      </c>
    </row>
    <row r="553" spans="22:25" x14ac:dyDescent="0.25">
      <c r="V553" t="e">
        <f t="shared" si="8"/>
        <v>#REF!</v>
      </c>
      <c r="W553">
        <v>538</v>
      </c>
      <c r="Y553" s="228" t="e">
        <f>IF(LEN('OSNOVNA PLAČA'!#REF!)&gt;0&gt;0,'OSNOVNA PLAČA'!#REF!,"")</f>
        <v>#REF!</v>
      </c>
    </row>
    <row r="554" spans="22:25" x14ac:dyDescent="0.25">
      <c r="V554" t="e">
        <f t="shared" si="8"/>
        <v>#REF!</v>
      </c>
      <c r="W554">
        <v>539</v>
      </c>
      <c r="Y554" s="228" t="e">
        <f>IF(LEN('OSNOVNA PLAČA'!#REF!)&gt;0&gt;0,'OSNOVNA PLAČA'!#REF!,"")</f>
        <v>#REF!</v>
      </c>
    </row>
    <row r="555" spans="22:25" x14ac:dyDescent="0.25">
      <c r="V555" t="e">
        <f t="shared" si="8"/>
        <v>#REF!</v>
      </c>
      <c r="W555">
        <v>540</v>
      </c>
      <c r="Y555" s="228" t="e">
        <f>IF(LEN('OSNOVNA PLAČA'!#REF!)&gt;0&gt;0,'OSNOVNA PLAČA'!#REF!,"")</f>
        <v>#REF!</v>
      </c>
    </row>
    <row r="556" spans="22:25" x14ac:dyDescent="0.25">
      <c r="V556" t="e">
        <f t="shared" si="8"/>
        <v>#REF!</v>
      </c>
      <c r="W556">
        <v>541</v>
      </c>
      <c r="Y556" s="228" t="e">
        <f>IF(LEN('OSNOVNA PLAČA'!#REF!)&gt;0&gt;0,'OSNOVNA PLAČA'!#REF!,"")</f>
        <v>#REF!</v>
      </c>
    </row>
    <row r="557" spans="22:25" x14ac:dyDescent="0.25">
      <c r="V557" t="e">
        <f t="shared" si="8"/>
        <v>#REF!</v>
      </c>
      <c r="W557">
        <v>542</v>
      </c>
      <c r="Y557" s="228" t="e">
        <f>IF(LEN('OSNOVNA PLAČA'!#REF!)&gt;0&gt;0,'OSNOVNA PLAČA'!#REF!,"")</f>
        <v>#REF!</v>
      </c>
    </row>
    <row r="558" spans="22:25" x14ac:dyDescent="0.25">
      <c r="V558" t="e">
        <f t="shared" si="8"/>
        <v>#REF!</v>
      </c>
      <c r="W558">
        <v>543</v>
      </c>
      <c r="Y558" s="228" t="e">
        <f>IF(LEN('OSNOVNA PLAČA'!#REF!)&gt;0&gt;0,'OSNOVNA PLAČA'!#REF!,"")</f>
        <v>#REF!</v>
      </c>
    </row>
    <row r="559" spans="22:25" x14ac:dyDescent="0.25">
      <c r="V559" t="e">
        <f t="shared" si="8"/>
        <v>#REF!</v>
      </c>
      <c r="W559">
        <v>544</v>
      </c>
      <c r="Y559" s="228" t="e">
        <f>IF(LEN('OSNOVNA PLAČA'!#REF!)&gt;0&gt;0,'OSNOVNA PLAČA'!#REF!,"")</f>
        <v>#REF!</v>
      </c>
    </row>
    <row r="560" spans="22:25" x14ac:dyDescent="0.25">
      <c r="V560" t="e">
        <f t="shared" si="8"/>
        <v>#REF!</v>
      </c>
      <c r="W560">
        <v>545</v>
      </c>
      <c r="Y560" s="228" t="e">
        <f>IF(LEN('OSNOVNA PLAČA'!#REF!)&gt;0&gt;0,'OSNOVNA PLAČA'!#REF!,"")</f>
        <v>#REF!</v>
      </c>
    </row>
    <row r="561" spans="22:25" x14ac:dyDescent="0.25">
      <c r="V561" t="e">
        <f t="shared" si="8"/>
        <v>#REF!</v>
      </c>
      <c r="W561">
        <v>546</v>
      </c>
      <c r="Y561" s="228" t="e">
        <f>IF(LEN('OSNOVNA PLAČA'!#REF!)&gt;0&gt;0,'OSNOVNA PLAČA'!#REF!,"")</f>
        <v>#REF!</v>
      </c>
    </row>
    <row r="562" spans="22:25" x14ac:dyDescent="0.25">
      <c r="V562" t="e">
        <f t="shared" si="8"/>
        <v>#REF!</v>
      </c>
      <c r="W562">
        <v>547</v>
      </c>
      <c r="Y562" s="228" t="e">
        <f>IF(LEN('OSNOVNA PLAČA'!#REF!)&gt;0&gt;0,'OSNOVNA PLAČA'!#REF!,"")</f>
        <v>#REF!</v>
      </c>
    </row>
    <row r="563" spans="22:25" x14ac:dyDescent="0.25">
      <c r="V563" t="e">
        <f t="shared" si="8"/>
        <v>#REF!</v>
      </c>
      <c r="W563">
        <v>548</v>
      </c>
      <c r="Y563" s="228" t="e">
        <f>IF(LEN('OSNOVNA PLAČA'!#REF!)&gt;0&gt;0,'OSNOVNA PLAČA'!#REF!,"")</f>
        <v>#REF!</v>
      </c>
    </row>
    <row r="564" spans="22:25" x14ac:dyDescent="0.25">
      <c r="V564" t="e">
        <f t="shared" si="8"/>
        <v>#REF!</v>
      </c>
      <c r="W564">
        <v>549</v>
      </c>
      <c r="Y564" s="228" t="e">
        <f>IF(LEN('OSNOVNA PLAČA'!#REF!)&gt;0&gt;0,'OSNOVNA PLAČA'!#REF!,"")</f>
        <v>#REF!</v>
      </c>
    </row>
    <row r="565" spans="22:25" x14ac:dyDescent="0.25">
      <c r="V565" t="e">
        <f t="shared" si="8"/>
        <v>#REF!</v>
      </c>
      <c r="W565">
        <v>550</v>
      </c>
      <c r="Y565" s="228" t="e">
        <f>IF(LEN('OSNOVNA PLAČA'!#REF!)&gt;0&gt;0,'OSNOVNA PLAČA'!#REF!,"")</f>
        <v>#REF!</v>
      </c>
    </row>
    <row r="566" spans="22:25" x14ac:dyDescent="0.25">
      <c r="V566" t="e">
        <f t="shared" si="8"/>
        <v>#REF!</v>
      </c>
      <c r="W566">
        <v>551</v>
      </c>
      <c r="Y566" s="228" t="e">
        <f>IF(LEN('OSNOVNA PLAČA'!#REF!)&gt;0&gt;0,'OSNOVNA PLAČA'!#REF!,"")</f>
        <v>#REF!</v>
      </c>
    </row>
    <row r="567" spans="22:25" x14ac:dyDescent="0.25">
      <c r="V567" t="e">
        <f t="shared" si="8"/>
        <v>#REF!</v>
      </c>
      <c r="W567">
        <v>552</v>
      </c>
      <c r="Y567" s="228" t="e">
        <f>IF(LEN('OSNOVNA PLAČA'!#REF!)&gt;0&gt;0,'OSNOVNA PLAČA'!#REF!,"")</f>
        <v>#REF!</v>
      </c>
    </row>
    <row r="568" spans="22:25" x14ac:dyDescent="0.25">
      <c r="V568" t="e">
        <f t="shared" si="8"/>
        <v>#REF!</v>
      </c>
      <c r="W568">
        <v>553</v>
      </c>
      <c r="Y568" s="228" t="e">
        <f>IF(LEN('OSNOVNA PLAČA'!#REF!)&gt;0&gt;0,'OSNOVNA PLAČA'!#REF!,"")</f>
        <v>#REF!</v>
      </c>
    </row>
    <row r="569" spans="22:25" x14ac:dyDescent="0.25">
      <c r="V569" t="e">
        <f t="shared" si="8"/>
        <v>#REF!</v>
      </c>
      <c r="W569">
        <v>554</v>
      </c>
      <c r="Y569" s="228" t="e">
        <f>IF(LEN('OSNOVNA PLAČA'!#REF!)&gt;0&gt;0,'OSNOVNA PLAČA'!#REF!,"")</f>
        <v>#REF!</v>
      </c>
    </row>
    <row r="570" spans="22:25" x14ac:dyDescent="0.25">
      <c r="V570" t="e">
        <f t="shared" si="8"/>
        <v>#REF!</v>
      </c>
      <c r="W570">
        <v>555</v>
      </c>
      <c r="Y570" s="228" t="e">
        <f>IF(LEN('OSNOVNA PLAČA'!#REF!)&gt;0&gt;0,'OSNOVNA PLAČA'!#REF!,"")</f>
        <v>#REF!</v>
      </c>
    </row>
    <row r="571" spans="22:25" x14ac:dyDescent="0.25">
      <c r="V571" t="e">
        <f t="shared" si="8"/>
        <v>#REF!</v>
      </c>
      <c r="W571">
        <v>556</v>
      </c>
      <c r="Y571" s="228" t="e">
        <f>IF(LEN('OSNOVNA PLAČA'!#REF!)&gt;0&gt;0,'OSNOVNA PLAČA'!#REF!,"")</f>
        <v>#REF!</v>
      </c>
    </row>
    <row r="572" spans="22:25" x14ac:dyDescent="0.25">
      <c r="V572" t="e">
        <f t="shared" si="8"/>
        <v>#REF!</v>
      </c>
      <c r="W572">
        <v>557</v>
      </c>
      <c r="Y572" s="228" t="e">
        <f>IF(LEN('OSNOVNA PLAČA'!#REF!)&gt;0&gt;0,'OSNOVNA PLAČA'!#REF!,"")</f>
        <v>#REF!</v>
      </c>
    </row>
    <row r="573" spans="22:25" x14ac:dyDescent="0.25">
      <c r="V573" t="e">
        <f t="shared" si="8"/>
        <v>#REF!</v>
      </c>
      <c r="W573">
        <v>558</v>
      </c>
      <c r="Y573" s="228" t="e">
        <f>IF(LEN('OSNOVNA PLAČA'!#REF!)&gt;0&gt;0,'OSNOVNA PLAČA'!#REF!,"")</f>
        <v>#REF!</v>
      </c>
    </row>
    <row r="574" spans="22:25" x14ac:dyDescent="0.25">
      <c r="V574" t="e">
        <f t="shared" si="8"/>
        <v>#REF!</v>
      </c>
      <c r="W574">
        <v>559</v>
      </c>
      <c r="Y574" s="228" t="e">
        <f>IF(LEN('OSNOVNA PLAČA'!#REF!)&gt;0&gt;0,'OSNOVNA PLAČA'!#REF!,"")</f>
        <v>#REF!</v>
      </c>
    </row>
    <row r="575" spans="22:25" x14ac:dyDescent="0.25">
      <c r="V575" t="e">
        <f t="shared" si="8"/>
        <v>#REF!</v>
      </c>
      <c r="W575">
        <v>560</v>
      </c>
      <c r="Y575" s="228" t="e">
        <f>IF(LEN('OSNOVNA PLAČA'!#REF!)&gt;0&gt;0,'OSNOVNA PLAČA'!#REF!,"")</f>
        <v>#REF!</v>
      </c>
    </row>
    <row r="576" spans="22:25" x14ac:dyDescent="0.25">
      <c r="V576" t="e">
        <f t="shared" si="8"/>
        <v>#REF!</v>
      </c>
      <c r="W576">
        <v>561</v>
      </c>
      <c r="Y576" s="228" t="e">
        <f>IF(LEN('OSNOVNA PLAČA'!#REF!)&gt;0&gt;0,'OSNOVNA PLAČA'!#REF!,"")</f>
        <v>#REF!</v>
      </c>
    </row>
    <row r="577" spans="22:25" x14ac:dyDescent="0.25">
      <c r="V577" t="e">
        <f t="shared" si="8"/>
        <v>#REF!</v>
      </c>
      <c r="W577">
        <v>562</v>
      </c>
      <c r="Y577" s="228" t="e">
        <f>IF(LEN('OSNOVNA PLAČA'!#REF!)&gt;0&gt;0,'OSNOVNA PLAČA'!#REF!,"")</f>
        <v>#REF!</v>
      </c>
    </row>
    <row r="578" spans="22:25" x14ac:dyDescent="0.25">
      <c r="V578" t="e">
        <f t="shared" si="8"/>
        <v>#REF!</v>
      </c>
      <c r="W578">
        <v>563</v>
      </c>
      <c r="Y578" s="228" t="e">
        <f>IF(LEN('OSNOVNA PLAČA'!#REF!)&gt;0&gt;0,'OSNOVNA PLAČA'!#REF!,"")</f>
        <v>#REF!</v>
      </c>
    </row>
    <row r="579" spans="22:25" x14ac:dyDescent="0.25">
      <c r="V579" t="e">
        <f t="shared" si="8"/>
        <v>#REF!</v>
      </c>
      <c r="W579">
        <v>564</v>
      </c>
      <c r="Y579" s="228" t="e">
        <f>IF(LEN('OSNOVNA PLAČA'!#REF!)&gt;0&gt;0,'OSNOVNA PLAČA'!#REF!,"")</f>
        <v>#REF!</v>
      </c>
    </row>
    <row r="580" spans="22:25" x14ac:dyDescent="0.25">
      <c r="V580" t="e">
        <f t="shared" si="8"/>
        <v>#REF!</v>
      </c>
      <c r="W580">
        <v>565</v>
      </c>
      <c r="Y580" s="228" t="e">
        <f>IF(LEN('OSNOVNA PLAČA'!#REF!)&gt;0&gt;0,'OSNOVNA PLAČA'!#REF!,"")</f>
        <v>#REF!</v>
      </c>
    </row>
    <row r="581" spans="22:25" x14ac:dyDescent="0.25">
      <c r="V581" t="e">
        <f t="shared" si="8"/>
        <v>#REF!</v>
      </c>
      <c r="W581">
        <v>566</v>
      </c>
      <c r="Y581" s="228" t="e">
        <f>IF(LEN('OSNOVNA PLAČA'!#REF!)&gt;0&gt;0,'OSNOVNA PLAČA'!#REF!,"")</f>
        <v>#REF!</v>
      </c>
    </row>
    <row r="582" spans="22:25" x14ac:dyDescent="0.25">
      <c r="V582" t="e">
        <f t="shared" si="8"/>
        <v>#REF!</v>
      </c>
      <c r="W582">
        <v>567</v>
      </c>
      <c r="Y582" s="228" t="e">
        <f>IF(LEN('OSNOVNA PLAČA'!#REF!)&gt;0&gt;0,'OSNOVNA PLAČA'!#REF!,"")</f>
        <v>#REF!</v>
      </c>
    </row>
    <row r="583" spans="22:25" x14ac:dyDescent="0.25">
      <c r="V583" t="e">
        <f t="shared" si="8"/>
        <v>#REF!</v>
      </c>
      <c r="W583">
        <v>568</v>
      </c>
      <c r="Y583" s="228" t="e">
        <f>IF(LEN('OSNOVNA PLAČA'!#REF!)&gt;0&gt;0,'OSNOVNA PLAČA'!#REF!,"")</f>
        <v>#REF!</v>
      </c>
    </row>
    <row r="584" spans="22:25" x14ac:dyDescent="0.25">
      <c r="V584" t="e">
        <f t="shared" si="8"/>
        <v>#REF!</v>
      </c>
      <c r="W584">
        <v>569</v>
      </c>
      <c r="Y584" s="228" t="e">
        <f>IF(LEN('OSNOVNA PLAČA'!#REF!)&gt;0&gt;0,'OSNOVNA PLAČA'!#REF!,"")</f>
        <v>#REF!</v>
      </c>
    </row>
    <row r="585" spans="22:25" x14ac:dyDescent="0.25">
      <c r="V585" t="e">
        <f t="shared" si="8"/>
        <v>#REF!</v>
      </c>
      <c r="W585">
        <v>570</v>
      </c>
      <c r="Y585" s="228" t="e">
        <f>IF(LEN('OSNOVNA PLAČA'!#REF!)&gt;0&gt;0,'OSNOVNA PLAČA'!#REF!,"")</f>
        <v>#REF!</v>
      </c>
    </row>
    <row r="586" spans="22:25" x14ac:dyDescent="0.25">
      <c r="V586" t="e">
        <f t="shared" si="8"/>
        <v>#REF!</v>
      </c>
      <c r="W586">
        <v>571</v>
      </c>
      <c r="Y586" s="228" t="e">
        <f>IF(LEN('OSNOVNA PLAČA'!#REF!)&gt;0&gt;0,'OSNOVNA PLAČA'!#REF!,"")</f>
        <v>#REF!</v>
      </c>
    </row>
    <row r="587" spans="22:25" x14ac:dyDescent="0.25">
      <c r="V587" t="e">
        <f t="shared" si="8"/>
        <v>#REF!</v>
      </c>
      <c r="W587">
        <v>572</v>
      </c>
      <c r="Y587" s="228" t="e">
        <f>IF(LEN('OSNOVNA PLAČA'!#REF!)&gt;0&gt;0,'OSNOVNA PLAČA'!#REF!,"")</f>
        <v>#REF!</v>
      </c>
    </row>
    <row r="588" spans="22:25" x14ac:dyDescent="0.25">
      <c r="V588" t="e">
        <f t="shared" si="8"/>
        <v>#REF!</v>
      </c>
      <c r="W588">
        <v>573</v>
      </c>
      <c r="Y588" s="228" t="e">
        <f>IF(LEN('OSNOVNA PLAČA'!#REF!)&gt;0&gt;0,'OSNOVNA PLAČA'!#REF!,"")</f>
        <v>#REF!</v>
      </c>
    </row>
    <row r="589" spans="22:25" x14ac:dyDescent="0.25">
      <c r="V589" t="e">
        <f t="shared" si="8"/>
        <v>#REF!</v>
      </c>
      <c r="W589">
        <v>574</v>
      </c>
      <c r="Y589" s="228" t="e">
        <f>IF(LEN('OSNOVNA PLAČA'!#REF!)&gt;0&gt;0,'OSNOVNA PLAČA'!#REF!,"")</f>
        <v>#REF!</v>
      </c>
    </row>
    <row r="590" spans="22:25" x14ac:dyDescent="0.25">
      <c r="V590" t="e">
        <f t="shared" si="8"/>
        <v>#REF!</v>
      </c>
      <c r="W590">
        <v>575</v>
      </c>
      <c r="Y590" s="228" t="e">
        <f>IF(LEN('OSNOVNA PLAČA'!#REF!)&gt;0&gt;0,'OSNOVNA PLAČA'!#REF!,"")</f>
        <v>#REF!</v>
      </c>
    </row>
    <row r="591" spans="22:25" x14ac:dyDescent="0.25">
      <c r="V591" t="e">
        <f t="shared" si="8"/>
        <v>#REF!</v>
      </c>
      <c r="W591">
        <v>576</v>
      </c>
      <c r="Y591" s="228" t="e">
        <f>IF(LEN('OSNOVNA PLAČA'!#REF!)&gt;0&gt;0,'OSNOVNA PLAČA'!#REF!,"")</f>
        <v>#REF!</v>
      </c>
    </row>
    <row r="592" spans="22:25" x14ac:dyDescent="0.25">
      <c r="V592" t="e">
        <f t="shared" si="8"/>
        <v>#REF!</v>
      </c>
      <c r="W592">
        <v>577</v>
      </c>
      <c r="Y592" s="228" t="e">
        <f>IF(LEN('OSNOVNA PLAČA'!#REF!)&gt;0&gt;0,'OSNOVNA PLAČA'!#REF!,"")</f>
        <v>#REF!</v>
      </c>
    </row>
    <row r="593" spans="22:25" x14ac:dyDescent="0.25">
      <c r="V593" t="e">
        <f t="shared" ref="V593:V656" si="9">IF(LEN(Y593)&gt;0,CONCATENATE(TEXT(W593,0),"   ",Y593),"")</f>
        <v>#REF!</v>
      </c>
      <c r="W593">
        <v>578</v>
      </c>
      <c r="Y593" s="228" t="e">
        <f>IF(LEN('OSNOVNA PLAČA'!#REF!)&gt;0&gt;0,'OSNOVNA PLAČA'!#REF!,"")</f>
        <v>#REF!</v>
      </c>
    </row>
    <row r="594" spans="22:25" x14ac:dyDescent="0.25">
      <c r="V594" t="e">
        <f t="shared" si="9"/>
        <v>#REF!</v>
      </c>
      <c r="W594">
        <v>579</v>
      </c>
      <c r="Y594" s="228" t="e">
        <f>IF(LEN('OSNOVNA PLAČA'!#REF!)&gt;0&gt;0,'OSNOVNA PLAČA'!#REF!,"")</f>
        <v>#REF!</v>
      </c>
    </row>
    <row r="595" spans="22:25" x14ac:dyDescent="0.25">
      <c r="V595" t="e">
        <f t="shared" si="9"/>
        <v>#REF!</v>
      </c>
      <c r="W595">
        <v>580</v>
      </c>
      <c r="Y595" s="228" t="e">
        <f>IF(LEN('OSNOVNA PLAČA'!#REF!)&gt;0&gt;0,'OSNOVNA PLAČA'!#REF!,"")</f>
        <v>#REF!</v>
      </c>
    </row>
    <row r="596" spans="22:25" x14ac:dyDescent="0.25">
      <c r="V596" t="e">
        <f t="shared" si="9"/>
        <v>#REF!</v>
      </c>
      <c r="W596">
        <v>581</v>
      </c>
      <c r="Y596" s="228" t="e">
        <f>IF(LEN('OSNOVNA PLAČA'!#REF!)&gt;0&gt;0,'OSNOVNA PLAČA'!#REF!,"")</f>
        <v>#REF!</v>
      </c>
    </row>
    <row r="597" spans="22:25" x14ac:dyDescent="0.25">
      <c r="V597" t="e">
        <f t="shared" si="9"/>
        <v>#REF!</v>
      </c>
      <c r="W597">
        <v>582</v>
      </c>
      <c r="Y597" s="228" t="e">
        <f>IF(LEN('OSNOVNA PLAČA'!#REF!)&gt;0&gt;0,'OSNOVNA PLAČA'!#REF!,"")</f>
        <v>#REF!</v>
      </c>
    </row>
    <row r="598" spans="22:25" x14ac:dyDescent="0.25">
      <c r="V598" t="e">
        <f t="shared" si="9"/>
        <v>#REF!</v>
      </c>
      <c r="W598">
        <v>583</v>
      </c>
      <c r="Y598" s="228" t="e">
        <f>IF(LEN('OSNOVNA PLAČA'!#REF!)&gt;0&gt;0,'OSNOVNA PLAČA'!#REF!,"")</f>
        <v>#REF!</v>
      </c>
    </row>
    <row r="599" spans="22:25" x14ac:dyDescent="0.25">
      <c r="V599" t="e">
        <f t="shared" si="9"/>
        <v>#REF!</v>
      </c>
      <c r="W599">
        <v>584</v>
      </c>
      <c r="Y599" s="228" t="e">
        <f>IF(LEN('OSNOVNA PLAČA'!#REF!)&gt;0&gt;0,'OSNOVNA PLAČA'!#REF!,"")</f>
        <v>#REF!</v>
      </c>
    </row>
    <row r="600" spans="22:25" x14ac:dyDescent="0.25">
      <c r="V600" t="e">
        <f t="shared" si="9"/>
        <v>#REF!</v>
      </c>
      <c r="W600">
        <v>585</v>
      </c>
      <c r="Y600" s="228" t="e">
        <f>IF(LEN('OSNOVNA PLAČA'!#REF!)&gt;0&gt;0,'OSNOVNA PLAČA'!#REF!,"")</f>
        <v>#REF!</v>
      </c>
    </row>
    <row r="601" spans="22:25" x14ac:dyDescent="0.25">
      <c r="V601" t="e">
        <f t="shared" si="9"/>
        <v>#REF!</v>
      </c>
      <c r="W601">
        <v>586</v>
      </c>
      <c r="Y601" s="228" t="e">
        <f>IF(LEN('OSNOVNA PLAČA'!#REF!)&gt;0&gt;0,'OSNOVNA PLAČA'!#REF!,"")</f>
        <v>#REF!</v>
      </c>
    </row>
    <row r="602" spans="22:25" x14ac:dyDescent="0.25">
      <c r="V602" t="e">
        <f t="shared" si="9"/>
        <v>#REF!</v>
      </c>
      <c r="W602">
        <v>587</v>
      </c>
      <c r="Y602" s="228" t="e">
        <f>IF(LEN('OSNOVNA PLAČA'!#REF!)&gt;0&gt;0,'OSNOVNA PLAČA'!#REF!,"")</f>
        <v>#REF!</v>
      </c>
    </row>
    <row r="603" spans="22:25" x14ac:dyDescent="0.25">
      <c r="V603" t="e">
        <f t="shared" si="9"/>
        <v>#REF!</v>
      </c>
      <c r="W603">
        <v>588</v>
      </c>
      <c r="Y603" s="228" t="e">
        <f>IF(LEN('OSNOVNA PLAČA'!#REF!)&gt;0&gt;0,'OSNOVNA PLAČA'!#REF!,"")</f>
        <v>#REF!</v>
      </c>
    </row>
    <row r="604" spans="22:25" x14ac:dyDescent="0.25">
      <c r="V604" t="e">
        <f t="shared" si="9"/>
        <v>#REF!</v>
      </c>
      <c r="W604">
        <v>589</v>
      </c>
      <c r="Y604" s="228" t="e">
        <f>IF(LEN('OSNOVNA PLAČA'!#REF!)&gt;0&gt;0,'OSNOVNA PLAČA'!#REF!,"")</f>
        <v>#REF!</v>
      </c>
    </row>
    <row r="605" spans="22:25" x14ac:dyDescent="0.25">
      <c r="V605" t="e">
        <f t="shared" si="9"/>
        <v>#REF!</v>
      </c>
      <c r="W605">
        <v>590</v>
      </c>
      <c r="Y605" s="228" t="e">
        <f>IF(LEN('OSNOVNA PLAČA'!#REF!)&gt;0&gt;0,'OSNOVNA PLAČA'!#REF!,"")</f>
        <v>#REF!</v>
      </c>
    </row>
    <row r="606" spans="22:25" x14ac:dyDescent="0.25">
      <c r="V606" t="e">
        <f t="shared" si="9"/>
        <v>#REF!</v>
      </c>
      <c r="W606">
        <v>591</v>
      </c>
      <c r="Y606" s="228" t="e">
        <f>IF(LEN('OSNOVNA PLAČA'!#REF!)&gt;0&gt;0,'OSNOVNA PLAČA'!#REF!,"")</f>
        <v>#REF!</v>
      </c>
    </row>
    <row r="607" spans="22:25" x14ac:dyDescent="0.25">
      <c r="V607" t="e">
        <f t="shared" si="9"/>
        <v>#REF!</v>
      </c>
      <c r="W607">
        <v>592</v>
      </c>
      <c r="Y607" s="228" t="e">
        <f>IF(LEN('OSNOVNA PLAČA'!#REF!)&gt;0&gt;0,'OSNOVNA PLAČA'!#REF!,"")</f>
        <v>#REF!</v>
      </c>
    </row>
    <row r="608" spans="22:25" x14ac:dyDescent="0.25">
      <c r="V608" t="e">
        <f t="shared" si="9"/>
        <v>#REF!</v>
      </c>
      <c r="W608">
        <v>593</v>
      </c>
      <c r="Y608" s="228" t="e">
        <f>IF(LEN('OSNOVNA PLAČA'!#REF!)&gt;0&gt;0,'OSNOVNA PLAČA'!#REF!,"")</f>
        <v>#REF!</v>
      </c>
    </row>
    <row r="609" spans="22:25" x14ac:dyDescent="0.25">
      <c r="V609" t="e">
        <f t="shared" si="9"/>
        <v>#REF!</v>
      </c>
      <c r="W609">
        <v>594</v>
      </c>
      <c r="Y609" s="228" t="e">
        <f>IF(LEN('OSNOVNA PLAČA'!#REF!)&gt;0&gt;0,'OSNOVNA PLAČA'!#REF!,"")</f>
        <v>#REF!</v>
      </c>
    </row>
    <row r="610" spans="22:25" x14ac:dyDescent="0.25">
      <c r="V610" t="e">
        <f t="shared" si="9"/>
        <v>#REF!</v>
      </c>
      <c r="W610">
        <v>595</v>
      </c>
      <c r="Y610" s="228" t="e">
        <f>IF(LEN('OSNOVNA PLAČA'!#REF!)&gt;0&gt;0,'OSNOVNA PLAČA'!#REF!,"")</f>
        <v>#REF!</v>
      </c>
    </row>
    <row r="611" spans="22:25" x14ac:dyDescent="0.25">
      <c r="V611" t="e">
        <f t="shared" si="9"/>
        <v>#REF!</v>
      </c>
      <c r="W611">
        <v>596</v>
      </c>
      <c r="Y611" s="228" t="e">
        <f>IF(LEN('OSNOVNA PLAČA'!#REF!)&gt;0&gt;0,'OSNOVNA PLAČA'!#REF!,"")</f>
        <v>#REF!</v>
      </c>
    </row>
    <row r="612" spans="22:25" x14ac:dyDescent="0.25">
      <c r="V612" t="e">
        <f t="shared" si="9"/>
        <v>#REF!</v>
      </c>
      <c r="W612">
        <v>597</v>
      </c>
      <c r="Y612" s="228" t="e">
        <f>IF(LEN('OSNOVNA PLAČA'!#REF!)&gt;0&gt;0,'OSNOVNA PLAČA'!#REF!,"")</f>
        <v>#REF!</v>
      </c>
    </row>
    <row r="613" spans="22:25" x14ac:dyDescent="0.25">
      <c r="V613" t="e">
        <f t="shared" si="9"/>
        <v>#REF!</v>
      </c>
      <c r="W613">
        <v>598</v>
      </c>
      <c r="Y613" s="228" t="e">
        <f>IF(LEN('OSNOVNA PLAČA'!#REF!)&gt;0&gt;0,'OSNOVNA PLAČA'!#REF!,"")</f>
        <v>#REF!</v>
      </c>
    </row>
    <row r="614" spans="22:25" x14ac:dyDescent="0.25">
      <c r="V614" t="e">
        <f t="shared" si="9"/>
        <v>#REF!</v>
      </c>
      <c r="W614">
        <v>599</v>
      </c>
      <c r="Y614" s="228" t="e">
        <f>IF(LEN('OSNOVNA PLAČA'!#REF!)&gt;0&gt;0,'OSNOVNA PLAČA'!#REF!,"")</f>
        <v>#REF!</v>
      </c>
    </row>
    <row r="615" spans="22:25" x14ac:dyDescent="0.25">
      <c r="V615" t="e">
        <f t="shared" si="9"/>
        <v>#REF!</v>
      </c>
      <c r="W615">
        <v>600</v>
      </c>
      <c r="Y615" s="228" t="e">
        <f>IF(LEN('OSNOVNA PLAČA'!#REF!)&gt;0&gt;0,'OSNOVNA PLAČA'!#REF!,"")</f>
        <v>#REF!</v>
      </c>
    </row>
    <row r="616" spans="22:25" x14ac:dyDescent="0.25">
      <c r="V616" t="e">
        <f t="shared" si="9"/>
        <v>#REF!</v>
      </c>
      <c r="W616">
        <v>601</v>
      </c>
      <c r="Y616" s="228" t="e">
        <f>IF(LEN('OSNOVNA PLAČA'!#REF!)&gt;0&gt;0,'OSNOVNA PLAČA'!#REF!,"")</f>
        <v>#REF!</v>
      </c>
    </row>
    <row r="617" spans="22:25" x14ac:dyDescent="0.25">
      <c r="V617" t="e">
        <f t="shared" si="9"/>
        <v>#REF!</v>
      </c>
      <c r="W617">
        <v>602</v>
      </c>
      <c r="Y617" s="228" t="e">
        <f>IF(LEN('OSNOVNA PLAČA'!#REF!)&gt;0&gt;0,'OSNOVNA PLAČA'!#REF!,"")</f>
        <v>#REF!</v>
      </c>
    </row>
    <row r="618" spans="22:25" x14ac:dyDescent="0.25">
      <c r="V618" t="e">
        <f t="shared" si="9"/>
        <v>#REF!</v>
      </c>
      <c r="W618">
        <v>603</v>
      </c>
      <c r="Y618" s="228" t="e">
        <f>IF(LEN('OSNOVNA PLAČA'!#REF!)&gt;0&gt;0,'OSNOVNA PLAČA'!#REF!,"")</f>
        <v>#REF!</v>
      </c>
    </row>
    <row r="619" spans="22:25" x14ac:dyDescent="0.25">
      <c r="V619" t="e">
        <f t="shared" si="9"/>
        <v>#REF!</v>
      </c>
      <c r="W619">
        <v>604</v>
      </c>
      <c r="Y619" s="228" t="e">
        <f>IF(LEN('OSNOVNA PLAČA'!#REF!)&gt;0&gt;0,'OSNOVNA PLAČA'!#REF!,"")</f>
        <v>#REF!</v>
      </c>
    </row>
    <row r="620" spans="22:25" x14ac:dyDescent="0.25">
      <c r="V620" t="e">
        <f t="shared" si="9"/>
        <v>#REF!</v>
      </c>
      <c r="W620">
        <v>605</v>
      </c>
      <c r="Y620" s="228" t="e">
        <f>IF(LEN('OSNOVNA PLAČA'!#REF!)&gt;0&gt;0,'OSNOVNA PLAČA'!#REF!,"")</f>
        <v>#REF!</v>
      </c>
    </row>
    <row r="621" spans="22:25" x14ac:dyDescent="0.25">
      <c r="V621" t="e">
        <f t="shared" si="9"/>
        <v>#REF!</v>
      </c>
      <c r="W621">
        <v>606</v>
      </c>
      <c r="Y621" s="228" t="e">
        <f>IF(LEN('OSNOVNA PLAČA'!#REF!)&gt;0&gt;0,'OSNOVNA PLAČA'!#REF!,"")</f>
        <v>#REF!</v>
      </c>
    </row>
    <row r="622" spans="22:25" x14ac:dyDescent="0.25">
      <c r="V622" t="e">
        <f t="shared" si="9"/>
        <v>#REF!</v>
      </c>
      <c r="W622">
        <v>607</v>
      </c>
      <c r="Y622" s="228" t="e">
        <f>IF(LEN('OSNOVNA PLAČA'!#REF!)&gt;0&gt;0,'OSNOVNA PLAČA'!#REF!,"")</f>
        <v>#REF!</v>
      </c>
    </row>
    <row r="623" spans="22:25" x14ac:dyDescent="0.25">
      <c r="V623" t="e">
        <f t="shared" si="9"/>
        <v>#REF!</v>
      </c>
      <c r="W623">
        <v>608</v>
      </c>
      <c r="Y623" s="228" t="e">
        <f>IF(LEN('OSNOVNA PLAČA'!#REF!)&gt;0&gt;0,'OSNOVNA PLAČA'!#REF!,"")</f>
        <v>#REF!</v>
      </c>
    </row>
    <row r="624" spans="22:25" x14ac:dyDescent="0.25">
      <c r="V624" t="e">
        <f t="shared" si="9"/>
        <v>#REF!</v>
      </c>
      <c r="W624">
        <v>609</v>
      </c>
      <c r="Y624" s="228" t="e">
        <f>IF(LEN('OSNOVNA PLAČA'!#REF!)&gt;0&gt;0,'OSNOVNA PLAČA'!#REF!,"")</f>
        <v>#REF!</v>
      </c>
    </row>
    <row r="625" spans="22:25" x14ac:dyDescent="0.25">
      <c r="V625" t="e">
        <f t="shared" si="9"/>
        <v>#REF!</v>
      </c>
      <c r="W625">
        <v>610</v>
      </c>
      <c r="Y625" s="228" t="e">
        <f>IF(LEN('OSNOVNA PLAČA'!#REF!)&gt;0&gt;0,'OSNOVNA PLAČA'!#REF!,"")</f>
        <v>#REF!</v>
      </c>
    </row>
    <row r="626" spans="22:25" x14ac:dyDescent="0.25">
      <c r="V626" t="e">
        <f t="shared" si="9"/>
        <v>#REF!</v>
      </c>
      <c r="W626">
        <v>611</v>
      </c>
      <c r="Y626" s="228" t="e">
        <f>IF(LEN('OSNOVNA PLAČA'!#REF!)&gt;0&gt;0,'OSNOVNA PLAČA'!#REF!,"")</f>
        <v>#REF!</v>
      </c>
    </row>
    <row r="627" spans="22:25" x14ac:dyDescent="0.25">
      <c r="V627" t="e">
        <f t="shared" si="9"/>
        <v>#REF!</v>
      </c>
      <c r="W627">
        <v>612</v>
      </c>
      <c r="Y627" s="228" t="e">
        <f>IF(LEN('OSNOVNA PLAČA'!#REF!)&gt;0&gt;0,'OSNOVNA PLAČA'!#REF!,"")</f>
        <v>#REF!</v>
      </c>
    </row>
    <row r="628" spans="22:25" x14ac:dyDescent="0.25">
      <c r="V628" t="e">
        <f t="shared" si="9"/>
        <v>#REF!</v>
      </c>
      <c r="W628">
        <v>613</v>
      </c>
      <c r="Y628" s="228" t="e">
        <f>IF(LEN('OSNOVNA PLAČA'!#REF!)&gt;0&gt;0,'OSNOVNA PLAČA'!#REF!,"")</f>
        <v>#REF!</v>
      </c>
    </row>
    <row r="629" spans="22:25" x14ac:dyDescent="0.25">
      <c r="V629" t="e">
        <f t="shared" si="9"/>
        <v>#REF!</v>
      </c>
      <c r="W629">
        <v>614</v>
      </c>
      <c r="Y629" s="228" t="e">
        <f>IF(LEN('OSNOVNA PLAČA'!#REF!)&gt;0&gt;0,'OSNOVNA PLAČA'!#REF!,"")</f>
        <v>#REF!</v>
      </c>
    </row>
    <row r="630" spans="22:25" x14ac:dyDescent="0.25">
      <c r="V630" t="e">
        <f t="shared" si="9"/>
        <v>#REF!</v>
      </c>
      <c r="W630">
        <v>615</v>
      </c>
      <c r="Y630" s="228" t="e">
        <f>IF(LEN('OSNOVNA PLAČA'!#REF!)&gt;0&gt;0,'OSNOVNA PLAČA'!#REF!,"")</f>
        <v>#REF!</v>
      </c>
    </row>
    <row r="631" spans="22:25" x14ac:dyDescent="0.25">
      <c r="V631" t="e">
        <f t="shared" si="9"/>
        <v>#REF!</v>
      </c>
      <c r="W631">
        <v>616</v>
      </c>
      <c r="Y631" s="228" t="e">
        <f>IF(LEN('OSNOVNA PLAČA'!#REF!)&gt;0&gt;0,'OSNOVNA PLAČA'!#REF!,"")</f>
        <v>#REF!</v>
      </c>
    </row>
    <row r="632" spans="22:25" x14ac:dyDescent="0.25">
      <c r="V632" t="e">
        <f t="shared" si="9"/>
        <v>#REF!</v>
      </c>
      <c r="W632">
        <v>617</v>
      </c>
      <c r="Y632" s="228" t="e">
        <f>IF(LEN('OSNOVNA PLAČA'!#REF!)&gt;0&gt;0,'OSNOVNA PLAČA'!#REF!,"")</f>
        <v>#REF!</v>
      </c>
    </row>
    <row r="633" spans="22:25" x14ac:dyDescent="0.25">
      <c r="V633" t="e">
        <f t="shared" si="9"/>
        <v>#REF!</v>
      </c>
      <c r="W633">
        <v>618</v>
      </c>
      <c r="Y633" s="228" t="e">
        <f>IF(LEN('OSNOVNA PLAČA'!#REF!)&gt;0&gt;0,'OSNOVNA PLAČA'!#REF!,"")</f>
        <v>#REF!</v>
      </c>
    </row>
    <row r="634" spans="22:25" x14ac:dyDescent="0.25">
      <c r="V634" t="e">
        <f t="shared" si="9"/>
        <v>#REF!</v>
      </c>
      <c r="W634">
        <v>619</v>
      </c>
      <c r="Y634" s="228" t="e">
        <f>IF(LEN('OSNOVNA PLAČA'!#REF!)&gt;0&gt;0,'OSNOVNA PLAČA'!#REF!,"")</f>
        <v>#REF!</v>
      </c>
    </row>
    <row r="635" spans="22:25" x14ac:dyDescent="0.25">
      <c r="V635" t="e">
        <f t="shared" si="9"/>
        <v>#REF!</v>
      </c>
      <c r="W635">
        <v>620</v>
      </c>
      <c r="Y635" s="228" t="e">
        <f>IF(LEN('OSNOVNA PLAČA'!#REF!)&gt;0&gt;0,'OSNOVNA PLAČA'!#REF!,"")</f>
        <v>#REF!</v>
      </c>
    </row>
    <row r="636" spans="22:25" x14ac:dyDescent="0.25">
      <c r="V636" t="e">
        <f t="shared" si="9"/>
        <v>#REF!</v>
      </c>
      <c r="W636">
        <v>621</v>
      </c>
      <c r="Y636" s="228" t="e">
        <f>IF(LEN('OSNOVNA PLAČA'!#REF!)&gt;0&gt;0,'OSNOVNA PLAČA'!#REF!,"")</f>
        <v>#REF!</v>
      </c>
    </row>
    <row r="637" spans="22:25" x14ac:dyDescent="0.25">
      <c r="V637" t="e">
        <f t="shared" si="9"/>
        <v>#REF!</v>
      </c>
      <c r="W637">
        <v>622</v>
      </c>
      <c r="Y637" s="228" t="e">
        <f>IF(LEN('OSNOVNA PLAČA'!#REF!)&gt;0&gt;0,'OSNOVNA PLAČA'!#REF!,"")</f>
        <v>#REF!</v>
      </c>
    </row>
    <row r="638" spans="22:25" x14ac:dyDescent="0.25">
      <c r="V638" t="e">
        <f t="shared" si="9"/>
        <v>#REF!</v>
      </c>
      <c r="W638">
        <v>623</v>
      </c>
      <c r="Y638" s="228" t="e">
        <f>IF(LEN('OSNOVNA PLAČA'!#REF!)&gt;0&gt;0,'OSNOVNA PLAČA'!#REF!,"")</f>
        <v>#REF!</v>
      </c>
    </row>
    <row r="639" spans="22:25" x14ac:dyDescent="0.25">
      <c r="V639" t="e">
        <f t="shared" si="9"/>
        <v>#REF!</v>
      </c>
      <c r="W639">
        <v>624</v>
      </c>
      <c r="Y639" s="228" t="e">
        <f>IF(LEN('OSNOVNA PLAČA'!#REF!)&gt;0&gt;0,'OSNOVNA PLAČA'!#REF!,"")</f>
        <v>#REF!</v>
      </c>
    </row>
    <row r="640" spans="22:25" x14ac:dyDescent="0.25">
      <c r="V640" t="e">
        <f t="shared" si="9"/>
        <v>#REF!</v>
      </c>
      <c r="W640">
        <v>625</v>
      </c>
      <c r="Y640" s="228" t="e">
        <f>IF(LEN('OSNOVNA PLAČA'!#REF!)&gt;0&gt;0,'OSNOVNA PLAČA'!#REF!,"")</f>
        <v>#REF!</v>
      </c>
    </row>
    <row r="641" spans="22:25" x14ac:dyDescent="0.25">
      <c r="V641" t="e">
        <f t="shared" si="9"/>
        <v>#REF!</v>
      </c>
      <c r="W641">
        <v>626</v>
      </c>
      <c r="Y641" s="228" t="e">
        <f>IF(LEN('OSNOVNA PLAČA'!#REF!)&gt;0&gt;0,'OSNOVNA PLAČA'!#REF!,"")</f>
        <v>#REF!</v>
      </c>
    </row>
    <row r="642" spans="22:25" x14ac:dyDescent="0.25">
      <c r="V642" t="e">
        <f t="shared" si="9"/>
        <v>#REF!</v>
      </c>
      <c r="W642">
        <v>627</v>
      </c>
      <c r="Y642" s="228" t="e">
        <f>IF(LEN('OSNOVNA PLAČA'!#REF!)&gt;0&gt;0,'OSNOVNA PLAČA'!#REF!,"")</f>
        <v>#REF!</v>
      </c>
    </row>
    <row r="643" spans="22:25" x14ac:dyDescent="0.25">
      <c r="V643" t="e">
        <f t="shared" si="9"/>
        <v>#REF!</v>
      </c>
      <c r="W643">
        <v>628</v>
      </c>
      <c r="Y643" s="228" t="e">
        <f>IF(LEN('OSNOVNA PLAČA'!#REF!)&gt;0&gt;0,'OSNOVNA PLAČA'!#REF!,"")</f>
        <v>#REF!</v>
      </c>
    </row>
    <row r="644" spans="22:25" x14ac:dyDescent="0.25">
      <c r="V644" t="e">
        <f t="shared" si="9"/>
        <v>#REF!</v>
      </c>
      <c r="W644">
        <v>629</v>
      </c>
      <c r="Y644" s="228" t="e">
        <f>IF(LEN('OSNOVNA PLAČA'!#REF!)&gt;0&gt;0,'OSNOVNA PLAČA'!#REF!,"")</f>
        <v>#REF!</v>
      </c>
    </row>
    <row r="645" spans="22:25" x14ac:dyDescent="0.25">
      <c r="V645" t="e">
        <f t="shared" si="9"/>
        <v>#REF!</v>
      </c>
      <c r="W645">
        <v>630</v>
      </c>
      <c r="Y645" s="228" t="e">
        <f>IF(LEN('OSNOVNA PLAČA'!#REF!)&gt;0&gt;0,'OSNOVNA PLAČA'!#REF!,"")</f>
        <v>#REF!</v>
      </c>
    </row>
    <row r="646" spans="22:25" x14ac:dyDescent="0.25">
      <c r="V646" t="e">
        <f t="shared" si="9"/>
        <v>#REF!</v>
      </c>
      <c r="W646">
        <v>631</v>
      </c>
      <c r="Y646" s="228" t="e">
        <f>IF(LEN('OSNOVNA PLAČA'!#REF!)&gt;0&gt;0,'OSNOVNA PLAČA'!#REF!,"")</f>
        <v>#REF!</v>
      </c>
    </row>
    <row r="647" spans="22:25" x14ac:dyDescent="0.25">
      <c r="V647" t="e">
        <f t="shared" si="9"/>
        <v>#REF!</v>
      </c>
      <c r="W647">
        <v>632</v>
      </c>
      <c r="Y647" s="228" t="e">
        <f>IF(LEN('OSNOVNA PLAČA'!#REF!)&gt;0&gt;0,'OSNOVNA PLAČA'!#REF!,"")</f>
        <v>#REF!</v>
      </c>
    </row>
    <row r="648" spans="22:25" x14ac:dyDescent="0.25">
      <c r="V648" t="e">
        <f t="shared" si="9"/>
        <v>#REF!</v>
      </c>
      <c r="W648">
        <v>633</v>
      </c>
      <c r="Y648" s="228" t="e">
        <f>IF(LEN('OSNOVNA PLAČA'!#REF!)&gt;0&gt;0,'OSNOVNA PLAČA'!#REF!,"")</f>
        <v>#REF!</v>
      </c>
    </row>
    <row r="649" spans="22:25" x14ac:dyDescent="0.25">
      <c r="V649" t="e">
        <f t="shared" si="9"/>
        <v>#REF!</v>
      </c>
      <c r="W649">
        <v>634</v>
      </c>
      <c r="Y649" s="228" t="e">
        <f>IF(LEN('OSNOVNA PLAČA'!#REF!)&gt;0&gt;0,'OSNOVNA PLAČA'!#REF!,"")</f>
        <v>#REF!</v>
      </c>
    </row>
    <row r="650" spans="22:25" x14ac:dyDescent="0.25">
      <c r="V650" t="e">
        <f t="shared" si="9"/>
        <v>#REF!</v>
      </c>
      <c r="W650">
        <v>635</v>
      </c>
      <c r="Y650" s="228" t="e">
        <f>IF(LEN('OSNOVNA PLAČA'!#REF!)&gt;0&gt;0,'OSNOVNA PLAČA'!#REF!,"")</f>
        <v>#REF!</v>
      </c>
    </row>
    <row r="651" spans="22:25" x14ac:dyDescent="0.25">
      <c r="V651" t="e">
        <f t="shared" si="9"/>
        <v>#REF!</v>
      </c>
      <c r="W651">
        <v>636</v>
      </c>
      <c r="Y651" s="228" t="e">
        <f>IF(LEN('OSNOVNA PLAČA'!#REF!)&gt;0&gt;0,'OSNOVNA PLAČA'!#REF!,"")</f>
        <v>#REF!</v>
      </c>
    </row>
    <row r="652" spans="22:25" x14ac:dyDescent="0.25">
      <c r="V652" t="e">
        <f t="shared" si="9"/>
        <v>#REF!</v>
      </c>
      <c r="W652">
        <v>637</v>
      </c>
      <c r="Y652" s="228" t="e">
        <f>IF(LEN('OSNOVNA PLAČA'!#REF!)&gt;0&gt;0,'OSNOVNA PLAČA'!#REF!,"")</f>
        <v>#REF!</v>
      </c>
    </row>
    <row r="653" spans="22:25" x14ac:dyDescent="0.25">
      <c r="V653" t="e">
        <f t="shared" si="9"/>
        <v>#REF!</v>
      </c>
      <c r="W653">
        <v>638</v>
      </c>
      <c r="Y653" s="228" t="e">
        <f>IF(LEN('OSNOVNA PLAČA'!#REF!)&gt;0&gt;0,'OSNOVNA PLAČA'!#REF!,"")</f>
        <v>#REF!</v>
      </c>
    </row>
    <row r="654" spans="22:25" x14ac:dyDescent="0.25">
      <c r="V654" t="e">
        <f t="shared" si="9"/>
        <v>#REF!</v>
      </c>
      <c r="W654">
        <v>639</v>
      </c>
      <c r="Y654" s="228" t="e">
        <f>IF(LEN('OSNOVNA PLAČA'!#REF!)&gt;0&gt;0,'OSNOVNA PLAČA'!#REF!,"")</f>
        <v>#REF!</v>
      </c>
    </row>
    <row r="655" spans="22:25" x14ac:dyDescent="0.25">
      <c r="V655" t="e">
        <f t="shared" si="9"/>
        <v>#REF!</v>
      </c>
      <c r="W655">
        <v>640</v>
      </c>
      <c r="Y655" s="228" t="e">
        <f>IF(LEN('OSNOVNA PLAČA'!#REF!)&gt;0&gt;0,'OSNOVNA PLAČA'!#REF!,"")</f>
        <v>#REF!</v>
      </c>
    </row>
    <row r="656" spans="22:25" x14ac:dyDescent="0.25">
      <c r="V656" t="e">
        <f t="shared" si="9"/>
        <v>#REF!</v>
      </c>
      <c r="W656">
        <v>641</v>
      </c>
      <c r="Y656" s="228" t="e">
        <f>IF(LEN('OSNOVNA PLAČA'!#REF!)&gt;0&gt;0,'OSNOVNA PLAČA'!#REF!,"")</f>
        <v>#REF!</v>
      </c>
    </row>
    <row r="657" spans="22:25" x14ac:dyDescent="0.25">
      <c r="V657" t="e">
        <f t="shared" ref="V657:V720" si="10">IF(LEN(Y657)&gt;0,CONCATENATE(TEXT(W657,0),"   ",Y657),"")</f>
        <v>#REF!</v>
      </c>
      <c r="W657">
        <v>642</v>
      </c>
      <c r="Y657" s="228" t="e">
        <f>IF(LEN('OSNOVNA PLAČA'!#REF!)&gt;0&gt;0,'OSNOVNA PLAČA'!#REF!,"")</f>
        <v>#REF!</v>
      </c>
    </row>
    <row r="658" spans="22:25" x14ac:dyDescent="0.25">
      <c r="V658" t="e">
        <f t="shared" si="10"/>
        <v>#REF!</v>
      </c>
      <c r="W658">
        <v>643</v>
      </c>
      <c r="Y658" s="228" t="e">
        <f>IF(LEN('OSNOVNA PLAČA'!#REF!)&gt;0&gt;0,'OSNOVNA PLAČA'!#REF!,"")</f>
        <v>#REF!</v>
      </c>
    </row>
    <row r="659" spans="22:25" x14ac:dyDescent="0.25">
      <c r="V659" t="e">
        <f t="shared" si="10"/>
        <v>#REF!</v>
      </c>
      <c r="W659">
        <v>644</v>
      </c>
      <c r="Y659" s="228" t="e">
        <f>IF(LEN('OSNOVNA PLAČA'!#REF!)&gt;0&gt;0,'OSNOVNA PLAČA'!#REF!,"")</f>
        <v>#REF!</v>
      </c>
    </row>
    <row r="660" spans="22:25" x14ac:dyDescent="0.25">
      <c r="V660" t="e">
        <f t="shared" si="10"/>
        <v>#REF!</v>
      </c>
      <c r="W660">
        <v>645</v>
      </c>
      <c r="Y660" s="228" t="e">
        <f>IF(LEN('OSNOVNA PLAČA'!#REF!)&gt;0&gt;0,'OSNOVNA PLAČA'!#REF!,"")</f>
        <v>#REF!</v>
      </c>
    </row>
    <row r="661" spans="22:25" x14ac:dyDescent="0.25">
      <c r="V661" t="e">
        <f t="shared" si="10"/>
        <v>#REF!</v>
      </c>
      <c r="W661">
        <v>646</v>
      </c>
      <c r="Y661" s="228" t="e">
        <f>IF(LEN('OSNOVNA PLAČA'!#REF!)&gt;0&gt;0,'OSNOVNA PLAČA'!#REF!,"")</f>
        <v>#REF!</v>
      </c>
    </row>
    <row r="662" spans="22:25" x14ac:dyDescent="0.25">
      <c r="V662" t="e">
        <f t="shared" si="10"/>
        <v>#REF!</v>
      </c>
      <c r="W662">
        <v>647</v>
      </c>
      <c r="Y662" s="228" t="e">
        <f>IF(LEN('OSNOVNA PLAČA'!#REF!)&gt;0&gt;0,'OSNOVNA PLAČA'!#REF!,"")</f>
        <v>#REF!</v>
      </c>
    </row>
    <row r="663" spans="22:25" x14ac:dyDescent="0.25">
      <c r="V663" t="e">
        <f t="shared" si="10"/>
        <v>#REF!</v>
      </c>
      <c r="W663">
        <v>648</v>
      </c>
      <c r="Y663" s="228" t="e">
        <f>IF(LEN('OSNOVNA PLAČA'!#REF!)&gt;0&gt;0,'OSNOVNA PLAČA'!#REF!,"")</f>
        <v>#REF!</v>
      </c>
    </row>
    <row r="664" spans="22:25" x14ac:dyDescent="0.25">
      <c r="V664" t="e">
        <f t="shared" si="10"/>
        <v>#REF!</v>
      </c>
      <c r="W664">
        <v>649</v>
      </c>
      <c r="Y664" s="228" t="e">
        <f>IF(LEN('OSNOVNA PLAČA'!#REF!)&gt;0&gt;0,'OSNOVNA PLAČA'!#REF!,"")</f>
        <v>#REF!</v>
      </c>
    </row>
    <row r="665" spans="22:25" x14ac:dyDescent="0.25">
      <c r="V665" t="e">
        <f t="shared" si="10"/>
        <v>#REF!</v>
      </c>
      <c r="W665">
        <v>650</v>
      </c>
      <c r="Y665" s="228" t="e">
        <f>IF(LEN('OSNOVNA PLAČA'!#REF!)&gt;0&gt;0,'OSNOVNA PLAČA'!#REF!,"")</f>
        <v>#REF!</v>
      </c>
    </row>
    <row r="666" spans="22:25" x14ac:dyDescent="0.25">
      <c r="V666" t="e">
        <f t="shared" si="10"/>
        <v>#REF!</v>
      </c>
      <c r="W666">
        <v>651</v>
      </c>
      <c r="Y666" s="228" t="e">
        <f>IF(LEN('OSNOVNA PLAČA'!#REF!)&gt;0&gt;0,'OSNOVNA PLAČA'!#REF!,"")</f>
        <v>#REF!</v>
      </c>
    </row>
    <row r="667" spans="22:25" x14ac:dyDescent="0.25">
      <c r="V667" t="e">
        <f t="shared" si="10"/>
        <v>#REF!</v>
      </c>
      <c r="W667">
        <v>652</v>
      </c>
      <c r="Y667" s="228" t="e">
        <f>IF(LEN('OSNOVNA PLAČA'!#REF!)&gt;0&gt;0,'OSNOVNA PLAČA'!#REF!,"")</f>
        <v>#REF!</v>
      </c>
    </row>
    <row r="668" spans="22:25" x14ac:dyDescent="0.25">
      <c r="V668" t="e">
        <f t="shared" si="10"/>
        <v>#REF!</v>
      </c>
      <c r="W668">
        <v>653</v>
      </c>
      <c r="Y668" s="228" t="e">
        <f>IF(LEN('OSNOVNA PLAČA'!#REF!)&gt;0&gt;0,'OSNOVNA PLAČA'!#REF!,"")</f>
        <v>#REF!</v>
      </c>
    </row>
    <row r="669" spans="22:25" x14ac:dyDescent="0.25">
      <c r="V669" t="e">
        <f t="shared" si="10"/>
        <v>#REF!</v>
      </c>
      <c r="W669">
        <v>654</v>
      </c>
      <c r="Y669" s="228" t="e">
        <f>IF(LEN('OSNOVNA PLAČA'!#REF!)&gt;0&gt;0,'OSNOVNA PLAČA'!#REF!,"")</f>
        <v>#REF!</v>
      </c>
    </row>
    <row r="670" spans="22:25" x14ac:dyDescent="0.25">
      <c r="V670" t="e">
        <f t="shared" si="10"/>
        <v>#REF!</v>
      </c>
      <c r="W670">
        <v>655</v>
      </c>
      <c r="Y670" s="228" t="e">
        <f>IF(LEN('OSNOVNA PLAČA'!#REF!)&gt;0&gt;0,'OSNOVNA PLAČA'!#REF!,"")</f>
        <v>#REF!</v>
      </c>
    </row>
    <row r="671" spans="22:25" x14ac:dyDescent="0.25">
      <c r="V671" t="e">
        <f t="shared" si="10"/>
        <v>#REF!</v>
      </c>
      <c r="W671">
        <v>656</v>
      </c>
      <c r="Y671" s="228" t="e">
        <f>IF(LEN('OSNOVNA PLAČA'!#REF!)&gt;0&gt;0,'OSNOVNA PLAČA'!#REF!,"")</f>
        <v>#REF!</v>
      </c>
    </row>
    <row r="672" spans="22:25" x14ac:dyDescent="0.25">
      <c r="V672" t="e">
        <f t="shared" si="10"/>
        <v>#REF!</v>
      </c>
      <c r="W672">
        <v>657</v>
      </c>
      <c r="Y672" s="228" t="e">
        <f>IF(LEN('OSNOVNA PLAČA'!#REF!)&gt;0&gt;0,'OSNOVNA PLAČA'!#REF!,"")</f>
        <v>#REF!</v>
      </c>
    </row>
    <row r="673" spans="22:25" x14ac:dyDescent="0.25">
      <c r="V673" t="e">
        <f t="shared" si="10"/>
        <v>#REF!</v>
      </c>
      <c r="W673">
        <v>658</v>
      </c>
      <c r="Y673" s="228" t="e">
        <f>IF(LEN('OSNOVNA PLAČA'!#REF!)&gt;0&gt;0,'OSNOVNA PLAČA'!#REF!,"")</f>
        <v>#REF!</v>
      </c>
    </row>
    <row r="674" spans="22:25" x14ac:dyDescent="0.25">
      <c r="V674" t="e">
        <f t="shared" si="10"/>
        <v>#REF!</v>
      </c>
      <c r="W674">
        <v>659</v>
      </c>
      <c r="Y674" s="228" t="e">
        <f>IF(LEN('OSNOVNA PLAČA'!#REF!)&gt;0&gt;0,'OSNOVNA PLAČA'!#REF!,"")</f>
        <v>#REF!</v>
      </c>
    </row>
    <row r="675" spans="22:25" x14ac:dyDescent="0.25">
      <c r="V675" t="e">
        <f t="shared" si="10"/>
        <v>#REF!</v>
      </c>
      <c r="W675">
        <v>660</v>
      </c>
      <c r="Y675" s="228" t="e">
        <f>IF(LEN('OSNOVNA PLAČA'!#REF!)&gt;0&gt;0,'OSNOVNA PLAČA'!#REF!,"")</f>
        <v>#REF!</v>
      </c>
    </row>
    <row r="676" spans="22:25" x14ac:dyDescent="0.25">
      <c r="V676" t="e">
        <f t="shared" si="10"/>
        <v>#REF!</v>
      </c>
      <c r="W676">
        <v>661</v>
      </c>
      <c r="Y676" s="228" t="e">
        <f>IF(LEN('OSNOVNA PLAČA'!#REF!)&gt;0&gt;0,'OSNOVNA PLAČA'!#REF!,"")</f>
        <v>#REF!</v>
      </c>
    </row>
    <row r="677" spans="22:25" x14ac:dyDescent="0.25">
      <c r="V677" t="e">
        <f t="shared" si="10"/>
        <v>#REF!</v>
      </c>
      <c r="W677">
        <v>662</v>
      </c>
      <c r="Y677" s="228" t="e">
        <f>IF(LEN('OSNOVNA PLAČA'!#REF!)&gt;0&gt;0,'OSNOVNA PLAČA'!#REF!,"")</f>
        <v>#REF!</v>
      </c>
    </row>
    <row r="678" spans="22:25" x14ac:dyDescent="0.25">
      <c r="V678" t="e">
        <f t="shared" si="10"/>
        <v>#REF!</v>
      </c>
      <c r="W678">
        <v>663</v>
      </c>
      <c r="Y678" s="228" t="e">
        <f>IF(LEN('OSNOVNA PLAČA'!#REF!)&gt;0&gt;0,'OSNOVNA PLAČA'!#REF!,"")</f>
        <v>#REF!</v>
      </c>
    </row>
    <row r="679" spans="22:25" x14ac:dyDescent="0.25">
      <c r="V679" t="e">
        <f t="shared" si="10"/>
        <v>#REF!</v>
      </c>
      <c r="W679">
        <v>664</v>
      </c>
      <c r="Y679" s="228" t="e">
        <f>IF(LEN('OSNOVNA PLAČA'!#REF!)&gt;0&gt;0,'OSNOVNA PLAČA'!#REF!,"")</f>
        <v>#REF!</v>
      </c>
    </row>
    <row r="680" spans="22:25" x14ac:dyDescent="0.25">
      <c r="V680" t="e">
        <f t="shared" si="10"/>
        <v>#REF!</v>
      </c>
      <c r="W680">
        <v>665</v>
      </c>
      <c r="Y680" s="228" t="e">
        <f>IF(LEN('OSNOVNA PLAČA'!#REF!)&gt;0&gt;0,'OSNOVNA PLAČA'!#REF!,"")</f>
        <v>#REF!</v>
      </c>
    </row>
    <row r="681" spans="22:25" x14ac:dyDescent="0.25">
      <c r="V681" t="e">
        <f t="shared" si="10"/>
        <v>#REF!</v>
      </c>
      <c r="W681">
        <v>666</v>
      </c>
      <c r="Y681" s="228" t="e">
        <f>IF(LEN('OSNOVNA PLAČA'!#REF!)&gt;0&gt;0,'OSNOVNA PLAČA'!#REF!,"")</f>
        <v>#REF!</v>
      </c>
    </row>
    <row r="682" spans="22:25" x14ac:dyDescent="0.25">
      <c r="V682" t="e">
        <f t="shared" si="10"/>
        <v>#REF!</v>
      </c>
      <c r="W682">
        <v>667</v>
      </c>
      <c r="Y682" s="228" t="e">
        <f>IF(LEN('OSNOVNA PLAČA'!#REF!)&gt;0&gt;0,'OSNOVNA PLAČA'!#REF!,"")</f>
        <v>#REF!</v>
      </c>
    </row>
    <row r="683" spans="22:25" x14ac:dyDescent="0.25">
      <c r="V683" t="e">
        <f t="shared" si="10"/>
        <v>#REF!</v>
      </c>
      <c r="W683">
        <v>668</v>
      </c>
      <c r="Y683" s="228" t="e">
        <f>IF(LEN('OSNOVNA PLAČA'!#REF!)&gt;0&gt;0,'OSNOVNA PLAČA'!#REF!,"")</f>
        <v>#REF!</v>
      </c>
    </row>
    <row r="684" spans="22:25" x14ac:dyDescent="0.25">
      <c r="V684" t="e">
        <f t="shared" si="10"/>
        <v>#REF!</v>
      </c>
      <c r="W684">
        <v>669</v>
      </c>
      <c r="Y684" s="228" t="e">
        <f>IF(LEN('OSNOVNA PLAČA'!#REF!)&gt;0&gt;0,'OSNOVNA PLAČA'!#REF!,"")</f>
        <v>#REF!</v>
      </c>
    </row>
    <row r="685" spans="22:25" x14ac:dyDescent="0.25">
      <c r="V685" t="e">
        <f t="shared" si="10"/>
        <v>#REF!</v>
      </c>
      <c r="W685">
        <v>670</v>
      </c>
      <c r="Y685" s="228" t="e">
        <f>IF(LEN('OSNOVNA PLAČA'!#REF!)&gt;0&gt;0,'OSNOVNA PLAČA'!#REF!,"")</f>
        <v>#REF!</v>
      </c>
    </row>
    <row r="686" spans="22:25" x14ac:dyDescent="0.25">
      <c r="V686" t="e">
        <f t="shared" si="10"/>
        <v>#REF!</v>
      </c>
      <c r="W686">
        <v>671</v>
      </c>
      <c r="Y686" s="228" t="e">
        <f>IF(LEN('OSNOVNA PLAČA'!#REF!)&gt;0&gt;0,'OSNOVNA PLAČA'!#REF!,"")</f>
        <v>#REF!</v>
      </c>
    </row>
    <row r="687" spans="22:25" x14ac:dyDescent="0.25">
      <c r="V687" t="e">
        <f t="shared" si="10"/>
        <v>#REF!</v>
      </c>
      <c r="W687">
        <v>672</v>
      </c>
      <c r="Y687" s="228" t="e">
        <f>IF(LEN('OSNOVNA PLAČA'!#REF!)&gt;0&gt;0,'OSNOVNA PLAČA'!#REF!,"")</f>
        <v>#REF!</v>
      </c>
    </row>
    <row r="688" spans="22:25" x14ac:dyDescent="0.25">
      <c r="V688" t="e">
        <f t="shared" si="10"/>
        <v>#REF!</v>
      </c>
      <c r="W688">
        <v>673</v>
      </c>
      <c r="Y688" s="228" t="e">
        <f>IF(LEN('OSNOVNA PLAČA'!#REF!)&gt;0&gt;0,'OSNOVNA PLAČA'!#REF!,"")</f>
        <v>#REF!</v>
      </c>
    </row>
    <row r="689" spans="22:25" x14ac:dyDescent="0.25">
      <c r="V689" t="e">
        <f t="shared" si="10"/>
        <v>#REF!</v>
      </c>
      <c r="W689">
        <v>674</v>
      </c>
      <c r="Y689" s="228" t="e">
        <f>IF(LEN('OSNOVNA PLAČA'!#REF!)&gt;0&gt;0,'OSNOVNA PLAČA'!#REF!,"")</f>
        <v>#REF!</v>
      </c>
    </row>
    <row r="690" spans="22:25" x14ac:dyDescent="0.25">
      <c r="V690" t="e">
        <f t="shared" si="10"/>
        <v>#REF!</v>
      </c>
      <c r="W690">
        <v>675</v>
      </c>
      <c r="Y690" s="228" t="e">
        <f>IF(LEN('OSNOVNA PLAČA'!#REF!)&gt;0&gt;0,'OSNOVNA PLAČA'!#REF!,"")</f>
        <v>#REF!</v>
      </c>
    </row>
    <row r="691" spans="22:25" x14ac:dyDescent="0.25">
      <c r="V691" t="e">
        <f t="shared" si="10"/>
        <v>#REF!</v>
      </c>
      <c r="W691">
        <v>676</v>
      </c>
      <c r="Y691" s="228" t="e">
        <f>IF(LEN('OSNOVNA PLAČA'!#REF!)&gt;0&gt;0,'OSNOVNA PLAČA'!#REF!,"")</f>
        <v>#REF!</v>
      </c>
    </row>
    <row r="692" spans="22:25" x14ac:dyDescent="0.25">
      <c r="V692" t="e">
        <f t="shared" si="10"/>
        <v>#REF!</v>
      </c>
      <c r="W692">
        <v>677</v>
      </c>
      <c r="Y692" s="228" t="e">
        <f>IF(LEN('OSNOVNA PLAČA'!#REF!)&gt;0&gt;0,'OSNOVNA PLAČA'!#REF!,"")</f>
        <v>#REF!</v>
      </c>
    </row>
    <row r="693" spans="22:25" x14ac:dyDescent="0.25">
      <c r="V693" t="e">
        <f t="shared" si="10"/>
        <v>#REF!</v>
      </c>
      <c r="W693">
        <v>678</v>
      </c>
      <c r="Y693" s="228" t="e">
        <f>IF(LEN('OSNOVNA PLAČA'!#REF!)&gt;0&gt;0,'OSNOVNA PLAČA'!#REF!,"")</f>
        <v>#REF!</v>
      </c>
    </row>
    <row r="694" spans="22:25" x14ac:dyDescent="0.25">
      <c r="V694" t="e">
        <f t="shared" si="10"/>
        <v>#REF!</v>
      </c>
      <c r="W694">
        <v>679</v>
      </c>
      <c r="Y694" s="228" t="e">
        <f>IF(LEN('OSNOVNA PLAČA'!#REF!)&gt;0&gt;0,'OSNOVNA PLAČA'!#REF!,"")</f>
        <v>#REF!</v>
      </c>
    </row>
    <row r="695" spans="22:25" x14ac:dyDescent="0.25">
      <c r="V695" t="e">
        <f t="shared" si="10"/>
        <v>#REF!</v>
      </c>
      <c r="W695">
        <v>680</v>
      </c>
      <c r="Y695" s="228" t="e">
        <f>IF(LEN('OSNOVNA PLAČA'!#REF!)&gt;0&gt;0,'OSNOVNA PLAČA'!#REF!,"")</f>
        <v>#REF!</v>
      </c>
    </row>
    <row r="696" spans="22:25" x14ac:dyDescent="0.25">
      <c r="V696" t="e">
        <f t="shared" si="10"/>
        <v>#REF!</v>
      </c>
      <c r="W696">
        <v>681</v>
      </c>
      <c r="Y696" s="228" t="e">
        <f>IF(LEN('OSNOVNA PLAČA'!#REF!)&gt;0&gt;0,'OSNOVNA PLAČA'!#REF!,"")</f>
        <v>#REF!</v>
      </c>
    </row>
    <row r="697" spans="22:25" x14ac:dyDescent="0.25">
      <c r="V697" t="e">
        <f t="shared" si="10"/>
        <v>#REF!</v>
      </c>
      <c r="W697">
        <v>682</v>
      </c>
      <c r="Y697" s="228" t="e">
        <f>IF(LEN('OSNOVNA PLAČA'!#REF!)&gt;0&gt;0,'OSNOVNA PLAČA'!#REF!,"")</f>
        <v>#REF!</v>
      </c>
    </row>
    <row r="698" spans="22:25" x14ac:dyDescent="0.25">
      <c r="V698" t="e">
        <f t="shared" si="10"/>
        <v>#REF!</v>
      </c>
      <c r="W698">
        <v>683</v>
      </c>
      <c r="Y698" s="228" t="e">
        <f>IF(LEN('OSNOVNA PLAČA'!#REF!)&gt;0&gt;0,'OSNOVNA PLAČA'!#REF!,"")</f>
        <v>#REF!</v>
      </c>
    </row>
    <row r="699" spans="22:25" x14ac:dyDescent="0.25">
      <c r="V699" t="e">
        <f t="shared" si="10"/>
        <v>#REF!</v>
      </c>
      <c r="W699">
        <v>684</v>
      </c>
      <c r="Y699" s="228" t="e">
        <f>IF(LEN('OSNOVNA PLAČA'!#REF!)&gt;0&gt;0,'OSNOVNA PLAČA'!#REF!,"")</f>
        <v>#REF!</v>
      </c>
    </row>
    <row r="700" spans="22:25" x14ac:dyDescent="0.25">
      <c r="V700" t="e">
        <f t="shared" si="10"/>
        <v>#REF!</v>
      </c>
      <c r="W700">
        <v>685</v>
      </c>
      <c r="Y700" s="228" t="e">
        <f>IF(LEN('OSNOVNA PLAČA'!#REF!)&gt;0&gt;0,'OSNOVNA PLAČA'!#REF!,"")</f>
        <v>#REF!</v>
      </c>
    </row>
    <row r="701" spans="22:25" x14ac:dyDescent="0.25">
      <c r="V701" t="e">
        <f t="shared" si="10"/>
        <v>#REF!</v>
      </c>
      <c r="W701">
        <v>686</v>
      </c>
      <c r="Y701" s="228" t="e">
        <f>IF(LEN('OSNOVNA PLAČA'!#REF!)&gt;0&gt;0,'OSNOVNA PLAČA'!#REF!,"")</f>
        <v>#REF!</v>
      </c>
    </row>
    <row r="702" spans="22:25" x14ac:dyDescent="0.25">
      <c r="V702" t="e">
        <f t="shared" si="10"/>
        <v>#REF!</v>
      </c>
      <c r="W702">
        <v>687</v>
      </c>
      <c r="Y702" s="228" t="e">
        <f>IF(LEN('OSNOVNA PLAČA'!#REF!)&gt;0&gt;0,'OSNOVNA PLAČA'!#REF!,"")</f>
        <v>#REF!</v>
      </c>
    </row>
    <row r="703" spans="22:25" x14ac:dyDescent="0.25">
      <c r="V703" t="e">
        <f t="shared" si="10"/>
        <v>#REF!</v>
      </c>
      <c r="W703">
        <v>688</v>
      </c>
      <c r="Y703" s="228" t="e">
        <f>IF(LEN('OSNOVNA PLAČA'!#REF!)&gt;0&gt;0,'OSNOVNA PLAČA'!#REF!,"")</f>
        <v>#REF!</v>
      </c>
    </row>
    <row r="704" spans="22:25" x14ac:dyDescent="0.25">
      <c r="V704" t="e">
        <f t="shared" si="10"/>
        <v>#REF!</v>
      </c>
      <c r="W704">
        <v>689</v>
      </c>
      <c r="Y704" s="228" t="e">
        <f>IF(LEN('OSNOVNA PLAČA'!#REF!)&gt;0&gt;0,'OSNOVNA PLAČA'!#REF!,"")</f>
        <v>#REF!</v>
      </c>
    </row>
    <row r="705" spans="22:25" x14ac:dyDescent="0.25">
      <c r="V705" t="e">
        <f t="shared" si="10"/>
        <v>#REF!</v>
      </c>
      <c r="W705">
        <v>690</v>
      </c>
      <c r="Y705" s="228" t="e">
        <f>IF(LEN('OSNOVNA PLAČA'!#REF!)&gt;0&gt;0,'OSNOVNA PLAČA'!#REF!,"")</f>
        <v>#REF!</v>
      </c>
    </row>
    <row r="706" spans="22:25" x14ac:dyDescent="0.25">
      <c r="V706" t="e">
        <f t="shared" si="10"/>
        <v>#REF!</v>
      </c>
      <c r="W706">
        <v>691</v>
      </c>
      <c r="Y706" s="228" t="e">
        <f>IF(LEN('OSNOVNA PLAČA'!#REF!)&gt;0&gt;0,'OSNOVNA PLAČA'!#REF!,"")</f>
        <v>#REF!</v>
      </c>
    </row>
    <row r="707" spans="22:25" x14ac:dyDescent="0.25">
      <c r="V707" t="e">
        <f t="shared" si="10"/>
        <v>#REF!</v>
      </c>
      <c r="W707">
        <v>692</v>
      </c>
      <c r="Y707" s="228" t="e">
        <f>IF(LEN('OSNOVNA PLAČA'!#REF!)&gt;0&gt;0,'OSNOVNA PLAČA'!#REF!,"")</f>
        <v>#REF!</v>
      </c>
    </row>
    <row r="708" spans="22:25" x14ac:dyDescent="0.25">
      <c r="V708" t="e">
        <f t="shared" si="10"/>
        <v>#REF!</v>
      </c>
      <c r="W708">
        <v>693</v>
      </c>
      <c r="Y708" s="228" t="e">
        <f>IF(LEN('OSNOVNA PLAČA'!#REF!)&gt;0&gt;0,'OSNOVNA PLAČA'!#REF!,"")</f>
        <v>#REF!</v>
      </c>
    </row>
    <row r="709" spans="22:25" x14ac:dyDescent="0.25">
      <c r="V709" t="e">
        <f t="shared" si="10"/>
        <v>#REF!</v>
      </c>
      <c r="W709">
        <v>694</v>
      </c>
      <c r="Y709" s="228" t="e">
        <f>IF(LEN('OSNOVNA PLAČA'!#REF!)&gt;0&gt;0,'OSNOVNA PLAČA'!#REF!,"")</f>
        <v>#REF!</v>
      </c>
    </row>
    <row r="710" spans="22:25" x14ac:dyDescent="0.25">
      <c r="V710" t="e">
        <f t="shared" si="10"/>
        <v>#REF!</v>
      </c>
      <c r="W710">
        <v>695</v>
      </c>
      <c r="Y710" s="228" t="e">
        <f>IF(LEN('OSNOVNA PLAČA'!#REF!)&gt;0&gt;0,'OSNOVNA PLAČA'!#REF!,"")</f>
        <v>#REF!</v>
      </c>
    </row>
    <row r="711" spans="22:25" x14ac:dyDescent="0.25">
      <c r="V711" t="e">
        <f t="shared" si="10"/>
        <v>#REF!</v>
      </c>
      <c r="W711">
        <v>696</v>
      </c>
      <c r="Y711" s="228" t="e">
        <f>IF(LEN('OSNOVNA PLAČA'!#REF!)&gt;0&gt;0,'OSNOVNA PLAČA'!#REF!,"")</f>
        <v>#REF!</v>
      </c>
    </row>
    <row r="712" spans="22:25" x14ac:dyDescent="0.25">
      <c r="V712" t="e">
        <f t="shared" si="10"/>
        <v>#REF!</v>
      </c>
      <c r="W712">
        <v>697</v>
      </c>
      <c r="Y712" s="228" t="e">
        <f>IF(LEN('OSNOVNA PLAČA'!#REF!)&gt;0&gt;0,'OSNOVNA PLAČA'!#REF!,"")</f>
        <v>#REF!</v>
      </c>
    </row>
    <row r="713" spans="22:25" x14ac:dyDescent="0.25">
      <c r="V713" t="e">
        <f t="shared" si="10"/>
        <v>#REF!</v>
      </c>
      <c r="W713">
        <v>698</v>
      </c>
      <c r="Y713" s="228" t="e">
        <f>IF(LEN('OSNOVNA PLAČA'!#REF!)&gt;0&gt;0,'OSNOVNA PLAČA'!#REF!,"")</f>
        <v>#REF!</v>
      </c>
    </row>
    <row r="714" spans="22:25" x14ac:dyDescent="0.25">
      <c r="V714" t="e">
        <f t="shared" si="10"/>
        <v>#REF!</v>
      </c>
      <c r="W714">
        <v>699</v>
      </c>
      <c r="Y714" s="228" t="e">
        <f>IF(LEN('OSNOVNA PLAČA'!#REF!)&gt;0&gt;0,'OSNOVNA PLAČA'!#REF!,"")</f>
        <v>#REF!</v>
      </c>
    </row>
    <row r="715" spans="22:25" x14ac:dyDescent="0.25">
      <c r="V715" t="e">
        <f t="shared" si="10"/>
        <v>#REF!</v>
      </c>
      <c r="W715">
        <v>700</v>
      </c>
      <c r="Y715" s="228" t="e">
        <f>IF(LEN('OSNOVNA PLAČA'!#REF!)&gt;0&gt;0,'OSNOVNA PLAČA'!#REF!,"")</f>
        <v>#REF!</v>
      </c>
    </row>
    <row r="716" spans="22:25" x14ac:dyDescent="0.25">
      <c r="V716" t="e">
        <f t="shared" si="10"/>
        <v>#REF!</v>
      </c>
      <c r="W716">
        <v>701</v>
      </c>
      <c r="Y716" s="228" t="e">
        <f>IF(LEN('OSNOVNA PLAČA'!#REF!)&gt;0&gt;0,'OSNOVNA PLAČA'!#REF!,"")</f>
        <v>#REF!</v>
      </c>
    </row>
    <row r="717" spans="22:25" x14ac:dyDescent="0.25">
      <c r="V717" t="e">
        <f t="shared" si="10"/>
        <v>#REF!</v>
      </c>
      <c r="W717">
        <v>702</v>
      </c>
      <c r="Y717" s="228" t="e">
        <f>IF(LEN('OSNOVNA PLAČA'!#REF!)&gt;0&gt;0,'OSNOVNA PLAČA'!#REF!,"")</f>
        <v>#REF!</v>
      </c>
    </row>
    <row r="718" spans="22:25" x14ac:dyDescent="0.25">
      <c r="V718" t="e">
        <f t="shared" si="10"/>
        <v>#REF!</v>
      </c>
      <c r="W718">
        <v>703</v>
      </c>
      <c r="Y718" s="228" t="e">
        <f>IF(LEN('OSNOVNA PLAČA'!#REF!)&gt;0&gt;0,'OSNOVNA PLAČA'!#REF!,"")</f>
        <v>#REF!</v>
      </c>
    </row>
    <row r="719" spans="22:25" x14ac:dyDescent="0.25">
      <c r="V719" t="e">
        <f t="shared" si="10"/>
        <v>#REF!</v>
      </c>
      <c r="W719">
        <v>704</v>
      </c>
      <c r="Y719" s="228" t="e">
        <f>IF(LEN('OSNOVNA PLAČA'!#REF!)&gt;0&gt;0,'OSNOVNA PLAČA'!#REF!,"")</f>
        <v>#REF!</v>
      </c>
    </row>
    <row r="720" spans="22:25" x14ac:dyDescent="0.25">
      <c r="V720" t="e">
        <f t="shared" si="10"/>
        <v>#REF!</v>
      </c>
      <c r="W720">
        <v>705</v>
      </c>
      <c r="Y720" s="228" t="e">
        <f>IF(LEN('OSNOVNA PLAČA'!#REF!)&gt;0&gt;0,'OSNOVNA PLAČA'!#REF!,"")</f>
        <v>#REF!</v>
      </c>
    </row>
    <row r="721" spans="22:25" x14ac:dyDescent="0.25">
      <c r="V721" t="e">
        <f t="shared" ref="V721:V784" si="11">IF(LEN(Y721)&gt;0,CONCATENATE(TEXT(W721,0),"   ",Y721),"")</f>
        <v>#REF!</v>
      </c>
      <c r="W721">
        <v>706</v>
      </c>
      <c r="Y721" s="228" t="e">
        <f>IF(LEN('OSNOVNA PLAČA'!#REF!)&gt;0&gt;0,'OSNOVNA PLAČA'!#REF!,"")</f>
        <v>#REF!</v>
      </c>
    </row>
    <row r="722" spans="22:25" x14ac:dyDescent="0.25">
      <c r="V722" t="e">
        <f t="shared" si="11"/>
        <v>#REF!</v>
      </c>
      <c r="W722">
        <v>707</v>
      </c>
      <c r="Y722" s="228" t="e">
        <f>IF(LEN('OSNOVNA PLAČA'!#REF!)&gt;0&gt;0,'OSNOVNA PLAČA'!#REF!,"")</f>
        <v>#REF!</v>
      </c>
    </row>
    <row r="723" spans="22:25" x14ac:dyDescent="0.25">
      <c r="V723" t="e">
        <f t="shared" si="11"/>
        <v>#REF!</v>
      </c>
      <c r="W723">
        <v>708</v>
      </c>
      <c r="Y723" s="228" t="e">
        <f>IF(LEN('OSNOVNA PLAČA'!#REF!)&gt;0&gt;0,'OSNOVNA PLAČA'!#REF!,"")</f>
        <v>#REF!</v>
      </c>
    </row>
    <row r="724" spans="22:25" x14ac:dyDescent="0.25">
      <c r="V724" t="e">
        <f t="shared" si="11"/>
        <v>#REF!</v>
      </c>
      <c r="W724">
        <v>709</v>
      </c>
      <c r="Y724" s="228" t="e">
        <f>IF(LEN('OSNOVNA PLAČA'!#REF!)&gt;0&gt;0,'OSNOVNA PLAČA'!#REF!,"")</f>
        <v>#REF!</v>
      </c>
    </row>
    <row r="725" spans="22:25" x14ac:dyDescent="0.25">
      <c r="V725" t="e">
        <f t="shared" si="11"/>
        <v>#REF!</v>
      </c>
      <c r="W725">
        <v>710</v>
      </c>
      <c r="Y725" s="228" t="e">
        <f>IF(LEN('OSNOVNA PLAČA'!#REF!)&gt;0&gt;0,'OSNOVNA PLAČA'!#REF!,"")</f>
        <v>#REF!</v>
      </c>
    </row>
    <row r="726" spans="22:25" x14ac:dyDescent="0.25">
      <c r="V726" t="e">
        <f t="shared" si="11"/>
        <v>#REF!</v>
      </c>
      <c r="W726">
        <v>711</v>
      </c>
      <c r="Y726" s="228" t="e">
        <f>IF(LEN('OSNOVNA PLAČA'!#REF!)&gt;0&gt;0,'OSNOVNA PLAČA'!#REF!,"")</f>
        <v>#REF!</v>
      </c>
    </row>
    <row r="727" spans="22:25" x14ac:dyDescent="0.25">
      <c r="V727" t="e">
        <f t="shared" si="11"/>
        <v>#REF!</v>
      </c>
      <c r="W727">
        <v>712</v>
      </c>
      <c r="Y727" s="228" t="e">
        <f>IF(LEN('OSNOVNA PLAČA'!#REF!)&gt;0&gt;0,'OSNOVNA PLAČA'!#REF!,"")</f>
        <v>#REF!</v>
      </c>
    </row>
    <row r="728" spans="22:25" x14ac:dyDescent="0.25">
      <c r="V728" t="e">
        <f t="shared" si="11"/>
        <v>#REF!</v>
      </c>
      <c r="W728">
        <v>713</v>
      </c>
      <c r="Y728" s="228" t="e">
        <f>IF(LEN('OSNOVNA PLAČA'!#REF!)&gt;0&gt;0,'OSNOVNA PLAČA'!#REF!,"")</f>
        <v>#REF!</v>
      </c>
    </row>
    <row r="729" spans="22:25" x14ac:dyDescent="0.25">
      <c r="V729" t="e">
        <f t="shared" si="11"/>
        <v>#REF!</v>
      </c>
      <c r="W729">
        <v>714</v>
      </c>
      <c r="Y729" s="228" t="e">
        <f>IF(LEN('OSNOVNA PLAČA'!#REF!)&gt;0&gt;0,'OSNOVNA PLAČA'!#REF!,"")</f>
        <v>#REF!</v>
      </c>
    </row>
    <row r="730" spans="22:25" x14ac:dyDescent="0.25">
      <c r="V730" t="e">
        <f t="shared" si="11"/>
        <v>#REF!</v>
      </c>
      <c r="W730">
        <v>715</v>
      </c>
      <c r="Y730" s="228" t="e">
        <f>IF(LEN('OSNOVNA PLAČA'!#REF!)&gt;0&gt;0,'OSNOVNA PLAČA'!#REF!,"")</f>
        <v>#REF!</v>
      </c>
    </row>
    <row r="731" spans="22:25" x14ac:dyDescent="0.25">
      <c r="V731" t="e">
        <f t="shared" si="11"/>
        <v>#REF!</v>
      </c>
      <c r="W731">
        <v>716</v>
      </c>
      <c r="Y731" s="228" t="e">
        <f>IF(LEN('OSNOVNA PLAČA'!#REF!)&gt;0&gt;0,'OSNOVNA PLAČA'!#REF!,"")</f>
        <v>#REF!</v>
      </c>
    </row>
    <row r="732" spans="22:25" x14ac:dyDescent="0.25">
      <c r="V732" t="e">
        <f t="shared" si="11"/>
        <v>#REF!</v>
      </c>
      <c r="W732">
        <v>717</v>
      </c>
      <c r="Y732" s="228" t="e">
        <f>IF(LEN('OSNOVNA PLAČA'!#REF!)&gt;0&gt;0,'OSNOVNA PLAČA'!#REF!,"")</f>
        <v>#REF!</v>
      </c>
    </row>
    <row r="733" spans="22:25" x14ac:dyDescent="0.25">
      <c r="V733" t="e">
        <f t="shared" si="11"/>
        <v>#REF!</v>
      </c>
      <c r="W733">
        <v>718</v>
      </c>
      <c r="Y733" s="228" t="e">
        <f>IF(LEN('OSNOVNA PLAČA'!#REF!)&gt;0&gt;0,'OSNOVNA PLAČA'!#REF!,"")</f>
        <v>#REF!</v>
      </c>
    </row>
    <row r="734" spans="22:25" x14ac:dyDescent="0.25">
      <c r="V734" t="e">
        <f t="shared" si="11"/>
        <v>#REF!</v>
      </c>
      <c r="W734">
        <v>719</v>
      </c>
      <c r="Y734" s="228" t="e">
        <f>IF(LEN('OSNOVNA PLAČA'!#REF!)&gt;0&gt;0,'OSNOVNA PLAČA'!#REF!,"")</f>
        <v>#REF!</v>
      </c>
    </row>
    <row r="735" spans="22:25" x14ac:dyDescent="0.25">
      <c r="V735" t="e">
        <f t="shared" si="11"/>
        <v>#REF!</v>
      </c>
      <c r="W735">
        <v>720</v>
      </c>
      <c r="Y735" s="228" t="e">
        <f>IF(LEN('OSNOVNA PLAČA'!#REF!)&gt;0&gt;0,'OSNOVNA PLAČA'!#REF!,"")</f>
        <v>#REF!</v>
      </c>
    </row>
    <row r="736" spans="22:25" x14ac:dyDescent="0.25">
      <c r="V736" t="e">
        <f t="shared" si="11"/>
        <v>#REF!</v>
      </c>
      <c r="W736">
        <v>721</v>
      </c>
      <c r="Y736" s="228" t="e">
        <f>IF(LEN('OSNOVNA PLAČA'!#REF!)&gt;0&gt;0,'OSNOVNA PLAČA'!#REF!,"")</f>
        <v>#REF!</v>
      </c>
    </row>
    <row r="737" spans="22:25" x14ac:dyDescent="0.25">
      <c r="V737" t="e">
        <f t="shared" si="11"/>
        <v>#REF!</v>
      </c>
      <c r="W737">
        <v>722</v>
      </c>
      <c r="Y737" s="228" t="e">
        <f>IF(LEN('OSNOVNA PLAČA'!#REF!)&gt;0&gt;0,'OSNOVNA PLAČA'!#REF!,"")</f>
        <v>#REF!</v>
      </c>
    </row>
    <row r="738" spans="22:25" x14ac:dyDescent="0.25">
      <c r="V738" t="e">
        <f t="shared" si="11"/>
        <v>#REF!</v>
      </c>
      <c r="W738">
        <v>723</v>
      </c>
      <c r="Y738" s="228" t="e">
        <f>IF(LEN('OSNOVNA PLAČA'!#REF!)&gt;0&gt;0,'OSNOVNA PLAČA'!#REF!,"")</f>
        <v>#REF!</v>
      </c>
    </row>
    <row r="739" spans="22:25" x14ac:dyDescent="0.25">
      <c r="V739" t="e">
        <f t="shared" si="11"/>
        <v>#REF!</v>
      </c>
      <c r="W739">
        <v>724</v>
      </c>
      <c r="Y739" s="228" t="e">
        <f>IF(LEN('OSNOVNA PLAČA'!#REF!)&gt;0&gt;0,'OSNOVNA PLAČA'!#REF!,"")</f>
        <v>#REF!</v>
      </c>
    </row>
    <row r="740" spans="22:25" x14ac:dyDescent="0.25">
      <c r="V740" t="e">
        <f t="shared" si="11"/>
        <v>#REF!</v>
      </c>
      <c r="W740">
        <v>725</v>
      </c>
      <c r="Y740" s="228" t="e">
        <f>IF(LEN('OSNOVNA PLAČA'!#REF!)&gt;0&gt;0,'OSNOVNA PLAČA'!#REF!,"")</f>
        <v>#REF!</v>
      </c>
    </row>
    <row r="741" spans="22:25" x14ac:dyDescent="0.25">
      <c r="V741" t="e">
        <f t="shared" si="11"/>
        <v>#REF!</v>
      </c>
      <c r="W741">
        <v>726</v>
      </c>
      <c r="Y741" s="228" t="e">
        <f>IF(LEN('OSNOVNA PLAČA'!#REF!)&gt;0&gt;0,'OSNOVNA PLAČA'!#REF!,"")</f>
        <v>#REF!</v>
      </c>
    </row>
    <row r="742" spans="22:25" x14ac:dyDescent="0.25">
      <c r="V742" t="e">
        <f t="shared" si="11"/>
        <v>#REF!</v>
      </c>
      <c r="W742">
        <v>727</v>
      </c>
      <c r="Y742" s="228" t="e">
        <f>IF(LEN('OSNOVNA PLAČA'!#REF!)&gt;0&gt;0,'OSNOVNA PLAČA'!#REF!,"")</f>
        <v>#REF!</v>
      </c>
    </row>
    <row r="743" spans="22:25" x14ac:dyDescent="0.25">
      <c r="V743" t="e">
        <f t="shared" si="11"/>
        <v>#REF!</v>
      </c>
      <c r="W743">
        <v>728</v>
      </c>
      <c r="Y743" s="228" t="e">
        <f>IF(LEN('OSNOVNA PLAČA'!#REF!)&gt;0&gt;0,'OSNOVNA PLAČA'!#REF!,"")</f>
        <v>#REF!</v>
      </c>
    </row>
    <row r="744" spans="22:25" x14ac:dyDescent="0.25">
      <c r="V744" t="e">
        <f t="shared" si="11"/>
        <v>#REF!</v>
      </c>
      <c r="W744">
        <v>729</v>
      </c>
      <c r="Y744" s="228" t="e">
        <f>IF(LEN('OSNOVNA PLAČA'!#REF!)&gt;0&gt;0,'OSNOVNA PLAČA'!#REF!,"")</f>
        <v>#REF!</v>
      </c>
    </row>
    <row r="745" spans="22:25" x14ac:dyDescent="0.25">
      <c r="V745" t="e">
        <f t="shared" si="11"/>
        <v>#REF!</v>
      </c>
      <c r="W745">
        <v>730</v>
      </c>
      <c r="Y745" s="228" t="e">
        <f>IF(LEN('OSNOVNA PLAČA'!#REF!)&gt;0&gt;0,'OSNOVNA PLAČA'!#REF!,"")</f>
        <v>#REF!</v>
      </c>
    </row>
    <row r="746" spans="22:25" x14ac:dyDescent="0.25">
      <c r="V746" t="e">
        <f t="shared" si="11"/>
        <v>#REF!</v>
      </c>
      <c r="W746">
        <v>731</v>
      </c>
      <c r="Y746" s="228" t="e">
        <f>IF(LEN('OSNOVNA PLAČA'!#REF!)&gt;0&gt;0,'OSNOVNA PLAČA'!#REF!,"")</f>
        <v>#REF!</v>
      </c>
    </row>
    <row r="747" spans="22:25" x14ac:dyDescent="0.25">
      <c r="V747" t="e">
        <f t="shared" si="11"/>
        <v>#REF!</v>
      </c>
      <c r="W747">
        <v>732</v>
      </c>
      <c r="Y747" s="228" t="e">
        <f>IF(LEN('OSNOVNA PLAČA'!#REF!)&gt;0&gt;0,'OSNOVNA PLAČA'!#REF!,"")</f>
        <v>#REF!</v>
      </c>
    </row>
    <row r="748" spans="22:25" x14ac:dyDescent="0.25">
      <c r="V748" t="e">
        <f t="shared" si="11"/>
        <v>#REF!</v>
      </c>
      <c r="W748">
        <v>733</v>
      </c>
      <c r="Y748" s="228" t="e">
        <f>IF(LEN('OSNOVNA PLAČA'!#REF!)&gt;0&gt;0,'OSNOVNA PLAČA'!#REF!,"")</f>
        <v>#REF!</v>
      </c>
    </row>
    <row r="749" spans="22:25" x14ac:dyDescent="0.25">
      <c r="V749" t="e">
        <f t="shared" si="11"/>
        <v>#REF!</v>
      </c>
      <c r="W749">
        <v>734</v>
      </c>
      <c r="Y749" s="228" t="e">
        <f>IF(LEN('OSNOVNA PLAČA'!#REF!)&gt;0&gt;0,'OSNOVNA PLAČA'!#REF!,"")</f>
        <v>#REF!</v>
      </c>
    </row>
    <row r="750" spans="22:25" x14ac:dyDescent="0.25">
      <c r="V750" t="e">
        <f t="shared" si="11"/>
        <v>#REF!</v>
      </c>
      <c r="W750">
        <v>735</v>
      </c>
      <c r="Y750" s="228" t="e">
        <f>IF(LEN('OSNOVNA PLAČA'!#REF!)&gt;0&gt;0,'OSNOVNA PLAČA'!#REF!,"")</f>
        <v>#REF!</v>
      </c>
    </row>
    <row r="751" spans="22:25" x14ac:dyDescent="0.25">
      <c r="V751" t="e">
        <f t="shared" si="11"/>
        <v>#REF!</v>
      </c>
      <c r="W751">
        <v>736</v>
      </c>
      <c r="Y751" s="228" t="e">
        <f>IF(LEN('OSNOVNA PLAČA'!#REF!)&gt;0&gt;0,'OSNOVNA PLAČA'!#REF!,"")</f>
        <v>#REF!</v>
      </c>
    </row>
    <row r="752" spans="22:25" x14ac:dyDescent="0.25">
      <c r="V752" t="e">
        <f t="shared" si="11"/>
        <v>#REF!</v>
      </c>
      <c r="W752">
        <v>737</v>
      </c>
      <c r="Y752" s="228" t="e">
        <f>IF(LEN('OSNOVNA PLAČA'!#REF!)&gt;0&gt;0,'OSNOVNA PLAČA'!#REF!,"")</f>
        <v>#REF!</v>
      </c>
    </row>
    <row r="753" spans="22:25" x14ac:dyDescent="0.25">
      <c r="V753" t="e">
        <f t="shared" si="11"/>
        <v>#REF!</v>
      </c>
      <c r="W753">
        <v>738</v>
      </c>
      <c r="Y753" s="228" t="e">
        <f>IF(LEN('OSNOVNA PLAČA'!#REF!)&gt;0&gt;0,'OSNOVNA PLAČA'!#REF!,"")</f>
        <v>#REF!</v>
      </c>
    </row>
    <row r="754" spans="22:25" x14ac:dyDescent="0.25">
      <c r="V754" t="e">
        <f t="shared" si="11"/>
        <v>#REF!</v>
      </c>
      <c r="W754">
        <v>739</v>
      </c>
      <c r="Y754" s="228" t="e">
        <f>IF(LEN('OSNOVNA PLAČA'!#REF!)&gt;0&gt;0,'OSNOVNA PLAČA'!#REF!,"")</f>
        <v>#REF!</v>
      </c>
    </row>
    <row r="755" spans="22:25" x14ac:dyDescent="0.25">
      <c r="V755" t="e">
        <f t="shared" si="11"/>
        <v>#REF!</v>
      </c>
      <c r="W755">
        <v>740</v>
      </c>
      <c r="Y755" s="228" t="e">
        <f>IF(LEN('OSNOVNA PLAČA'!#REF!)&gt;0&gt;0,'OSNOVNA PLAČA'!#REF!,"")</f>
        <v>#REF!</v>
      </c>
    </row>
    <row r="756" spans="22:25" x14ac:dyDescent="0.25">
      <c r="V756" t="e">
        <f t="shared" si="11"/>
        <v>#REF!</v>
      </c>
      <c r="W756">
        <v>741</v>
      </c>
      <c r="Y756" s="228" t="e">
        <f>IF(LEN('OSNOVNA PLAČA'!#REF!)&gt;0&gt;0,'OSNOVNA PLAČA'!#REF!,"")</f>
        <v>#REF!</v>
      </c>
    </row>
    <row r="757" spans="22:25" x14ac:dyDescent="0.25">
      <c r="V757" t="e">
        <f t="shared" si="11"/>
        <v>#REF!</v>
      </c>
      <c r="W757">
        <v>742</v>
      </c>
      <c r="Y757" s="228" t="e">
        <f>IF(LEN('OSNOVNA PLAČA'!#REF!)&gt;0&gt;0,'OSNOVNA PLAČA'!#REF!,"")</f>
        <v>#REF!</v>
      </c>
    </row>
    <row r="758" spans="22:25" x14ac:dyDescent="0.25">
      <c r="V758" t="e">
        <f t="shared" si="11"/>
        <v>#REF!</v>
      </c>
      <c r="W758">
        <v>743</v>
      </c>
      <c r="Y758" s="228" t="e">
        <f>IF(LEN('OSNOVNA PLAČA'!#REF!)&gt;0&gt;0,'OSNOVNA PLAČA'!#REF!,"")</f>
        <v>#REF!</v>
      </c>
    </row>
    <row r="759" spans="22:25" x14ac:dyDescent="0.25">
      <c r="V759" t="e">
        <f t="shared" si="11"/>
        <v>#REF!</v>
      </c>
      <c r="W759">
        <v>744</v>
      </c>
      <c r="Y759" s="228" t="e">
        <f>IF(LEN('OSNOVNA PLAČA'!#REF!)&gt;0&gt;0,'OSNOVNA PLAČA'!#REF!,"")</f>
        <v>#REF!</v>
      </c>
    </row>
    <row r="760" spans="22:25" x14ac:dyDescent="0.25">
      <c r="V760" t="e">
        <f t="shared" si="11"/>
        <v>#REF!</v>
      </c>
      <c r="W760">
        <v>745</v>
      </c>
      <c r="Y760" s="228" t="e">
        <f>IF(LEN('OSNOVNA PLAČA'!#REF!)&gt;0&gt;0,'OSNOVNA PLAČA'!#REF!,"")</f>
        <v>#REF!</v>
      </c>
    </row>
    <row r="761" spans="22:25" x14ac:dyDescent="0.25">
      <c r="V761" t="e">
        <f t="shared" si="11"/>
        <v>#REF!</v>
      </c>
      <c r="W761">
        <v>746</v>
      </c>
      <c r="Y761" s="228" t="e">
        <f>IF(LEN('OSNOVNA PLAČA'!#REF!)&gt;0&gt;0,'OSNOVNA PLAČA'!#REF!,"")</f>
        <v>#REF!</v>
      </c>
    </row>
    <row r="762" spans="22:25" x14ac:dyDescent="0.25">
      <c r="V762" t="e">
        <f t="shared" si="11"/>
        <v>#REF!</v>
      </c>
      <c r="W762">
        <v>747</v>
      </c>
      <c r="Y762" s="228" t="e">
        <f>IF(LEN('OSNOVNA PLAČA'!#REF!)&gt;0&gt;0,'OSNOVNA PLAČA'!#REF!,"")</f>
        <v>#REF!</v>
      </c>
    </row>
    <row r="763" spans="22:25" x14ac:dyDescent="0.25">
      <c r="V763" t="e">
        <f t="shared" si="11"/>
        <v>#REF!</v>
      </c>
      <c r="W763">
        <v>748</v>
      </c>
      <c r="Y763" s="228" t="e">
        <f>IF(LEN('OSNOVNA PLAČA'!#REF!)&gt;0&gt;0,'OSNOVNA PLAČA'!#REF!,"")</f>
        <v>#REF!</v>
      </c>
    </row>
    <row r="764" spans="22:25" x14ac:dyDescent="0.25">
      <c r="V764" t="e">
        <f t="shared" si="11"/>
        <v>#REF!</v>
      </c>
      <c r="W764">
        <v>749</v>
      </c>
      <c r="Y764" s="228" t="e">
        <f>IF(LEN('OSNOVNA PLAČA'!#REF!)&gt;0&gt;0,'OSNOVNA PLAČA'!#REF!,"")</f>
        <v>#REF!</v>
      </c>
    </row>
    <row r="765" spans="22:25" x14ac:dyDescent="0.25">
      <c r="V765" t="e">
        <f t="shared" si="11"/>
        <v>#REF!</v>
      </c>
      <c r="W765">
        <v>750</v>
      </c>
      <c r="Y765" s="228" t="e">
        <f>IF(LEN('OSNOVNA PLAČA'!#REF!)&gt;0&gt;0,'OSNOVNA PLAČA'!#REF!,"")</f>
        <v>#REF!</v>
      </c>
    </row>
    <row r="766" spans="22:25" x14ac:dyDescent="0.25">
      <c r="V766" t="e">
        <f t="shared" si="11"/>
        <v>#REF!</v>
      </c>
      <c r="W766">
        <v>751</v>
      </c>
      <c r="Y766" s="228" t="e">
        <f>IF(LEN('OSNOVNA PLAČA'!#REF!)&gt;0&gt;0,'OSNOVNA PLAČA'!#REF!,"")</f>
        <v>#REF!</v>
      </c>
    </row>
    <row r="767" spans="22:25" x14ac:dyDescent="0.25">
      <c r="V767" t="e">
        <f t="shared" si="11"/>
        <v>#REF!</v>
      </c>
      <c r="W767">
        <v>752</v>
      </c>
      <c r="Y767" s="228" t="e">
        <f>IF(LEN('OSNOVNA PLAČA'!#REF!)&gt;0&gt;0,'OSNOVNA PLAČA'!#REF!,"")</f>
        <v>#REF!</v>
      </c>
    </row>
    <row r="768" spans="22:25" x14ac:dyDescent="0.25">
      <c r="V768" t="e">
        <f t="shared" si="11"/>
        <v>#REF!</v>
      </c>
      <c r="W768">
        <v>753</v>
      </c>
      <c r="Y768" s="228" t="e">
        <f>IF(LEN('OSNOVNA PLAČA'!#REF!)&gt;0&gt;0,'OSNOVNA PLAČA'!#REF!,"")</f>
        <v>#REF!</v>
      </c>
    </row>
    <row r="769" spans="22:25" x14ac:dyDescent="0.25">
      <c r="V769" t="e">
        <f t="shared" si="11"/>
        <v>#REF!</v>
      </c>
      <c r="W769">
        <v>754</v>
      </c>
      <c r="Y769" s="228" t="e">
        <f>IF(LEN('OSNOVNA PLAČA'!#REF!)&gt;0&gt;0,'OSNOVNA PLAČA'!#REF!,"")</f>
        <v>#REF!</v>
      </c>
    </row>
    <row r="770" spans="22:25" x14ac:dyDescent="0.25">
      <c r="V770" t="e">
        <f t="shared" si="11"/>
        <v>#REF!</v>
      </c>
      <c r="W770">
        <v>755</v>
      </c>
      <c r="Y770" s="228" t="e">
        <f>IF(LEN('OSNOVNA PLAČA'!#REF!)&gt;0&gt;0,'OSNOVNA PLAČA'!#REF!,"")</f>
        <v>#REF!</v>
      </c>
    </row>
    <row r="771" spans="22:25" x14ac:dyDescent="0.25">
      <c r="V771" t="e">
        <f t="shared" si="11"/>
        <v>#REF!</v>
      </c>
      <c r="W771">
        <v>756</v>
      </c>
      <c r="Y771" s="228" t="e">
        <f>IF(LEN('OSNOVNA PLAČA'!#REF!)&gt;0&gt;0,'OSNOVNA PLAČA'!#REF!,"")</f>
        <v>#REF!</v>
      </c>
    </row>
    <row r="772" spans="22:25" x14ac:dyDescent="0.25">
      <c r="V772" t="e">
        <f t="shared" si="11"/>
        <v>#REF!</v>
      </c>
      <c r="W772">
        <v>757</v>
      </c>
      <c r="Y772" s="228" t="e">
        <f>IF(LEN('OSNOVNA PLAČA'!#REF!)&gt;0&gt;0,'OSNOVNA PLAČA'!#REF!,"")</f>
        <v>#REF!</v>
      </c>
    </row>
    <row r="773" spans="22:25" x14ac:dyDescent="0.25">
      <c r="V773" t="e">
        <f t="shared" si="11"/>
        <v>#REF!</v>
      </c>
      <c r="W773">
        <v>758</v>
      </c>
      <c r="Y773" s="228" t="e">
        <f>IF(LEN('OSNOVNA PLAČA'!#REF!)&gt;0&gt;0,'OSNOVNA PLAČA'!#REF!,"")</f>
        <v>#REF!</v>
      </c>
    </row>
    <row r="774" spans="22:25" x14ac:dyDescent="0.25">
      <c r="V774" t="e">
        <f t="shared" si="11"/>
        <v>#REF!</v>
      </c>
      <c r="W774">
        <v>759</v>
      </c>
      <c r="Y774" s="228" t="e">
        <f>IF(LEN('OSNOVNA PLAČA'!#REF!)&gt;0&gt;0,'OSNOVNA PLAČA'!#REF!,"")</f>
        <v>#REF!</v>
      </c>
    </row>
    <row r="775" spans="22:25" x14ac:dyDescent="0.25">
      <c r="V775" t="e">
        <f t="shared" si="11"/>
        <v>#REF!</v>
      </c>
      <c r="W775">
        <v>760</v>
      </c>
      <c r="Y775" s="228" t="e">
        <f>IF(LEN('OSNOVNA PLAČA'!#REF!)&gt;0&gt;0,'OSNOVNA PLAČA'!#REF!,"")</f>
        <v>#REF!</v>
      </c>
    </row>
    <row r="776" spans="22:25" x14ac:dyDescent="0.25">
      <c r="V776" t="e">
        <f t="shared" si="11"/>
        <v>#REF!</v>
      </c>
      <c r="W776">
        <v>761</v>
      </c>
      <c r="Y776" s="228" t="e">
        <f>IF(LEN('OSNOVNA PLAČA'!#REF!)&gt;0&gt;0,'OSNOVNA PLAČA'!#REF!,"")</f>
        <v>#REF!</v>
      </c>
    </row>
    <row r="777" spans="22:25" x14ac:dyDescent="0.25">
      <c r="V777" t="e">
        <f t="shared" si="11"/>
        <v>#REF!</v>
      </c>
      <c r="W777">
        <v>762</v>
      </c>
      <c r="Y777" s="228" t="e">
        <f>IF(LEN('OSNOVNA PLAČA'!#REF!)&gt;0&gt;0,'OSNOVNA PLAČA'!#REF!,"")</f>
        <v>#REF!</v>
      </c>
    </row>
    <row r="778" spans="22:25" x14ac:dyDescent="0.25">
      <c r="V778" t="e">
        <f t="shared" si="11"/>
        <v>#REF!</v>
      </c>
      <c r="W778">
        <v>763</v>
      </c>
      <c r="Y778" s="228" t="e">
        <f>IF(LEN('OSNOVNA PLAČA'!#REF!)&gt;0&gt;0,'OSNOVNA PLAČA'!#REF!,"")</f>
        <v>#REF!</v>
      </c>
    </row>
    <row r="779" spans="22:25" x14ac:dyDescent="0.25">
      <c r="V779" t="e">
        <f t="shared" si="11"/>
        <v>#REF!</v>
      </c>
      <c r="W779">
        <v>764</v>
      </c>
      <c r="Y779" s="228" t="e">
        <f>IF(LEN('OSNOVNA PLAČA'!#REF!)&gt;0&gt;0,'OSNOVNA PLAČA'!#REF!,"")</f>
        <v>#REF!</v>
      </c>
    </row>
    <row r="780" spans="22:25" x14ac:dyDescent="0.25">
      <c r="V780" t="e">
        <f t="shared" si="11"/>
        <v>#REF!</v>
      </c>
      <c r="W780">
        <v>765</v>
      </c>
      <c r="Y780" s="228" t="e">
        <f>IF(LEN('OSNOVNA PLAČA'!#REF!)&gt;0&gt;0,'OSNOVNA PLAČA'!#REF!,"")</f>
        <v>#REF!</v>
      </c>
    </row>
    <row r="781" spans="22:25" x14ac:dyDescent="0.25">
      <c r="V781" t="e">
        <f t="shared" si="11"/>
        <v>#REF!</v>
      </c>
      <c r="W781">
        <v>766</v>
      </c>
      <c r="Y781" s="228" t="e">
        <f>IF(LEN('OSNOVNA PLAČA'!#REF!)&gt;0&gt;0,'OSNOVNA PLAČA'!#REF!,"")</f>
        <v>#REF!</v>
      </c>
    </row>
    <row r="782" spans="22:25" x14ac:dyDescent="0.25">
      <c r="V782" t="e">
        <f t="shared" si="11"/>
        <v>#REF!</v>
      </c>
      <c r="W782">
        <v>767</v>
      </c>
      <c r="Y782" s="228" t="e">
        <f>IF(LEN('OSNOVNA PLAČA'!#REF!)&gt;0&gt;0,'OSNOVNA PLAČA'!#REF!,"")</f>
        <v>#REF!</v>
      </c>
    </row>
    <row r="783" spans="22:25" x14ac:dyDescent="0.25">
      <c r="V783" t="e">
        <f t="shared" si="11"/>
        <v>#REF!</v>
      </c>
      <c r="W783">
        <v>768</v>
      </c>
      <c r="Y783" s="228" t="e">
        <f>IF(LEN('OSNOVNA PLAČA'!#REF!)&gt;0&gt;0,'OSNOVNA PLAČA'!#REF!,"")</f>
        <v>#REF!</v>
      </c>
    </row>
    <row r="784" spans="22:25" x14ac:dyDescent="0.25">
      <c r="V784" t="e">
        <f t="shared" si="11"/>
        <v>#REF!</v>
      </c>
      <c r="W784">
        <v>769</v>
      </c>
      <c r="Y784" s="228" t="e">
        <f>IF(LEN('OSNOVNA PLAČA'!#REF!)&gt;0&gt;0,'OSNOVNA PLAČA'!#REF!,"")</f>
        <v>#REF!</v>
      </c>
    </row>
    <row r="785" spans="22:25" x14ac:dyDescent="0.25">
      <c r="V785" t="e">
        <f t="shared" ref="V785:V848" si="12">IF(LEN(Y785)&gt;0,CONCATENATE(TEXT(W785,0),"   ",Y785),"")</f>
        <v>#REF!</v>
      </c>
      <c r="W785">
        <v>770</v>
      </c>
      <c r="Y785" s="228" t="e">
        <f>IF(LEN('OSNOVNA PLAČA'!#REF!)&gt;0&gt;0,'OSNOVNA PLAČA'!#REF!,"")</f>
        <v>#REF!</v>
      </c>
    </row>
    <row r="786" spans="22:25" x14ac:dyDescent="0.25">
      <c r="V786" t="e">
        <f t="shared" si="12"/>
        <v>#REF!</v>
      </c>
      <c r="W786">
        <v>771</v>
      </c>
      <c r="Y786" s="228" t="e">
        <f>IF(LEN('OSNOVNA PLAČA'!#REF!)&gt;0&gt;0,'OSNOVNA PLAČA'!#REF!,"")</f>
        <v>#REF!</v>
      </c>
    </row>
    <row r="787" spans="22:25" x14ac:dyDescent="0.25">
      <c r="V787" t="e">
        <f t="shared" si="12"/>
        <v>#REF!</v>
      </c>
      <c r="W787">
        <v>772</v>
      </c>
      <c r="Y787" s="228" t="e">
        <f>IF(LEN('OSNOVNA PLAČA'!#REF!)&gt;0&gt;0,'OSNOVNA PLAČA'!#REF!,"")</f>
        <v>#REF!</v>
      </c>
    </row>
    <row r="788" spans="22:25" x14ac:dyDescent="0.25">
      <c r="V788" t="e">
        <f t="shared" si="12"/>
        <v>#REF!</v>
      </c>
      <c r="W788">
        <v>773</v>
      </c>
      <c r="Y788" s="228" t="e">
        <f>IF(LEN('OSNOVNA PLAČA'!#REF!)&gt;0&gt;0,'OSNOVNA PLAČA'!#REF!,"")</f>
        <v>#REF!</v>
      </c>
    </row>
    <row r="789" spans="22:25" x14ac:dyDescent="0.25">
      <c r="V789" t="e">
        <f t="shared" si="12"/>
        <v>#REF!</v>
      </c>
      <c r="W789">
        <v>774</v>
      </c>
      <c r="Y789" s="228" t="e">
        <f>IF(LEN('OSNOVNA PLAČA'!#REF!)&gt;0&gt;0,'OSNOVNA PLAČA'!#REF!,"")</f>
        <v>#REF!</v>
      </c>
    </row>
    <row r="790" spans="22:25" x14ac:dyDescent="0.25">
      <c r="V790" t="e">
        <f t="shared" si="12"/>
        <v>#REF!</v>
      </c>
      <c r="W790">
        <v>775</v>
      </c>
      <c r="Y790" s="228" t="e">
        <f>IF(LEN('OSNOVNA PLAČA'!#REF!)&gt;0&gt;0,'OSNOVNA PLAČA'!#REF!,"")</f>
        <v>#REF!</v>
      </c>
    </row>
    <row r="791" spans="22:25" x14ac:dyDescent="0.25">
      <c r="V791" t="e">
        <f t="shared" si="12"/>
        <v>#REF!</v>
      </c>
      <c r="W791">
        <v>776</v>
      </c>
      <c r="Y791" s="228" t="e">
        <f>IF(LEN('OSNOVNA PLAČA'!#REF!)&gt;0&gt;0,'OSNOVNA PLAČA'!#REF!,"")</f>
        <v>#REF!</v>
      </c>
    </row>
    <row r="792" spans="22:25" x14ac:dyDescent="0.25">
      <c r="V792" t="e">
        <f t="shared" si="12"/>
        <v>#REF!</v>
      </c>
      <c r="W792">
        <v>777</v>
      </c>
      <c r="Y792" s="228" t="e">
        <f>IF(LEN('OSNOVNA PLAČA'!#REF!)&gt;0&gt;0,'OSNOVNA PLAČA'!#REF!,"")</f>
        <v>#REF!</v>
      </c>
    </row>
    <row r="793" spans="22:25" x14ac:dyDescent="0.25">
      <c r="V793" t="e">
        <f t="shared" si="12"/>
        <v>#REF!</v>
      </c>
      <c r="W793">
        <v>778</v>
      </c>
      <c r="Y793" s="228" t="e">
        <f>IF(LEN('OSNOVNA PLAČA'!#REF!)&gt;0&gt;0,'OSNOVNA PLAČA'!#REF!,"")</f>
        <v>#REF!</v>
      </c>
    </row>
    <row r="794" spans="22:25" x14ac:dyDescent="0.25">
      <c r="V794" t="e">
        <f t="shared" si="12"/>
        <v>#REF!</v>
      </c>
      <c r="W794">
        <v>779</v>
      </c>
      <c r="Y794" s="228" t="e">
        <f>IF(LEN('OSNOVNA PLAČA'!#REF!)&gt;0&gt;0,'OSNOVNA PLAČA'!#REF!,"")</f>
        <v>#REF!</v>
      </c>
    </row>
    <row r="795" spans="22:25" x14ac:dyDescent="0.25">
      <c r="V795" t="e">
        <f t="shared" si="12"/>
        <v>#REF!</v>
      </c>
      <c r="W795">
        <v>780</v>
      </c>
      <c r="Y795" s="228" t="e">
        <f>IF(LEN('OSNOVNA PLAČA'!#REF!)&gt;0&gt;0,'OSNOVNA PLAČA'!#REF!,"")</f>
        <v>#REF!</v>
      </c>
    </row>
    <row r="796" spans="22:25" x14ac:dyDescent="0.25">
      <c r="V796" t="e">
        <f t="shared" si="12"/>
        <v>#REF!</v>
      </c>
      <c r="W796">
        <v>781</v>
      </c>
      <c r="Y796" s="228" t="e">
        <f>IF(LEN('OSNOVNA PLAČA'!#REF!)&gt;0&gt;0,'OSNOVNA PLAČA'!#REF!,"")</f>
        <v>#REF!</v>
      </c>
    </row>
    <row r="797" spans="22:25" x14ac:dyDescent="0.25">
      <c r="V797" t="e">
        <f t="shared" si="12"/>
        <v>#REF!</v>
      </c>
      <c r="W797">
        <v>782</v>
      </c>
      <c r="Y797" s="228" t="e">
        <f>IF(LEN('OSNOVNA PLAČA'!#REF!)&gt;0&gt;0,'OSNOVNA PLAČA'!#REF!,"")</f>
        <v>#REF!</v>
      </c>
    </row>
    <row r="798" spans="22:25" x14ac:dyDescent="0.25">
      <c r="V798" t="e">
        <f t="shared" si="12"/>
        <v>#REF!</v>
      </c>
      <c r="W798">
        <v>783</v>
      </c>
      <c r="Y798" s="228" t="e">
        <f>IF(LEN('OSNOVNA PLAČA'!#REF!)&gt;0&gt;0,'OSNOVNA PLAČA'!#REF!,"")</f>
        <v>#REF!</v>
      </c>
    </row>
    <row r="799" spans="22:25" x14ac:dyDescent="0.25">
      <c r="V799" t="e">
        <f t="shared" si="12"/>
        <v>#REF!</v>
      </c>
      <c r="W799">
        <v>784</v>
      </c>
      <c r="Y799" s="228" t="e">
        <f>IF(LEN('OSNOVNA PLAČA'!#REF!)&gt;0&gt;0,'OSNOVNA PLAČA'!#REF!,"")</f>
        <v>#REF!</v>
      </c>
    </row>
    <row r="800" spans="22:25" x14ac:dyDescent="0.25">
      <c r="V800" t="e">
        <f t="shared" si="12"/>
        <v>#REF!</v>
      </c>
      <c r="W800">
        <v>785</v>
      </c>
      <c r="Y800" s="228" t="e">
        <f>IF(LEN('OSNOVNA PLAČA'!#REF!)&gt;0&gt;0,'OSNOVNA PLAČA'!#REF!,"")</f>
        <v>#REF!</v>
      </c>
    </row>
    <row r="801" spans="22:25" x14ac:dyDescent="0.25">
      <c r="V801" t="e">
        <f t="shared" si="12"/>
        <v>#REF!</v>
      </c>
      <c r="W801">
        <v>786</v>
      </c>
      <c r="Y801" s="228" t="e">
        <f>IF(LEN('OSNOVNA PLAČA'!#REF!)&gt;0&gt;0,'OSNOVNA PLAČA'!#REF!,"")</f>
        <v>#REF!</v>
      </c>
    </row>
    <row r="802" spans="22:25" x14ac:dyDescent="0.25">
      <c r="V802" t="e">
        <f t="shared" si="12"/>
        <v>#REF!</v>
      </c>
      <c r="W802">
        <v>787</v>
      </c>
      <c r="Y802" s="228" t="e">
        <f>IF(LEN('OSNOVNA PLAČA'!#REF!)&gt;0&gt;0,'OSNOVNA PLAČA'!#REF!,"")</f>
        <v>#REF!</v>
      </c>
    </row>
    <row r="803" spans="22:25" x14ac:dyDescent="0.25">
      <c r="V803" t="e">
        <f t="shared" si="12"/>
        <v>#REF!</v>
      </c>
      <c r="W803">
        <v>788</v>
      </c>
      <c r="Y803" s="228" t="e">
        <f>IF(LEN('OSNOVNA PLAČA'!#REF!)&gt;0&gt;0,'OSNOVNA PLAČA'!#REF!,"")</f>
        <v>#REF!</v>
      </c>
    </row>
    <row r="804" spans="22:25" x14ac:dyDescent="0.25">
      <c r="V804" t="e">
        <f t="shared" si="12"/>
        <v>#REF!</v>
      </c>
      <c r="W804">
        <v>789</v>
      </c>
      <c r="Y804" s="228" t="e">
        <f>IF(LEN('OSNOVNA PLAČA'!#REF!)&gt;0&gt;0,'OSNOVNA PLAČA'!#REF!,"")</f>
        <v>#REF!</v>
      </c>
    </row>
    <row r="805" spans="22:25" x14ac:dyDescent="0.25">
      <c r="V805" t="e">
        <f t="shared" si="12"/>
        <v>#REF!</v>
      </c>
      <c r="W805">
        <v>790</v>
      </c>
      <c r="Y805" s="228" t="e">
        <f>IF(LEN('OSNOVNA PLAČA'!#REF!)&gt;0&gt;0,'OSNOVNA PLAČA'!#REF!,"")</f>
        <v>#REF!</v>
      </c>
    </row>
    <row r="806" spans="22:25" x14ac:dyDescent="0.25">
      <c r="V806" t="e">
        <f t="shared" si="12"/>
        <v>#REF!</v>
      </c>
      <c r="W806">
        <v>791</v>
      </c>
      <c r="Y806" s="228" t="e">
        <f>IF(LEN('OSNOVNA PLAČA'!#REF!)&gt;0&gt;0,'OSNOVNA PLAČA'!#REF!,"")</f>
        <v>#REF!</v>
      </c>
    </row>
    <row r="807" spans="22:25" x14ac:dyDescent="0.25">
      <c r="V807" t="e">
        <f t="shared" si="12"/>
        <v>#REF!</v>
      </c>
      <c r="W807">
        <v>792</v>
      </c>
      <c r="Y807" s="228" t="e">
        <f>IF(LEN('OSNOVNA PLAČA'!#REF!)&gt;0&gt;0,'OSNOVNA PLAČA'!#REF!,"")</f>
        <v>#REF!</v>
      </c>
    </row>
    <row r="808" spans="22:25" x14ac:dyDescent="0.25">
      <c r="V808" t="e">
        <f t="shared" si="12"/>
        <v>#REF!</v>
      </c>
      <c r="W808">
        <v>793</v>
      </c>
      <c r="Y808" s="228" t="e">
        <f>IF(LEN('OSNOVNA PLAČA'!#REF!)&gt;0&gt;0,'OSNOVNA PLAČA'!#REF!,"")</f>
        <v>#REF!</v>
      </c>
    </row>
    <row r="809" spans="22:25" x14ac:dyDescent="0.25">
      <c r="V809" t="e">
        <f t="shared" si="12"/>
        <v>#REF!</v>
      </c>
      <c r="W809">
        <v>794</v>
      </c>
      <c r="Y809" s="228" t="e">
        <f>IF(LEN('OSNOVNA PLAČA'!#REF!)&gt;0&gt;0,'OSNOVNA PLAČA'!#REF!,"")</f>
        <v>#REF!</v>
      </c>
    </row>
    <row r="810" spans="22:25" x14ac:dyDescent="0.25">
      <c r="V810" t="e">
        <f t="shared" si="12"/>
        <v>#REF!</v>
      </c>
      <c r="W810">
        <v>795</v>
      </c>
      <c r="Y810" s="228" t="e">
        <f>IF(LEN('OSNOVNA PLAČA'!#REF!)&gt;0&gt;0,'OSNOVNA PLAČA'!#REF!,"")</f>
        <v>#REF!</v>
      </c>
    </row>
    <row r="811" spans="22:25" x14ac:dyDescent="0.25">
      <c r="V811" t="e">
        <f t="shared" si="12"/>
        <v>#REF!</v>
      </c>
      <c r="W811">
        <v>796</v>
      </c>
      <c r="Y811" s="228" t="e">
        <f>IF(LEN('OSNOVNA PLAČA'!#REF!)&gt;0&gt;0,'OSNOVNA PLAČA'!#REF!,"")</f>
        <v>#REF!</v>
      </c>
    </row>
    <row r="812" spans="22:25" x14ac:dyDescent="0.25">
      <c r="V812" t="e">
        <f t="shared" si="12"/>
        <v>#REF!</v>
      </c>
      <c r="W812">
        <v>797</v>
      </c>
      <c r="Y812" s="228" t="e">
        <f>IF(LEN('OSNOVNA PLAČA'!#REF!)&gt;0&gt;0,'OSNOVNA PLAČA'!#REF!,"")</f>
        <v>#REF!</v>
      </c>
    </row>
    <row r="813" spans="22:25" x14ac:dyDescent="0.25">
      <c r="V813" t="e">
        <f t="shared" si="12"/>
        <v>#REF!</v>
      </c>
      <c r="W813">
        <v>798</v>
      </c>
      <c r="Y813" s="228" t="e">
        <f>IF(LEN('OSNOVNA PLAČA'!#REF!)&gt;0&gt;0,'OSNOVNA PLAČA'!#REF!,"")</f>
        <v>#REF!</v>
      </c>
    </row>
    <row r="814" spans="22:25" x14ac:dyDescent="0.25">
      <c r="V814" t="e">
        <f t="shared" si="12"/>
        <v>#REF!</v>
      </c>
      <c r="W814">
        <v>799</v>
      </c>
      <c r="Y814" s="228" t="e">
        <f>IF(LEN('OSNOVNA PLAČA'!#REF!)&gt;0&gt;0,'OSNOVNA PLAČA'!#REF!,"")</f>
        <v>#REF!</v>
      </c>
    </row>
    <row r="815" spans="22:25" x14ac:dyDescent="0.25">
      <c r="V815" t="e">
        <f t="shared" si="12"/>
        <v>#REF!</v>
      </c>
      <c r="W815">
        <v>800</v>
      </c>
      <c r="Y815" s="228" t="e">
        <f>IF(LEN('OSNOVNA PLAČA'!#REF!)&gt;0&gt;0,'OSNOVNA PLAČA'!#REF!,"")</f>
        <v>#REF!</v>
      </c>
    </row>
    <row r="816" spans="22:25" x14ac:dyDescent="0.25">
      <c r="V816" t="e">
        <f t="shared" si="12"/>
        <v>#REF!</v>
      </c>
      <c r="W816">
        <v>801</v>
      </c>
      <c r="Y816" s="228" t="e">
        <f>IF(LEN('OSNOVNA PLAČA'!#REF!)&gt;0&gt;0,'OSNOVNA PLAČA'!#REF!,"")</f>
        <v>#REF!</v>
      </c>
    </row>
    <row r="817" spans="22:25" x14ac:dyDescent="0.25">
      <c r="V817" t="e">
        <f t="shared" si="12"/>
        <v>#REF!</v>
      </c>
      <c r="W817">
        <v>802</v>
      </c>
      <c r="Y817" s="228" t="e">
        <f>IF(LEN('OSNOVNA PLAČA'!#REF!)&gt;0&gt;0,'OSNOVNA PLAČA'!#REF!,"")</f>
        <v>#REF!</v>
      </c>
    </row>
    <row r="818" spans="22:25" x14ac:dyDescent="0.25">
      <c r="V818" t="e">
        <f t="shared" si="12"/>
        <v>#REF!</v>
      </c>
      <c r="W818">
        <v>803</v>
      </c>
      <c r="Y818" s="228" t="e">
        <f>IF(LEN('OSNOVNA PLAČA'!#REF!)&gt;0&gt;0,'OSNOVNA PLAČA'!#REF!,"")</f>
        <v>#REF!</v>
      </c>
    </row>
    <row r="819" spans="22:25" x14ac:dyDescent="0.25">
      <c r="V819" t="e">
        <f t="shared" si="12"/>
        <v>#REF!</v>
      </c>
      <c r="W819">
        <v>804</v>
      </c>
      <c r="Y819" s="228" t="e">
        <f>IF(LEN('OSNOVNA PLAČA'!#REF!)&gt;0&gt;0,'OSNOVNA PLAČA'!#REF!,"")</f>
        <v>#REF!</v>
      </c>
    </row>
    <row r="820" spans="22:25" x14ac:dyDescent="0.25">
      <c r="V820" t="e">
        <f t="shared" si="12"/>
        <v>#REF!</v>
      </c>
      <c r="W820">
        <v>805</v>
      </c>
      <c r="Y820" s="228" t="e">
        <f>IF(LEN('OSNOVNA PLAČA'!#REF!)&gt;0&gt;0,'OSNOVNA PLAČA'!#REF!,"")</f>
        <v>#REF!</v>
      </c>
    </row>
    <row r="821" spans="22:25" x14ac:dyDescent="0.25">
      <c r="V821" t="e">
        <f t="shared" si="12"/>
        <v>#REF!</v>
      </c>
      <c r="W821">
        <v>806</v>
      </c>
      <c r="Y821" s="228" t="e">
        <f>IF(LEN('OSNOVNA PLAČA'!#REF!)&gt;0&gt;0,'OSNOVNA PLAČA'!#REF!,"")</f>
        <v>#REF!</v>
      </c>
    </row>
    <row r="822" spans="22:25" x14ac:dyDescent="0.25">
      <c r="V822" t="e">
        <f t="shared" si="12"/>
        <v>#REF!</v>
      </c>
      <c r="W822">
        <v>807</v>
      </c>
      <c r="Y822" s="228" t="e">
        <f>IF(LEN('OSNOVNA PLAČA'!#REF!)&gt;0&gt;0,'OSNOVNA PLAČA'!#REF!,"")</f>
        <v>#REF!</v>
      </c>
    </row>
    <row r="823" spans="22:25" x14ac:dyDescent="0.25">
      <c r="V823" t="e">
        <f t="shared" si="12"/>
        <v>#REF!</v>
      </c>
      <c r="W823">
        <v>808</v>
      </c>
      <c r="Y823" s="228" t="e">
        <f>IF(LEN('OSNOVNA PLAČA'!#REF!)&gt;0&gt;0,'OSNOVNA PLAČA'!#REF!,"")</f>
        <v>#REF!</v>
      </c>
    </row>
    <row r="824" spans="22:25" x14ac:dyDescent="0.25">
      <c r="V824" t="e">
        <f t="shared" si="12"/>
        <v>#REF!</v>
      </c>
      <c r="W824">
        <v>809</v>
      </c>
      <c r="Y824" s="228" t="e">
        <f>IF(LEN('OSNOVNA PLAČA'!#REF!)&gt;0&gt;0,'OSNOVNA PLAČA'!#REF!,"")</f>
        <v>#REF!</v>
      </c>
    </row>
    <row r="825" spans="22:25" x14ac:dyDescent="0.25">
      <c r="V825" t="e">
        <f t="shared" si="12"/>
        <v>#REF!</v>
      </c>
      <c r="W825">
        <v>810</v>
      </c>
      <c r="Y825" s="228" t="e">
        <f>IF(LEN('OSNOVNA PLAČA'!#REF!)&gt;0&gt;0,'OSNOVNA PLAČA'!#REF!,"")</f>
        <v>#REF!</v>
      </c>
    </row>
    <row r="826" spans="22:25" x14ac:dyDescent="0.25">
      <c r="V826" t="e">
        <f t="shared" si="12"/>
        <v>#REF!</v>
      </c>
      <c r="W826">
        <v>811</v>
      </c>
      <c r="Y826" s="228" t="e">
        <f>IF(LEN('OSNOVNA PLAČA'!#REF!)&gt;0&gt;0,'OSNOVNA PLAČA'!#REF!,"")</f>
        <v>#REF!</v>
      </c>
    </row>
    <row r="827" spans="22:25" x14ac:dyDescent="0.25">
      <c r="V827" t="e">
        <f t="shared" si="12"/>
        <v>#REF!</v>
      </c>
      <c r="W827">
        <v>812</v>
      </c>
      <c r="Y827" s="228" t="e">
        <f>IF(LEN('OSNOVNA PLAČA'!#REF!)&gt;0&gt;0,'OSNOVNA PLAČA'!#REF!,"")</f>
        <v>#REF!</v>
      </c>
    </row>
    <row r="828" spans="22:25" x14ac:dyDescent="0.25">
      <c r="V828" t="e">
        <f t="shared" si="12"/>
        <v>#REF!</v>
      </c>
      <c r="W828">
        <v>813</v>
      </c>
      <c r="Y828" s="228" t="e">
        <f>IF(LEN('OSNOVNA PLAČA'!#REF!)&gt;0&gt;0,'OSNOVNA PLAČA'!#REF!,"")</f>
        <v>#REF!</v>
      </c>
    </row>
    <row r="829" spans="22:25" x14ac:dyDescent="0.25">
      <c r="V829" t="e">
        <f t="shared" si="12"/>
        <v>#REF!</v>
      </c>
      <c r="W829">
        <v>814</v>
      </c>
      <c r="Y829" s="228" t="e">
        <f>IF(LEN('OSNOVNA PLAČA'!#REF!)&gt;0&gt;0,'OSNOVNA PLAČA'!#REF!,"")</f>
        <v>#REF!</v>
      </c>
    </row>
    <row r="830" spans="22:25" x14ac:dyDescent="0.25">
      <c r="V830" t="e">
        <f t="shared" si="12"/>
        <v>#REF!</v>
      </c>
      <c r="W830">
        <v>815</v>
      </c>
      <c r="Y830" s="228" t="e">
        <f>IF(LEN('OSNOVNA PLAČA'!#REF!)&gt;0&gt;0,'OSNOVNA PLAČA'!#REF!,"")</f>
        <v>#REF!</v>
      </c>
    </row>
    <row r="831" spans="22:25" x14ac:dyDescent="0.25">
      <c r="V831" t="e">
        <f t="shared" si="12"/>
        <v>#REF!</v>
      </c>
      <c r="W831">
        <v>816</v>
      </c>
      <c r="Y831" s="228" t="e">
        <f>IF(LEN('OSNOVNA PLAČA'!#REF!)&gt;0&gt;0,'OSNOVNA PLAČA'!#REF!,"")</f>
        <v>#REF!</v>
      </c>
    </row>
    <row r="832" spans="22:25" x14ac:dyDescent="0.25">
      <c r="V832" t="e">
        <f t="shared" si="12"/>
        <v>#REF!</v>
      </c>
      <c r="W832">
        <v>817</v>
      </c>
      <c r="Y832" s="228" t="e">
        <f>IF(LEN('OSNOVNA PLAČA'!#REF!)&gt;0&gt;0,'OSNOVNA PLAČA'!#REF!,"")</f>
        <v>#REF!</v>
      </c>
    </row>
    <row r="833" spans="22:25" x14ac:dyDescent="0.25">
      <c r="V833" t="e">
        <f t="shared" si="12"/>
        <v>#REF!</v>
      </c>
      <c r="W833">
        <v>818</v>
      </c>
      <c r="Y833" s="228" t="e">
        <f>IF(LEN('OSNOVNA PLAČA'!#REF!)&gt;0&gt;0,'OSNOVNA PLAČA'!#REF!,"")</f>
        <v>#REF!</v>
      </c>
    </row>
    <row r="834" spans="22:25" x14ac:dyDescent="0.25">
      <c r="V834" t="e">
        <f t="shared" si="12"/>
        <v>#REF!</v>
      </c>
      <c r="W834">
        <v>819</v>
      </c>
      <c r="Y834" s="228" t="e">
        <f>IF(LEN('OSNOVNA PLAČA'!#REF!)&gt;0&gt;0,'OSNOVNA PLAČA'!#REF!,"")</f>
        <v>#REF!</v>
      </c>
    </row>
    <row r="835" spans="22:25" x14ac:dyDescent="0.25">
      <c r="V835" t="e">
        <f t="shared" si="12"/>
        <v>#REF!</v>
      </c>
      <c r="W835">
        <v>820</v>
      </c>
      <c r="Y835" s="228" t="e">
        <f>IF(LEN('OSNOVNA PLAČA'!#REF!)&gt;0&gt;0,'OSNOVNA PLAČA'!#REF!,"")</f>
        <v>#REF!</v>
      </c>
    </row>
    <row r="836" spans="22:25" x14ac:dyDescent="0.25">
      <c r="V836" t="e">
        <f t="shared" si="12"/>
        <v>#REF!</v>
      </c>
      <c r="W836">
        <v>821</v>
      </c>
      <c r="Y836" s="228" t="e">
        <f>IF(LEN('OSNOVNA PLAČA'!#REF!)&gt;0&gt;0,'OSNOVNA PLAČA'!#REF!,"")</f>
        <v>#REF!</v>
      </c>
    </row>
    <row r="837" spans="22:25" x14ac:dyDescent="0.25">
      <c r="V837" t="e">
        <f t="shared" si="12"/>
        <v>#REF!</v>
      </c>
      <c r="W837">
        <v>822</v>
      </c>
      <c r="Y837" s="228" t="e">
        <f>IF(LEN('OSNOVNA PLAČA'!#REF!)&gt;0&gt;0,'OSNOVNA PLAČA'!#REF!,"")</f>
        <v>#REF!</v>
      </c>
    </row>
    <row r="838" spans="22:25" x14ac:dyDescent="0.25">
      <c r="V838" t="e">
        <f t="shared" si="12"/>
        <v>#REF!</v>
      </c>
      <c r="W838">
        <v>823</v>
      </c>
      <c r="Y838" s="228" t="e">
        <f>IF(LEN('OSNOVNA PLAČA'!#REF!)&gt;0&gt;0,'OSNOVNA PLAČA'!#REF!,"")</f>
        <v>#REF!</v>
      </c>
    </row>
    <row r="839" spans="22:25" x14ac:dyDescent="0.25">
      <c r="V839" t="e">
        <f t="shared" si="12"/>
        <v>#REF!</v>
      </c>
      <c r="W839">
        <v>824</v>
      </c>
      <c r="Y839" s="228" t="e">
        <f>IF(LEN('OSNOVNA PLAČA'!#REF!)&gt;0&gt;0,'OSNOVNA PLAČA'!#REF!,"")</f>
        <v>#REF!</v>
      </c>
    </row>
    <row r="840" spans="22:25" x14ac:dyDescent="0.25">
      <c r="V840" t="e">
        <f t="shared" si="12"/>
        <v>#REF!</v>
      </c>
      <c r="W840">
        <v>825</v>
      </c>
      <c r="Y840" s="228" t="e">
        <f>IF(LEN('OSNOVNA PLAČA'!#REF!)&gt;0&gt;0,'OSNOVNA PLAČA'!#REF!,"")</f>
        <v>#REF!</v>
      </c>
    </row>
    <row r="841" spans="22:25" x14ac:dyDescent="0.25">
      <c r="V841" t="e">
        <f t="shared" si="12"/>
        <v>#REF!</v>
      </c>
      <c r="W841">
        <v>826</v>
      </c>
      <c r="Y841" s="228" t="e">
        <f>IF(LEN('OSNOVNA PLAČA'!#REF!)&gt;0&gt;0,'OSNOVNA PLAČA'!#REF!,"")</f>
        <v>#REF!</v>
      </c>
    </row>
    <row r="842" spans="22:25" x14ac:dyDescent="0.25">
      <c r="V842" t="e">
        <f t="shared" si="12"/>
        <v>#REF!</v>
      </c>
      <c r="W842">
        <v>827</v>
      </c>
      <c r="Y842" s="228" t="e">
        <f>IF(LEN('OSNOVNA PLAČA'!#REF!)&gt;0&gt;0,'OSNOVNA PLAČA'!#REF!,"")</f>
        <v>#REF!</v>
      </c>
    </row>
    <row r="843" spans="22:25" x14ac:dyDescent="0.25">
      <c r="V843" t="e">
        <f t="shared" si="12"/>
        <v>#REF!</v>
      </c>
      <c r="W843">
        <v>828</v>
      </c>
      <c r="Y843" s="228" t="e">
        <f>IF(LEN('OSNOVNA PLAČA'!#REF!)&gt;0&gt;0,'OSNOVNA PLAČA'!#REF!,"")</f>
        <v>#REF!</v>
      </c>
    </row>
    <row r="844" spans="22:25" x14ac:dyDescent="0.25">
      <c r="V844" t="e">
        <f t="shared" si="12"/>
        <v>#REF!</v>
      </c>
      <c r="W844">
        <v>829</v>
      </c>
      <c r="Y844" s="228" t="e">
        <f>IF(LEN('OSNOVNA PLAČA'!#REF!)&gt;0&gt;0,'OSNOVNA PLAČA'!#REF!,"")</f>
        <v>#REF!</v>
      </c>
    </row>
    <row r="845" spans="22:25" x14ac:dyDescent="0.25">
      <c r="V845" t="e">
        <f t="shared" si="12"/>
        <v>#REF!</v>
      </c>
      <c r="W845">
        <v>830</v>
      </c>
      <c r="Y845" s="228" t="e">
        <f>IF(LEN('OSNOVNA PLAČA'!#REF!)&gt;0&gt;0,'OSNOVNA PLAČA'!#REF!,"")</f>
        <v>#REF!</v>
      </c>
    </row>
    <row r="846" spans="22:25" x14ac:dyDescent="0.25">
      <c r="V846" t="e">
        <f t="shared" si="12"/>
        <v>#REF!</v>
      </c>
      <c r="W846">
        <v>831</v>
      </c>
      <c r="Y846" s="228" t="e">
        <f>IF(LEN('OSNOVNA PLAČA'!#REF!)&gt;0&gt;0,'OSNOVNA PLAČA'!#REF!,"")</f>
        <v>#REF!</v>
      </c>
    </row>
    <row r="847" spans="22:25" x14ac:dyDescent="0.25">
      <c r="V847" t="e">
        <f t="shared" si="12"/>
        <v>#REF!</v>
      </c>
      <c r="W847">
        <v>832</v>
      </c>
      <c r="Y847" s="228" t="e">
        <f>IF(LEN('OSNOVNA PLAČA'!#REF!)&gt;0&gt;0,'OSNOVNA PLAČA'!#REF!,"")</f>
        <v>#REF!</v>
      </c>
    </row>
    <row r="848" spans="22:25" x14ac:dyDescent="0.25">
      <c r="V848" t="e">
        <f t="shared" si="12"/>
        <v>#REF!</v>
      </c>
      <c r="W848">
        <v>833</v>
      </c>
      <c r="Y848" s="228" t="e">
        <f>IF(LEN('OSNOVNA PLAČA'!#REF!)&gt;0&gt;0,'OSNOVNA PLAČA'!#REF!,"")</f>
        <v>#REF!</v>
      </c>
    </row>
    <row r="849" spans="22:25" x14ac:dyDescent="0.25">
      <c r="V849" t="e">
        <f t="shared" ref="V849:V912" si="13">IF(LEN(Y849)&gt;0,CONCATENATE(TEXT(W849,0),"   ",Y849),"")</f>
        <v>#REF!</v>
      </c>
      <c r="W849">
        <v>834</v>
      </c>
      <c r="Y849" s="228" t="e">
        <f>IF(LEN('OSNOVNA PLAČA'!#REF!)&gt;0&gt;0,'OSNOVNA PLAČA'!#REF!,"")</f>
        <v>#REF!</v>
      </c>
    </row>
    <row r="850" spans="22:25" x14ac:dyDescent="0.25">
      <c r="V850" t="e">
        <f t="shared" si="13"/>
        <v>#REF!</v>
      </c>
      <c r="W850">
        <v>835</v>
      </c>
      <c r="Y850" s="228" t="e">
        <f>IF(LEN('OSNOVNA PLAČA'!#REF!)&gt;0&gt;0,'OSNOVNA PLAČA'!#REF!,"")</f>
        <v>#REF!</v>
      </c>
    </row>
    <row r="851" spans="22:25" x14ac:dyDescent="0.25">
      <c r="V851" t="e">
        <f t="shared" si="13"/>
        <v>#REF!</v>
      </c>
      <c r="W851">
        <v>836</v>
      </c>
      <c r="Y851" s="228" t="e">
        <f>IF(LEN('OSNOVNA PLAČA'!#REF!)&gt;0&gt;0,'OSNOVNA PLAČA'!#REF!,"")</f>
        <v>#REF!</v>
      </c>
    </row>
    <row r="852" spans="22:25" x14ac:dyDescent="0.25">
      <c r="V852" t="e">
        <f t="shared" si="13"/>
        <v>#REF!</v>
      </c>
      <c r="W852">
        <v>837</v>
      </c>
      <c r="Y852" s="228" t="e">
        <f>IF(LEN('OSNOVNA PLAČA'!#REF!)&gt;0&gt;0,'OSNOVNA PLAČA'!#REF!,"")</f>
        <v>#REF!</v>
      </c>
    </row>
    <row r="853" spans="22:25" x14ac:dyDescent="0.25">
      <c r="V853" t="e">
        <f t="shared" si="13"/>
        <v>#REF!</v>
      </c>
      <c r="W853">
        <v>838</v>
      </c>
      <c r="Y853" s="228" t="e">
        <f>IF(LEN('OSNOVNA PLAČA'!#REF!)&gt;0&gt;0,'OSNOVNA PLAČA'!#REF!,"")</f>
        <v>#REF!</v>
      </c>
    </row>
    <row r="854" spans="22:25" x14ac:dyDescent="0.25">
      <c r="V854" t="e">
        <f t="shared" si="13"/>
        <v>#REF!</v>
      </c>
      <c r="W854">
        <v>839</v>
      </c>
      <c r="Y854" s="228" t="e">
        <f>IF(LEN('OSNOVNA PLAČA'!#REF!)&gt;0&gt;0,'OSNOVNA PLAČA'!#REF!,"")</f>
        <v>#REF!</v>
      </c>
    </row>
    <row r="855" spans="22:25" x14ac:dyDescent="0.25">
      <c r="V855" t="e">
        <f t="shared" si="13"/>
        <v>#REF!</v>
      </c>
      <c r="W855">
        <v>840</v>
      </c>
      <c r="Y855" s="228" t="e">
        <f>IF(LEN('OSNOVNA PLAČA'!#REF!)&gt;0&gt;0,'OSNOVNA PLAČA'!#REF!,"")</f>
        <v>#REF!</v>
      </c>
    </row>
    <row r="856" spans="22:25" x14ac:dyDescent="0.25">
      <c r="V856" t="e">
        <f t="shared" si="13"/>
        <v>#REF!</v>
      </c>
      <c r="W856">
        <v>841</v>
      </c>
      <c r="Y856" s="228" t="e">
        <f>IF(LEN('OSNOVNA PLAČA'!#REF!)&gt;0&gt;0,'OSNOVNA PLAČA'!#REF!,"")</f>
        <v>#REF!</v>
      </c>
    </row>
    <row r="857" spans="22:25" x14ac:dyDescent="0.25">
      <c r="V857" t="e">
        <f t="shared" si="13"/>
        <v>#REF!</v>
      </c>
      <c r="W857">
        <v>842</v>
      </c>
      <c r="Y857" s="228" t="e">
        <f>IF(LEN('OSNOVNA PLAČA'!#REF!)&gt;0&gt;0,'OSNOVNA PLAČA'!#REF!,"")</f>
        <v>#REF!</v>
      </c>
    </row>
    <row r="858" spans="22:25" x14ac:dyDescent="0.25">
      <c r="V858" t="e">
        <f t="shared" si="13"/>
        <v>#REF!</v>
      </c>
      <c r="W858">
        <v>843</v>
      </c>
      <c r="Y858" s="228" t="e">
        <f>IF(LEN('OSNOVNA PLAČA'!#REF!)&gt;0&gt;0,'OSNOVNA PLAČA'!#REF!,"")</f>
        <v>#REF!</v>
      </c>
    </row>
    <row r="859" spans="22:25" x14ac:dyDescent="0.25">
      <c r="V859" t="e">
        <f t="shared" si="13"/>
        <v>#REF!</v>
      </c>
      <c r="W859">
        <v>844</v>
      </c>
      <c r="Y859" s="228" t="e">
        <f>IF(LEN('OSNOVNA PLAČA'!#REF!)&gt;0&gt;0,'OSNOVNA PLAČA'!#REF!,"")</f>
        <v>#REF!</v>
      </c>
    </row>
    <row r="860" spans="22:25" x14ac:dyDescent="0.25">
      <c r="V860" t="e">
        <f t="shared" si="13"/>
        <v>#REF!</v>
      </c>
      <c r="W860">
        <v>845</v>
      </c>
      <c r="Y860" s="228" t="e">
        <f>IF(LEN('OSNOVNA PLAČA'!#REF!)&gt;0&gt;0,'OSNOVNA PLAČA'!#REF!,"")</f>
        <v>#REF!</v>
      </c>
    </row>
    <row r="861" spans="22:25" x14ac:dyDescent="0.25">
      <c r="V861" t="e">
        <f t="shared" si="13"/>
        <v>#REF!</v>
      </c>
      <c r="W861">
        <v>846</v>
      </c>
      <c r="Y861" s="228" t="e">
        <f>IF(LEN('OSNOVNA PLAČA'!#REF!)&gt;0&gt;0,'OSNOVNA PLAČA'!#REF!,"")</f>
        <v>#REF!</v>
      </c>
    </row>
    <row r="862" spans="22:25" x14ac:dyDescent="0.25">
      <c r="V862" t="e">
        <f t="shared" si="13"/>
        <v>#REF!</v>
      </c>
      <c r="W862">
        <v>847</v>
      </c>
      <c r="Y862" s="228" t="e">
        <f>IF(LEN('OSNOVNA PLAČA'!#REF!)&gt;0&gt;0,'OSNOVNA PLAČA'!#REF!,"")</f>
        <v>#REF!</v>
      </c>
    </row>
    <row r="863" spans="22:25" x14ac:dyDescent="0.25">
      <c r="V863" t="e">
        <f t="shared" si="13"/>
        <v>#REF!</v>
      </c>
      <c r="W863">
        <v>848</v>
      </c>
      <c r="Y863" s="228" t="e">
        <f>IF(LEN('OSNOVNA PLAČA'!#REF!)&gt;0&gt;0,'OSNOVNA PLAČA'!#REF!,"")</f>
        <v>#REF!</v>
      </c>
    </row>
    <row r="864" spans="22:25" x14ac:dyDescent="0.25">
      <c r="V864" t="e">
        <f t="shared" si="13"/>
        <v>#REF!</v>
      </c>
      <c r="W864">
        <v>849</v>
      </c>
      <c r="Y864" s="228" t="e">
        <f>IF(LEN('OSNOVNA PLAČA'!#REF!)&gt;0&gt;0,'OSNOVNA PLAČA'!#REF!,"")</f>
        <v>#REF!</v>
      </c>
    </row>
    <row r="865" spans="22:25" x14ac:dyDescent="0.25">
      <c r="V865" t="e">
        <f t="shared" si="13"/>
        <v>#REF!</v>
      </c>
      <c r="W865">
        <v>850</v>
      </c>
      <c r="Y865" s="228" t="e">
        <f>IF(LEN('OSNOVNA PLAČA'!#REF!)&gt;0&gt;0,'OSNOVNA PLAČA'!#REF!,"")</f>
        <v>#REF!</v>
      </c>
    </row>
    <row r="866" spans="22:25" x14ac:dyDescent="0.25">
      <c r="V866" t="e">
        <f t="shared" si="13"/>
        <v>#REF!</v>
      </c>
      <c r="W866">
        <v>851</v>
      </c>
      <c r="Y866" s="228" t="e">
        <f>IF(LEN('OSNOVNA PLAČA'!#REF!)&gt;0&gt;0,'OSNOVNA PLAČA'!#REF!,"")</f>
        <v>#REF!</v>
      </c>
    </row>
    <row r="867" spans="22:25" x14ac:dyDescent="0.25">
      <c r="V867" t="e">
        <f t="shared" si="13"/>
        <v>#REF!</v>
      </c>
      <c r="W867">
        <v>852</v>
      </c>
      <c r="Y867" s="228" t="e">
        <f>IF(LEN('OSNOVNA PLAČA'!#REF!)&gt;0&gt;0,'OSNOVNA PLAČA'!#REF!,"")</f>
        <v>#REF!</v>
      </c>
    </row>
    <row r="868" spans="22:25" x14ac:dyDescent="0.25">
      <c r="V868" t="e">
        <f t="shared" si="13"/>
        <v>#REF!</v>
      </c>
      <c r="W868">
        <v>853</v>
      </c>
      <c r="Y868" s="228" t="e">
        <f>IF(LEN('OSNOVNA PLAČA'!#REF!)&gt;0&gt;0,'OSNOVNA PLAČA'!#REF!,"")</f>
        <v>#REF!</v>
      </c>
    </row>
    <row r="869" spans="22:25" x14ac:dyDescent="0.25">
      <c r="V869" t="e">
        <f t="shared" si="13"/>
        <v>#REF!</v>
      </c>
      <c r="W869">
        <v>854</v>
      </c>
      <c r="Y869" s="228" t="e">
        <f>IF(LEN('OSNOVNA PLAČA'!#REF!)&gt;0&gt;0,'OSNOVNA PLAČA'!#REF!,"")</f>
        <v>#REF!</v>
      </c>
    </row>
    <row r="870" spans="22:25" x14ac:dyDescent="0.25">
      <c r="V870" t="e">
        <f t="shared" si="13"/>
        <v>#REF!</v>
      </c>
      <c r="W870">
        <v>855</v>
      </c>
      <c r="Y870" s="228" t="e">
        <f>IF(LEN('OSNOVNA PLAČA'!#REF!)&gt;0&gt;0,'OSNOVNA PLAČA'!#REF!,"")</f>
        <v>#REF!</v>
      </c>
    </row>
    <row r="871" spans="22:25" x14ac:dyDescent="0.25">
      <c r="V871" t="e">
        <f t="shared" si="13"/>
        <v>#REF!</v>
      </c>
      <c r="W871">
        <v>856</v>
      </c>
      <c r="Y871" s="228" t="e">
        <f>IF(LEN('OSNOVNA PLAČA'!#REF!)&gt;0&gt;0,'OSNOVNA PLAČA'!#REF!,"")</f>
        <v>#REF!</v>
      </c>
    </row>
    <row r="872" spans="22:25" x14ac:dyDescent="0.25">
      <c r="V872" t="e">
        <f t="shared" si="13"/>
        <v>#REF!</v>
      </c>
      <c r="W872">
        <v>857</v>
      </c>
      <c r="Y872" s="228" t="e">
        <f>IF(LEN('OSNOVNA PLAČA'!#REF!)&gt;0&gt;0,'OSNOVNA PLAČA'!#REF!,"")</f>
        <v>#REF!</v>
      </c>
    </row>
    <row r="873" spans="22:25" x14ac:dyDescent="0.25">
      <c r="V873" t="e">
        <f t="shared" si="13"/>
        <v>#REF!</v>
      </c>
      <c r="W873">
        <v>858</v>
      </c>
      <c r="Y873" s="228" t="e">
        <f>IF(LEN('OSNOVNA PLAČA'!#REF!)&gt;0&gt;0,'OSNOVNA PLAČA'!#REF!,"")</f>
        <v>#REF!</v>
      </c>
    </row>
    <row r="874" spans="22:25" x14ac:dyDescent="0.25">
      <c r="V874" t="e">
        <f t="shared" si="13"/>
        <v>#REF!</v>
      </c>
      <c r="W874">
        <v>859</v>
      </c>
      <c r="Y874" s="228" t="e">
        <f>IF(LEN('OSNOVNA PLAČA'!#REF!)&gt;0&gt;0,'OSNOVNA PLAČA'!#REF!,"")</f>
        <v>#REF!</v>
      </c>
    </row>
    <row r="875" spans="22:25" x14ac:dyDescent="0.25">
      <c r="V875" t="e">
        <f t="shared" si="13"/>
        <v>#REF!</v>
      </c>
      <c r="W875">
        <v>860</v>
      </c>
      <c r="Y875" s="228" t="e">
        <f>IF(LEN('OSNOVNA PLAČA'!#REF!)&gt;0&gt;0,'OSNOVNA PLAČA'!#REF!,"")</f>
        <v>#REF!</v>
      </c>
    </row>
    <row r="876" spans="22:25" x14ac:dyDescent="0.25">
      <c r="V876" t="e">
        <f t="shared" si="13"/>
        <v>#REF!</v>
      </c>
      <c r="W876">
        <v>861</v>
      </c>
      <c r="Y876" s="228" t="e">
        <f>IF(LEN('OSNOVNA PLAČA'!#REF!)&gt;0&gt;0,'OSNOVNA PLAČA'!#REF!,"")</f>
        <v>#REF!</v>
      </c>
    </row>
    <row r="877" spans="22:25" x14ac:dyDescent="0.25">
      <c r="V877" t="e">
        <f t="shared" si="13"/>
        <v>#REF!</v>
      </c>
      <c r="W877">
        <v>862</v>
      </c>
      <c r="Y877" s="228" t="e">
        <f>IF(LEN('OSNOVNA PLAČA'!#REF!)&gt;0&gt;0,'OSNOVNA PLAČA'!#REF!,"")</f>
        <v>#REF!</v>
      </c>
    </row>
    <row r="878" spans="22:25" x14ac:dyDescent="0.25">
      <c r="V878" t="e">
        <f t="shared" si="13"/>
        <v>#REF!</v>
      </c>
      <c r="W878">
        <v>863</v>
      </c>
      <c r="Y878" s="228" t="e">
        <f>IF(LEN('OSNOVNA PLAČA'!#REF!)&gt;0&gt;0,'OSNOVNA PLAČA'!#REF!,"")</f>
        <v>#REF!</v>
      </c>
    </row>
    <row r="879" spans="22:25" x14ac:dyDescent="0.25">
      <c r="V879" t="e">
        <f t="shared" si="13"/>
        <v>#REF!</v>
      </c>
      <c r="W879">
        <v>864</v>
      </c>
      <c r="Y879" s="228" t="e">
        <f>IF(LEN('OSNOVNA PLAČA'!#REF!)&gt;0&gt;0,'OSNOVNA PLAČA'!#REF!,"")</f>
        <v>#REF!</v>
      </c>
    </row>
    <row r="880" spans="22:25" x14ac:dyDescent="0.25">
      <c r="V880" t="e">
        <f t="shared" si="13"/>
        <v>#REF!</v>
      </c>
      <c r="W880">
        <v>865</v>
      </c>
      <c r="Y880" s="228" t="e">
        <f>IF(LEN('OSNOVNA PLAČA'!#REF!)&gt;0&gt;0,'OSNOVNA PLAČA'!#REF!,"")</f>
        <v>#REF!</v>
      </c>
    </row>
    <row r="881" spans="22:25" x14ac:dyDescent="0.25">
      <c r="V881" t="e">
        <f t="shared" si="13"/>
        <v>#REF!</v>
      </c>
      <c r="W881">
        <v>866</v>
      </c>
      <c r="Y881" s="228" t="e">
        <f>IF(LEN('OSNOVNA PLAČA'!#REF!)&gt;0&gt;0,'OSNOVNA PLAČA'!#REF!,"")</f>
        <v>#REF!</v>
      </c>
    </row>
    <row r="882" spans="22:25" x14ac:dyDescent="0.25">
      <c r="V882" t="e">
        <f t="shared" si="13"/>
        <v>#REF!</v>
      </c>
      <c r="W882">
        <v>867</v>
      </c>
      <c r="Y882" s="228" t="e">
        <f>IF(LEN('OSNOVNA PLAČA'!#REF!)&gt;0&gt;0,'OSNOVNA PLAČA'!#REF!,"")</f>
        <v>#REF!</v>
      </c>
    </row>
    <row r="883" spans="22:25" x14ac:dyDescent="0.25">
      <c r="V883" t="e">
        <f t="shared" si="13"/>
        <v>#REF!</v>
      </c>
      <c r="W883">
        <v>868</v>
      </c>
      <c r="Y883" s="228" t="e">
        <f>IF(LEN('OSNOVNA PLAČA'!#REF!)&gt;0&gt;0,'OSNOVNA PLAČA'!#REF!,"")</f>
        <v>#REF!</v>
      </c>
    </row>
    <row r="884" spans="22:25" x14ac:dyDescent="0.25">
      <c r="V884" t="e">
        <f t="shared" si="13"/>
        <v>#REF!</v>
      </c>
      <c r="W884">
        <v>869</v>
      </c>
      <c r="Y884" s="228" t="e">
        <f>IF(LEN('OSNOVNA PLAČA'!#REF!)&gt;0&gt;0,'OSNOVNA PLAČA'!#REF!,"")</f>
        <v>#REF!</v>
      </c>
    </row>
    <row r="885" spans="22:25" x14ac:dyDescent="0.25">
      <c r="V885" t="e">
        <f t="shared" si="13"/>
        <v>#REF!</v>
      </c>
      <c r="W885">
        <v>870</v>
      </c>
      <c r="Y885" s="228" t="e">
        <f>IF(LEN('OSNOVNA PLAČA'!#REF!)&gt;0&gt;0,'OSNOVNA PLAČA'!#REF!,"")</f>
        <v>#REF!</v>
      </c>
    </row>
    <row r="886" spans="22:25" x14ac:dyDescent="0.25">
      <c r="V886" t="e">
        <f t="shared" si="13"/>
        <v>#REF!</v>
      </c>
      <c r="W886">
        <v>871</v>
      </c>
      <c r="Y886" s="228" t="e">
        <f>IF(LEN('OSNOVNA PLAČA'!#REF!)&gt;0&gt;0,'OSNOVNA PLAČA'!#REF!,"")</f>
        <v>#REF!</v>
      </c>
    </row>
    <row r="887" spans="22:25" x14ac:dyDescent="0.25">
      <c r="V887" t="e">
        <f t="shared" si="13"/>
        <v>#REF!</v>
      </c>
      <c r="W887">
        <v>872</v>
      </c>
      <c r="Y887" s="228" t="e">
        <f>IF(LEN('OSNOVNA PLAČA'!#REF!)&gt;0&gt;0,'OSNOVNA PLAČA'!#REF!,"")</f>
        <v>#REF!</v>
      </c>
    </row>
    <row r="888" spans="22:25" x14ac:dyDescent="0.25">
      <c r="V888" t="e">
        <f t="shared" si="13"/>
        <v>#REF!</v>
      </c>
      <c r="W888">
        <v>873</v>
      </c>
      <c r="Y888" s="228" t="e">
        <f>IF(LEN('OSNOVNA PLAČA'!#REF!)&gt;0&gt;0,'OSNOVNA PLAČA'!#REF!,"")</f>
        <v>#REF!</v>
      </c>
    </row>
    <row r="889" spans="22:25" x14ac:dyDescent="0.25">
      <c r="V889" t="e">
        <f t="shared" si="13"/>
        <v>#REF!</v>
      </c>
      <c r="W889">
        <v>874</v>
      </c>
      <c r="Y889" s="228" t="e">
        <f>IF(LEN('OSNOVNA PLAČA'!#REF!)&gt;0&gt;0,'OSNOVNA PLAČA'!#REF!,"")</f>
        <v>#REF!</v>
      </c>
    </row>
    <row r="890" spans="22:25" x14ac:dyDescent="0.25">
      <c r="V890" t="e">
        <f t="shared" si="13"/>
        <v>#REF!</v>
      </c>
      <c r="W890">
        <v>875</v>
      </c>
      <c r="Y890" s="228" t="e">
        <f>IF(LEN('OSNOVNA PLAČA'!#REF!)&gt;0&gt;0,'OSNOVNA PLAČA'!#REF!,"")</f>
        <v>#REF!</v>
      </c>
    </row>
    <row r="891" spans="22:25" x14ac:dyDescent="0.25">
      <c r="V891" t="e">
        <f t="shared" si="13"/>
        <v>#REF!</v>
      </c>
      <c r="W891">
        <v>876</v>
      </c>
      <c r="Y891" s="228" t="e">
        <f>IF(LEN('OSNOVNA PLAČA'!#REF!)&gt;0&gt;0,'OSNOVNA PLAČA'!#REF!,"")</f>
        <v>#REF!</v>
      </c>
    </row>
    <row r="892" spans="22:25" x14ac:dyDescent="0.25">
      <c r="V892" t="e">
        <f t="shared" si="13"/>
        <v>#REF!</v>
      </c>
      <c r="W892">
        <v>877</v>
      </c>
      <c r="Y892" s="228" t="e">
        <f>IF(LEN('OSNOVNA PLAČA'!#REF!)&gt;0&gt;0,'OSNOVNA PLAČA'!#REF!,"")</f>
        <v>#REF!</v>
      </c>
    </row>
    <row r="893" spans="22:25" x14ac:dyDescent="0.25">
      <c r="V893" t="e">
        <f t="shared" si="13"/>
        <v>#REF!</v>
      </c>
      <c r="W893">
        <v>878</v>
      </c>
      <c r="Y893" s="228" t="e">
        <f>IF(LEN('OSNOVNA PLAČA'!#REF!)&gt;0&gt;0,'OSNOVNA PLAČA'!#REF!,"")</f>
        <v>#REF!</v>
      </c>
    </row>
    <row r="894" spans="22:25" x14ac:dyDescent="0.25">
      <c r="V894" t="e">
        <f t="shared" si="13"/>
        <v>#REF!</v>
      </c>
      <c r="W894">
        <v>879</v>
      </c>
      <c r="Y894" s="228" t="e">
        <f>IF(LEN('OSNOVNA PLAČA'!#REF!)&gt;0&gt;0,'OSNOVNA PLAČA'!#REF!,"")</f>
        <v>#REF!</v>
      </c>
    </row>
    <row r="895" spans="22:25" x14ac:dyDescent="0.25">
      <c r="V895" t="e">
        <f t="shared" si="13"/>
        <v>#REF!</v>
      </c>
      <c r="W895">
        <v>880</v>
      </c>
      <c r="Y895" s="228" t="e">
        <f>IF(LEN('OSNOVNA PLAČA'!#REF!)&gt;0&gt;0,'OSNOVNA PLAČA'!#REF!,"")</f>
        <v>#REF!</v>
      </c>
    </row>
    <row r="896" spans="22:25" x14ac:dyDescent="0.25">
      <c r="V896" t="e">
        <f t="shared" si="13"/>
        <v>#REF!</v>
      </c>
      <c r="W896">
        <v>881</v>
      </c>
      <c r="Y896" s="228" t="e">
        <f>IF(LEN('OSNOVNA PLAČA'!#REF!)&gt;0&gt;0,'OSNOVNA PLAČA'!#REF!,"")</f>
        <v>#REF!</v>
      </c>
    </row>
    <row r="897" spans="22:25" x14ac:dyDescent="0.25">
      <c r="V897" t="e">
        <f t="shared" si="13"/>
        <v>#REF!</v>
      </c>
      <c r="W897">
        <v>882</v>
      </c>
      <c r="Y897" s="228" t="e">
        <f>IF(LEN('OSNOVNA PLAČA'!#REF!)&gt;0&gt;0,'OSNOVNA PLAČA'!#REF!,"")</f>
        <v>#REF!</v>
      </c>
    </row>
    <row r="898" spans="22:25" x14ac:dyDescent="0.25">
      <c r="V898" t="e">
        <f t="shared" si="13"/>
        <v>#REF!</v>
      </c>
      <c r="W898">
        <v>883</v>
      </c>
      <c r="Y898" s="228" t="e">
        <f>IF(LEN('OSNOVNA PLAČA'!#REF!)&gt;0&gt;0,'OSNOVNA PLAČA'!#REF!,"")</f>
        <v>#REF!</v>
      </c>
    </row>
    <row r="899" spans="22:25" x14ac:dyDescent="0.25">
      <c r="V899" t="e">
        <f t="shared" si="13"/>
        <v>#REF!</v>
      </c>
      <c r="W899">
        <v>884</v>
      </c>
      <c r="Y899" s="228" t="e">
        <f>IF(LEN('OSNOVNA PLAČA'!#REF!)&gt;0&gt;0,'OSNOVNA PLAČA'!#REF!,"")</f>
        <v>#REF!</v>
      </c>
    </row>
    <row r="900" spans="22:25" x14ac:dyDescent="0.25">
      <c r="V900" t="e">
        <f t="shared" si="13"/>
        <v>#REF!</v>
      </c>
      <c r="W900">
        <v>885</v>
      </c>
      <c r="Y900" s="228" t="e">
        <f>IF(LEN('OSNOVNA PLAČA'!#REF!)&gt;0&gt;0,'OSNOVNA PLAČA'!#REF!,"")</f>
        <v>#REF!</v>
      </c>
    </row>
    <row r="901" spans="22:25" x14ac:dyDescent="0.25">
      <c r="V901" t="e">
        <f t="shared" si="13"/>
        <v>#REF!</v>
      </c>
      <c r="W901">
        <v>886</v>
      </c>
      <c r="Y901" s="228" t="e">
        <f>IF(LEN('OSNOVNA PLAČA'!#REF!)&gt;0&gt;0,'OSNOVNA PLAČA'!#REF!,"")</f>
        <v>#REF!</v>
      </c>
    </row>
    <row r="902" spans="22:25" x14ac:dyDescent="0.25">
      <c r="V902" t="e">
        <f t="shared" si="13"/>
        <v>#REF!</v>
      </c>
      <c r="W902">
        <v>887</v>
      </c>
      <c r="Y902" s="228" t="e">
        <f>IF(LEN('OSNOVNA PLAČA'!#REF!)&gt;0&gt;0,'OSNOVNA PLAČA'!#REF!,"")</f>
        <v>#REF!</v>
      </c>
    </row>
    <row r="903" spans="22:25" x14ac:dyDescent="0.25">
      <c r="V903" t="e">
        <f t="shared" si="13"/>
        <v>#REF!</v>
      </c>
      <c r="W903">
        <v>888</v>
      </c>
      <c r="Y903" s="228" t="e">
        <f>IF(LEN('OSNOVNA PLAČA'!#REF!)&gt;0&gt;0,'OSNOVNA PLAČA'!#REF!,"")</f>
        <v>#REF!</v>
      </c>
    </row>
    <row r="904" spans="22:25" x14ac:dyDescent="0.25">
      <c r="V904" t="e">
        <f t="shared" si="13"/>
        <v>#REF!</v>
      </c>
      <c r="W904">
        <v>889</v>
      </c>
      <c r="Y904" s="228" t="e">
        <f>IF(LEN('OSNOVNA PLAČA'!#REF!)&gt;0&gt;0,'OSNOVNA PLAČA'!#REF!,"")</f>
        <v>#REF!</v>
      </c>
    </row>
    <row r="905" spans="22:25" x14ac:dyDescent="0.25">
      <c r="V905" t="e">
        <f t="shared" si="13"/>
        <v>#REF!</v>
      </c>
      <c r="W905">
        <v>890</v>
      </c>
      <c r="Y905" s="228" t="e">
        <f>IF(LEN('OSNOVNA PLAČA'!#REF!)&gt;0&gt;0,'OSNOVNA PLAČA'!#REF!,"")</f>
        <v>#REF!</v>
      </c>
    </row>
    <row r="906" spans="22:25" x14ac:dyDescent="0.25">
      <c r="V906" t="e">
        <f t="shared" si="13"/>
        <v>#REF!</v>
      </c>
      <c r="W906">
        <v>891</v>
      </c>
      <c r="Y906" s="228" t="e">
        <f>IF(LEN('OSNOVNA PLAČA'!#REF!)&gt;0&gt;0,'OSNOVNA PLAČA'!#REF!,"")</f>
        <v>#REF!</v>
      </c>
    </row>
    <row r="907" spans="22:25" x14ac:dyDescent="0.25">
      <c r="V907" t="e">
        <f t="shared" si="13"/>
        <v>#REF!</v>
      </c>
      <c r="W907">
        <v>892</v>
      </c>
      <c r="Y907" s="228" t="e">
        <f>IF(LEN('OSNOVNA PLAČA'!#REF!)&gt;0&gt;0,'OSNOVNA PLAČA'!#REF!,"")</f>
        <v>#REF!</v>
      </c>
    </row>
    <row r="908" spans="22:25" x14ac:dyDescent="0.25">
      <c r="V908" t="e">
        <f t="shared" si="13"/>
        <v>#REF!</v>
      </c>
      <c r="W908">
        <v>893</v>
      </c>
      <c r="Y908" s="228" t="e">
        <f>IF(LEN('OSNOVNA PLAČA'!#REF!)&gt;0&gt;0,'OSNOVNA PLAČA'!#REF!,"")</f>
        <v>#REF!</v>
      </c>
    </row>
    <row r="909" spans="22:25" x14ac:dyDescent="0.25">
      <c r="V909" t="e">
        <f t="shared" si="13"/>
        <v>#REF!</v>
      </c>
      <c r="W909">
        <v>894</v>
      </c>
      <c r="Y909" s="228" t="e">
        <f>IF(LEN('OSNOVNA PLAČA'!#REF!)&gt;0&gt;0,'OSNOVNA PLAČA'!#REF!,"")</f>
        <v>#REF!</v>
      </c>
    </row>
    <row r="910" spans="22:25" x14ac:dyDescent="0.25">
      <c r="V910" t="e">
        <f t="shared" si="13"/>
        <v>#REF!</v>
      </c>
      <c r="W910">
        <v>895</v>
      </c>
      <c r="Y910" s="228" t="e">
        <f>IF(LEN('OSNOVNA PLAČA'!#REF!)&gt;0&gt;0,'OSNOVNA PLAČA'!#REF!,"")</f>
        <v>#REF!</v>
      </c>
    </row>
    <row r="911" spans="22:25" x14ac:dyDescent="0.25">
      <c r="V911" t="e">
        <f t="shared" si="13"/>
        <v>#REF!</v>
      </c>
      <c r="W911">
        <v>896</v>
      </c>
      <c r="Y911" s="228" t="e">
        <f>IF(LEN('OSNOVNA PLAČA'!#REF!)&gt;0&gt;0,'OSNOVNA PLAČA'!#REF!,"")</f>
        <v>#REF!</v>
      </c>
    </row>
    <row r="912" spans="22:25" x14ac:dyDescent="0.25">
      <c r="V912" t="e">
        <f t="shared" si="13"/>
        <v>#REF!</v>
      </c>
      <c r="W912">
        <v>897</v>
      </c>
      <c r="Y912" s="228" t="e">
        <f>IF(LEN('OSNOVNA PLAČA'!#REF!)&gt;0&gt;0,'OSNOVNA PLAČA'!#REF!,"")</f>
        <v>#REF!</v>
      </c>
    </row>
    <row r="913" spans="22:25" x14ac:dyDescent="0.25">
      <c r="V913" t="e">
        <f t="shared" ref="V913:V976" si="14">IF(LEN(Y913)&gt;0,CONCATENATE(TEXT(W913,0),"   ",Y913),"")</f>
        <v>#REF!</v>
      </c>
      <c r="W913">
        <v>898</v>
      </c>
      <c r="Y913" s="228" t="e">
        <f>IF(LEN('OSNOVNA PLAČA'!#REF!)&gt;0&gt;0,'OSNOVNA PLAČA'!#REF!,"")</f>
        <v>#REF!</v>
      </c>
    </row>
    <row r="914" spans="22:25" x14ac:dyDescent="0.25">
      <c r="V914" t="e">
        <f t="shared" si="14"/>
        <v>#REF!</v>
      </c>
      <c r="W914">
        <v>899</v>
      </c>
      <c r="Y914" s="228" t="e">
        <f>IF(LEN('OSNOVNA PLAČA'!#REF!)&gt;0&gt;0,'OSNOVNA PLAČA'!#REF!,"")</f>
        <v>#REF!</v>
      </c>
    </row>
    <row r="915" spans="22:25" x14ac:dyDescent="0.25">
      <c r="V915" t="e">
        <f t="shared" si="14"/>
        <v>#REF!</v>
      </c>
      <c r="W915">
        <v>900</v>
      </c>
      <c r="Y915" s="228" t="e">
        <f>IF(LEN('OSNOVNA PLAČA'!#REF!)&gt;0&gt;0,'OSNOVNA PLAČA'!#REF!,"")</f>
        <v>#REF!</v>
      </c>
    </row>
    <row r="916" spans="22:25" x14ac:dyDescent="0.25">
      <c r="V916" t="e">
        <f t="shared" si="14"/>
        <v>#REF!</v>
      </c>
      <c r="W916">
        <v>901</v>
      </c>
      <c r="Y916" s="228" t="e">
        <f>IF(LEN('OSNOVNA PLAČA'!#REF!)&gt;0&gt;0,'OSNOVNA PLAČA'!#REF!,"")</f>
        <v>#REF!</v>
      </c>
    </row>
    <row r="917" spans="22:25" x14ac:dyDescent="0.25">
      <c r="V917" t="e">
        <f t="shared" si="14"/>
        <v>#REF!</v>
      </c>
      <c r="W917">
        <v>902</v>
      </c>
      <c r="Y917" s="228" t="e">
        <f>IF(LEN('OSNOVNA PLAČA'!#REF!)&gt;0&gt;0,'OSNOVNA PLAČA'!#REF!,"")</f>
        <v>#REF!</v>
      </c>
    </row>
    <row r="918" spans="22:25" x14ac:dyDescent="0.25">
      <c r="V918" t="e">
        <f t="shared" si="14"/>
        <v>#REF!</v>
      </c>
      <c r="W918">
        <v>903</v>
      </c>
      <c r="Y918" s="228" t="e">
        <f>IF(LEN('OSNOVNA PLAČA'!#REF!)&gt;0&gt;0,'OSNOVNA PLAČA'!#REF!,"")</f>
        <v>#REF!</v>
      </c>
    </row>
    <row r="919" spans="22:25" x14ac:dyDescent="0.25">
      <c r="V919" t="e">
        <f t="shared" si="14"/>
        <v>#REF!</v>
      </c>
      <c r="W919">
        <v>904</v>
      </c>
      <c r="Y919" s="228" t="e">
        <f>IF(LEN('OSNOVNA PLAČA'!#REF!)&gt;0&gt;0,'OSNOVNA PLAČA'!#REF!,"")</f>
        <v>#REF!</v>
      </c>
    </row>
    <row r="920" spans="22:25" x14ac:dyDescent="0.25">
      <c r="V920" t="e">
        <f t="shared" si="14"/>
        <v>#REF!</v>
      </c>
      <c r="W920">
        <v>905</v>
      </c>
      <c r="Y920" s="228" t="e">
        <f>IF(LEN('OSNOVNA PLAČA'!#REF!)&gt;0&gt;0,'OSNOVNA PLAČA'!#REF!,"")</f>
        <v>#REF!</v>
      </c>
    </row>
    <row r="921" spans="22:25" x14ac:dyDescent="0.25">
      <c r="V921" t="e">
        <f t="shared" si="14"/>
        <v>#REF!</v>
      </c>
      <c r="W921">
        <v>906</v>
      </c>
      <c r="Y921" s="228" t="e">
        <f>IF(LEN('OSNOVNA PLAČA'!#REF!)&gt;0&gt;0,'OSNOVNA PLAČA'!#REF!,"")</f>
        <v>#REF!</v>
      </c>
    </row>
    <row r="922" spans="22:25" x14ac:dyDescent="0.25">
      <c r="V922" t="e">
        <f t="shared" si="14"/>
        <v>#REF!</v>
      </c>
      <c r="W922">
        <v>907</v>
      </c>
      <c r="Y922" s="228" t="e">
        <f>IF(LEN('OSNOVNA PLAČA'!#REF!)&gt;0&gt;0,'OSNOVNA PLAČA'!#REF!,"")</f>
        <v>#REF!</v>
      </c>
    </row>
    <row r="923" spans="22:25" x14ac:dyDescent="0.25">
      <c r="V923" t="e">
        <f t="shared" si="14"/>
        <v>#REF!</v>
      </c>
      <c r="W923">
        <v>908</v>
      </c>
      <c r="Y923" s="228" t="e">
        <f>IF(LEN('OSNOVNA PLAČA'!#REF!)&gt;0&gt;0,'OSNOVNA PLAČA'!#REF!,"")</f>
        <v>#REF!</v>
      </c>
    </row>
    <row r="924" spans="22:25" x14ac:dyDescent="0.25">
      <c r="V924" t="e">
        <f t="shared" si="14"/>
        <v>#REF!</v>
      </c>
      <c r="W924">
        <v>909</v>
      </c>
      <c r="Y924" s="228" t="e">
        <f>IF(LEN('OSNOVNA PLAČA'!#REF!)&gt;0&gt;0,'OSNOVNA PLAČA'!#REF!,"")</f>
        <v>#REF!</v>
      </c>
    </row>
    <row r="925" spans="22:25" x14ac:dyDescent="0.25">
      <c r="V925" t="e">
        <f t="shared" si="14"/>
        <v>#REF!</v>
      </c>
      <c r="W925">
        <v>910</v>
      </c>
      <c r="Y925" s="228" t="e">
        <f>IF(LEN('OSNOVNA PLAČA'!#REF!)&gt;0&gt;0,'OSNOVNA PLAČA'!#REF!,"")</f>
        <v>#REF!</v>
      </c>
    </row>
    <row r="926" spans="22:25" x14ac:dyDescent="0.25">
      <c r="V926" t="e">
        <f t="shared" si="14"/>
        <v>#REF!</v>
      </c>
      <c r="W926">
        <v>911</v>
      </c>
      <c r="Y926" s="228" t="e">
        <f>IF(LEN('OSNOVNA PLAČA'!#REF!)&gt;0&gt;0,'OSNOVNA PLAČA'!#REF!,"")</f>
        <v>#REF!</v>
      </c>
    </row>
    <row r="927" spans="22:25" x14ac:dyDescent="0.25">
      <c r="V927" t="e">
        <f t="shared" si="14"/>
        <v>#REF!</v>
      </c>
      <c r="W927">
        <v>912</v>
      </c>
      <c r="Y927" s="228" t="e">
        <f>IF(LEN('OSNOVNA PLAČA'!#REF!)&gt;0&gt;0,'OSNOVNA PLAČA'!#REF!,"")</f>
        <v>#REF!</v>
      </c>
    </row>
    <row r="928" spans="22:25" x14ac:dyDescent="0.25">
      <c r="V928" t="e">
        <f t="shared" si="14"/>
        <v>#REF!</v>
      </c>
      <c r="W928">
        <v>913</v>
      </c>
      <c r="Y928" s="228" t="e">
        <f>IF(LEN('OSNOVNA PLAČA'!#REF!)&gt;0&gt;0,'OSNOVNA PLAČA'!#REF!,"")</f>
        <v>#REF!</v>
      </c>
    </row>
    <row r="929" spans="22:25" x14ac:dyDescent="0.25">
      <c r="V929" t="e">
        <f t="shared" si="14"/>
        <v>#REF!</v>
      </c>
      <c r="W929">
        <v>914</v>
      </c>
      <c r="Y929" s="228" t="e">
        <f>IF(LEN('OSNOVNA PLAČA'!#REF!)&gt;0&gt;0,'OSNOVNA PLAČA'!#REF!,"")</f>
        <v>#REF!</v>
      </c>
    </row>
    <row r="930" spans="22:25" x14ac:dyDescent="0.25">
      <c r="V930" t="e">
        <f t="shared" si="14"/>
        <v>#REF!</v>
      </c>
      <c r="W930">
        <v>915</v>
      </c>
      <c r="Y930" s="228" t="e">
        <f>IF(LEN('OSNOVNA PLAČA'!#REF!)&gt;0&gt;0,'OSNOVNA PLAČA'!#REF!,"")</f>
        <v>#REF!</v>
      </c>
    </row>
    <row r="931" spans="22:25" x14ac:dyDescent="0.25">
      <c r="V931" t="e">
        <f t="shared" si="14"/>
        <v>#REF!</v>
      </c>
      <c r="W931">
        <v>916</v>
      </c>
      <c r="Y931" s="228" t="e">
        <f>IF(LEN('OSNOVNA PLAČA'!#REF!)&gt;0&gt;0,'OSNOVNA PLAČA'!#REF!,"")</f>
        <v>#REF!</v>
      </c>
    </row>
    <row r="932" spans="22:25" x14ac:dyDescent="0.25">
      <c r="V932" t="e">
        <f t="shared" si="14"/>
        <v>#REF!</v>
      </c>
      <c r="W932">
        <v>917</v>
      </c>
      <c r="Y932" s="228" t="e">
        <f>IF(LEN('OSNOVNA PLAČA'!#REF!)&gt;0&gt;0,'OSNOVNA PLAČA'!#REF!,"")</f>
        <v>#REF!</v>
      </c>
    </row>
    <row r="933" spans="22:25" x14ac:dyDescent="0.25">
      <c r="V933" t="e">
        <f t="shared" si="14"/>
        <v>#REF!</v>
      </c>
      <c r="W933">
        <v>918</v>
      </c>
      <c r="Y933" s="228" t="e">
        <f>IF(LEN('OSNOVNA PLAČA'!#REF!)&gt;0&gt;0,'OSNOVNA PLAČA'!#REF!,"")</f>
        <v>#REF!</v>
      </c>
    </row>
    <row r="934" spans="22:25" x14ac:dyDescent="0.25">
      <c r="V934" t="e">
        <f t="shared" si="14"/>
        <v>#REF!</v>
      </c>
      <c r="W934">
        <v>919</v>
      </c>
      <c r="Y934" s="228" t="e">
        <f>IF(LEN('OSNOVNA PLAČA'!#REF!)&gt;0&gt;0,'OSNOVNA PLAČA'!#REF!,"")</f>
        <v>#REF!</v>
      </c>
    </row>
    <row r="935" spans="22:25" x14ac:dyDescent="0.25">
      <c r="V935" t="e">
        <f t="shared" si="14"/>
        <v>#REF!</v>
      </c>
      <c r="W935">
        <v>920</v>
      </c>
      <c r="Y935" s="228" t="e">
        <f>IF(LEN('OSNOVNA PLAČA'!#REF!)&gt;0&gt;0,'OSNOVNA PLAČA'!#REF!,"")</f>
        <v>#REF!</v>
      </c>
    </row>
    <row r="936" spans="22:25" x14ac:dyDescent="0.25">
      <c r="V936" t="e">
        <f t="shared" si="14"/>
        <v>#REF!</v>
      </c>
      <c r="W936">
        <v>921</v>
      </c>
      <c r="Y936" s="228" t="e">
        <f>IF(LEN('OSNOVNA PLAČA'!#REF!)&gt;0&gt;0,'OSNOVNA PLAČA'!#REF!,"")</f>
        <v>#REF!</v>
      </c>
    </row>
    <row r="937" spans="22:25" x14ac:dyDescent="0.25">
      <c r="V937" t="e">
        <f t="shared" si="14"/>
        <v>#REF!</v>
      </c>
      <c r="W937">
        <v>922</v>
      </c>
      <c r="Y937" s="228" t="e">
        <f>IF(LEN('OSNOVNA PLAČA'!#REF!)&gt;0&gt;0,'OSNOVNA PLAČA'!#REF!,"")</f>
        <v>#REF!</v>
      </c>
    </row>
    <row r="938" spans="22:25" x14ac:dyDescent="0.25">
      <c r="V938" t="e">
        <f t="shared" si="14"/>
        <v>#REF!</v>
      </c>
      <c r="W938">
        <v>923</v>
      </c>
      <c r="Y938" s="228" t="e">
        <f>IF(LEN('OSNOVNA PLAČA'!#REF!)&gt;0&gt;0,'OSNOVNA PLAČA'!#REF!,"")</f>
        <v>#REF!</v>
      </c>
    </row>
    <row r="939" spans="22:25" x14ac:dyDescent="0.25">
      <c r="V939" t="e">
        <f t="shared" si="14"/>
        <v>#REF!</v>
      </c>
      <c r="W939">
        <v>924</v>
      </c>
      <c r="Y939" s="228" t="e">
        <f>IF(LEN('OSNOVNA PLAČA'!#REF!)&gt;0&gt;0,'OSNOVNA PLAČA'!#REF!,"")</f>
        <v>#REF!</v>
      </c>
    </row>
    <row r="940" spans="22:25" x14ac:dyDescent="0.25">
      <c r="V940" t="e">
        <f t="shared" si="14"/>
        <v>#REF!</v>
      </c>
      <c r="W940">
        <v>925</v>
      </c>
      <c r="Y940" s="228" t="e">
        <f>IF(LEN('OSNOVNA PLAČA'!#REF!)&gt;0&gt;0,'OSNOVNA PLAČA'!#REF!,"")</f>
        <v>#REF!</v>
      </c>
    </row>
    <row r="941" spans="22:25" x14ac:dyDescent="0.25">
      <c r="V941" t="e">
        <f t="shared" si="14"/>
        <v>#REF!</v>
      </c>
      <c r="W941">
        <v>926</v>
      </c>
      <c r="Y941" s="228" t="e">
        <f>IF(LEN('OSNOVNA PLAČA'!#REF!)&gt;0&gt;0,'OSNOVNA PLAČA'!#REF!,"")</f>
        <v>#REF!</v>
      </c>
    </row>
    <row r="942" spans="22:25" x14ac:dyDescent="0.25">
      <c r="V942" t="e">
        <f t="shared" si="14"/>
        <v>#REF!</v>
      </c>
      <c r="W942">
        <v>927</v>
      </c>
      <c r="Y942" s="228" t="e">
        <f>IF(LEN('OSNOVNA PLAČA'!#REF!)&gt;0&gt;0,'OSNOVNA PLAČA'!#REF!,"")</f>
        <v>#REF!</v>
      </c>
    </row>
    <row r="943" spans="22:25" x14ac:dyDescent="0.25">
      <c r="V943" t="e">
        <f t="shared" si="14"/>
        <v>#REF!</v>
      </c>
      <c r="W943">
        <v>928</v>
      </c>
      <c r="Y943" s="228" t="e">
        <f>IF(LEN('OSNOVNA PLAČA'!#REF!)&gt;0&gt;0,'OSNOVNA PLAČA'!#REF!,"")</f>
        <v>#REF!</v>
      </c>
    </row>
    <row r="944" spans="22:25" x14ac:dyDescent="0.25">
      <c r="V944" t="e">
        <f t="shared" si="14"/>
        <v>#REF!</v>
      </c>
      <c r="W944">
        <v>929</v>
      </c>
      <c r="Y944" s="228" t="e">
        <f>IF(LEN('OSNOVNA PLAČA'!#REF!)&gt;0&gt;0,'OSNOVNA PLAČA'!#REF!,"")</f>
        <v>#REF!</v>
      </c>
    </row>
    <row r="945" spans="22:25" x14ac:dyDescent="0.25">
      <c r="V945" t="e">
        <f t="shared" si="14"/>
        <v>#REF!</v>
      </c>
      <c r="W945">
        <v>930</v>
      </c>
      <c r="Y945" s="228" t="e">
        <f>IF(LEN('OSNOVNA PLAČA'!#REF!)&gt;0&gt;0,'OSNOVNA PLAČA'!#REF!,"")</f>
        <v>#REF!</v>
      </c>
    </row>
    <row r="946" spans="22:25" x14ac:dyDescent="0.25">
      <c r="V946" t="e">
        <f t="shared" si="14"/>
        <v>#REF!</v>
      </c>
      <c r="W946">
        <v>931</v>
      </c>
      <c r="Y946" s="228" t="e">
        <f>IF(LEN('OSNOVNA PLAČA'!#REF!)&gt;0&gt;0,'OSNOVNA PLAČA'!#REF!,"")</f>
        <v>#REF!</v>
      </c>
    </row>
    <row r="947" spans="22:25" x14ac:dyDescent="0.25">
      <c r="V947" t="e">
        <f t="shared" si="14"/>
        <v>#REF!</v>
      </c>
      <c r="W947">
        <v>932</v>
      </c>
      <c r="Y947" s="228" t="e">
        <f>IF(LEN('OSNOVNA PLAČA'!#REF!)&gt;0&gt;0,'OSNOVNA PLAČA'!#REF!,"")</f>
        <v>#REF!</v>
      </c>
    </row>
    <row r="948" spans="22:25" x14ac:dyDescent="0.25">
      <c r="V948" t="e">
        <f t="shared" si="14"/>
        <v>#REF!</v>
      </c>
      <c r="W948">
        <v>933</v>
      </c>
      <c r="Y948" s="228" t="e">
        <f>IF(LEN('OSNOVNA PLAČA'!#REF!)&gt;0&gt;0,'OSNOVNA PLAČA'!#REF!,"")</f>
        <v>#REF!</v>
      </c>
    </row>
    <row r="949" spans="22:25" x14ac:dyDescent="0.25">
      <c r="V949" t="e">
        <f t="shared" si="14"/>
        <v>#REF!</v>
      </c>
      <c r="W949">
        <v>934</v>
      </c>
      <c r="Y949" s="228" t="e">
        <f>IF(LEN('OSNOVNA PLAČA'!#REF!)&gt;0&gt;0,'OSNOVNA PLAČA'!#REF!,"")</f>
        <v>#REF!</v>
      </c>
    </row>
    <row r="950" spans="22:25" x14ac:dyDescent="0.25">
      <c r="V950" t="e">
        <f t="shared" si="14"/>
        <v>#REF!</v>
      </c>
      <c r="W950">
        <v>935</v>
      </c>
      <c r="Y950" s="228" t="e">
        <f>IF(LEN('OSNOVNA PLAČA'!#REF!)&gt;0&gt;0,'OSNOVNA PLAČA'!#REF!,"")</f>
        <v>#REF!</v>
      </c>
    </row>
    <row r="951" spans="22:25" x14ac:dyDescent="0.25">
      <c r="V951" t="e">
        <f t="shared" si="14"/>
        <v>#REF!</v>
      </c>
      <c r="W951">
        <v>936</v>
      </c>
      <c r="Y951" s="228" t="e">
        <f>IF(LEN('OSNOVNA PLAČA'!#REF!)&gt;0&gt;0,'OSNOVNA PLAČA'!#REF!,"")</f>
        <v>#REF!</v>
      </c>
    </row>
    <row r="952" spans="22:25" x14ac:dyDescent="0.25">
      <c r="V952" t="e">
        <f t="shared" si="14"/>
        <v>#REF!</v>
      </c>
      <c r="W952">
        <v>937</v>
      </c>
      <c r="Y952" s="228" t="e">
        <f>IF(LEN('OSNOVNA PLAČA'!#REF!)&gt;0&gt;0,'OSNOVNA PLAČA'!#REF!,"")</f>
        <v>#REF!</v>
      </c>
    </row>
    <row r="953" spans="22:25" x14ac:dyDescent="0.25">
      <c r="V953" t="e">
        <f t="shared" si="14"/>
        <v>#REF!</v>
      </c>
      <c r="W953">
        <v>938</v>
      </c>
      <c r="Y953" s="228" t="e">
        <f>IF(LEN('OSNOVNA PLAČA'!#REF!)&gt;0&gt;0,'OSNOVNA PLAČA'!#REF!,"")</f>
        <v>#REF!</v>
      </c>
    </row>
    <row r="954" spans="22:25" x14ac:dyDescent="0.25">
      <c r="V954" t="e">
        <f t="shared" si="14"/>
        <v>#REF!</v>
      </c>
      <c r="W954">
        <v>939</v>
      </c>
      <c r="Y954" s="228" t="e">
        <f>IF(LEN('OSNOVNA PLAČA'!#REF!)&gt;0&gt;0,'OSNOVNA PLAČA'!#REF!,"")</f>
        <v>#REF!</v>
      </c>
    </row>
    <row r="955" spans="22:25" x14ac:dyDescent="0.25">
      <c r="V955" t="e">
        <f t="shared" si="14"/>
        <v>#REF!</v>
      </c>
      <c r="W955">
        <v>940</v>
      </c>
      <c r="Y955" s="228" t="e">
        <f>IF(LEN('OSNOVNA PLAČA'!#REF!)&gt;0&gt;0,'OSNOVNA PLAČA'!#REF!,"")</f>
        <v>#REF!</v>
      </c>
    </row>
    <row r="956" spans="22:25" x14ac:dyDescent="0.25">
      <c r="V956" t="e">
        <f t="shared" si="14"/>
        <v>#REF!</v>
      </c>
      <c r="W956">
        <v>941</v>
      </c>
      <c r="Y956" s="228" t="e">
        <f>IF(LEN('OSNOVNA PLAČA'!#REF!)&gt;0&gt;0,'OSNOVNA PLAČA'!#REF!,"")</f>
        <v>#REF!</v>
      </c>
    </row>
    <row r="957" spans="22:25" x14ac:dyDescent="0.25">
      <c r="V957" t="e">
        <f t="shared" si="14"/>
        <v>#REF!</v>
      </c>
      <c r="W957">
        <v>942</v>
      </c>
      <c r="Y957" s="228" t="e">
        <f>IF(LEN('OSNOVNA PLAČA'!#REF!)&gt;0&gt;0,'OSNOVNA PLAČA'!#REF!,"")</f>
        <v>#REF!</v>
      </c>
    </row>
    <row r="958" spans="22:25" x14ac:dyDescent="0.25">
      <c r="V958" t="e">
        <f t="shared" si="14"/>
        <v>#REF!</v>
      </c>
      <c r="W958">
        <v>943</v>
      </c>
      <c r="Y958" s="228" t="e">
        <f>IF(LEN('OSNOVNA PLAČA'!#REF!)&gt;0&gt;0,'OSNOVNA PLAČA'!#REF!,"")</f>
        <v>#REF!</v>
      </c>
    </row>
    <row r="959" spans="22:25" x14ac:dyDescent="0.25">
      <c r="V959" t="e">
        <f t="shared" si="14"/>
        <v>#REF!</v>
      </c>
      <c r="W959">
        <v>944</v>
      </c>
      <c r="Y959" s="228" t="e">
        <f>IF(LEN('OSNOVNA PLAČA'!#REF!)&gt;0&gt;0,'OSNOVNA PLAČA'!#REF!,"")</f>
        <v>#REF!</v>
      </c>
    </row>
    <row r="960" spans="22:25" x14ac:dyDescent="0.25">
      <c r="V960" t="e">
        <f t="shared" si="14"/>
        <v>#REF!</v>
      </c>
      <c r="W960">
        <v>945</v>
      </c>
      <c r="Y960" s="228" t="e">
        <f>IF(LEN('OSNOVNA PLAČA'!#REF!)&gt;0&gt;0,'OSNOVNA PLAČA'!#REF!,"")</f>
        <v>#REF!</v>
      </c>
    </row>
    <row r="961" spans="22:25" x14ac:dyDescent="0.25">
      <c r="V961" t="e">
        <f t="shared" si="14"/>
        <v>#REF!</v>
      </c>
      <c r="W961">
        <v>946</v>
      </c>
      <c r="Y961" s="228" t="e">
        <f>IF(LEN('OSNOVNA PLAČA'!#REF!)&gt;0&gt;0,'OSNOVNA PLAČA'!#REF!,"")</f>
        <v>#REF!</v>
      </c>
    </row>
    <row r="962" spans="22:25" x14ac:dyDescent="0.25">
      <c r="V962" t="e">
        <f t="shared" si="14"/>
        <v>#REF!</v>
      </c>
      <c r="W962">
        <v>947</v>
      </c>
      <c r="Y962" s="228" t="e">
        <f>IF(LEN('OSNOVNA PLAČA'!#REF!)&gt;0&gt;0,'OSNOVNA PLAČA'!#REF!,"")</f>
        <v>#REF!</v>
      </c>
    </row>
    <row r="963" spans="22:25" x14ac:dyDescent="0.25">
      <c r="V963" t="e">
        <f t="shared" si="14"/>
        <v>#REF!</v>
      </c>
      <c r="W963">
        <v>948</v>
      </c>
      <c r="Y963" s="228" t="e">
        <f>IF(LEN('OSNOVNA PLAČA'!#REF!)&gt;0&gt;0,'OSNOVNA PLAČA'!#REF!,"")</f>
        <v>#REF!</v>
      </c>
    </row>
    <row r="964" spans="22:25" x14ac:dyDescent="0.25">
      <c r="V964" t="e">
        <f t="shared" si="14"/>
        <v>#REF!</v>
      </c>
      <c r="W964">
        <v>949</v>
      </c>
      <c r="Y964" s="228" t="e">
        <f>IF(LEN('OSNOVNA PLAČA'!#REF!)&gt;0&gt;0,'OSNOVNA PLAČA'!#REF!,"")</f>
        <v>#REF!</v>
      </c>
    </row>
    <row r="965" spans="22:25" x14ac:dyDescent="0.25">
      <c r="V965" t="e">
        <f t="shared" si="14"/>
        <v>#REF!</v>
      </c>
      <c r="W965">
        <v>950</v>
      </c>
      <c r="Y965" s="228" t="e">
        <f>IF(LEN('OSNOVNA PLAČA'!#REF!)&gt;0&gt;0,'OSNOVNA PLAČA'!#REF!,"")</f>
        <v>#REF!</v>
      </c>
    </row>
    <row r="966" spans="22:25" x14ac:dyDescent="0.25">
      <c r="V966" t="e">
        <f t="shared" si="14"/>
        <v>#REF!</v>
      </c>
      <c r="W966">
        <v>951</v>
      </c>
      <c r="Y966" s="228" t="e">
        <f>IF(LEN('OSNOVNA PLAČA'!#REF!)&gt;0&gt;0,'OSNOVNA PLAČA'!#REF!,"")</f>
        <v>#REF!</v>
      </c>
    </row>
    <row r="967" spans="22:25" x14ac:dyDescent="0.25">
      <c r="V967" t="e">
        <f t="shared" si="14"/>
        <v>#REF!</v>
      </c>
      <c r="W967">
        <v>952</v>
      </c>
      <c r="Y967" s="228" t="e">
        <f>IF(LEN('OSNOVNA PLAČA'!#REF!)&gt;0&gt;0,'OSNOVNA PLAČA'!#REF!,"")</f>
        <v>#REF!</v>
      </c>
    </row>
    <row r="968" spans="22:25" x14ac:dyDescent="0.25">
      <c r="V968" t="e">
        <f t="shared" si="14"/>
        <v>#REF!</v>
      </c>
      <c r="W968">
        <v>953</v>
      </c>
      <c r="Y968" s="228" t="e">
        <f>IF(LEN('OSNOVNA PLAČA'!#REF!)&gt;0&gt;0,'OSNOVNA PLAČA'!#REF!,"")</f>
        <v>#REF!</v>
      </c>
    </row>
    <row r="969" spans="22:25" x14ac:dyDescent="0.25">
      <c r="V969" t="e">
        <f t="shared" si="14"/>
        <v>#REF!</v>
      </c>
      <c r="W969">
        <v>954</v>
      </c>
      <c r="Y969" s="228" t="e">
        <f>IF(LEN('OSNOVNA PLAČA'!#REF!)&gt;0&gt;0,'OSNOVNA PLAČA'!#REF!,"")</f>
        <v>#REF!</v>
      </c>
    </row>
    <row r="970" spans="22:25" x14ac:dyDescent="0.25">
      <c r="V970" t="e">
        <f t="shared" si="14"/>
        <v>#REF!</v>
      </c>
      <c r="W970">
        <v>955</v>
      </c>
      <c r="Y970" s="228" t="e">
        <f>IF(LEN('OSNOVNA PLAČA'!#REF!)&gt;0&gt;0,'OSNOVNA PLAČA'!#REF!,"")</f>
        <v>#REF!</v>
      </c>
    </row>
    <row r="971" spans="22:25" x14ac:dyDescent="0.25">
      <c r="V971" t="e">
        <f t="shared" si="14"/>
        <v>#REF!</v>
      </c>
      <c r="W971">
        <v>956</v>
      </c>
      <c r="Y971" s="228" t="e">
        <f>IF(LEN('OSNOVNA PLAČA'!#REF!)&gt;0&gt;0,'OSNOVNA PLAČA'!#REF!,"")</f>
        <v>#REF!</v>
      </c>
    </row>
    <row r="972" spans="22:25" x14ac:dyDescent="0.25">
      <c r="V972" t="e">
        <f t="shared" si="14"/>
        <v>#REF!</v>
      </c>
      <c r="W972">
        <v>957</v>
      </c>
      <c r="Y972" s="228" t="e">
        <f>IF(LEN('OSNOVNA PLAČA'!#REF!)&gt;0&gt;0,'OSNOVNA PLAČA'!#REF!,"")</f>
        <v>#REF!</v>
      </c>
    </row>
    <row r="973" spans="22:25" x14ac:dyDescent="0.25">
      <c r="V973" t="e">
        <f t="shared" si="14"/>
        <v>#REF!</v>
      </c>
      <c r="W973">
        <v>958</v>
      </c>
      <c r="Y973" s="228" t="e">
        <f>IF(LEN('OSNOVNA PLAČA'!#REF!)&gt;0&gt;0,'OSNOVNA PLAČA'!#REF!,"")</f>
        <v>#REF!</v>
      </c>
    </row>
    <row r="974" spans="22:25" x14ac:dyDescent="0.25">
      <c r="V974" t="e">
        <f t="shared" si="14"/>
        <v>#REF!</v>
      </c>
      <c r="W974">
        <v>959</v>
      </c>
      <c r="Y974" s="228" t="e">
        <f>IF(LEN('OSNOVNA PLAČA'!#REF!)&gt;0&gt;0,'OSNOVNA PLAČA'!#REF!,"")</f>
        <v>#REF!</v>
      </c>
    </row>
    <row r="975" spans="22:25" x14ac:dyDescent="0.25">
      <c r="V975" t="e">
        <f t="shared" si="14"/>
        <v>#REF!</v>
      </c>
      <c r="W975">
        <v>960</v>
      </c>
      <c r="Y975" s="228" t="e">
        <f>IF(LEN('OSNOVNA PLAČA'!#REF!)&gt;0&gt;0,'OSNOVNA PLAČA'!#REF!,"")</f>
        <v>#REF!</v>
      </c>
    </row>
    <row r="976" spans="22:25" x14ac:dyDescent="0.25">
      <c r="V976" t="e">
        <f t="shared" si="14"/>
        <v>#REF!</v>
      </c>
      <c r="W976">
        <v>961</v>
      </c>
      <c r="Y976" s="228" t="e">
        <f>IF(LEN('OSNOVNA PLAČA'!#REF!)&gt;0&gt;0,'OSNOVNA PLAČA'!#REF!,"")</f>
        <v>#REF!</v>
      </c>
    </row>
    <row r="977" spans="22:25" x14ac:dyDescent="0.25">
      <c r="V977" t="e">
        <f t="shared" ref="V977:V1015" si="15">IF(LEN(Y977)&gt;0,CONCATENATE(TEXT(W977,0),"   ",Y977),"")</f>
        <v>#REF!</v>
      </c>
      <c r="W977">
        <v>962</v>
      </c>
      <c r="Y977" s="228" t="e">
        <f>IF(LEN('OSNOVNA PLAČA'!#REF!)&gt;0&gt;0,'OSNOVNA PLAČA'!#REF!,"")</f>
        <v>#REF!</v>
      </c>
    </row>
    <row r="978" spans="22:25" x14ac:dyDescent="0.25">
      <c r="V978" t="e">
        <f t="shared" si="15"/>
        <v>#REF!</v>
      </c>
      <c r="W978">
        <v>963</v>
      </c>
      <c r="Y978" s="228" t="e">
        <f>IF(LEN('OSNOVNA PLAČA'!#REF!)&gt;0&gt;0,'OSNOVNA PLAČA'!#REF!,"")</f>
        <v>#REF!</v>
      </c>
    </row>
    <row r="979" spans="22:25" x14ac:dyDescent="0.25">
      <c r="V979" t="e">
        <f t="shared" si="15"/>
        <v>#REF!</v>
      </c>
      <c r="W979">
        <v>964</v>
      </c>
      <c r="Y979" s="228" t="e">
        <f>IF(LEN('OSNOVNA PLAČA'!#REF!)&gt;0&gt;0,'OSNOVNA PLAČA'!#REF!,"")</f>
        <v>#REF!</v>
      </c>
    </row>
    <row r="980" spans="22:25" x14ac:dyDescent="0.25">
      <c r="V980" t="e">
        <f t="shared" si="15"/>
        <v>#REF!</v>
      </c>
      <c r="W980">
        <v>965</v>
      </c>
      <c r="Y980" s="228" t="e">
        <f>IF(LEN('OSNOVNA PLAČA'!#REF!)&gt;0&gt;0,'OSNOVNA PLAČA'!#REF!,"")</f>
        <v>#REF!</v>
      </c>
    </row>
    <row r="981" spans="22:25" x14ac:dyDescent="0.25">
      <c r="V981" t="e">
        <f t="shared" si="15"/>
        <v>#REF!</v>
      </c>
      <c r="W981">
        <v>966</v>
      </c>
      <c r="Y981" s="228" t="e">
        <f>IF(LEN('OSNOVNA PLAČA'!#REF!)&gt;0&gt;0,'OSNOVNA PLAČA'!#REF!,"")</f>
        <v>#REF!</v>
      </c>
    </row>
    <row r="982" spans="22:25" x14ac:dyDescent="0.25">
      <c r="V982" t="e">
        <f t="shared" si="15"/>
        <v>#REF!</v>
      </c>
      <c r="W982">
        <v>967</v>
      </c>
      <c r="Y982" s="228" t="e">
        <f>IF(LEN('OSNOVNA PLAČA'!#REF!)&gt;0&gt;0,'OSNOVNA PLAČA'!#REF!,"")</f>
        <v>#REF!</v>
      </c>
    </row>
    <row r="983" spans="22:25" x14ac:dyDescent="0.25">
      <c r="V983" t="e">
        <f t="shared" si="15"/>
        <v>#REF!</v>
      </c>
      <c r="W983">
        <v>968</v>
      </c>
      <c r="Y983" s="228" t="e">
        <f>IF(LEN('OSNOVNA PLAČA'!#REF!)&gt;0&gt;0,'OSNOVNA PLAČA'!#REF!,"")</f>
        <v>#REF!</v>
      </c>
    </row>
    <row r="984" spans="22:25" x14ac:dyDescent="0.25">
      <c r="V984" t="e">
        <f t="shared" si="15"/>
        <v>#REF!</v>
      </c>
      <c r="W984">
        <v>969</v>
      </c>
      <c r="Y984" s="228" t="e">
        <f>IF(LEN('OSNOVNA PLAČA'!#REF!)&gt;0&gt;0,'OSNOVNA PLAČA'!#REF!,"")</f>
        <v>#REF!</v>
      </c>
    </row>
    <row r="985" spans="22:25" x14ac:dyDescent="0.25">
      <c r="V985" t="e">
        <f t="shared" si="15"/>
        <v>#REF!</v>
      </c>
      <c r="W985">
        <v>970</v>
      </c>
      <c r="Y985" s="228" t="e">
        <f>IF(LEN('OSNOVNA PLAČA'!#REF!)&gt;0&gt;0,'OSNOVNA PLAČA'!#REF!,"")</f>
        <v>#REF!</v>
      </c>
    </row>
    <row r="986" spans="22:25" x14ac:dyDescent="0.25">
      <c r="V986" t="e">
        <f t="shared" si="15"/>
        <v>#REF!</v>
      </c>
      <c r="W986">
        <v>971</v>
      </c>
      <c r="Y986" s="228" t="e">
        <f>IF(LEN('OSNOVNA PLAČA'!#REF!)&gt;0&gt;0,'OSNOVNA PLAČA'!#REF!,"")</f>
        <v>#REF!</v>
      </c>
    </row>
    <row r="987" spans="22:25" x14ac:dyDescent="0.25">
      <c r="V987" t="e">
        <f t="shared" si="15"/>
        <v>#REF!</v>
      </c>
      <c r="W987">
        <v>972</v>
      </c>
      <c r="Y987" s="228" t="e">
        <f>IF(LEN('OSNOVNA PLAČA'!#REF!)&gt;0&gt;0,'OSNOVNA PLAČA'!#REF!,"")</f>
        <v>#REF!</v>
      </c>
    </row>
    <row r="988" spans="22:25" x14ac:dyDescent="0.25">
      <c r="V988" t="e">
        <f t="shared" si="15"/>
        <v>#REF!</v>
      </c>
      <c r="W988">
        <v>973</v>
      </c>
      <c r="Y988" s="228" t="e">
        <f>IF(LEN('OSNOVNA PLAČA'!#REF!)&gt;0&gt;0,'OSNOVNA PLAČA'!#REF!,"")</f>
        <v>#REF!</v>
      </c>
    </row>
    <row r="989" spans="22:25" x14ac:dyDescent="0.25">
      <c r="V989" t="e">
        <f t="shared" si="15"/>
        <v>#REF!</v>
      </c>
      <c r="W989">
        <v>974</v>
      </c>
      <c r="Y989" s="228" t="e">
        <f>IF(LEN('OSNOVNA PLAČA'!#REF!)&gt;0&gt;0,'OSNOVNA PLAČA'!#REF!,"")</f>
        <v>#REF!</v>
      </c>
    </row>
    <row r="990" spans="22:25" x14ac:dyDescent="0.25">
      <c r="V990" t="e">
        <f t="shared" si="15"/>
        <v>#REF!</v>
      </c>
      <c r="W990">
        <v>975</v>
      </c>
      <c r="Y990" s="228" t="e">
        <f>IF(LEN('OSNOVNA PLAČA'!#REF!)&gt;0&gt;0,'OSNOVNA PLAČA'!#REF!,"")</f>
        <v>#REF!</v>
      </c>
    </row>
    <row r="991" spans="22:25" x14ac:dyDescent="0.25">
      <c r="V991" t="e">
        <f t="shared" si="15"/>
        <v>#REF!</v>
      </c>
      <c r="W991">
        <v>976</v>
      </c>
      <c r="Y991" s="228" t="e">
        <f>IF(LEN('OSNOVNA PLAČA'!#REF!)&gt;0&gt;0,'OSNOVNA PLAČA'!#REF!,"")</f>
        <v>#REF!</v>
      </c>
    </row>
    <row r="992" spans="22:25" x14ac:dyDescent="0.25">
      <c r="V992" t="e">
        <f t="shared" si="15"/>
        <v>#REF!</v>
      </c>
      <c r="W992">
        <v>977</v>
      </c>
      <c r="Y992" s="228" t="e">
        <f>IF(LEN('OSNOVNA PLAČA'!#REF!)&gt;0&gt;0,'OSNOVNA PLAČA'!#REF!,"")</f>
        <v>#REF!</v>
      </c>
    </row>
    <row r="993" spans="22:25" x14ac:dyDescent="0.25">
      <c r="V993" t="e">
        <f t="shared" si="15"/>
        <v>#REF!</v>
      </c>
      <c r="W993">
        <v>978</v>
      </c>
      <c r="Y993" s="228" t="e">
        <f>IF(LEN('OSNOVNA PLAČA'!#REF!)&gt;0&gt;0,'OSNOVNA PLAČA'!#REF!,"")</f>
        <v>#REF!</v>
      </c>
    </row>
    <row r="994" spans="22:25" x14ac:dyDescent="0.25">
      <c r="V994" t="e">
        <f t="shared" si="15"/>
        <v>#REF!</v>
      </c>
      <c r="W994">
        <v>979</v>
      </c>
      <c r="Y994" s="228" t="e">
        <f>IF(LEN('OSNOVNA PLAČA'!#REF!)&gt;0&gt;0,'OSNOVNA PLAČA'!#REF!,"")</f>
        <v>#REF!</v>
      </c>
    </row>
    <row r="995" spans="22:25" x14ac:dyDescent="0.25">
      <c r="V995" t="e">
        <f t="shared" si="15"/>
        <v>#REF!</v>
      </c>
      <c r="W995">
        <v>980</v>
      </c>
      <c r="Y995" s="228" t="e">
        <f>IF(LEN('OSNOVNA PLAČA'!#REF!)&gt;0&gt;0,'OSNOVNA PLAČA'!#REF!,"")</f>
        <v>#REF!</v>
      </c>
    </row>
    <row r="996" spans="22:25" x14ac:dyDescent="0.25">
      <c r="V996" t="e">
        <f t="shared" si="15"/>
        <v>#REF!</v>
      </c>
      <c r="W996">
        <v>981</v>
      </c>
      <c r="Y996" s="228" t="e">
        <f>IF(LEN('OSNOVNA PLAČA'!#REF!)&gt;0&gt;0,'OSNOVNA PLAČA'!#REF!,"")</f>
        <v>#REF!</v>
      </c>
    </row>
    <row r="997" spans="22:25" x14ac:dyDescent="0.25">
      <c r="V997" t="e">
        <f t="shared" si="15"/>
        <v>#REF!</v>
      </c>
      <c r="W997">
        <v>982</v>
      </c>
      <c r="Y997" s="228" t="e">
        <f>IF(LEN('OSNOVNA PLAČA'!#REF!)&gt;0&gt;0,'OSNOVNA PLAČA'!#REF!,"")</f>
        <v>#REF!</v>
      </c>
    </row>
    <row r="998" spans="22:25" x14ac:dyDescent="0.25">
      <c r="V998" t="e">
        <f t="shared" si="15"/>
        <v>#REF!</v>
      </c>
      <c r="W998">
        <v>983</v>
      </c>
      <c r="Y998" s="228" t="e">
        <f>IF(LEN('OSNOVNA PLAČA'!#REF!)&gt;0&gt;0,'OSNOVNA PLAČA'!#REF!,"")</f>
        <v>#REF!</v>
      </c>
    </row>
    <row r="999" spans="22:25" x14ac:dyDescent="0.25">
      <c r="V999" t="e">
        <f t="shared" si="15"/>
        <v>#REF!</v>
      </c>
      <c r="W999">
        <v>984</v>
      </c>
      <c r="Y999" s="228" t="e">
        <f>IF(LEN('OSNOVNA PLAČA'!#REF!)&gt;0&gt;0,'OSNOVNA PLAČA'!#REF!,"")</f>
        <v>#REF!</v>
      </c>
    </row>
    <row r="1000" spans="22:25" x14ac:dyDescent="0.25">
      <c r="V1000" t="e">
        <f t="shared" si="15"/>
        <v>#REF!</v>
      </c>
      <c r="W1000">
        <v>985</v>
      </c>
      <c r="Y1000" s="228" t="e">
        <f>IF(LEN('OSNOVNA PLAČA'!#REF!)&gt;0&gt;0,'OSNOVNA PLAČA'!#REF!,"")</f>
        <v>#REF!</v>
      </c>
    </row>
    <row r="1001" spans="22:25" x14ac:dyDescent="0.25">
      <c r="V1001" t="e">
        <f t="shared" si="15"/>
        <v>#REF!</v>
      </c>
      <c r="W1001">
        <v>986</v>
      </c>
      <c r="Y1001" s="228" t="e">
        <f>IF(LEN('OSNOVNA PLAČA'!#REF!)&gt;0&gt;0,'OSNOVNA PLAČA'!#REF!,"")</f>
        <v>#REF!</v>
      </c>
    </row>
    <row r="1002" spans="22:25" x14ac:dyDescent="0.25">
      <c r="V1002" t="e">
        <f t="shared" si="15"/>
        <v>#REF!</v>
      </c>
      <c r="W1002">
        <v>987</v>
      </c>
      <c r="Y1002" s="228" t="e">
        <f>IF(LEN('OSNOVNA PLAČA'!#REF!)&gt;0&gt;0,'OSNOVNA PLAČA'!#REF!,"")</f>
        <v>#REF!</v>
      </c>
    </row>
    <row r="1003" spans="22:25" x14ac:dyDescent="0.25">
      <c r="V1003" t="e">
        <f t="shared" si="15"/>
        <v>#REF!</v>
      </c>
      <c r="W1003">
        <v>988</v>
      </c>
      <c r="Y1003" s="228" t="e">
        <f>IF(LEN('OSNOVNA PLAČA'!#REF!)&gt;0&gt;0,'OSNOVNA PLAČA'!#REF!,"")</f>
        <v>#REF!</v>
      </c>
    </row>
    <row r="1004" spans="22:25" x14ac:dyDescent="0.25">
      <c r="V1004" t="e">
        <f t="shared" si="15"/>
        <v>#REF!</v>
      </c>
      <c r="W1004">
        <v>989</v>
      </c>
      <c r="Y1004" s="228" t="e">
        <f>IF(LEN('OSNOVNA PLAČA'!#REF!)&gt;0&gt;0,'OSNOVNA PLAČA'!#REF!,"")</f>
        <v>#REF!</v>
      </c>
    </row>
    <row r="1005" spans="22:25" x14ac:dyDescent="0.25">
      <c r="V1005" t="e">
        <f t="shared" si="15"/>
        <v>#REF!</v>
      </c>
      <c r="W1005">
        <v>990</v>
      </c>
      <c r="Y1005" s="228" t="e">
        <f>IF(LEN('OSNOVNA PLAČA'!#REF!)&gt;0&gt;0,'OSNOVNA PLAČA'!#REF!,"")</f>
        <v>#REF!</v>
      </c>
    </row>
    <row r="1006" spans="22:25" x14ac:dyDescent="0.25">
      <c r="V1006" t="e">
        <f t="shared" si="15"/>
        <v>#REF!</v>
      </c>
      <c r="W1006">
        <v>991</v>
      </c>
      <c r="Y1006" s="228" t="e">
        <f>IF(LEN('OSNOVNA PLAČA'!#REF!)&gt;0&gt;0,'OSNOVNA PLAČA'!#REF!,"")</f>
        <v>#REF!</v>
      </c>
    </row>
    <row r="1007" spans="22:25" x14ac:dyDescent="0.25">
      <c r="V1007" t="e">
        <f t="shared" si="15"/>
        <v>#REF!</v>
      </c>
      <c r="W1007">
        <v>992</v>
      </c>
      <c r="Y1007" s="228" t="e">
        <f>IF(LEN('OSNOVNA PLAČA'!#REF!)&gt;0&gt;0,'OSNOVNA PLAČA'!#REF!,"")</f>
        <v>#REF!</v>
      </c>
    </row>
    <row r="1008" spans="22:25" x14ac:dyDescent="0.25">
      <c r="V1008" t="e">
        <f t="shared" si="15"/>
        <v>#REF!</v>
      </c>
      <c r="W1008">
        <v>993</v>
      </c>
      <c r="Y1008" s="228" t="e">
        <f>IF(LEN('OSNOVNA PLAČA'!#REF!)&gt;0&gt;0,'OSNOVNA PLAČA'!#REF!,"")</f>
        <v>#REF!</v>
      </c>
    </row>
    <row r="1009" spans="22:25" x14ac:dyDescent="0.25">
      <c r="V1009" t="e">
        <f t="shared" si="15"/>
        <v>#REF!</v>
      </c>
      <c r="W1009">
        <v>994</v>
      </c>
      <c r="Y1009" s="228" t="e">
        <f>IF(LEN('OSNOVNA PLAČA'!#REF!)&gt;0&gt;0,'OSNOVNA PLAČA'!#REF!,"")</f>
        <v>#REF!</v>
      </c>
    </row>
    <row r="1010" spans="22:25" x14ac:dyDescent="0.25">
      <c r="V1010" t="e">
        <f t="shared" si="15"/>
        <v>#REF!</v>
      </c>
      <c r="W1010">
        <v>995</v>
      </c>
      <c r="Y1010" s="228" t="e">
        <f>IF(LEN('OSNOVNA PLAČA'!#REF!)&gt;0&gt;0,'OSNOVNA PLAČA'!#REF!,"")</f>
        <v>#REF!</v>
      </c>
    </row>
    <row r="1011" spans="22:25" x14ac:dyDescent="0.25">
      <c r="V1011" t="e">
        <f t="shared" si="15"/>
        <v>#REF!</v>
      </c>
      <c r="W1011">
        <v>996</v>
      </c>
      <c r="Y1011" s="228" t="e">
        <f>IF(LEN('OSNOVNA PLAČA'!#REF!)&gt;0&gt;0,'OSNOVNA PLAČA'!#REF!,"")</f>
        <v>#REF!</v>
      </c>
    </row>
    <row r="1012" spans="22:25" x14ac:dyDescent="0.25">
      <c r="V1012" t="e">
        <f t="shared" si="15"/>
        <v>#REF!</v>
      </c>
      <c r="W1012">
        <v>997</v>
      </c>
      <c r="Y1012" s="228" t="e">
        <f>IF(LEN('OSNOVNA PLAČA'!#REF!)&gt;0&gt;0,'OSNOVNA PLAČA'!#REF!,"")</f>
        <v>#REF!</v>
      </c>
    </row>
    <row r="1013" spans="22:25" x14ac:dyDescent="0.25">
      <c r="V1013" t="e">
        <f t="shared" si="15"/>
        <v>#REF!</v>
      </c>
      <c r="W1013">
        <v>998</v>
      </c>
      <c r="Y1013" s="228" t="e">
        <f>IF(LEN('OSNOVNA PLAČA'!#REF!)&gt;0&gt;0,'OSNOVNA PLAČA'!#REF!,"")</f>
        <v>#REF!</v>
      </c>
    </row>
    <row r="1014" spans="22:25" x14ac:dyDescent="0.25">
      <c r="V1014" t="e">
        <f t="shared" si="15"/>
        <v>#REF!</v>
      </c>
      <c r="W1014">
        <v>999</v>
      </c>
      <c r="Y1014" s="228" t="e">
        <f>IF(LEN('OSNOVNA PLAČA'!#REF!)&gt;0&gt;0,'OSNOVNA PLAČA'!#REF!,"")</f>
        <v>#REF!</v>
      </c>
    </row>
    <row r="1015" spans="22:25" x14ac:dyDescent="0.25">
      <c r="V1015" t="e">
        <f t="shared" si="15"/>
        <v>#REF!</v>
      </c>
      <c r="W1015">
        <v>1000</v>
      </c>
      <c r="Y1015" s="228" t="e">
        <f>IF(LEN('OSNOVNA PLAČA'!#REF!)&gt;0&gt;0,'OSNOVNA PLAČA'!#REF!,"")</f>
        <v>#REF!</v>
      </c>
    </row>
    <row r="1016" spans="22:25" x14ac:dyDescent="0.25">
      <c r="Y1016" s="228"/>
    </row>
  </sheetData>
  <sheetProtection algorithmName="SHA-512" hashValue="EbvIbqI+F3YWBCRivSje6ke+iIcDHlw/BhyPcH4VGQm6tJlHvg2JnQEGRoMoBgwny1z7+ra1XyNKJadRPkZBSA==" saltValue="ZIl5yfdVXH8pkDx9kgPIlQ==" spinCount="100000" sheet="1" objects="1" scenarios="1"/>
  <mergeCells count="17">
    <mergeCell ref="B1:I1"/>
    <mergeCell ref="B3:E4"/>
    <mergeCell ref="F3:F4"/>
    <mergeCell ref="G3:G4"/>
    <mergeCell ref="C6:E6"/>
    <mergeCell ref="H31:I31"/>
    <mergeCell ref="H33:I33"/>
    <mergeCell ref="B20:K20"/>
    <mergeCell ref="D10:D11"/>
    <mergeCell ref="E10:E11"/>
    <mergeCell ref="F10:F11"/>
    <mergeCell ref="G10:G11"/>
    <mergeCell ref="B9:B11"/>
    <mergeCell ref="C9:G9"/>
    <mergeCell ref="H9:H11"/>
    <mergeCell ref="I9:I10"/>
    <mergeCell ref="C10:C11"/>
  </mergeCells>
  <dataValidations count="1">
    <dataValidation type="list" allowBlank="1" showInputMessage="1" showErrorMessage="1" sqref="C6:E6" xr:uid="{01808796-3616-4433-9923-A287820F6F60}">
      <formula1>$V$16:$V$1015</formula1>
    </dataValidation>
  </dataValidation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D079C-90A4-45CB-B50C-696C05D6C812}">
  <dimension ref="G1:J59"/>
  <sheetViews>
    <sheetView workbookViewId="0"/>
  </sheetViews>
  <sheetFormatPr defaultRowHeight="23.25" customHeight="1" x14ac:dyDescent="0.25"/>
  <cols>
    <col min="1" max="5" width="3.5546875" customWidth="1"/>
    <col min="6" max="6" width="4" customWidth="1"/>
    <col min="8" max="8" width="41.109375" customWidth="1"/>
    <col min="9" max="9" width="25.5546875" customWidth="1"/>
    <col min="10" max="10" width="39.109375" customWidth="1"/>
  </cols>
  <sheetData>
    <row r="1" spans="7:10" ht="11.25" customHeight="1" x14ac:dyDescent="0.25"/>
    <row r="2" spans="7:10" ht="11.25" customHeight="1" x14ac:dyDescent="0.25"/>
    <row r="3" spans="7:10" ht="11.25" customHeight="1" x14ac:dyDescent="0.25"/>
    <row r="4" spans="7:10" ht="11.25" customHeight="1" x14ac:dyDescent="0.25"/>
    <row r="5" spans="7:10" ht="11.25" customHeight="1" x14ac:dyDescent="0.25"/>
    <row r="6" spans="7:10" ht="23.25" customHeight="1" x14ac:dyDescent="0.25">
      <c r="G6" s="152" t="s">
        <v>192</v>
      </c>
    </row>
    <row r="8" spans="7:10" ht="23.25" customHeight="1" thickBot="1" x14ac:dyDescent="0.3">
      <c r="G8" s="152" t="str">
        <f>"OBDOBJE: januar - marec " &amp; 'OSNOVNA PLAČA'!D5</f>
        <v>OBDOBJE: januar - marec 2024</v>
      </c>
    </row>
    <row r="9" spans="7:10" ht="23.25" customHeight="1" thickBot="1" x14ac:dyDescent="0.3">
      <c r="G9" s="401" t="s">
        <v>2</v>
      </c>
      <c r="H9" s="402"/>
      <c r="I9" s="402" t="s">
        <v>193</v>
      </c>
      <c r="J9" s="403"/>
    </row>
    <row r="10" spans="7:10" ht="23.25" customHeight="1" x14ac:dyDescent="0.25">
      <c r="G10" s="404" t="str">
        <f>+IF(LEN('OSNOVNA PLAČA'!B10)&gt;0,'LETNO OBVESTILO'!V16,"")</f>
        <v>1   A1</v>
      </c>
      <c r="H10" s="405"/>
      <c r="I10" s="406">
        <f>IF(LEN('1-3'!B16)&gt;0,'1-3'!K16,"")</f>
        <v>1</v>
      </c>
      <c r="J10" s="407"/>
    </row>
    <row r="11" spans="7:10" ht="23.25" customHeight="1" x14ac:dyDescent="0.25">
      <c r="G11" s="408" t="str">
        <f>+IF(LEN('OSNOVNA PLAČA'!B11)&gt;0,'LETNO OBVESTILO'!V17,"")</f>
        <v>2   A2</v>
      </c>
      <c r="H11" s="409"/>
      <c r="I11" s="410">
        <f>IF(LEN('1-3'!B17)&gt;0,'1-3'!K17,"")</f>
        <v>1</v>
      </c>
      <c r="J11" s="411"/>
    </row>
    <row r="12" spans="7:10" ht="23.25" customHeight="1" x14ac:dyDescent="0.25">
      <c r="G12" s="408" t="str">
        <f>+IF(LEN('OSNOVNA PLAČA'!B12)&gt;0,'LETNO OBVESTILO'!V18,"")</f>
        <v>3   A3</v>
      </c>
      <c r="H12" s="409"/>
      <c r="I12" s="410">
        <f>IF(LEN('1-3'!B18)&gt;0,'1-3'!K18,"")</f>
        <v>0</v>
      </c>
      <c r="J12" s="411"/>
    </row>
    <row r="13" spans="7:10" ht="23.25" customHeight="1" x14ac:dyDescent="0.25">
      <c r="G13" s="408" t="str">
        <f>+IF(LEN('OSNOVNA PLAČA'!B13)&gt;0,'LETNO OBVESTILO'!V19,"")</f>
        <v>4   A4</v>
      </c>
      <c r="H13" s="409"/>
      <c r="I13" s="410">
        <f>IF(LEN('1-3'!B19)&gt;0,'1-3'!K19,"")</f>
        <v>0</v>
      </c>
      <c r="J13" s="411"/>
    </row>
    <row r="14" spans="7:10" ht="23.25" customHeight="1" x14ac:dyDescent="0.25">
      <c r="G14" s="408" t="str">
        <f>+IF(LEN('OSNOVNA PLAČA'!B14)&gt;0,'LETNO OBVESTILO'!V20,"")</f>
        <v>5   A5</v>
      </c>
      <c r="H14" s="409"/>
      <c r="I14" s="410">
        <f>IF(LEN('1-3'!B20)&gt;0,'1-3'!K20,"")</f>
        <v>0</v>
      </c>
      <c r="J14" s="411"/>
    </row>
    <row r="15" spans="7:10" ht="23.25" customHeight="1" x14ac:dyDescent="0.25">
      <c r="G15" s="408" t="str">
        <f>+IF(LEN('OSNOVNA PLAČA'!B15)&gt;0,'LETNO OBVESTILO'!V21,"")</f>
        <v>6   A6</v>
      </c>
      <c r="H15" s="409"/>
      <c r="I15" s="410">
        <f>IF(LEN('1-3'!B21)&gt;0,'1-3'!K21,"")</f>
        <v>0</v>
      </c>
      <c r="J15" s="411"/>
    </row>
    <row r="16" spans="7:10" ht="23.25" customHeight="1" x14ac:dyDescent="0.25">
      <c r="G16" s="408" t="str">
        <f>+IF(LEN('OSNOVNA PLAČA'!B16)&gt;0,'LETNO OBVESTILO'!V22,"")</f>
        <v>7   A7</v>
      </c>
      <c r="H16" s="409"/>
      <c r="I16" s="410">
        <f>IF(LEN('1-3'!B22)&gt;0,'1-3'!K22,"")</f>
        <v>0</v>
      </c>
      <c r="J16" s="411"/>
    </row>
    <row r="17" spans="7:10" ht="23.25" customHeight="1" x14ac:dyDescent="0.25">
      <c r="G17" s="408" t="str">
        <f>+IF(LEN('OSNOVNA PLAČA'!B17)&gt;0,'LETNO OBVESTILO'!V23,"")</f>
        <v>8   A8</v>
      </c>
      <c r="H17" s="409"/>
      <c r="I17" s="410">
        <f>IF(LEN('1-3'!B23)&gt;0,'1-3'!K23,"")</f>
        <v>0</v>
      </c>
      <c r="J17" s="411"/>
    </row>
    <row r="18" spans="7:10" ht="23.25" customHeight="1" x14ac:dyDescent="0.25">
      <c r="G18" s="408" t="str">
        <f>+IF(LEN('OSNOVNA PLAČA'!B18)&gt;0,'LETNO OBVESTILO'!V24,"")</f>
        <v>9   A9</v>
      </c>
      <c r="H18" s="409"/>
      <c r="I18" s="410">
        <f>IF(LEN('1-3'!B24)&gt;0,'1-3'!K24,"")</f>
        <v>0</v>
      </c>
      <c r="J18" s="411"/>
    </row>
    <row r="19" spans="7:10" ht="23.25" customHeight="1" x14ac:dyDescent="0.25">
      <c r="G19" s="408" t="str">
        <f>+IF(LEN('OSNOVNA PLAČA'!B19)&gt;0,'LETNO OBVESTILO'!V25,"")</f>
        <v>10   A10</v>
      </c>
      <c r="H19" s="409"/>
      <c r="I19" s="410">
        <f>IF(LEN('1-3'!B25)&gt;0,'1-3'!K25,"")</f>
        <v>0</v>
      </c>
      <c r="J19" s="411"/>
    </row>
    <row r="20" spans="7:10" ht="23.25" customHeight="1" x14ac:dyDescent="0.25">
      <c r="G20" s="408" t="str">
        <f>+IF(LEN('OSNOVNA PLAČA'!B20)&gt;0,'LETNO OBVESTILO'!V26,"")</f>
        <v>11   A11</v>
      </c>
      <c r="H20" s="409"/>
      <c r="I20" s="410">
        <f>IF(LEN('1-3'!B26)&gt;0,'1-3'!K26,"")</f>
        <v>0</v>
      </c>
      <c r="J20" s="411"/>
    </row>
    <row r="21" spans="7:10" ht="23.25" customHeight="1" x14ac:dyDescent="0.25">
      <c r="G21" s="408" t="str">
        <f>+IF(LEN('OSNOVNA PLAČA'!B21)&gt;0,'LETNO OBVESTILO'!V27,"")</f>
        <v>12   A12</v>
      </c>
      <c r="H21" s="409"/>
      <c r="I21" s="410">
        <f>IF(LEN('1-3'!B27)&gt;0,'1-3'!K27,"")</f>
        <v>0</v>
      </c>
      <c r="J21" s="411"/>
    </row>
    <row r="22" spans="7:10" ht="23.25" customHeight="1" x14ac:dyDescent="0.25">
      <c r="G22" s="408" t="str">
        <f>+IF(LEN('OSNOVNA PLAČA'!B22)&gt;0,'LETNO OBVESTILO'!V28,"")</f>
        <v>13   A13</v>
      </c>
      <c r="H22" s="409"/>
      <c r="I22" s="410">
        <f>IF(LEN('1-3'!B28)&gt;0,'1-3'!K28,"")</f>
        <v>0</v>
      </c>
      <c r="J22" s="411"/>
    </row>
    <row r="23" spans="7:10" ht="23.25" customHeight="1" x14ac:dyDescent="0.25">
      <c r="G23" s="408" t="str">
        <f>+IF(LEN('OSNOVNA PLAČA'!B23)&gt;0,'LETNO OBVESTILO'!V29,"")</f>
        <v>14   A14</v>
      </c>
      <c r="H23" s="409"/>
      <c r="I23" s="410">
        <f>IF(LEN('1-3'!B29)&gt;0,'1-3'!K29,"")</f>
        <v>0</v>
      </c>
      <c r="J23" s="411"/>
    </row>
    <row r="24" spans="7:10" ht="23.25" customHeight="1" x14ac:dyDescent="0.25">
      <c r="G24" s="408" t="str">
        <f>+IF(LEN('OSNOVNA PLAČA'!B24)&gt;0,'LETNO OBVESTILO'!V30,"")</f>
        <v>15   A15</v>
      </c>
      <c r="H24" s="409"/>
      <c r="I24" s="410">
        <f>IF(LEN('1-3'!B30)&gt;0,'1-3'!K30,"")</f>
        <v>0</v>
      </c>
      <c r="J24" s="411"/>
    </row>
    <row r="25" spans="7:10" ht="23.25" customHeight="1" x14ac:dyDescent="0.25">
      <c r="G25" s="408" t="str">
        <f>+IF(LEN('OSNOVNA PLAČA'!B25)&gt;0,'LETNO OBVESTILO'!V31,"")</f>
        <v>16   A16</v>
      </c>
      <c r="H25" s="409"/>
      <c r="I25" s="410">
        <f>IF(LEN('1-3'!B31)&gt;0,'1-3'!K31,"")</f>
        <v>0</v>
      </c>
      <c r="J25" s="411"/>
    </row>
    <row r="26" spans="7:10" ht="23.25" customHeight="1" x14ac:dyDescent="0.25">
      <c r="G26" s="408" t="str">
        <f>+IF(LEN('OSNOVNA PLAČA'!B26)&gt;0,'LETNO OBVESTILO'!V32,"")</f>
        <v>17   A17</v>
      </c>
      <c r="H26" s="409"/>
      <c r="I26" s="410">
        <f>IF(LEN('1-3'!B32)&gt;0,'1-3'!K32,"")</f>
        <v>0</v>
      </c>
      <c r="J26" s="411"/>
    </row>
    <row r="27" spans="7:10" ht="23.25" customHeight="1" x14ac:dyDescent="0.25">
      <c r="G27" s="408" t="str">
        <f>+IF(LEN('OSNOVNA PLAČA'!B27)&gt;0,'LETNO OBVESTILO'!V33,"")</f>
        <v>18   A18</v>
      </c>
      <c r="H27" s="409"/>
      <c r="I27" s="410">
        <f>IF(LEN('1-3'!B33)&gt;0,'1-3'!K33,"")</f>
        <v>0</v>
      </c>
      <c r="J27" s="411"/>
    </row>
    <row r="28" spans="7:10" ht="23.25" customHeight="1" x14ac:dyDescent="0.25">
      <c r="G28" s="408" t="str">
        <f>+IF(LEN('OSNOVNA PLAČA'!B28)&gt;0,'LETNO OBVESTILO'!V34,"")</f>
        <v>19   A19</v>
      </c>
      <c r="H28" s="409"/>
      <c r="I28" s="410">
        <f>IF(LEN('1-3'!B34)&gt;0,'1-3'!K34,"")</f>
        <v>0</v>
      </c>
      <c r="J28" s="411"/>
    </row>
    <row r="29" spans="7:10" ht="23.25" customHeight="1" x14ac:dyDescent="0.25">
      <c r="G29" s="408" t="str">
        <f>+IF(LEN('OSNOVNA PLAČA'!B29)&gt;0,'LETNO OBVESTILO'!V35,"")</f>
        <v>20   A20</v>
      </c>
      <c r="H29" s="409"/>
      <c r="I29" s="410">
        <f>IF(LEN('1-3'!B35)&gt;0,'1-3'!K35,"")</f>
        <v>0</v>
      </c>
      <c r="J29" s="411"/>
    </row>
    <row r="30" spans="7:10" ht="23.25" customHeight="1" x14ac:dyDescent="0.25">
      <c r="G30" s="408" t="str">
        <f>+IF(LEN('OSNOVNA PLAČA'!B30)&gt;0,'LETNO OBVESTILO'!V36,"")</f>
        <v>21   A21</v>
      </c>
      <c r="H30" s="409"/>
      <c r="I30" s="410">
        <f>IF(LEN('1-3'!B36)&gt;0,'1-3'!K36,"")</f>
        <v>0</v>
      </c>
      <c r="J30" s="411"/>
    </row>
    <row r="31" spans="7:10" ht="23.25" customHeight="1" x14ac:dyDescent="0.25">
      <c r="G31" s="408" t="str">
        <f>+IF(LEN('OSNOVNA PLAČA'!B31)&gt;0,'LETNO OBVESTILO'!V37,"")</f>
        <v>22   A22</v>
      </c>
      <c r="H31" s="409"/>
      <c r="I31" s="410">
        <f>IF(LEN('1-3'!B37)&gt;0,'1-3'!K37,"")</f>
        <v>0</v>
      </c>
      <c r="J31" s="411"/>
    </row>
    <row r="32" spans="7:10" ht="23.25" customHeight="1" x14ac:dyDescent="0.25">
      <c r="G32" s="408" t="str">
        <f>+IF(LEN('OSNOVNA PLAČA'!B32)&gt;0,'LETNO OBVESTILO'!V38,"")</f>
        <v>23   A23</v>
      </c>
      <c r="H32" s="409"/>
      <c r="I32" s="410">
        <f>IF(LEN('1-3'!B38)&gt;0,'1-3'!K38,"")</f>
        <v>0</v>
      </c>
      <c r="J32" s="411"/>
    </row>
    <row r="33" spans="7:10" ht="23.25" customHeight="1" x14ac:dyDescent="0.25">
      <c r="G33" s="408" t="str">
        <f>+IF(LEN('OSNOVNA PLAČA'!B33)&gt;0,'LETNO OBVESTILO'!V39,"")</f>
        <v>24   A24</v>
      </c>
      <c r="H33" s="409"/>
      <c r="I33" s="410">
        <f>IF(LEN('1-3'!B39)&gt;0,'1-3'!K39,"")</f>
        <v>0</v>
      </c>
      <c r="J33" s="411"/>
    </row>
    <row r="34" spans="7:10" ht="23.25" customHeight="1" x14ac:dyDescent="0.25">
      <c r="G34" s="408" t="str">
        <f>+IF(LEN('OSNOVNA PLAČA'!B34)&gt;0,'LETNO OBVESTILO'!V40,"")</f>
        <v>25   A25</v>
      </c>
      <c r="H34" s="409"/>
      <c r="I34" s="410">
        <f>IF(LEN('1-3'!B40)&gt;0,'1-3'!K40,"")</f>
        <v>0</v>
      </c>
      <c r="J34" s="411"/>
    </row>
    <row r="35" spans="7:10" ht="23.25" customHeight="1" x14ac:dyDescent="0.25">
      <c r="G35" s="408" t="str">
        <f>+IF(LEN('OSNOVNA PLAČA'!B35)&gt;0,'LETNO OBVESTILO'!V41,"")</f>
        <v>26   A26</v>
      </c>
      <c r="H35" s="409"/>
      <c r="I35" s="410">
        <f>IF(LEN('1-3'!B41)&gt;0,'1-3'!K41,"")</f>
        <v>0</v>
      </c>
      <c r="J35" s="411"/>
    </row>
    <row r="36" spans="7:10" ht="23.25" customHeight="1" x14ac:dyDescent="0.25">
      <c r="G36" s="408" t="str">
        <f>+IF(LEN('OSNOVNA PLAČA'!B36)&gt;0,'LETNO OBVESTILO'!V42,"")</f>
        <v>27   A27</v>
      </c>
      <c r="H36" s="409"/>
      <c r="I36" s="410">
        <f>IF(LEN('1-3'!B42)&gt;0,'1-3'!K42,"")</f>
        <v>0</v>
      </c>
      <c r="J36" s="411"/>
    </row>
    <row r="37" spans="7:10" ht="23.25" customHeight="1" x14ac:dyDescent="0.25">
      <c r="G37" s="408" t="str">
        <f>+IF(LEN('OSNOVNA PLAČA'!B37)&gt;0,'LETNO OBVESTILO'!V43,"")</f>
        <v>28   A28</v>
      </c>
      <c r="H37" s="409"/>
      <c r="I37" s="410">
        <f>IF(LEN('1-3'!B43)&gt;0,'1-3'!K43,"")</f>
        <v>0</v>
      </c>
      <c r="J37" s="411"/>
    </row>
    <row r="38" spans="7:10" ht="23.25" customHeight="1" x14ac:dyDescent="0.25">
      <c r="G38" s="408" t="str">
        <f>+IF(LEN('OSNOVNA PLAČA'!B38)&gt;0,'LETNO OBVESTILO'!V44,"")</f>
        <v>29   A29</v>
      </c>
      <c r="H38" s="409"/>
      <c r="I38" s="410">
        <f>IF(LEN('1-3'!B44)&gt;0,'1-3'!K44,"")</f>
        <v>0</v>
      </c>
      <c r="J38" s="411"/>
    </row>
    <row r="39" spans="7:10" ht="23.25" customHeight="1" x14ac:dyDescent="0.25">
      <c r="G39" s="408" t="str">
        <f>+IF(LEN('OSNOVNA PLAČA'!B39)&gt;0,'LETNO OBVESTILO'!V45,"")</f>
        <v>30   A30</v>
      </c>
      <c r="H39" s="409"/>
      <c r="I39" s="410">
        <f>IF(LEN('1-3'!B45)&gt;0,'1-3'!K45,"")</f>
        <v>0</v>
      </c>
      <c r="J39" s="411"/>
    </row>
    <row r="40" spans="7:10" ht="23.25" customHeight="1" x14ac:dyDescent="0.25">
      <c r="G40" s="408" t="str">
        <f>+IF(LEN('OSNOVNA PLAČA'!B40)&gt;0,'LETNO OBVESTILO'!V46,"")</f>
        <v>31   A31</v>
      </c>
      <c r="H40" s="409"/>
      <c r="I40" s="410">
        <f>IF(LEN('1-3'!B46)&gt;0,'1-3'!K46,"")</f>
        <v>0</v>
      </c>
      <c r="J40" s="411"/>
    </row>
    <row r="41" spans="7:10" ht="23.25" customHeight="1" x14ac:dyDescent="0.25">
      <c r="G41" s="408" t="str">
        <f>+IF(LEN('OSNOVNA PLAČA'!B41)&gt;0,'LETNO OBVESTILO'!V47,"")</f>
        <v>32   A32</v>
      </c>
      <c r="H41" s="409"/>
      <c r="I41" s="410">
        <f>IF(LEN('1-3'!B47)&gt;0,'1-3'!K47,"")</f>
        <v>0</v>
      </c>
      <c r="J41" s="411"/>
    </row>
    <row r="42" spans="7:10" ht="23.25" customHeight="1" x14ac:dyDescent="0.25">
      <c r="G42" s="408" t="str">
        <f>+IF(LEN('OSNOVNA PLAČA'!B42)&gt;0,'LETNO OBVESTILO'!V48,"")</f>
        <v>33   A33</v>
      </c>
      <c r="H42" s="409"/>
      <c r="I42" s="410">
        <f>IF(LEN('1-3'!B48)&gt;0,'1-3'!K48,"")</f>
        <v>0</v>
      </c>
      <c r="J42" s="411"/>
    </row>
    <row r="43" spans="7:10" ht="23.25" customHeight="1" x14ac:dyDescent="0.25">
      <c r="G43" s="408" t="str">
        <f>+IF(LEN('OSNOVNA PLAČA'!B43)&gt;0,'LETNO OBVESTILO'!V49,"")</f>
        <v>34   A34</v>
      </c>
      <c r="H43" s="409"/>
      <c r="I43" s="410">
        <f>IF(LEN('1-3'!B49)&gt;0,'1-3'!K49,"")</f>
        <v>0</v>
      </c>
      <c r="J43" s="411"/>
    </row>
    <row r="44" spans="7:10" ht="23.25" customHeight="1" x14ac:dyDescent="0.25">
      <c r="G44" s="408" t="str">
        <f>+IF(LEN('OSNOVNA PLAČA'!B44)&gt;0,'LETNO OBVESTILO'!V50,"")</f>
        <v>35   A35</v>
      </c>
      <c r="H44" s="409"/>
      <c r="I44" s="410">
        <f>IF(LEN('1-3'!B50)&gt;0,'1-3'!K50,"")</f>
        <v>0</v>
      </c>
      <c r="J44" s="411"/>
    </row>
    <row r="45" spans="7:10" ht="23.25" customHeight="1" x14ac:dyDescent="0.25">
      <c r="G45" s="408" t="str">
        <f>+IF(LEN('OSNOVNA PLAČA'!B45)&gt;0,'LETNO OBVESTILO'!V51,"")</f>
        <v>36   A36</v>
      </c>
      <c r="H45" s="409"/>
      <c r="I45" s="410">
        <f>IF(LEN('1-3'!B51)&gt;0,'1-3'!K51,"")</f>
        <v>0</v>
      </c>
      <c r="J45" s="411"/>
    </row>
    <row r="46" spans="7:10" ht="23.25" customHeight="1" x14ac:dyDescent="0.25">
      <c r="G46" s="408" t="str">
        <f>+IF(LEN('OSNOVNA PLAČA'!B46)&gt;0,'LETNO OBVESTILO'!V52,"")</f>
        <v>37   A37</v>
      </c>
      <c r="H46" s="409"/>
      <c r="I46" s="410">
        <f>IF(LEN('1-3'!B52)&gt;0,'1-3'!K52,"")</f>
        <v>0</v>
      </c>
      <c r="J46" s="411"/>
    </row>
    <row r="47" spans="7:10" ht="23.25" customHeight="1" x14ac:dyDescent="0.25">
      <c r="G47" s="408" t="str">
        <f>+IF(LEN('OSNOVNA PLAČA'!B47)&gt;0,'LETNO OBVESTILO'!V53,"")</f>
        <v>38   A38</v>
      </c>
      <c r="H47" s="409"/>
      <c r="I47" s="410">
        <f>IF(LEN('1-3'!B53)&gt;0,'1-3'!K53,"")</f>
        <v>0</v>
      </c>
      <c r="J47" s="411"/>
    </row>
    <row r="48" spans="7:10" ht="23.25" customHeight="1" x14ac:dyDescent="0.25">
      <c r="G48" s="408" t="str">
        <f>+IF(LEN('OSNOVNA PLAČA'!B48)&gt;0,'LETNO OBVESTILO'!V54,"")</f>
        <v>39   A39</v>
      </c>
      <c r="H48" s="409"/>
      <c r="I48" s="410">
        <f>IF(LEN('1-3'!B54)&gt;0,'1-3'!K54,"")</f>
        <v>0</v>
      </c>
      <c r="J48" s="411"/>
    </row>
    <row r="49" spans="7:10" ht="23.25" customHeight="1" x14ac:dyDescent="0.25">
      <c r="G49" s="408" t="str">
        <f>+IF(LEN('OSNOVNA PLAČA'!B49)&gt;0,'LETNO OBVESTILO'!V55,"")</f>
        <v>40   A40</v>
      </c>
      <c r="H49" s="409"/>
      <c r="I49" s="410">
        <f>IF(LEN('1-3'!B55)&gt;0,'1-3'!K55,"")</f>
        <v>0</v>
      </c>
      <c r="J49" s="411"/>
    </row>
    <row r="50" spans="7:10" ht="23.25" customHeight="1" x14ac:dyDescent="0.25">
      <c r="G50" s="408" t="str">
        <f>+IF(LEN('OSNOVNA PLAČA'!B50)&gt;0,'LETNO OBVESTILO'!V56,"")</f>
        <v>41   A41</v>
      </c>
      <c r="H50" s="409"/>
      <c r="I50" s="410">
        <f>IF(LEN('1-3'!B56)&gt;0,'1-3'!K56,"")</f>
        <v>0</v>
      </c>
      <c r="J50" s="411"/>
    </row>
    <row r="51" spans="7:10" ht="23.25" customHeight="1" x14ac:dyDescent="0.25">
      <c r="G51" s="408" t="str">
        <f>+IF(LEN('OSNOVNA PLAČA'!B51)&gt;0,'LETNO OBVESTILO'!V57,"")</f>
        <v>42   A42</v>
      </c>
      <c r="H51" s="409"/>
      <c r="I51" s="410">
        <f>IF(LEN('1-3'!B57)&gt;0,'1-3'!K57,"")</f>
        <v>0</v>
      </c>
      <c r="J51" s="411"/>
    </row>
    <row r="52" spans="7:10" ht="23.25" customHeight="1" x14ac:dyDescent="0.25">
      <c r="G52" s="408" t="str">
        <f>+IF(LEN('OSNOVNA PLAČA'!B52)&gt;0,'LETNO OBVESTILO'!V58,"")</f>
        <v>43   A43</v>
      </c>
      <c r="H52" s="409"/>
      <c r="I52" s="410">
        <f>IF(LEN('1-3'!B58)&gt;0,'1-3'!K58,"")</f>
        <v>0</v>
      </c>
      <c r="J52" s="411"/>
    </row>
    <row r="53" spans="7:10" ht="23.25" customHeight="1" x14ac:dyDescent="0.25">
      <c r="G53" s="408" t="str">
        <f>+IF(LEN('OSNOVNA PLAČA'!B53)&gt;0,'LETNO OBVESTILO'!V59,"")</f>
        <v>44   A44</v>
      </c>
      <c r="H53" s="409"/>
      <c r="I53" s="410">
        <f>IF(LEN('1-3'!B59)&gt;0,'1-3'!K59,"")</f>
        <v>0</v>
      </c>
      <c r="J53" s="411"/>
    </row>
    <row r="54" spans="7:10" ht="23.25" customHeight="1" x14ac:dyDescent="0.25">
      <c r="G54" s="408" t="str">
        <f>+IF(LEN('OSNOVNA PLAČA'!B54)&gt;0,'LETNO OBVESTILO'!V60,"")</f>
        <v>45   A45</v>
      </c>
      <c r="H54" s="409"/>
      <c r="I54" s="410">
        <f>IF(LEN('1-3'!B60)&gt;0,'1-3'!K60,"")</f>
        <v>0</v>
      </c>
      <c r="J54" s="411"/>
    </row>
    <row r="55" spans="7:10" ht="23.25" customHeight="1" x14ac:dyDescent="0.25">
      <c r="G55" s="408" t="str">
        <f>+IF(LEN('OSNOVNA PLAČA'!B55)&gt;0,'LETNO OBVESTILO'!V61,"")</f>
        <v>46   A46</v>
      </c>
      <c r="H55" s="409"/>
      <c r="I55" s="410">
        <f>IF(LEN('1-3'!B61)&gt;0,'1-3'!K61,"")</f>
        <v>0</v>
      </c>
      <c r="J55" s="411"/>
    </row>
    <row r="56" spans="7:10" ht="23.25" customHeight="1" x14ac:dyDescent="0.25">
      <c r="G56" s="408" t="str">
        <f>+IF(LEN('OSNOVNA PLAČA'!B56)&gt;0,'LETNO OBVESTILO'!V62,"")</f>
        <v>47   A47</v>
      </c>
      <c r="H56" s="409"/>
      <c r="I56" s="410">
        <f>IF(LEN('1-3'!B62)&gt;0,'1-3'!K62,"")</f>
        <v>0</v>
      </c>
      <c r="J56" s="411"/>
    </row>
    <row r="57" spans="7:10" ht="23.25" customHeight="1" x14ac:dyDescent="0.25">
      <c r="G57" s="408" t="str">
        <f>+IF(LEN('OSNOVNA PLAČA'!B57)&gt;0,'LETNO OBVESTILO'!V63,"")</f>
        <v>48   A48</v>
      </c>
      <c r="H57" s="409"/>
      <c r="I57" s="410">
        <f>IF(LEN('1-3'!B63)&gt;0,'1-3'!K63,"")</f>
        <v>0</v>
      </c>
      <c r="J57" s="411"/>
    </row>
    <row r="58" spans="7:10" ht="23.25" customHeight="1" x14ac:dyDescent="0.25">
      <c r="G58" s="408" t="str">
        <f>+IF(LEN('OSNOVNA PLAČA'!B58)&gt;0,'LETNO OBVESTILO'!V64,"")</f>
        <v>49   A49</v>
      </c>
      <c r="H58" s="409"/>
      <c r="I58" s="410">
        <f>IF(LEN('1-3'!B64)&gt;0,'1-3'!K64,"")</f>
        <v>0</v>
      </c>
      <c r="J58" s="411"/>
    </row>
    <row r="59" spans="7:10" ht="23.25" customHeight="1" thickBot="1" x14ac:dyDescent="0.3">
      <c r="G59" s="412" t="str">
        <f>+IF(LEN('OSNOVNA PLAČA'!B59)&gt;0,'LETNO OBVESTILO'!V65,"")</f>
        <v>50   A50</v>
      </c>
      <c r="H59" s="413"/>
      <c r="I59" s="414">
        <f>IF(LEN('1-3'!B65)&gt;0,'1-3'!K65,"")</f>
        <v>0</v>
      </c>
      <c r="J59" s="415"/>
    </row>
  </sheetData>
  <mergeCells count="102">
    <mergeCell ref="G57:H57"/>
    <mergeCell ref="I57:J57"/>
    <mergeCell ref="G58:H58"/>
    <mergeCell ref="I58:J58"/>
    <mergeCell ref="G59:H59"/>
    <mergeCell ref="I59:J59"/>
    <mergeCell ref="G54:H54"/>
    <mergeCell ref="I54:J54"/>
    <mergeCell ref="G55:H55"/>
    <mergeCell ref="I55:J55"/>
    <mergeCell ref="G56:H56"/>
    <mergeCell ref="I56:J56"/>
    <mergeCell ref="G53:H53"/>
    <mergeCell ref="I53:J53"/>
    <mergeCell ref="G48:H48"/>
    <mergeCell ref="I48:J48"/>
    <mergeCell ref="G49:H49"/>
    <mergeCell ref="I49:J49"/>
    <mergeCell ref="G50:H50"/>
    <mergeCell ref="I50:J50"/>
    <mergeCell ref="G44:H44"/>
    <mergeCell ref="I44:J44"/>
    <mergeCell ref="G45:H45"/>
    <mergeCell ref="I45:J45"/>
    <mergeCell ref="G46:H46"/>
    <mergeCell ref="I46:J46"/>
    <mergeCell ref="G47:H47"/>
    <mergeCell ref="I47:J47"/>
    <mergeCell ref="G51:H51"/>
    <mergeCell ref="I51:J51"/>
    <mergeCell ref="G52:H52"/>
    <mergeCell ref="I52:J52"/>
    <mergeCell ref="G40:H40"/>
    <mergeCell ref="I40:J40"/>
    <mergeCell ref="G41:H41"/>
    <mergeCell ref="I41:J41"/>
    <mergeCell ref="G36:H36"/>
    <mergeCell ref="I36:J36"/>
    <mergeCell ref="G37:H37"/>
    <mergeCell ref="I37:J37"/>
    <mergeCell ref="G38:H38"/>
    <mergeCell ref="I38:J38"/>
    <mergeCell ref="G27:H27"/>
    <mergeCell ref="I27:J27"/>
    <mergeCell ref="G28:H28"/>
    <mergeCell ref="I28:J28"/>
    <mergeCell ref="G29:H29"/>
    <mergeCell ref="I29:J29"/>
    <mergeCell ref="G42:H42"/>
    <mergeCell ref="I42:J42"/>
    <mergeCell ref="G43:H43"/>
    <mergeCell ref="I43:J43"/>
    <mergeCell ref="G33:H33"/>
    <mergeCell ref="I33:J33"/>
    <mergeCell ref="G34:H34"/>
    <mergeCell ref="I34:J34"/>
    <mergeCell ref="G35:H35"/>
    <mergeCell ref="I35:J35"/>
    <mergeCell ref="G30:H30"/>
    <mergeCell ref="I30:J30"/>
    <mergeCell ref="G31:H31"/>
    <mergeCell ref="I31:J31"/>
    <mergeCell ref="G32:H32"/>
    <mergeCell ref="I32:J32"/>
    <mergeCell ref="G39:H39"/>
    <mergeCell ref="I39:J39"/>
    <mergeCell ref="G26:H26"/>
    <mergeCell ref="I26:J26"/>
    <mergeCell ref="G21:H21"/>
    <mergeCell ref="I21:J21"/>
    <mergeCell ref="G22:H22"/>
    <mergeCell ref="I22:J22"/>
    <mergeCell ref="G23:H23"/>
    <mergeCell ref="I23:J23"/>
    <mergeCell ref="G18:H18"/>
    <mergeCell ref="I18:J18"/>
    <mergeCell ref="G19:H19"/>
    <mergeCell ref="I19:J19"/>
    <mergeCell ref="G20:H20"/>
    <mergeCell ref="I20:J20"/>
    <mergeCell ref="G9:H9"/>
    <mergeCell ref="I9:J9"/>
    <mergeCell ref="G10:H10"/>
    <mergeCell ref="I10:J10"/>
    <mergeCell ref="G11:H11"/>
    <mergeCell ref="I11:J11"/>
    <mergeCell ref="G24:H24"/>
    <mergeCell ref="I24:J24"/>
    <mergeCell ref="G25:H25"/>
    <mergeCell ref="I25:J25"/>
    <mergeCell ref="G15:H15"/>
    <mergeCell ref="I15:J15"/>
    <mergeCell ref="G16:H16"/>
    <mergeCell ref="I16:J16"/>
    <mergeCell ref="G17:H17"/>
    <mergeCell ref="I17:J17"/>
    <mergeCell ref="G12:H12"/>
    <mergeCell ref="I12:J12"/>
    <mergeCell ref="G13:H13"/>
    <mergeCell ref="I13:J13"/>
    <mergeCell ref="G14:H14"/>
    <mergeCell ref="I14:J1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094B0-F7EE-4A22-9CEB-411D8CC67BB1}">
  <dimension ref="G1:J59"/>
  <sheetViews>
    <sheetView workbookViewId="0"/>
  </sheetViews>
  <sheetFormatPr defaultRowHeight="13.2" x14ac:dyDescent="0.25"/>
  <cols>
    <col min="1" max="5" width="3.5546875" customWidth="1"/>
    <col min="6" max="6" width="4" customWidth="1"/>
    <col min="8" max="8" width="41.109375" customWidth="1"/>
    <col min="9" max="9" width="25.5546875" customWidth="1"/>
    <col min="10" max="10" width="39.109375" customWidth="1"/>
  </cols>
  <sheetData>
    <row r="1" spans="7:10" ht="11.25" customHeight="1" x14ac:dyDescent="0.25"/>
    <row r="2" spans="7:10" ht="11.25" customHeight="1" x14ac:dyDescent="0.25"/>
    <row r="3" spans="7:10" ht="11.25" customHeight="1" x14ac:dyDescent="0.25"/>
    <row r="4" spans="7:10" ht="11.25" customHeight="1" x14ac:dyDescent="0.25"/>
    <row r="5" spans="7:10" ht="11.25" customHeight="1" x14ac:dyDescent="0.25"/>
    <row r="6" spans="7:10" ht="23.25" customHeight="1" x14ac:dyDescent="0.25">
      <c r="G6" s="152" t="s">
        <v>192</v>
      </c>
    </row>
    <row r="8" spans="7:10" ht="23.25" customHeight="1" thickBot="1" x14ac:dyDescent="0.3">
      <c r="G8" s="152" t="str">
        <f>"OBDOBJE: april - junij " &amp; 'OSNOVNA PLAČA'!D5</f>
        <v>OBDOBJE: april - junij 2024</v>
      </c>
    </row>
    <row r="9" spans="7:10" ht="23.25" customHeight="1" thickBot="1" x14ac:dyDescent="0.3">
      <c r="G9" s="401" t="s">
        <v>2</v>
      </c>
      <c r="H9" s="402"/>
      <c r="I9" s="402" t="s">
        <v>193</v>
      </c>
      <c r="J9" s="403"/>
    </row>
    <row r="10" spans="7:10" ht="23.25" customHeight="1" x14ac:dyDescent="0.25">
      <c r="G10" s="404" t="str">
        <f>+IF(LEN('OSNOVNA PLAČA'!B10)&gt;0,'LETNO OBVESTILO'!V16,"")</f>
        <v>1   A1</v>
      </c>
      <c r="H10" s="405"/>
      <c r="I10" s="406">
        <f ca="1">IF(LEN('4-6'!B16)&gt;0,'4-6'!K16,"")</f>
        <v>2</v>
      </c>
      <c r="J10" s="407"/>
    </row>
    <row r="11" spans="7:10" ht="23.25" customHeight="1" x14ac:dyDescent="0.25">
      <c r="G11" s="408" t="str">
        <f>+IF(LEN('OSNOVNA PLAČA'!B11)&gt;0,'LETNO OBVESTILO'!V17,"")</f>
        <v>2   A2</v>
      </c>
      <c r="H11" s="409"/>
      <c r="I11" s="410">
        <f ca="1">IF(LEN('4-6'!B17)&gt;0,'4-6'!K17,"")</f>
        <v>3</v>
      </c>
      <c r="J11" s="411"/>
    </row>
    <row r="12" spans="7:10" ht="23.25" customHeight="1" x14ac:dyDescent="0.25">
      <c r="G12" s="408" t="str">
        <f>+IF(LEN('OSNOVNA PLAČA'!B12)&gt;0,'LETNO OBVESTILO'!V18,"")</f>
        <v>3   A3</v>
      </c>
      <c r="H12" s="409"/>
      <c r="I12" s="410">
        <f ca="1">IF(LEN('4-6'!B18)&gt;0,'4-6'!K18,"")</f>
        <v>0</v>
      </c>
      <c r="J12" s="411"/>
    </row>
    <row r="13" spans="7:10" ht="23.25" customHeight="1" x14ac:dyDescent="0.25">
      <c r="G13" s="408" t="str">
        <f>+IF(LEN('OSNOVNA PLAČA'!B13)&gt;0,'LETNO OBVESTILO'!V19,"")</f>
        <v>4   A4</v>
      </c>
      <c r="H13" s="409"/>
      <c r="I13" s="410">
        <f ca="1">IF(LEN('4-6'!B19)&gt;0,'4-6'!K19,"")</f>
        <v>0</v>
      </c>
      <c r="J13" s="411"/>
    </row>
    <row r="14" spans="7:10" ht="23.25" customHeight="1" x14ac:dyDescent="0.25">
      <c r="G14" s="408" t="str">
        <f>+IF(LEN('OSNOVNA PLAČA'!B14)&gt;0,'LETNO OBVESTILO'!V20,"")</f>
        <v>5   A5</v>
      </c>
      <c r="H14" s="409"/>
      <c r="I14" s="410">
        <f ca="1">IF(LEN('4-6'!B20)&gt;0,'4-6'!K20,"")</f>
        <v>0</v>
      </c>
      <c r="J14" s="411"/>
    </row>
    <row r="15" spans="7:10" ht="23.25" customHeight="1" x14ac:dyDescent="0.25">
      <c r="G15" s="408" t="str">
        <f>+IF(LEN('OSNOVNA PLAČA'!B15)&gt;0,'LETNO OBVESTILO'!V21,"")</f>
        <v>6   A6</v>
      </c>
      <c r="H15" s="409"/>
      <c r="I15" s="410">
        <f ca="1">IF(LEN('4-6'!B21)&gt;0,'4-6'!K21,"")</f>
        <v>2</v>
      </c>
      <c r="J15" s="411"/>
    </row>
    <row r="16" spans="7:10" ht="23.25" customHeight="1" x14ac:dyDescent="0.25">
      <c r="G16" s="408" t="str">
        <f>+IF(LEN('OSNOVNA PLAČA'!B16)&gt;0,'LETNO OBVESTILO'!V22,"")</f>
        <v>7   A7</v>
      </c>
      <c r="H16" s="409"/>
      <c r="I16" s="410">
        <f ca="1">IF(LEN('4-6'!B22)&gt;0,'4-6'!K22,"")</f>
        <v>0</v>
      </c>
      <c r="J16" s="411"/>
    </row>
    <row r="17" spans="7:10" ht="23.25" customHeight="1" x14ac:dyDescent="0.25">
      <c r="G17" s="408" t="str">
        <f>+IF(LEN('OSNOVNA PLAČA'!B17)&gt;0,'LETNO OBVESTILO'!V23,"")</f>
        <v>8   A8</v>
      </c>
      <c r="H17" s="409"/>
      <c r="I17" s="410">
        <f ca="1">IF(LEN('4-6'!B23)&gt;0,'4-6'!K23,"")</f>
        <v>0</v>
      </c>
      <c r="J17" s="411"/>
    </row>
    <row r="18" spans="7:10" ht="23.25" customHeight="1" x14ac:dyDescent="0.25">
      <c r="G18" s="408" t="str">
        <f>+IF(LEN('OSNOVNA PLAČA'!B18)&gt;0,'LETNO OBVESTILO'!V24,"")</f>
        <v>9   A9</v>
      </c>
      <c r="H18" s="409"/>
      <c r="I18" s="410">
        <f ca="1">IF(LEN('4-6'!B24)&gt;0,'4-6'!K24,"")</f>
        <v>0</v>
      </c>
      <c r="J18" s="411"/>
    </row>
    <row r="19" spans="7:10" ht="23.25" customHeight="1" x14ac:dyDescent="0.25">
      <c r="G19" s="408" t="str">
        <f>+IF(LEN('OSNOVNA PLAČA'!B19)&gt;0,'LETNO OBVESTILO'!V25,"")</f>
        <v>10   A10</v>
      </c>
      <c r="H19" s="409"/>
      <c r="I19" s="410">
        <f ca="1">IF(LEN('4-6'!B25)&gt;0,'4-6'!K25,"")</f>
        <v>0</v>
      </c>
      <c r="J19" s="411"/>
    </row>
    <row r="20" spans="7:10" ht="23.25" customHeight="1" x14ac:dyDescent="0.25">
      <c r="G20" s="408" t="str">
        <f>+IF(LEN('OSNOVNA PLAČA'!B20)&gt;0,'LETNO OBVESTILO'!V26,"")</f>
        <v>11   A11</v>
      </c>
      <c r="H20" s="409"/>
      <c r="I20" s="410">
        <f ca="1">IF(LEN('4-6'!B26)&gt;0,'4-6'!K26,"")</f>
        <v>0</v>
      </c>
      <c r="J20" s="411"/>
    </row>
    <row r="21" spans="7:10" ht="23.25" customHeight="1" x14ac:dyDescent="0.25">
      <c r="G21" s="408" t="str">
        <f>+IF(LEN('OSNOVNA PLAČA'!B21)&gt;0,'LETNO OBVESTILO'!V27,"")</f>
        <v>12   A12</v>
      </c>
      <c r="H21" s="409"/>
      <c r="I21" s="410">
        <f ca="1">IF(LEN('4-6'!B27)&gt;0,'4-6'!K27,"")</f>
        <v>0</v>
      </c>
      <c r="J21" s="411"/>
    </row>
    <row r="22" spans="7:10" ht="23.25" customHeight="1" x14ac:dyDescent="0.25">
      <c r="G22" s="408" t="str">
        <f>+IF(LEN('OSNOVNA PLAČA'!B22)&gt;0,'LETNO OBVESTILO'!V28,"")</f>
        <v>13   A13</v>
      </c>
      <c r="H22" s="409"/>
      <c r="I22" s="410">
        <f ca="1">IF(LEN('4-6'!B28)&gt;0,'4-6'!K28,"")</f>
        <v>0</v>
      </c>
      <c r="J22" s="411"/>
    </row>
    <row r="23" spans="7:10" ht="23.25" customHeight="1" x14ac:dyDescent="0.25">
      <c r="G23" s="408" t="str">
        <f>+IF(LEN('OSNOVNA PLAČA'!B23)&gt;0,'LETNO OBVESTILO'!V29,"")</f>
        <v>14   A14</v>
      </c>
      <c r="H23" s="409"/>
      <c r="I23" s="410">
        <f ca="1">IF(LEN('4-6'!B29)&gt;0,'4-6'!K29,"")</f>
        <v>0</v>
      </c>
      <c r="J23" s="411"/>
    </row>
    <row r="24" spans="7:10" ht="23.25" customHeight="1" x14ac:dyDescent="0.25">
      <c r="G24" s="408" t="str">
        <f>+IF(LEN('OSNOVNA PLAČA'!B24)&gt;0,'LETNO OBVESTILO'!V30,"")</f>
        <v>15   A15</v>
      </c>
      <c r="H24" s="409"/>
      <c r="I24" s="410">
        <f ca="1">IF(LEN('4-6'!B30)&gt;0,'4-6'!K30,"")</f>
        <v>0</v>
      </c>
      <c r="J24" s="411"/>
    </row>
    <row r="25" spans="7:10" ht="23.25" customHeight="1" x14ac:dyDescent="0.25">
      <c r="G25" s="408" t="str">
        <f>+IF(LEN('OSNOVNA PLAČA'!B25)&gt;0,'LETNO OBVESTILO'!V31,"")</f>
        <v>16   A16</v>
      </c>
      <c r="H25" s="409"/>
      <c r="I25" s="410">
        <f ca="1">IF(LEN('4-6'!B31)&gt;0,'4-6'!K31,"")</f>
        <v>0</v>
      </c>
      <c r="J25" s="411"/>
    </row>
    <row r="26" spans="7:10" ht="23.25" customHeight="1" x14ac:dyDescent="0.25">
      <c r="G26" s="408" t="str">
        <f>+IF(LEN('OSNOVNA PLAČA'!B26)&gt;0,'LETNO OBVESTILO'!V32,"")</f>
        <v>17   A17</v>
      </c>
      <c r="H26" s="409"/>
      <c r="I26" s="410">
        <f ca="1">IF(LEN('4-6'!B32)&gt;0,'4-6'!K32,"")</f>
        <v>0</v>
      </c>
      <c r="J26" s="411"/>
    </row>
    <row r="27" spans="7:10" ht="23.25" customHeight="1" x14ac:dyDescent="0.25">
      <c r="G27" s="408" t="str">
        <f>+IF(LEN('OSNOVNA PLAČA'!B27)&gt;0,'LETNO OBVESTILO'!V33,"")</f>
        <v>18   A18</v>
      </c>
      <c r="H27" s="409"/>
      <c r="I27" s="410">
        <f ca="1">IF(LEN('4-6'!B33)&gt;0,'4-6'!K33,"")</f>
        <v>0</v>
      </c>
      <c r="J27" s="411"/>
    </row>
    <row r="28" spans="7:10" ht="23.25" customHeight="1" x14ac:dyDescent="0.25">
      <c r="G28" s="408" t="str">
        <f>+IF(LEN('OSNOVNA PLAČA'!B28)&gt;0,'LETNO OBVESTILO'!V34,"")</f>
        <v>19   A19</v>
      </c>
      <c r="H28" s="409"/>
      <c r="I28" s="410">
        <f ca="1">IF(LEN('4-6'!B34)&gt;0,'4-6'!K34,"")</f>
        <v>0</v>
      </c>
      <c r="J28" s="411"/>
    </row>
    <row r="29" spans="7:10" ht="23.25" customHeight="1" x14ac:dyDescent="0.25">
      <c r="G29" s="408" t="str">
        <f>+IF(LEN('OSNOVNA PLAČA'!B29)&gt;0,'LETNO OBVESTILO'!V35,"")</f>
        <v>20   A20</v>
      </c>
      <c r="H29" s="409"/>
      <c r="I29" s="410">
        <f ca="1">IF(LEN('4-6'!B35)&gt;0,'4-6'!K35,"")</f>
        <v>0</v>
      </c>
      <c r="J29" s="411"/>
    </row>
    <row r="30" spans="7:10" ht="23.25" customHeight="1" x14ac:dyDescent="0.25">
      <c r="G30" s="408" t="str">
        <f>+IF(LEN('OSNOVNA PLAČA'!B30)&gt;0,'LETNO OBVESTILO'!V36,"")</f>
        <v>21   A21</v>
      </c>
      <c r="H30" s="409"/>
      <c r="I30" s="410">
        <f ca="1">IF(LEN('4-6'!B36)&gt;0,'4-6'!K36,"")</f>
        <v>0</v>
      </c>
      <c r="J30" s="411"/>
    </row>
    <row r="31" spans="7:10" ht="23.25" customHeight="1" x14ac:dyDescent="0.25">
      <c r="G31" s="408" t="str">
        <f>+IF(LEN('OSNOVNA PLAČA'!B31)&gt;0,'LETNO OBVESTILO'!V37,"")</f>
        <v>22   A22</v>
      </c>
      <c r="H31" s="409"/>
      <c r="I31" s="410">
        <f ca="1">IF(LEN('4-6'!B37)&gt;0,'4-6'!K37,"")</f>
        <v>0</v>
      </c>
      <c r="J31" s="411"/>
    </row>
    <row r="32" spans="7:10" ht="23.25" customHeight="1" x14ac:dyDescent="0.25">
      <c r="G32" s="408" t="str">
        <f>+IF(LEN('OSNOVNA PLAČA'!B32)&gt;0,'LETNO OBVESTILO'!V38,"")</f>
        <v>23   A23</v>
      </c>
      <c r="H32" s="409"/>
      <c r="I32" s="410">
        <f ca="1">IF(LEN('4-6'!B38)&gt;0,'4-6'!K38,"")</f>
        <v>0</v>
      </c>
      <c r="J32" s="411"/>
    </row>
    <row r="33" spans="7:10" ht="23.25" customHeight="1" x14ac:dyDescent="0.25">
      <c r="G33" s="408" t="str">
        <f>+IF(LEN('OSNOVNA PLAČA'!B33)&gt;0,'LETNO OBVESTILO'!V39,"")</f>
        <v>24   A24</v>
      </c>
      <c r="H33" s="409"/>
      <c r="I33" s="410">
        <f ca="1">IF(LEN('4-6'!B39)&gt;0,'4-6'!K39,"")</f>
        <v>0</v>
      </c>
      <c r="J33" s="411"/>
    </row>
    <row r="34" spans="7:10" ht="23.25" customHeight="1" x14ac:dyDescent="0.25">
      <c r="G34" s="408" t="str">
        <f>+IF(LEN('OSNOVNA PLAČA'!B34)&gt;0,'LETNO OBVESTILO'!V40,"")</f>
        <v>25   A25</v>
      </c>
      <c r="H34" s="409"/>
      <c r="I34" s="410">
        <f ca="1">IF(LEN('4-6'!B40)&gt;0,'4-6'!K40,"")</f>
        <v>0</v>
      </c>
      <c r="J34" s="411"/>
    </row>
    <row r="35" spans="7:10" ht="23.25" customHeight="1" x14ac:dyDescent="0.25">
      <c r="G35" s="408" t="str">
        <f>+IF(LEN('OSNOVNA PLAČA'!B35)&gt;0,'LETNO OBVESTILO'!V41,"")</f>
        <v>26   A26</v>
      </c>
      <c r="H35" s="409"/>
      <c r="I35" s="410">
        <f ca="1">IF(LEN('4-6'!B41)&gt;0,'4-6'!K41,"")</f>
        <v>0</v>
      </c>
      <c r="J35" s="411"/>
    </row>
    <row r="36" spans="7:10" ht="23.25" customHeight="1" x14ac:dyDescent="0.25">
      <c r="G36" s="408" t="str">
        <f>+IF(LEN('OSNOVNA PLAČA'!B36)&gt;0,'LETNO OBVESTILO'!V42,"")</f>
        <v>27   A27</v>
      </c>
      <c r="H36" s="409"/>
      <c r="I36" s="410">
        <f ca="1">IF(LEN('4-6'!B42)&gt;0,'4-6'!K42,"")</f>
        <v>0</v>
      </c>
      <c r="J36" s="411"/>
    </row>
    <row r="37" spans="7:10" ht="23.25" customHeight="1" x14ac:dyDescent="0.25">
      <c r="G37" s="408" t="str">
        <f>+IF(LEN('OSNOVNA PLAČA'!B37)&gt;0,'LETNO OBVESTILO'!V43,"")</f>
        <v>28   A28</v>
      </c>
      <c r="H37" s="409"/>
      <c r="I37" s="410">
        <f ca="1">IF(LEN('4-6'!B43)&gt;0,'4-6'!K43,"")</f>
        <v>0</v>
      </c>
      <c r="J37" s="411"/>
    </row>
    <row r="38" spans="7:10" ht="23.25" customHeight="1" x14ac:dyDescent="0.25">
      <c r="G38" s="408" t="str">
        <f>+IF(LEN('OSNOVNA PLAČA'!B38)&gt;0,'LETNO OBVESTILO'!V44,"")</f>
        <v>29   A29</v>
      </c>
      <c r="H38" s="409"/>
      <c r="I38" s="410">
        <f ca="1">IF(LEN('4-6'!B44)&gt;0,'4-6'!K44,"")</f>
        <v>0</v>
      </c>
      <c r="J38" s="411"/>
    </row>
    <row r="39" spans="7:10" ht="23.25" customHeight="1" x14ac:dyDescent="0.25">
      <c r="G39" s="408" t="str">
        <f>+IF(LEN('OSNOVNA PLAČA'!B39)&gt;0,'LETNO OBVESTILO'!V45,"")</f>
        <v>30   A30</v>
      </c>
      <c r="H39" s="409"/>
      <c r="I39" s="410">
        <f ca="1">IF(LEN('4-6'!B45)&gt;0,'4-6'!K45,"")</f>
        <v>0</v>
      </c>
      <c r="J39" s="411"/>
    </row>
    <row r="40" spans="7:10" ht="23.25" customHeight="1" x14ac:dyDescent="0.25">
      <c r="G40" s="408" t="str">
        <f>+IF(LEN('OSNOVNA PLAČA'!B40)&gt;0,'LETNO OBVESTILO'!V46,"")</f>
        <v>31   A31</v>
      </c>
      <c r="H40" s="409"/>
      <c r="I40" s="410">
        <f ca="1">IF(LEN('4-6'!B46)&gt;0,'4-6'!K46,"")</f>
        <v>0</v>
      </c>
      <c r="J40" s="411"/>
    </row>
    <row r="41" spans="7:10" ht="23.25" customHeight="1" x14ac:dyDescent="0.25">
      <c r="G41" s="408" t="str">
        <f>+IF(LEN('OSNOVNA PLAČA'!B41)&gt;0,'LETNO OBVESTILO'!V47,"")</f>
        <v>32   A32</v>
      </c>
      <c r="H41" s="409"/>
      <c r="I41" s="410">
        <f ca="1">IF(LEN('4-6'!B47)&gt;0,'4-6'!K47,"")</f>
        <v>0</v>
      </c>
      <c r="J41" s="411"/>
    </row>
    <row r="42" spans="7:10" ht="23.25" customHeight="1" x14ac:dyDescent="0.25">
      <c r="G42" s="408" t="str">
        <f>+IF(LEN('OSNOVNA PLAČA'!B42)&gt;0,'LETNO OBVESTILO'!V48,"")</f>
        <v>33   A33</v>
      </c>
      <c r="H42" s="409"/>
      <c r="I42" s="410">
        <f ca="1">IF(LEN('4-6'!B48)&gt;0,'4-6'!K48,"")</f>
        <v>0</v>
      </c>
      <c r="J42" s="411"/>
    </row>
    <row r="43" spans="7:10" ht="23.25" customHeight="1" x14ac:dyDescent="0.25">
      <c r="G43" s="408" t="str">
        <f>+IF(LEN('OSNOVNA PLAČA'!B43)&gt;0,'LETNO OBVESTILO'!V49,"")</f>
        <v>34   A34</v>
      </c>
      <c r="H43" s="409"/>
      <c r="I43" s="410">
        <f ca="1">IF(LEN('4-6'!B49)&gt;0,'4-6'!K49,"")</f>
        <v>0</v>
      </c>
      <c r="J43" s="411"/>
    </row>
    <row r="44" spans="7:10" ht="23.25" customHeight="1" x14ac:dyDescent="0.25">
      <c r="G44" s="408" t="str">
        <f>+IF(LEN('OSNOVNA PLAČA'!B44)&gt;0,'LETNO OBVESTILO'!V50,"")</f>
        <v>35   A35</v>
      </c>
      <c r="H44" s="409"/>
      <c r="I44" s="410">
        <f ca="1">IF(LEN('4-6'!B50)&gt;0,'4-6'!K50,"")</f>
        <v>0</v>
      </c>
      <c r="J44" s="411"/>
    </row>
    <row r="45" spans="7:10" ht="23.25" customHeight="1" x14ac:dyDescent="0.25">
      <c r="G45" s="408" t="str">
        <f>+IF(LEN('OSNOVNA PLAČA'!B45)&gt;0,'LETNO OBVESTILO'!V51,"")</f>
        <v>36   A36</v>
      </c>
      <c r="H45" s="409"/>
      <c r="I45" s="410">
        <f ca="1">IF(LEN('4-6'!B51)&gt;0,'4-6'!K51,"")</f>
        <v>0</v>
      </c>
      <c r="J45" s="411"/>
    </row>
    <row r="46" spans="7:10" ht="23.25" customHeight="1" x14ac:dyDescent="0.25">
      <c r="G46" s="408" t="str">
        <f>+IF(LEN('OSNOVNA PLAČA'!B46)&gt;0,'LETNO OBVESTILO'!V52,"")</f>
        <v>37   A37</v>
      </c>
      <c r="H46" s="409"/>
      <c r="I46" s="410">
        <f ca="1">IF(LEN('4-6'!B52)&gt;0,'4-6'!K52,"")</f>
        <v>0</v>
      </c>
      <c r="J46" s="411"/>
    </row>
    <row r="47" spans="7:10" ht="23.25" customHeight="1" x14ac:dyDescent="0.25">
      <c r="G47" s="408" t="str">
        <f>+IF(LEN('OSNOVNA PLAČA'!B47)&gt;0,'LETNO OBVESTILO'!V53,"")</f>
        <v>38   A38</v>
      </c>
      <c r="H47" s="409"/>
      <c r="I47" s="410">
        <f ca="1">IF(LEN('4-6'!B53)&gt;0,'4-6'!K53,"")</f>
        <v>0</v>
      </c>
      <c r="J47" s="411"/>
    </row>
    <row r="48" spans="7:10" ht="23.25" customHeight="1" x14ac:dyDescent="0.25">
      <c r="G48" s="408" t="str">
        <f>+IF(LEN('OSNOVNA PLAČA'!B48)&gt;0,'LETNO OBVESTILO'!V54,"")</f>
        <v>39   A39</v>
      </c>
      <c r="H48" s="409"/>
      <c r="I48" s="410">
        <f ca="1">IF(LEN('4-6'!B54)&gt;0,'4-6'!K54,"")</f>
        <v>0</v>
      </c>
      <c r="J48" s="411"/>
    </row>
    <row r="49" spans="7:10" ht="23.25" customHeight="1" x14ac:dyDescent="0.25">
      <c r="G49" s="408" t="str">
        <f>+IF(LEN('OSNOVNA PLAČA'!B49)&gt;0,'LETNO OBVESTILO'!V55,"")</f>
        <v>40   A40</v>
      </c>
      <c r="H49" s="409"/>
      <c r="I49" s="410">
        <f ca="1">IF(LEN('4-6'!B55)&gt;0,'4-6'!K55,"")</f>
        <v>0</v>
      </c>
      <c r="J49" s="411"/>
    </row>
    <row r="50" spans="7:10" ht="23.25" customHeight="1" x14ac:dyDescent="0.25">
      <c r="G50" s="408" t="str">
        <f>+IF(LEN('OSNOVNA PLAČA'!B50)&gt;0,'LETNO OBVESTILO'!V56,"")</f>
        <v>41   A41</v>
      </c>
      <c r="H50" s="409"/>
      <c r="I50" s="410">
        <f ca="1">IF(LEN('4-6'!B56)&gt;0,'4-6'!K56,"")</f>
        <v>0</v>
      </c>
      <c r="J50" s="411"/>
    </row>
    <row r="51" spans="7:10" ht="23.25" customHeight="1" x14ac:dyDescent="0.25">
      <c r="G51" s="408" t="str">
        <f>+IF(LEN('OSNOVNA PLAČA'!B51)&gt;0,'LETNO OBVESTILO'!V57,"")</f>
        <v>42   A42</v>
      </c>
      <c r="H51" s="409"/>
      <c r="I51" s="410">
        <f ca="1">IF(LEN('4-6'!B57)&gt;0,'4-6'!K57,"")</f>
        <v>0</v>
      </c>
      <c r="J51" s="411"/>
    </row>
    <row r="52" spans="7:10" ht="23.25" customHeight="1" x14ac:dyDescent="0.25">
      <c r="G52" s="408" t="str">
        <f>+IF(LEN('OSNOVNA PLAČA'!B52)&gt;0,'LETNO OBVESTILO'!V58,"")</f>
        <v>43   A43</v>
      </c>
      <c r="H52" s="409"/>
      <c r="I52" s="410">
        <f ca="1">IF(LEN('4-6'!B58)&gt;0,'4-6'!K58,"")</f>
        <v>0</v>
      </c>
      <c r="J52" s="411"/>
    </row>
    <row r="53" spans="7:10" ht="23.25" customHeight="1" x14ac:dyDescent="0.25">
      <c r="G53" s="408" t="str">
        <f>+IF(LEN('OSNOVNA PLAČA'!B53)&gt;0,'LETNO OBVESTILO'!V59,"")</f>
        <v>44   A44</v>
      </c>
      <c r="H53" s="409"/>
      <c r="I53" s="410">
        <f ca="1">IF(LEN('4-6'!B59)&gt;0,'4-6'!K59,"")</f>
        <v>0</v>
      </c>
      <c r="J53" s="411"/>
    </row>
    <row r="54" spans="7:10" ht="23.25" customHeight="1" x14ac:dyDescent="0.25">
      <c r="G54" s="408" t="str">
        <f>+IF(LEN('OSNOVNA PLAČA'!B54)&gt;0,'LETNO OBVESTILO'!V60,"")</f>
        <v>45   A45</v>
      </c>
      <c r="H54" s="409"/>
      <c r="I54" s="410">
        <f ca="1">IF(LEN('4-6'!B60)&gt;0,'4-6'!K60,"")</f>
        <v>0</v>
      </c>
      <c r="J54" s="411"/>
    </row>
    <row r="55" spans="7:10" ht="23.25" customHeight="1" x14ac:dyDescent="0.25">
      <c r="G55" s="408" t="str">
        <f>+IF(LEN('OSNOVNA PLAČA'!B55)&gt;0,'LETNO OBVESTILO'!V61,"")</f>
        <v>46   A46</v>
      </c>
      <c r="H55" s="409"/>
      <c r="I55" s="410">
        <f ca="1">IF(LEN('4-6'!B61)&gt;0,'4-6'!K61,"")</f>
        <v>0</v>
      </c>
      <c r="J55" s="411"/>
    </row>
    <row r="56" spans="7:10" ht="23.25" customHeight="1" x14ac:dyDescent="0.25">
      <c r="G56" s="408" t="str">
        <f>+IF(LEN('OSNOVNA PLAČA'!B56)&gt;0,'LETNO OBVESTILO'!V62,"")</f>
        <v>47   A47</v>
      </c>
      <c r="H56" s="409"/>
      <c r="I56" s="410">
        <f ca="1">IF(LEN('4-6'!B62)&gt;0,'4-6'!K62,"")</f>
        <v>0</v>
      </c>
      <c r="J56" s="411"/>
    </row>
    <row r="57" spans="7:10" ht="23.25" customHeight="1" x14ac:dyDescent="0.25">
      <c r="G57" s="408" t="str">
        <f>+IF(LEN('OSNOVNA PLAČA'!B57)&gt;0,'LETNO OBVESTILO'!V63,"")</f>
        <v>48   A48</v>
      </c>
      <c r="H57" s="409"/>
      <c r="I57" s="410">
        <f ca="1">IF(LEN('4-6'!B63)&gt;0,'4-6'!K63,"")</f>
        <v>0</v>
      </c>
      <c r="J57" s="411"/>
    </row>
    <row r="58" spans="7:10" ht="23.25" customHeight="1" x14ac:dyDescent="0.25">
      <c r="G58" s="408" t="str">
        <f>+IF(LEN('OSNOVNA PLAČA'!B58)&gt;0,'LETNO OBVESTILO'!V64,"")</f>
        <v>49   A49</v>
      </c>
      <c r="H58" s="409"/>
      <c r="I58" s="410">
        <f ca="1">IF(LEN('4-6'!B64)&gt;0,'4-6'!K64,"")</f>
        <v>0</v>
      </c>
      <c r="J58" s="411"/>
    </row>
    <row r="59" spans="7:10" ht="23.25" customHeight="1" thickBot="1" x14ac:dyDescent="0.3">
      <c r="G59" s="412" t="str">
        <f>+IF(LEN('OSNOVNA PLAČA'!B59)&gt;0,'LETNO OBVESTILO'!V65,"")</f>
        <v>50   A50</v>
      </c>
      <c r="H59" s="413"/>
      <c r="I59" s="414">
        <f ca="1">IF(LEN('4-6'!B65)&gt;0,'4-6'!K65,"")</f>
        <v>0</v>
      </c>
      <c r="J59" s="415"/>
    </row>
  </sheetData>
  <mergeCells count="102">
    <mergeCell ref="G57:H57"/>
    <mergeCell ref="I57:J57"/>
    <mergeCell ref="G58:H58"/>
    <mergeCell ref="I58:J58"/>
    <mergeCell ref="G59:H59"/>
    <mergeCell ref="I59:J59"/>
    <mergeCell ref="G54:H54"/>
    <mergeCell ref="I54:J54"/>
    <mergeCell ref="G55:H55"/>
    <mergeCell ref="I55:J55"/>
    <mergeCell ref="G56:H56"/>
    <mergeCell ref="I56:J56"/>
    <mergeCell ref="G53:H53"/>
    <mergeCell ref="I53:J53"/>
    <mergeCell ref="G48:H48"/>
    <mergeCell ref="I48:J48"/>
    <mergeCell ref="G49:H49"/>
    <mergeCell ref="I49:J49"/>
    <mergeCell ref="G50:H50"/>
    <mergeCell ref="I50:J50"/>
    <mergeCell ref="G44:H44"/>
    <mergeCell ref="I44:J44"/>
    <mergeCell ref="G45:H45"/>
    <mergeCell ref="I45:J45"/>
    <mergeCell ref="G46:H46"/>
    <mergeCell ref="I46:J46"/>
    <mergeCell ref="G47:H47"/>
    <mergeCell ref="I47:J47"/>
    <mergeCell ref="G51:H51"/>
    <mergeCell ref="I51:J51"/>
    <mergeCell ref="G52:H52"/>
    <mergeCell ref="I52:J52"/>
    <mergeCell ref="G40:H40"/>
    <mergeCell ref="I40:J40"/>
    <mergeCell ref="G41:H41"/>
    <mergeCell ref="I41:J41"/>
    <mergeCell ref="G36:H36"/>
    <mergeCell ref="I36:J36"/>
    <mergeCell ref="G37:H37"/>
    <mergeCell ref="I37:J37"/>
    <mergeCell ref="G38:H38"/>
    <mergeCell ref="I38:J38"/>
    <mergeCell ref="G27:H27"/>
    <mergeCell ref="I27:J27"/>
    <mergeCell ref="G28:H28"/>
    <mergeCell ref="I28:J28"/>
    <mergeCell ref="G29:H29"/>
    <mergeCell ref="I29:J29"/>
    <mergeCell ref="G42:H42"/>
    <mergeCell ref="I42:J42"/>
    <mergeCell ref="G43:H43"/>
    <mergeCell ref="I43:J43"/>
    <mergeCell ref="G33:H33"/>
    <mergeCell ref="I33:J33"/>
    <mergeCell ref="G34:H34"/>
    <mergeCell ref="I34:J34"/>
    <mergeCell ref="G35:H35"/>
    <mergeCell ref="I35:J35"/>
    <mergeCell ref="G30:H30"/>
    <mergeCell ref="I30:J30"/>
    <mergeCell ref="G31:H31"/>
    <mergeCell ref="I31:J31"/>
    <mergeCell ref="G32:H32"/>
    <mergeCell ref="I32:J32"/>
    <mergeCell ref="G39:H39"/>
    <mergeCell ref="I39:J39"/>
    <mergeCell ref="G26:H26"/>
    <mergeCell ref="I26:J26"/>
    <mergeCell ref="G21:H21"/>
    <mergeCell ref="I21:J21"/>
    <mergeCell ref="G22:H22"/>
    <mergeCell ref="I22:J22"/>
    <mergeCell ref="G23:H23"/>
    <mergeCell ref="I23:J23"/>
    <mergeCell ref="G18:H18"/>
    <mergeCell ref="I18:J18"/>
    <mergeCell ref="G19:H19"/>
    <mergeCell ref="I19:J19"/>
    <mergeCell ref="G20:H20"/>
    <mergeCell ref="I20:J20"/>
    <mergeCell ref="G9:H9"/>
    <mergeCell ref="I9:J9"/>
    <mergeCell ref="G10:H10"/>
    <mergeCell ref="I10:J10"/>
    <mergeCell ref="G11:H11"/>
    <mergeCell ref="I11:J11"/>
    <mergeCell ref="G24:H24"/>
    <mergeCell ref="I24:J24"/>
    <mergeCell ref="G25:H25"/>
    <mergeCell ref="I25:J25"/>
    <mergeCell ref="G15:H15"/>
    <mergeCell ref="I15:J15"/>
    <mergeCell ref="G16:H16"/>
    <mergeCell ref="I16:J16"/>
    <mergeCell ref="G17:H17"/>
    <mergeCell ref="I17:J17"/>
    <mergeCell ref="G12:H12"/>
    <mergeCell ref="I12:J12"/>
    <mergeCell ref="G13:H13"/>
    <mergeCell ref="I13:J13"/>
    <mergeCell ref="G14:H14"/>
    <mergeCell ref="I14:J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11</vt:i4>
      </vt:variant>
      <vt:variant>
        <vt:lpstr>Imenovani obsegi</vt:lpstr>
      </vt:variant>
      <vt:variant>
        <vt:i4>2</vt:i4>
      </vt:variant>
    </vt:vector>
  </HeadingPairs>
  <TitlesOfParts>
    <vt:vector size="13" baseType="lpstr">
      <vt:lpstr>OSNOVNA PLAČA</vt:lpstr>
      <vt:lpstr>OBRAČUNANA OSNOVNA PLAČA</vt:lpstr>
      <vt:lpstr>1-3</vt:lpstr>
      <vt:lpstr>4-6</vt:lpstr>
      <vt:lpstr>7-9</vt:lpstr>
      <vt:lpstr>10-12</vt:lpstr>
      <vt:lpstr>LETNO OBVESTILO</vt:lpstr>
      <vt:lpstr>SEZNAM 1-3</vt:lpstr>
      <vt:lpstr>SEZNAM 4-6</vt:lpstr>
      <vt:lpstr>SEZNAM 7-9</vt:lpstr>
      <vt:lpstr>SEZNAM 10-12</vt:lpstr>
      <vt:lpstr>'OBRAČUNANA OSNOVNA PLAČA'!Področje_tiskanja</vt:lpstr>
      <vt:lpstr>'OSNOVNA PLAČA'!Področje_tiskanja</vt:lpstr>
    </vt:vector>
  </TitlesOfParts>
  <Company>Ministrstvo za javno upravo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Dušan Verjnović</dc:creator>
  <cp:lastModifiedBy>Mojca Kustec</cp:lastModifiedBy>
  <cp:lastPrinted>2008-12-24T07:38:05Z</cp:lastPrinted>
  <dcterms:created xsi:type="dcterms:W3CDTF">2007-05-31T08:52:18Z</dcterms:created>
  <dcterms:modified xsi:type="dcterms:W3CDTF">2025-01-31T09:55:38Z</dcterms:modified>
</cp:coreProperties>
</file>