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Delovna uspešnost\"/>
    </mc:Choice>
  </mc:AlternateContent>
  <xr:revisionPtr revIDLastSave="0" documentId="8_{B016ED67-B506-4502-BE2D-13E4E37C305D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OSNOVNA PLAČA" sheetId="23" r:id="rId1"/>
    <sheet name="OBRAČUNANA OSNOVNA PLAČA" sheetId="24" r:id="rId2"/>
    <sheet name="1-6" sheetId="164" r:id="rId3"/>
    <sheet name="7-12" sheetId="167" r:id="rId4"/>
    <sheet name="LETNO OBVESTILO" sheetId="168" r:id="rId5"/>
    <sheet name="SEZNAM 1-6" sheetId="152" r:id="rId6"/>
    <sheet name="SEZNAM 7-12" sheetId="156" r:id="rId7"/>
  </sheets>
  <definedNames>
    <definedName name="_xlnm.Print_Area" localSheetId="1">'OBRAČUNANA OSNOVNA PLAČA'!$A$1:$K$160</definedName>
    <definedName name="_xlnm.Print_Area" localSheetId="0">'OSNOVNA PLAČA'!$A$1:$L$160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7" i="167" l="1"/>
  <c r="G8" i="156"/>
  <c r="G8" i="152"/>
  <c r="B17" i="168"/>
  <c r="I3" i="168" l="1"/>
  <c r="H3" i="168"/>
  <c r="B1" i="168"/>
  <c r="Q167" i="164" l="1"/>
  <c r="C10" i="24" l="1"/>
  <c r="B1" i="167"/>
  <c r="B1" i="164"/>
  <c r="B16" i="164" l="1"/>
  <c r="A16" i="164"/>
  <c r="F160" i="23"/>
  <c r="E16" i="164" l="1"/>
  <c r="Q16" i="164"/>
  <c r="C16" i="164"/>
  <c r="D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66" i="167"/>
  <c r="A67" i="167"/>
  <c r="A68" i="167"/>
  <c r="A69" i="167"/>
  <c r="A70" i="167"/>
  <c r="A71" i="167"/>
  <c r="A72" i="167"/>
  <c r="A73" i="167"/>
  <c r="A74" i="167"/>
  <c r="A75" i="167"/>
  <c r="A76" i="167"/>
  <c r="A77" i="167"/>
  <c r="A78" i="167"/>
  <c r="A79" i="167"/>
  <c r="A80" i="167"/>
  <c r="A81" i="167"/>
  <c r="A82" i="167"/>
  <c r="A83" i="167"/>
  <c r="A84" i="167"/>
  <c r="A85" i="167"/>
  <c r="A86" i="167"/>
  <c r="A87" i="167"/>
  <c r="A88" i="167"/>
  <c r="A89" i="167"/>
  <c r="A90" i="167"/>
  <c r="A91" i="167"/>
  <c r="A92" i="167"/>
  <c r="A93" i="167"/>
  <c r="A94" i="167"/>
  <c r="A95" i="167"/>
  <c r="A96" i="167"/>
  <c r="A97" i="167"/>
  <c r="A98" i="167"/>
  <c r="A99" i="167"/>
  <c r="A100" i="167"/>
  <c r="A101" i="167"/>
  <c r="A102" i="167"/>
  <c r="A103" i="167"/>
  <c r="A104" i="167"/>
  <c r="A105" i="167"/>
  <c r="A106" i="167"/>
  <c r="A107" i="167"/>
  <c r="A108" i="167"/>
  <c r="A109" i="167"/>
  <c r="A110" i="167"/>
  <c r="A111" i="167"/>
  <c r="A112" i="167"/>
  <c r="A113" i="167"/>
  <c r="A114" i="167"/>
  <c r="A115" i="167"/>
  <c r="A116" i="167"/>
  <c r="A117" i="167"/>
  <c r="A118" i="167"/>
  <c r="A119" i="167"/>
  <c r="A120" i="167"/>
  <c r="A121" i="167"/>
  <c r="A122" i="167"/>
  <c r="A123" i="167"/>
  <c r="A124" i="167"/>
  <c r="A125" i="167"/>
  <c r="A126" i="167"/>
  <c r="A127" i="167"/>
  <c r="A128" i="167"/>
  <c r="A129" i="167"/>
  <c r="A130" i="167"/>
  <c r="A131" i="167"/>
  <c r="A132" i="167"/>
  <c r="A133" i="167"/>
  <c r="A134" i="167"/>
  <c r="A135" i="167"/>
  <c r="A136" i="167"/>
  <c r="A137" i="167"/>
  <c r="A138" i="167"/>
  <c r="A139" i="167"/>
  <c r="A140" i="167"/>
  <c r="A141" i="167"/>
  <c r="A142" i="167"/>
  <c r="A143" i="167"/>
  <c r="A144" i="167"/>
  <c r="A145" i="167"/>
  <c r="A146" i="167"/>
  <c r="A147" i="167"/>
  <c r="A148" i="167"/>
  <c r="A149" i="167"/>
  <c r="A150" i="167"/>
  <c r="A151" i="167"/>
  <c r="A152" i="167"/>
  <c r="A153" i="167"/>
  <c r="A154" i="167"/>
  <c r="A155" i="167"/>
  <c r="A156" i="167"/>
  <c r="A157" i="167"/>
  <c r="A158" i="167"/>
  <c r="A159" i="167"/>
  <c r="A160" i="167"/>
  <c r="A161" i="167"/>
  <c r="A162" i="167"/>
  <c r="A163" i="167"/>
  <c r="A164" i="167"/>
  <c r="A165" i="167"/>
  <c r="A16" i="167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66" i="164"/>
  <c r="A67" i="164"/>
  <c r="A68" i="164"/>
  <c r="A69" i="164"/>
  <c r="A70" i="164"/>
  <c r="A71" i="164"/>
  <c r="A72" i="164"/>
  <c r="A73" i="164"/>
  <c r="A74" i="164"/>
  <c r="A75" i="164"/>
  <c r="A76" i="164"/>
  <c r="A77" i="164"/>
  <c r="A78" i="164"/>
  <c r="A79" i="164"/>
  <c r="A80" i="164"/>
  <c r="A81" i="164"/>
  <c r="A82" i="164"/>
  <c r="A83" i="164"/>
  <c r="A84" i="164"/>
  <c r="A85" i="164"/>
  <c r="A86" i="164"/>
  <c r="A87" i="164"/>
  <c r="A88" i="164"/>
  <c r="A89" i="164"/>
  <c r="A90" i="164"/>
  <c r="A91" i="164"/>
  <c r="A92" i="164"/>
  <c r="A93" i="164"/>
  <c r="A94" i="164"/>
  <c r="A95" i="164"/>
  <c r="A96" i="164"/>
  <c r="A97" i="164"/>
  <c r="A98" i="164"/>
  <c r="A99" i="164"/>
  <c r="A100" i="164"/>
  <c r="A101" i="164"/>
  <c r="A102" i="164"/>
  <c r="A103" i="164"/>
  <c r="A104" i="164"/>
  <c r="A105" i="164"/>
  <c r="A106" i="164"/>
  <c r="A107" i="164"/>
  <c r="A108" i="164"/>
  <c r="A109" i="164"/>
  <c r="A110" i="164"/>
  <c r="A111" i="164"/>
  <c r="A112" i="164"/>
  <c r="A113" i="164"/>
  <c r="A114" i="164"/>
  <c r="A115" i="164"/>
  <c r="A116" i="164"/>
  <c r="A117" i="164"/>
  <c r="A118" i="164"/>
  <c r="A119" i="164"/>
  <c r="A120" i="164"/>
  <c r="A121" i="164"/>
  <c r="A122" i="164"/>
  <c r="A123" i="164"/>
  <c r="A124" i="164"/>
  <c r="A125" i="164"/>
  <c r="A126" i="164"/>
  <c r="A127" i="164"/>
  <c r="A128" i="164"/>
  <c r="A129" i="164"/>
  <c r="A130" i="164"/>
  <c r="A131" i="164"/>
  <c r="A132" i="164"/>
  <c r="A133" i="164"/>
  <c r="A134" i="164"/>
  <c r="A135" i="164"/>
  <c r="A136" i="164"/>
  <c r="A137" i="164"/>
  <c r="A138" i="164"/>
  <c r="A139" i="164"/>
  <c r="A140" i="164"/>
  <c r="A141" i="164"/>
  <c r="A142" i="164"/>
  <c r="A143" i="164"/>
  <c r="A144" i="164"/>
  <c r="A145" i="164"/>
  <c r="A146" i="164"/>
  <c r="A147" i="164"/>
  <c r="A148" i="164"/>
  <c r="A149" i="164"/>
  <c r="A150" i="164"/>
  <c r="A151" i="164"/>
  <c r="A152" i="164"/>
  <c r="A153" i="164"/>
  <c r="A154" i="164"/>
  <c r="A155" i="164"/>
  <c r="A156" i="164"/>
  <c r="A157" i="164"/>
  <c r="A158" i="164"/>
  <c r="A159" i="164"/>
  <c r="A160" i="164"/>
  <c r="A161" i="164"/>
  <c r="A162" i="164"/>
  <c r="A163" i="164"/>
  <c r="A164" i="164"/>
  <c r="A165" i="16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150" i="24"/>
  <c r="A151" i="24"/>
  <c r="A152" i="24"/>
  <c r="A153" i="24"/>
  <c r="A154" i="24"/>
  <c r="A155" i="24"/>
  <c r="A156" i="24"/>
  <c r="A157" i="24"/>
  <c r="A158" i="24"/>
  <c r="A159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B66" i="164"/>
  <c r="B67" i="164"/>
  <c r="B68" i="164"/>
  <c r="B69" i="164"/>
  <c r="B70" i="164"/>
  <c r="B71" i="164"/>
  <c r="B72" i="164"/>
  <c r="B73" i="164"/>
  <c r="B74" i="164"/>
  <c r="B75" i="164"/>
  <c r="B76" i="164"/>
  <c r="B77" i="164"/>
  <c r="B78" i="164"/>
  <c r="B79" i="164"/>
  <c r="B80" i="164"/>
  <c r="B81" i="164"/>
  <c r="B82" i="164"/>
  <c r="B83" i="164"/>
  <c r="B84" i="164"/>
  <c r="B85" i="164"/>
  <c r="B86" i="164"/>
  <c r="B87" i="164"/>
  <c r="B88" i="164"/>
  <c r="B89" i="164"/>
  <c r="B90" i="164"/>
  <c r="B91" i="164"/>
  <c r="B92" i="164"/>
  <c r="B93" i="164"/>
  <c r="B94" i="164"/>
  <c r="B95" i="164"/>
  <c r="B96" i="164"/>
  <c r="B97" i="164"/>
  <c r="B98" i="164"/>
  <c r="B99" i="164"/>
  <c r="B100" i="164"/>
  <c r="B101" i="164"/>
  <c r="B102" i="164"/>
  <c r="B103" i="164"/>
  <c r="B104" i="164"/>
  <c r="B105" i="164"/>
  <c r="B106" i="164"/>
  <c r="B107" i="164"/>
  <c r="B108" i="164"/>
  <c r="B109" i="164"/>
  <c r="B110" i="164"/>
  <c r="B111" i="164"/>
  <c r="B112" i="164"/>
  <c r="B113" i="164"/>
  <c r="B114" i="164"/>
  <c r="B115" i="164"/>
  <c r="B116" i="164"/>
  <c r="B117" i="164"/>
  <c r="B118" i="164"/>
  <c r="B119" i="164"/>
  <c r="B120" i="164"/>
  <c r="B121" i="164"/>
  <c r="B122" i="164"/>
  <c r="B123" i="164"/>
  <c r="B124" i="164"/>
  <c r="B125" i="164"/>
  <c r="B126" i="164"/>
  <c r="B127" i="164"/>
  <c r="B128" i="164"/>
  <c r="B129" i="164"/>
  <c r="B130" i="164"/>
  <c r="B131" i="164"/>
  <c r="B132" i="164"/>
  <c r="B133" i="164"/>
  <c r="B134" i="164"/>
  <c r="B135" i="164"/>
  <c r="B136" i="164"/>
  <c r="B137" i="164"/>
  <c r="B138" i="164"/>
  <c r="B139" i="164"/>
  <c r="B140" i="164"/>
  <c r="B141" i="164"/>
  <c r="B142" i="164"/>
  <c r="B143" i="164"/>
  <c r="B144" i="164"/>
  <c r="B145" i="164"/>
  <c r="B146" i="164"/>
  <c r="B147" i="164"/>
  <c r="B148" i="164"/>
  <c r="B149" i="164"/>
  <c r="B150" i="164"/>
  <c r="B151" i="164"/>
  <c r="B152" i="164"/>
  <c r="B153" i="164"/>
  <c r="B154" i="164"/>
  <c r="B155" i="164"/>
  <c r="B156" i="164"/>
  <c r="B157" i="164"/>
  <c r="B158" i="164"/>
  <c r="B159" i="164"/>
  <c r="B160" i="164"/>
  <c r="B161" i="164"/>
  <c r="B162" i="164"/>
  <c r="B163" i="164"/>
  <c r="B164" i="164"/>
  <c r="B165" i="164"/>
  <c r="E163" i="164" l="1"/>
  <c r="D163" i="164"/>
  <c r="C163" i="164"/>
  <c r="E159" i="164"/>
  <c r="D159" i="164"/>
  <c r="C159" i="164"/>
  <c r="E155" i="164"/>
  <c r="D155" i="164"/>
  <c r="C155" i="164"/>
  <c r="E151" i="164"/>
  <c r="D151" i="164"/>
  <c r="C151" i="164"/>
  <c r="E147" i="164"/>
  <c r="D147" i="164"/>
  <c r="C147" i="164"/>
  <c r="E143" i="164"/>
  <c r="C143" i="164"/>
  <c r="D143" i="164"/>
  <c r="E139" i="164"/>
  <c r="D139" i="164"/>
  <c r="C139" i="164"/>
  <c r="E135" i="164"/>
  <c r="D135" i="164"/>
  <c r="C135" i="164"/>
  <c r="E131" i="164"/>
  <c r="D131" i="164"/>
  <c r="C131" i="164"/>
  <c r="E127" i="164"/>
  <c r="C127" i="164"/>
  <c r="D127" i="164"/>
  <c r="E123" i="164"/>
  <c r="D123" i="164"/>
  <c r="C123" i="164"/>
  <c r="E119" i="164"/>
  <c r="D119" i="164"/>
  <c r="C119" i="164"/>
  <c r="E115" i="164"/>
  <c r="D115" i="164"/>
  <c r="C115" i="164"/>
  <c r="E111" i="164"/>
  <c r="D111" i="164"/>
  <c r="C111" i="164"/>
  <c r="E107" i="164"/>
  <c r="D107" i="164"/>
  <c r="C107" i="164"/>
  <c r="E103" i="164"/>
  <c r="D103" i="164"/>
  <c r="C103" i="164"/>
  <c r="E99" i="164"/>
  <c r="D99" i="164"/>
  <c r="C99" i="164"/>
  <c r="E95" i="164"/>
  <c r="D95" i="164"/>
  <c r="C95" i="164"/>
  <c r="E91" i="164"/>
  <c r="D91" i="164"/>
  <c r="C91" i="164"/>
  <c r="E87" i="164"/>
  <c r="D87" i="164"/>
  <c r="C87" i="164"/>
  <c r="E83" i="164"/>
  <c r="D83" i="164"/>
  <c r="C83" i="164"/>
  <c r="E79" i="164"/>
  <c r="C79" i="164"/>
  <c r="D79" i="164"/>
  <c r="E75" i="164"/>
  <c r="D75" i="164"/>
  <c r="C75" i="164"/>
  <c r="E71" i="164"/>
  <c r="D71" i="164"/>
  <c r="C71" i="164"/>
  <c r="E67" i="164"/>
  <c r="D67" i="164"/>
  <c r="C67" i="164"/>
  <c r="E63" i="164"/>
  <c r="C63" i="164"/>
  <c r="D63" i="164"/>
  <c r="E59" i="164"/>
  <c r="D59" i="164"/>
  <c r="C59" i="164"/>
  <c r="E55" i="164"/>
  <c r="D55" i="164"/>
  <c r="C55" i="164"/>
  <c r="E51" i="164"/>
  <c r="D51" i="164"/>
  <c r="C51" i="164"/>
  <c r="E47" i="164"/>
  <c r="D47" i="164"/>
  <c r="C47" i="164"/>
  <c r="E43" i="164"/>
  <c r="D43" i="164"/>
  <c r="C43" i="164"/>
  <c r="E39" i="164"/>
  <c r="D39" i="164"/>
  <c r="C39" i="164"/>
  <c r="E35" i="164"/>
  <c r="D35" i="164"/>
  <c r="C35" i="164"/>
  <c r="E31" i="164"/>
  <c r="D31" i="164"/>
  <c r="C31" i="164"/>
  <c r="E27" i="164"/>
  <c r="D27" i="164"/>
  <c r="C27" i="164"/>
  <c r="E23" i="164"/>
  <c r="D23" i="164"/>
  <c r="C23" i="164"/>
  <c r="E19" i="164"/>
  <c r="D19" i="164"/>
  <c r="C19" i="164"/>
  <c r="E162" i="164"/>
  <c r="D162" i="164"/>
  <c r="C162" i="164"/>
  <c r="E158" i="164"/>
  <c r="D158" i="164"/>
  <c r="C158" i="164"/>
  <c r="E154" i="164"/>
  <c r="D154" i="164"/>
  <c r="C154" i="164"/>
  <c r="E150" i="164"/>
  <c r="D150" i="164"/>
  <c r="C150" i="164"/>
  <c r="E146" i="164"/>
  <c r="D146" i="164"/>
  <c r="C146" i="164"/>
  <c r="E142" i="164"/>
  <c r="D142" i="164"/>
  <c r="C142" i="164"/>
  <c r="E138" i="164"/>
  <c r="D138" i="164"/>
  <c r="C138" i="164"/>
  <c r="E134" i="164"/>
  <c r="D134" i="164"/>
  <c r="C134" i="164"/>
  <c r="E130" i="164"/>
  <c r="D130" i="164"/>
  <c r="C130" i="164"/>
  <c r="E126" i="164"/>
  <c r="D126" i="164"/>
  <c r="C126" i="164"/>
  <c r="E122" i="164"/>
  <c r="D122" i="164"/>
  <c r="C122" i="164"/>
  <c r="E118" i="164"/>
  <c r="D118" i="164"/>
  <c r="C118" i="164"/>
  <c r="E114" i="164"/>
  <c r="D114" i="164"/>
  <c r="C114" i="164"/>
  <c r="E110" i="164"/>
  <c r="D110" i="164"/>
  <c r="C110" i="164"/>
  <c r="E106" i="164"/>
  <c r="D106" i="164"/>
  <c r="C106" i="164"/>
  <c r="E102" i="164"/>
  <c r="D102" i="164"/>
  <c r="C102" i="164"/>
  <c r="E98" i="164"/>
  <c r="D98" i="164"/>
  <c r="C98" i="164"/>
  <c r="E94" i="164"/>
  <c r="D94" i="164"/>
  <c r="C94" i="164"/>
  <c r="E90" i="164"/>
  <c r="D90" i="164"/>
  <c r="C90" i="164"/>
  <c r="E86" i="164"/>
  <c r="D86" i="164"/>
  <c r="C86" i="164"/>
  <c r="E82" i="164"/>
  <c r="D82" i="164"/>
  <c r="C82" i="164"/>
  <c r="E78" i="164"/>
  <c r="D78" i="164"/>
  <c r="C78" i="164"/>
  <c r="E74" i="164"/>
  <c r="D74" i="164"/>
  <c r="C74" i="164"/>
  <c r="E70" i="164"/>
  <c r="D70" i="164"/>
  <c r="C70" i="164"/>
  <c r="E66" i="164"/>
  <c r="D66" i="164"/>
  <c r="C66" i="164"/>
  <c r="E62" i="164"/>
  <c r="D62" i="164"/>
  <c r="C62" i="164"/>
  <c r="E58" i="164"/>
  <c r="D58" i="164"/>
  <c r="C58" i="164"/>
  <c r="E54" i="164"/>
  <c r="D54" i="164"/>
  <c r="C54" i="164"/>
  <c r="E50" i="164"/>
  <c r="D50" i="164"/>
  <c r="C50" i="164"/>
  <c r="E46" i="164"/>
  <c r="D46" i="164"/>
  <c r="C46" i="164"/>
  <c r="E42" i="164"/>
  <c r="D42" i="164"/>
  <c r="C42" i="164"/>
  <c r="E38" i="164"/>
  <c r="D38" i="164"/>
  <c r="C38" i="164"/>
  <c r="E34" i="164"/>
  <c r="D34" i="164"/>
  <c r="C34" i="164"/>
  <c r="E30" i="164"/>
  <c r="D30" i="164"/>
  <c r="C30" i="164"/>
  <c r="E26" i="164"/>
  <c r="D26" i="164"/>
  <c r="C26" i="164"/>
  <c r="E22" i="164"/>
  <c r="D22" i="164"/>
  <c r="C22" i="164"/>
  <c r="E18" i="164"/>
  <c r="D18" i="164"/>
  <c r="C18" i="164"/>
  <c r="E165" i="164"/>
  <c r="D165" i="164"/>
  <c r="C165" i="164"/>
  <c r="E161" i="164"/>
  <c r="D161" i="164"/>
  <c r="C161" i="164"/>
  <c r="E157" i="164"/>
  <c r="D157" i="164"/>
  <c r="C157" i="164"/>
  <c r="E153" i="164"/>
  <c r="D153" i="164"/>
  <c r="C153" i="164"/>
  <c r="E149" i="164"/>
  <c r="D149" i="164"/>
  <c r="C149" i="164"/>
  <c r="E145" i="164"/>
  <c r="D145" i="164"/>
  <c r="C145" i="164"/>
  <c r="E141" i="164"/>
  <c r="D141" i="164"/>
  <c r="C141" i="164"/>
  <c r="E137" i="164"/>
  <c r="D137" i="164"/>
  <c r="C137" i="164"/>
  <c r="E133" i="164"/>
  <c r="D133" i="164"/>
  <c r="C133" i="164"/>
  <c r="E129" i="164"/>
  <c r="D129" i="164"/>
  <c r="C129" i="164"/>
  <c r="E125" i="164"/>
  <c r="D125" i="164"/>
  <c r="C125" i="164"/>
  <c r="E121" i="164"/>
  <c r="D121" i="164"/>
  <c r="C121" i="164"/>
  <c r="E117" i="164"/>
  <c r="D117" i="164"/>
  <c r="C117" i="164"/>
  <c r="E113" i="164"/>
  <c r="D113" i="164"/>
  <c r="C113" i="164"/>
  <c r="E109" i="164"/>
  <c r="D109" i="164"/>
  <c r="C109" i="164"/>
  <c r="E105" i="164"/>
  <c r="D105" i="164"/>
  <c r="C105" i="164"/>
  <c r="E101" i="164"/>
  <c r="D101" i="164"/>
  <c r="C101" i="164"/>
  <c r="E97" i="164"/>
  <c r="D97" i="164"/>
  <c r="C97" i="164"/>
  <c r="E93" i="164"/>
  <c r="D93" i="164"/>
  <c r="C93" i="164"/>
  <c r="E89" i="164"/>
  <c r="D89" i="164"/>
  <c r="C89" i="164"/>
  <c r="E85" i="164"/>
  <c r="D85" i="164"/>
  <c r="C85" i="164"/>
  <c r="E81" i="164"/>
  <c r="D81" i="164"/>
  <c r="C81" i="164"/>
  <c r="E77" i="164"/>
  <c r="D77" i="164"/>
  <c r="C77" i="164"/>
  <c r="E73" i="164"/>
  <c r="D73" i="164"/>
  <c r="C73" i="164"/>
  <c r="E69" i="164"/>
  <c r="D69" i="164"/>
  <c r="C69" i="164"/>
  <c r="E65" i="164"/>
  <c r="D65" i="164"/>
  <c r="C65" i="164"/>
  <c r="E61" i="164"/>
  <c r="D61" i="164"/>
  <c r="C61" i="164"/>
  <c r="E57" i="164"/>
  <c r="D57" i="164"/>
  <c r="C57" i="164"/>
  <c r="E53" i="164"/>
  <c r="D53" i="164"/>
  <c r="C53" i="164"/>
  <c r="E49" i="164"/>
  <c r="D49" i="164"/>
  <c r="C49" i="164"/>
  <c r="E45" i="164"/>
  <c r="D45" i="164"/>
  <c r="C45" i="164"/>
  <c r="E41" i="164"/>
  <c r="D41" i="164"/>
  <c r="C41" i="164"/>
  <c r="E37" i="164"/>
  <c r="D37" i="164"/>
  <c r="C37" i="164"/>
  <c r="E33" i="164"/>
  <c r="D33" i="164"/>
  <c r="C33" i="164"/>
  <c r="E29" i="164"/>
  <c r="D29" i="164"/>
  <c r="C29" i="164"/>
  <c r="E25" i="164"/>
  <c r="D25" i="164"/>
  <c r="C25" i="164"/>
  <c r="E21" i="164"/>
  <c r="D21" i="164"/>
  <c r="C21" i="164"/>
  <c r="E17" i="164"/>
  <c r="D17" i="164"/>
  <c r="C17" i="164"/>
  <c r="E164" i="164"/>
  <c r="D164" i="164"/>
  <c r="C164" i="164"/>
  <c r="E160" i="164"/>
  <c r="D160" i="164"/>
  <c r="C160" i="164"/>
  <c r="E156" i="164"/>
  <c r="D156" i="164"/>
  <c r="C156" i="164"/>
  <c r="E152" i="164"/>
  <c r="D152" i="164"/>
  <c r="C152" i="164"/>
  <c r="E148" i="164"/>
  <c r="D148" i="164"/>
  <c r="C148" i="164"/>
  <c r="E144" i="164"/>
  <c r="D144" i="164"/>
  <c r="C144" i="164"/>
  <c r="E140" i="164"/>
  <c r="D140" i="164"/>
  <c r="C140" i="164"/>
  <c r="E136" i="164"/>
  <c r="D136" i="164"/>
  <c r="C136" i="164"/>
  <c r="E132" i="164"/>
  <c r="D132" i="164"/>
  <c r="C132" i="164"/>
  <c r="E128" i="164"/>
  <c r="D128" i="164"/>
  <c r="C128" i="164"/>
  <c r="E124" i="164"/>
  <c r="D124" i="164"/>
  <c r="C124" i="164"/>
  <c r="E120" i="164"/>
  <c r="D120" i="164"/>
  <c r="C120" i="164"/>
  <c r="E116" i="164"/>
  <c r="D116" i="164"/>
  <c r="C116" i="164"/>
  <c r="E112" i="164"/>
  <c r="D112" i="164"/>
  <c r="C112" i="164"/>
  <c r="E108" i="164"/>
  <c r="D108" i="164"/>
  <c r="C108" i="164"/>
  <c r="E104" i="164"/>
  <c r="D104" i="164"/>
  <c r="C104" i="164"/>
  <c r="E100" i="164"/>
  <c r="D100" i="164"/>
  <c r="C100" i="164"/>
  <c r="E96" i="164"/>
  <c r="D96" i="164"/>
  <c r="C96" i="164"/>
  <c r="E92" i="164"/>
  <c r="D92" i="164"/>
  <c r="C92" i="164"/>
  <c r="E88" i="164"/>
  <c r="D88" i="164"/>
  <c r="C88" i="164"/>
  <c r="E84" i="164"/>
  <c r="D84" i="164"/>
  <c r="C84" i="164"/>
  <c r="E80" i="164"/>
  <c r="D80" i="164"/>
  <c r="C80" i="164"/>
  <c r="E76" i="164"/>
  <c r="D76" i="164"/>
  <c r="C76" i="164"/>
  <c r="E72" i="164"/>
  <c r="D72" i="164"/>
  <c r="C72" i="164"/>
  <c r="E68" i="164"/>
  <c r="D68" i="164"/>
  <c r="C68" i="164"/>
  <c r="E64" i="164"/>
  <c r="D64" i="164"/>
  <c r="C64" i="164"/>
  <c r="E60" i="164"/>
  <c r="D60" i="164"/>
  <c r="C60" i="164"/>
  <c r="E56" i="164"/>
  <c r="D56" i="164"/>
  <c r="C56" i="164"/>
  <c r="E52" i="164"/>
  <c r="D52" i="164"/>
  <c r="C52" i="164"/>
  <c r="E48" i="164"/>
  <c r="D48" i="164"/>
  <c r="C48" i="164"/>
  <c r="E44" i="164"/>
  <c r="D44" i="164"/>
  <c r="C44" i="164"/>
  <c r="E40" i="164"/>
  <c r="D40" i="164"/>
  <c r="C40" i="164"/>
  <c r="E36" i="164"/>
  <c r="D36" i="164"/>
  <c r="C36" i="164"/>
  <c r="E32" i="164"/>
  <c r="D32" i="164"/>
  <c r="C32" i="164"/>
  <c r="E28" i="164"/>
  <c r="D28" i="164"/>
  <c r="C28" i="164"/>
  <c r="E24" i="164"/>
  <c r="D24" i="164"/>
  <c r="C24" i="164"/>
  <c r="E20" i="164"/>
  <c r="D20" i="164"/>
  <c r="C20" i="164"/>
  <c r="D5" i="167"/>
  <c r="D5" i="164"/>
  <c r="D4" i="167"/>
  <c r="D4" i="164"/>
  <c r="D3" i="167"/>
  <c r="D3" i="164"/>
  <c r="C5" i="24"/>
  <c r="C4" i="24"/>
  <c r="C3" i="24"/>
  <c r="B10" i="24"/>
  <c r="H6" i="168" l="1"/>
  <c r="G6" i="168"/>
  <c r="F6" i="168"/>
  <c r="Y16" i="168"/>
  <c r="V16" i="168" s="1"/>
  <c r="Y17" i="168"/>
  <c r="V17" i="168" s="1"/>
  <c r="Y18" i="168"/>
  <c r="V18" i="168" s="1"/>
  <c r="Y19" i="168"/>
  <c r="V19" i="168" s="1"/>
  <c r="Y20" i="168"/>
  <c r="V20" i="168" s="1"/>
  <c r="Y21" i="168"/>
  <c r="V21" i="168" s="1"/>
  <c r="Y22" i="168"/>
  <c r="V22" i="168" s="1"/>
  <c r="Y23" i="168"/>
  <c r="V23" i="168" s="1"/>
  <c r="Y24" i="168"/>
  <c r="V24" i="168" s="1"/>
  <c r="Y25" i="168"/>
  <c r="V25" i="168" s="1"/>
  <c r="Y26" i="168"/>
  <c r="V26" i="168" s="1"/>
  <c r="Y27" i="168"/>
  <c r="V27" i="168" s="1"/>
  <c r="Y28" i="168"/>
  <c r="V28" i="168" s="1"/>
  <c r="Y29" i="168"/>
  <c r="V29" i="168" s="1"/>
  <c r="Y30" i="168"/>
  <c r="V30" i="168" s="1"/>
  <c r="Y31" i="168"/>
  <c r="V31" i="168" s="1"/>
  <c r="Y32" i="168"/>
  <c r="V32" i="168" s="1"/>
  <c r="Y33" i="168"/>
  <c r="V33" i="168" s="1"/>
  <c r="Y34" i="168"/>
  <c r="V34" i="168" s="1"/>
  <c r="Y35" i="168"/>
  <c r="V35" i="168" s="1"/>
  <c r="Y36" i="168"/>
  <c r="V36" i="168" s="1"/>
  <c r="Y37" i="168"/>
  <c r="V37" i="168" s="1"/>
  <c r="Y38" i="168"/>
  <c r="V38" i="168" s="1"/>
  <c r="Y39" i="168"/>
  <c r="V39" i="168" s="1"/>
  <c r="Y40" i="168"/>
  <c r="V40" i="168" s="1"/>
  <c r="Y41" i="168"/>
  <c r="V41" i="168" s="1"/>
  <c r="Y42" i="168"/>
  <c r="V42" i="168" s="1"/>
  <c r="Y43" i="168"/>
  <c r="V43" i="168" s="1"/>
  <c r="Y44" i="168"/>
  <c r="V44" i="168" s="1"/>
  <c r="Y45" i="168"/>
  <c r="V45" i="168" s="1"/>
  <c r="Y46" i="168"/>
  <c r="V46" i="168" s="1"/>
  <c r="Y47" i="168"/>
  <c r="V47" i="168" s="1"/>
  <c r="Y48" i="168"/>
  <c r="V48" i="168" s="1"/>
  <c r="Y49" i="168"/>
  <c r="V49" i="168" s="1"/>
  <c r="Y50" i="168"/>
  <c r="V50" i="168" s="1"/>
  <c r="Y51" i="168"/>
  <c r="V51" i="168" s="1"/>
  <c r="Y52" i="168"/>
  <c r="V52" i="168" s="1"/>
  <c r="Y53" i="168"/>
  <c r="V53" i="168" s="1"/>
  <c r="Y54" i="168"/>
  <c r="V54" i="168" s="1"/>
  <c r="Y55" i="168"/>
  <c r="V55" i="168" s="1"/>
  <c r="Y56" i="168"/>
  <c r="V56" i="168" s="1"/>
  <c r="Y57" i="168"/>
  <c r="V57" i="168" s="1"/>
  <c r="Y58" i="168"/>
  <c r="V58" i="168" s="1"/>
  <c r="Y59" i="168"/>
  <c r="V59" i="168" s="1"/>
  <c r="Y60" i="168"/>
  <c r="V60" i="168" s="1"/>
  <c r="Y61" i="168"/>
  <c r="V61" i="168" s="1"/>
  <c r="Y62" i="168"/>
  <c r="V62" i="168" s="1"/>
  <c r="Y63" i="168"/>
  <c r="V63" i="168" s="1"/>
  <c r="Y64" i="168"/>
  <c r="V64" i="168" s="1"/>
  <c r="Y65" i="168"/>
  <c r="V65" i="168" s="1"/>
  <c r="Y66" i="168"/>
  <c r="V66" i="168" s="1"/>
  <c r="Y67" i="168"/>
  <c r="V67" i="168" s="1"/>
  <c r="Y68" i="168"/>
  <c r="V68" i="168" s="1"/>
  <c r="Y69" i="168"/>
  <c r="V69" i="168" s="1"/>
  <c r="Y70" i="168"/>
  <c r="V70" i="168" s="1"/>
  <c r="Y71" i="168"/>
  <c r="V71" i="168" s="1"/>
  <c r="Y72" i="168"/>
  <c r="V72" i="168" s="1"/>
  <c r="Y73" i="168"/>
  <c r="V73" i="168" s="1"/>
  <c r="Y74" i="168"/>
  <c r="V74" i="168" s="1"/>
  <c r="Y75" i="168"/>
  <c r="V75" i="168" s="1"/>
  <c r="Y76" i="168"/>
  <c r="V76" i="168" s="1"/>
  <c r="Y77" i="168"/>
  <c r="V77" i="168" s="1"/>
  <c r="Y78" i="168"/>
  <c r="V78" i="168" s="1"/>
  <c r="Y79" i="168"/>
  <c r="V79" i="168" s="1"/>
  <c r="Y80" i="168"/>
  <c r="V80" i="168" s="1"/>
  <c r="Y81" i="168"/>
  <c r="V81" i="168" s="1"/>
  <c r="Y82" i="168"/>
  <c r="V82" i="168" s="1"/>
  <c r="Y83" i="168"/>
  <c r="V83" i="168" s="1"/>
  <c r="Y84" i="168"/>
  <c r="V84" i="168" s="1"/>
  <c r="Y85" i="168"/>
  <c r="V85" i="168" s="1"/>
  <c r="Y86" i="168"/>
  <c r="V86" i="168" s="1"/>
  <c r="Y87" i="168"/>
  <c r="V87" i="168" s="1"/>
  <c r="Y88" i="168"/>
  <c r="V88" i="168" s="1"/>
  <c r="Y89" i="168"/>
  <c r="V89" i="168" s="1"/>
  <c r="Y90" i="168"/>
  <c r="V90" i="168" s="1"/>
  <c r="Y91" i="168"/>
  <c r="V91" i="168" s="1"/>
  <c r="Y92" i="168"/>
  <c r="V92" i="168" s="1"/>
  <c r="Y93" i="168"/>
  <c r="V93" i="168" s="1"/>
  <c r="Y94" i="168"/>
  <c r="V94" i="168" s="1"/>
  <c r="Y95" i="168"/>
  <c r="V95" i="168" s="1"/>
  <c r="Y96" i="168"/>
  <c r="V96" i="168" s="1"/>
  <c r="Y97" i="168"/>
  <c r="V97" i="168" s="1"/>
  <c r="Y98" i="168"/>
  <c r="V98" i="168" s="1"/>
  <c r="Y99" i="168"/>
  <c r="V99" i="168" s="1"/>
  <c r="Y100" i="168"/>
  <c r="V100" i="168" s="1"/>
  <c r="Y101" i="168"/>
  <c r="V101" i="168" s="1"/>
  <c r="Y102" i="168"/>
  <c r="V102" i="168" s="1"/>
  <c r="Y103" i="168"/>
  <c r="V103" i="168" s="1"/>
  <c r="Y104" i="168"/>
  <c r="V104" i="168" s="1"/>
  <c r="Y105" i="168"/>
  <c r="V105" i="168" s="1"/>
  <c r="Y106" i="168"/>
  <c r="V106" i="168" s="1"/>
  <c r="Y107" i="168"/>
  <c r="V107" i="168" s="1"/>
  <c r="Y108" i="168"/>
  <c r="V108" i="168" s="1"/>
  <c r="Y109" i="168"/>
  <c r="V109" i="168" s="1"/>
  <c r="Y110" i="168"/>
  <c r="V110" i="168" s="1"/>
  <c r="Y111" i="168"/>
  <c r="V111" i="168" s="1"/>
  <c r="Y112" i="168"/>
  <c r="V112" i="168" s="1"/>
  <c r="Y113" i="168"/>
  <c r="V113" i="168" s="1"/>
  <c r="Y114" i="168"/>
  <c r="V114" i="168" s="1"/>
  <c r="Y115" i="168"/>
  <c r="V115" i="168" s="1"/>
  <c r="Y116" i="168"/>
  <c r="V116" i="168" s="1"/>
  <c r="Y117" i="168"/>
  <c r="V117" i="168" s="1"/>
  <c r="Y118" i="168"/>
  <c r="V118" i="168" s="1"/>
  <c r="Y119" i="168"/>
  <c r="V119" i="168" s="1"/>
  <c r="Y120" i="168"/>
  <c r="V120" i="168" s="1"/>
  <c r="Y121" i="168"/>
  <c r="V121" i="168" s="1"/>
  <c r="Y122" i="168"/>
  <c r="V122" i="168" s="1"/>
  <c r="Y123" i="168"/>
  <c r="V123" i="168" s="1"/>
  <c r="Y124" i="168"/>
  <c r="V124" i="168" s="1"/>
  <c r="Y125" i="168"/>
  <c r="V125" i="168" s="1"/>
  <c r="Y126" i="168"/>
  <c r="V126" i="168" s="1"/>
  <c r="Y127" i="168"/>
  <c r="V127" i="168" s="1"/>
  <c r="Y128" i="168"/>
  <c r="V128" i="168" s="1"/>
  <c r="Y129" i="168"/>
  <c r="V129" i="168" s="1"/>
  <c r="Y130" i="168"/>
  <c r="V130" i="168" s="1"/>
  <c r="Y131" i="168"/>
  <c r="V131" i="168" s="1"/>
  <c r="Y132" i="168"/>
  <c r="V132" i="168" s="1"/>
  <c r="Y133" i="168"/>
  <c r="V133" i="168" s="1"/>
  <c r="Y134" i="168"/>
  <c r="V134" i="168" s="1"/>
  <c r="Y135" i="168"/>
  <c r="V135" i="168" s="1"/>
  <c r="Y136" i="168"/>
  <c r="V136" i="168" s="1"/>
  <c r="Y137" i="168"/>
  <c r="V137" i="168" s="1"/>
  <c r="Y138" i="168"/>
  <c r="V138" i="168" s="1"/>
  <c r="Y139" i="168"/>
  <c r="V139" i="168" s="1"/>
  <c r="Y140" i="168"/>
  <c r="V140" i="168" s="1"/>
  <c r="Y141" i="168"/>
  <c r="V141" i="168" s="1"/>
  <c r="Y142" i="168"/>
  <c r="V142" i="168" s="1"/>
  <c r="Y143" i="168"/>
  <c r="V143" i="168" s="1"/>
  <c r="Y144" i="168"/>
  <c r="V144" i="168" s="1"/>
  <c r="Y145" i="168"/>
  <c r="V145" i="168" s="1"/>
  <c r="Y146" i="168"/>
  <c r="V146" i="168" s="1"/>
  <c r="Y147" i="168"/>
  <c r="V147" i="168" s="1"/>
  <c r="Y148" i="168"/>
  <c r="V148" i="168" s="1"/>
  <c r="Y149" i="168"/>
  <c r="V149" i="168" s="1"/>
  <c r="Y150" i="168"/>
  <c r="V150" i="168" s="1"/>
  <c r="Y151" i="168"/>
  <c r="V151" i="168" s="1"/>
  <c r="Y152" i="168"/>
  <c r="V152" i="168" s="1"/>
  <c r="Y153" i="168"/>
  <c r="V153" i="168" s="1"/>
  <c r="Y154" i="168"/>
  <c r="V154" i="168" s="1"/>
  <c r="Y155" i="168"/>
  <c r="V155" i="168" s="1"/>
  <c r="Y156" i="168"/>
  <c r="V156" i="168" s="1"/>
  <c r="Y157" i="168"/>
  <c r="V157" i="168" s="1"/>
  <c r="Y158" i="168"/>
  <c r="V158" i="168" s="1"/>
  <c r="Y159" i="168"/>
  <c r="V159" i="168" s="1"/>
  <c r="Y160" i="168"/>
  <c r="V160" i="168" s="1"/>
  <c r="Y161" i="168"/>
  <c r="V161" i="168" s="1"/>
  <c r="Y162" i="168"/>
  <c r="V162" i="168" s="1"/>
  <c r="Y163" i="168"/>
  <c r="V163" i="168" s="1"/>
  <c r="Y164" i="168"/>
  <c r="V164" i="168" s="1"/>
  <c r="Y165" i="168"/>
  <c r="V165" i="168" s="1"/>
  <c r="G154" i="156" l="1"/>
  <c r="G154" i="152"/>
  <c r="G146" i="156"/>
  <c r="G146" i="152"/>
  <c r="G134" i="156"/>
  <c r="G134" i="152"/>
  <c r="G126" i="156"/>
  <c r="G126" i="152"/>
  <c r="G118" i="156"/>
  <c r="G118" i="152"/>
  <c r="G110" i="156"/>
  <c r="G110" i="152"/>
  <c r="G102" i="156"/>
  <c r="G102" i="152"/>
  <c r="G94" i="156"/>
  <c r="G94" i="152"/>
  <c r="G86" i="156"/>
  <c r="G86" i="152"/>
  <c r="G78" i="156"/>
  <c r="G78" i="152"/>
  <c r="G70" i="156"/>
  <c r="G70" i="152"/>
  <c r="G58" i="156"/>
  <c r="G58" i="152"/>
  <c r="G156" i="156"/>
  <c r="G156" i="152"/>
  <c r="G152" i="156"/>
  <c r="G152" i="152"/>
  <c r="G148" i="156"/>
  <c r="G148" i="152"/>
  <c r="G144" i="156"/>
  <c r="G144" i="152"/>
  <c r="G140" i="156"/>
  <c r="G140" i="152"/>
  <c r="G136" i="156"/>
  <c r="G136" i="152"/>
  <c r="G132" i="156"/>
  <c r="G132" i="152"/>
  <c r="G128" i="156"/>
  <c r="G128" i="152"/>
  <c r="G124" i="156"/>
  <c r="G124" i="152"/>
  <c r="G120" i="156"/>
  <c r="G120" i="152"/>
  <c r="G116" i="156"/>
  <c r="G116" i="152"/>
  <c r="G112" i="156"/>
  <c r="G112" i="152"/>
  <c r="G108" i="156"/>
  <c r="G108" i="152"/>
  <c r="G104" i="156"/>
  <c r="G104" i="152"/>
  <c r="G100" i="156"/>
  <c r="G100" i="152"/>
  <c r="G96" i="156"/>
  <c r="G96" i="152"/>
  <c r="G92" i="156"/>
  <c r="G92" i="152"/>
  <c r="G88" i="156"/>
  <c r="G88" i="152"/>
  <c r="G84" i="156"/>
  <c r="G84" i="152"/>
  <c r="G80" i="156"/>
  <c r="G80" i="152"/>
  <c r="G76" i="156"/>
  <c r="G76" i="152"/>
  <c r="G72" i="156"/>
  <c r="G72" i="152"/>
  <c r="G68" i="156"/>
  <c r="G68" i="152"/>
  <c r="G64" i="156"/>
  <c r="G64" i="152"/>
  <c r="G60" i="156"/>
  <c r="G60" i="152"/>
  <c r="G56" i="156"/>
  <c r="G56" i="152"/>
  <c r="G52" i="156"/>
  <c r="G52" i="152"/>
  <c r="G48" i="156"/>
  <c r="G48" i="152"/>
  <c r="G44" i="156"/>
  <c r="G44" i="152"/>
  <c r="G40" i="156"/>
  <c r="G40" i="152"/>
  <c r="G36" i="156"/>
  <c r="G36" i="152"/>
  <c r="G32" i="156"/>
  <c r="G32" i="152"/>
  <c r="G28" i="156"/>
  <c r="G28" i="152"/>
  <c r="G24" i="156"/>
  <c r="G24" i="152"/>
  <c r="G20" i="156"/>
  <c r="G20" i="152"/>
  <c r="G16" i="156"/>
  <c r="G16" i="152"/>
  <c r="G12" i="156"/>
  <c r="G12" i="152"/>
  <c r="G159" i="156"/>
  <c r="G159" i="152"/>
  <c r="G155" i="156"/>
  <c r="G155" i="152"/>
  <c r="G151" i="156"/>
  <c r="G151" i="152"/>
  <c r="G147" i="156"/>
  <c r="G147" i="152"/>
  <c r="G143" i="156"/>
  <c r="G143" i="152"/>
  <c r="G139" i="156"/>
  <c r="G139" i="152"/>
  <c r="G135" i="156"/>
  <c r="G135" i="152"/>
  <c r="G131" i="156"/>
  <c r="G131" i="152"/>
  <c r="G127" i="156"/>
  <c r="G127" i="152"/>
  <c r="G123" i="156"/>
  <c r="G123" i="152"/>
  <c r="G119" i="156"/>
  <c r="G119" i="152"/>
  <c r="G115" i="156"/>
  <c r="G115" i="152"/>
  <c r="G111" i="156"/>
  <c r="G111" i="152"/>
  <c r="G107" i="156"/>
  <c r="G107" i="152"/>
  <c r="G103" i="156"/>
  <c r="G103" i="152"/>
  <c r="G99" i="156"/>
  <c r="G99" i="152"/>
  <c r="G95" i="156"/>
  <c r="G95" i="152"/>
  <c r="G91" i="156"/>
  <c r="G91" i="152"/>
  <c r="G87" i="156"/>
  <c r="G87" i="152"/>
  <c r="G83" i="156"/>
  <c r="G83" i="152"/>
  <c r="G79" i="156"/>
  <c r="G79" i="152"/>
  <c r="G75" i="156"/>
  <c r="G75" i="152"/>
  <c r="G71" i="156"/>
  <c r="G71" i="152"/>
  <c r="G67" i="156"/>
  <c r="G67" i="152"/>
  <c r="G63" i="156"/>
  <c r="G63" i="152"/>
  <c r="G59" i="156"/>
  <c r="G59" i="152"/>
  <c r="G55" i="156"/>
  <c r="G55" i="152"/>
  <c r="G51" i="156"/>
  <c r="G51" i="152"/>
  <c r="G47" i="156"/>
  <c r="G47" i="152"/>
  <c r="G43" i="156"/>
  <c r="G43" i="152"/>
  <c r="G39" i="156"/>
  <c r="G39" i="152"/>
  <c r="G35" i="156"/>
  <c r="G35" i="152"/>
  <c r="G31" i="156"/>
  <c r="G31" i="152"/>
  <c r="G27" i="156"/>
  <c r="G27" i="152"/>
  <c r="G23" i="156"/>
  <c r="G23" i="152"/>
  <c r="G19" i="156"/>
  <c r="G19" i="152"/>
  <c r="G15" i="156"/>
  <c r="G15" i="152"/>
  <c r="G11" i="156"/>
  <c r="G11" i="152"/>
  <c r="G138" i="156"/>
  <c r="G138" i="152"/>
  <c r="G54" i="156"/>
  <c r="G54" i="152"/>
  <c r="G50" i="156"/>
  <c r="G50" i="152"/>
  <c r="G46" i="156"/>
  <c r="G46" i="152"/>
  <c r="G42" i="156"/>
  <c r="G42" i="152"/>
  <c r="G38" i="156"/>
  <c r="G38" i="152"/>
  <c r="G34" i="156"/>
  <c r="G34" i="152"/>
  <c r="G30" i="156"/>
  <c r="G30" i="152"/>
  <c r="G26" i="156"/>
  <c r="G26" i="152"/>
  <c r="G22" i="156"/>
  <c r="G22" i="152"/>
  <c r="G18" i="156"/>
  <c r="G18" i="152"/>
  <c r="G14" i="156"/>
  <c r="G14" i="152"/>
  <c r="G10" i="156"/>
  <c r="G10" i="152"/>
  <c r="G158" i="156"/>
  <c r="G158" i="152"/>
  <c r="G150" i="156"/>
  <c r="G150" i="152"/>
  <c r="G142" i="156"/>
  <c r="G142" i="152"/>
  <c r="G130" i="156"/>
  <c r="G130" i="152"/>
  <c r="G122" i="156"/>
  <c r="G122" i="152"/>
  <c r="G114" i="156"/>
  <c r="G114" i="152"/>
  <c r="G106" i="156"/>
  <c r="G106" i="152"/>
  <c r="G98" i="156"/>
  <c r="G98" i="152"/>
  <c r="G90" i="156"/>
  <c r="G90" i="152"/>
  <c r="G82" i="156"/>
  <c r="G82" i="152"/>
  <c r="G74" i="156"/>
  <c r="G74" i="152"/>
  <c r="G66" i="156"/>
  <c r="G66" i="152"/>
  <c r="G62" i="156"/>
  <c r="G62" i="152"/>
  <c r="G157" i="156"/>
  <c r="G157" i="152"/>
  <c r="G153" i="156"/>
  <c r="G153" i="152"/>
  <c r="G149" i="156"/>
  <c r="G149" i="152"/>
  <c r="G145" i="156"/>
  <c r="G145" i="152"/>
  <c r="G141" i="156"/>
  <c r="G141" i="152"/>
  <c r="G137" i="156"/>
  <c r="G137" i="152"/>
  <c r="G133" i="156"/>
  <c r="G133" i="152"/>
  <c r="G129" i="156"/>
  <c r="G129" i="152"/>
  <c r="G125" i="156"/>
  <c r="G125" i="152"/>
  <c r="G121" i="156"/>
  <c r="G121" i="152"/>
  <c r="G117" i="156"/>
  <c r="G117" i="152"/>
  <c r="G113" i="156"/>
  <c r="G113" i="152"/>
  <c r="G109" i="156"/>
  <c r="G109" i="152"/>
  <c r="G105" i="156"/>
  <c r="G105" i="152"/>
  <c r="G101" i="156"/>
  <c r="G101" i="152"/>
  <c r="G97" i="156"/>
  <c r="G97" i="152"/>
  <c r="G93" i="156"/>
  <c r="G93" i="152"/>
  <c r="G89" i="156"/>
  <c r="G89" i="152"/>
  <c r="G85" i="156"/>
  <c r="G85" i="152"/>
  <c r="G81" i="156"/>
  <c r="G81" i="152"/>
  <c r="G77" i="156"/>
  <c r="G77" i="152"/>
  <c r="G73" i="156"/>
  <c r="G73" i="152"/>
  <c r="G69" i="156"/>
  <c r="G69" i="152"/>
  <c r="G65" i="156"/>
  <c r="G65" i="152"/>
  <c r="G61" i="156"/>
  <c r="G61" i="152"/>
  <c r="G57" i="156"/>
  <c r="G57" i="152"/>
  <c r="G53" i="156"/>
  <c r="G53" i="152"/>
  <c r="G49" i="156"/>
  <c r="G49" i="152"/>
  <c r="G45" i="156"/>
  <c r="G45" i="152"/>
  <c r="G41" i="156"/>
  <c r="G41" i="152"/>
  <c r="G37" i="156"/>
  <c r="G37" i="152"/>
  <c r="G33" i="156"/>
  <c r="G33" i="152"/>
  <c r="G29" i="156"/>
  <c r="G29" i="152"/>
  <c r="G25" i="156"/>
  <c r="G25" i="152"/>
  <c r="G21" i="156"/>
  <c r="G21" i="152"/>
  <c r="G17" i="156"/>
  <c r="G17" i="152"/>
  <c r="G13" i="156"/>
  <c r="G13" i="152"/>
  <c r="AD15" i="168"/>
  <c r="I4" i="168"/>
  <c r="I11" i="168" s="1"/>
  <c r="AM167" i="167"/>
  <c r="AL167" i="167"/>
  <c r="AD167" i="167"/>
  <c r="AB167" i="167"/>
  <c r="AG167" i="167" s="1"/>
  <c r="AA167" i="167"/>
  <c r="AL166" i="167"/>
  <c r="AG166" i="167"/>
  <c r="AD166" i="167"/>
  <c r="AA166" i="167"/>
  <c r="AA165" i="167"/>
  <c r="AA164" i="167"/>
  <c r="AA163" i="167"/>
  <c r="AA162" i="167"/>
  <c r="AA161" i="167"/>
  <c r="AA160" i="167"/>
  <c r="AA159" i="167"/>
  <c r="AA158" i="167"/>
  <c r="AA157" i="167"/>
  <c r="AA156" i="167"/>
  <c r="AA155" i="167"/>
  <c r="AA154" i="167"/>
  <c r="AA153" i="167"/>
  <c r="AA152" i="167"/>
  <c r="AA151" i="167"/>
  <c r="AA150" i="167"/>
  <c r="AA149" i="167"/>
  <c r="AA148" i="167"/>
  <c r="AA147" i="167"/>
  <c r="AA146" i="167"/>
  <c r="AA145" i="167"/>
  <c r="AA144" i="167"/>
  <c r="AA143" i="167"/>
  <c r="AA142" i="167"/>
  <c r="AA141" i="167"/>
  <c r="AA140" i="167"/>
  <c r="AA139" i="167"/>
  <c r="AA138" i="167"/>
  <c r="AA137" i="167"/>
  <c r="AA136" i="167"/>
  <c r="AA135" i="167"/>
  <c r="AA134" i="167"/>
  <c r="AA133" i="167"/>
  <c r="AA132" i="167"/>
  <c r="AA131" i="167"/>
  <c r="AA130" i="167"/>
  <c r="AA129" i="167"/>
  <c r="AA128" i="167"/>
  <c r="AA127" i="167"/>
  <c r="AA126" i="167"/>
  <c r="AA125" i="167"/>
  <c r="AA124" i="167"/>
  <c r="AA123" i="167"/>
  <c r="AA122" i="167"/>
  <c r="AA121" i="167"/>
  <c r="AA120" i="167"/>
  <c r="AA119" i="167"/>
  <c r="AA118" i="167"/>
  <c r="AA117" i="167"/>
  <c r="AA116" i="167"/>
  <c r="AA115" i="167"/>
  <c r="AA114" i="167"/>
  <c r="AA113" i="167"/>
  <c r="AA112" i="167"/>
  <c r="AA111" i="167"/>
  <c r="AA110" i="167"/>
  <c r="AA109" i="167"/>
  <c r="AA108" i="167"/>
  <c r="AA107" i="167"/>
  <c r="AA106" i="167"/>
  <c r="AA105" i="167"/>
  <c r="AA104" i="167"/>
  <c r="AA103" i="167"/>
  <c r="AA102" i="167"/>
  <c r="AA101" i="167"/>
  <c r="AA100" i="167"/>
  <c r="AA99" i="167"/>
  <c r="AA98" i="167"/>
  <c r="AA97" i="167"/>
  <c r="AA96" i="167"/>
  <c r="AA95" i="167"/>
  <c r="AA94" i="167"/>
  <c r="AA93" i="167"/>
  <c r="AA92" i="167"/>
  <c r="AA91" i="167"/>
  <c r="AA90" i="167"/>
  <c r="AA89" i="167"/>
  <c r="AA88" i="167"/>
  <c r="AA87" i="167"/>
  <c r="AA86" i="167"/>
  <c r="AA85" i="167"/>
  <c r="AA84" i="167"/>
  <c r="AA83" i="167"/>
  <c r="AA82" i="167"/>
  <c r="AA81" i="167"/>
  <c r="AA80" i="167"/>
  <c r="AA79" i="167"/>
  <c r="AA78" i="167"/>
  <c r="AA77" i="167"/>
  <c r="AA76" i="167"/>
  <c r="AA75" i="167"/>
  <c r="AA74" i="167"/>
  <c r="AA73" i="167"/>
  <c r="AA72" i="167"/>
  <c r="AA71" i="167"/>
  <c r="AA70" i="167"/>
  <c r="AA69" i="167"/>
  <c r="AA68" i="167"/>
  <c r="AA67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167" i="164"/>
  <c r="AL167" i="164"/>
  <c r="AD167" i="164"/>
  <c r="AB167" i="164"/>
  <c r="AG167" i="164" s="1"/>
  <c r="AA167" i="164"/>
  <c r="AL166" i="164"/>
  <c r="AG166" i="164"/>
  <c r="AD166" i="164"/>
  <c r="AA166" i="164"/>
  <c r="AA165" i="164"/>
  <c r="K165" i="164"/>
  <c r="AA164" i="164"/>
  <c r="K164" i="164"/>
  <c r="AA163" i="164"/>
  <c r="K163" i="164"/>
  <c r="AA162" i="164"/>
  <c r="K162" i="164"/>
  <c r="AA161" i="164"/>
  <c r="K161" i="164"/>
  <c r="AA160" i="164"/>
  <c r="K160" i="164"/>
  <c r="AA159" i="164"/>
  <c r="K159" i="164"/>
  <c r="AA158" i="164"/>
  <c r="K158" i="164"/>
  <c r="AA157" i="164"/>
  <c r="K157" i="164"/>
  <c r="AA156" i="164"/>
  <c r="K156" i="164"/>
  <c r="AA155" i="164"/>
  <c r="K155" i="164"/>
  <c r="AA154" i="164"/>
  <c r="K154" i="164"/>
  <c r="AA153" i="164"/>
  <c r="K153" i="164"/>
  <c r="AA152" i="164"/>
  <c r="K152" i="164"/>
  <c r="AA151" i="164"/>
  <c r="K151" i="164"/>
  <c r="AA150" i="164"/>
  <c r="K150" i="164"/>
  <c r="AA149" i="164"/>
  <c r="K149" i="164"/>
  <c r="AA148" i="164"/>
  <c r="K148" i="164"/>
  <c r="AA147" i="164"/>
  <c r="K147" i="164"/>
  <c r="AA146" i="164"/>
  <c r="K146" i="164"/>
  <c r="AA145" i="164"/>
  <c r="K145" i="164"/>
  <c r="AA144" i="164"/>
  <c r="K144" i="164"/>
  <c r="AA143" i="164"/>
  <c r="K143" i="164"/>
  <c r="AA142" i="164"/>
  <c r="K142" i="164"/>
  <c r="AA141" i="164"/>
  <c r="K141" i="164"/>
  <c r="AA140" i="164"/>
  <c r="K140" i="164"/>
  <c r="AA139" i="164"/>
  <c r="K139" i="164"/>
  <c r="AA138" i="164"/>
  <c r="K138" i="164"/>
  <c r="AA137" i="164"/>
  <c r="K137" i="164"/>
  <c r="AA136" i="164"/>
  <c r="K136" i="164"/>
  <c r="AA135" i="164"/>
  <c r="K135" i="164"/>
  <c r="AA134" i="164"/>
  <c r="K134" i="164"/>
  <c r="AA133" i="164"/>
  <c r="K133" i="164"/>
  <c r="AA132" i="164"/>
  <c r="K132" i="164"/>
  <c r="AA131" i="164"/>
  <c r="K131" i="164"/>
  <c r="AA130" i="164"/>
  <c r="K130" i="164"/>
  <c r="AA129" i="164"/>
  <c r="K129" i="164"/>
  <c r="AA128" i="164"/>
  <c r="K128" i="164"/>
  <c r="AA127" i="164"/>
  <c r="K127" i="164"/>
  <c r="AA126" i="164"/>
  <c r="K126" i="164"/>
  <c r="AA125" i="164"/>
  <c r="K125" i="164"/>
  <c r="AA124" i="164"/>
  <c r="K124" i="164"/>
  <c r="AA123" i="164"/>
  <c r="K123" i="164"/>
  <c r="AA122" i="164"/>
  <c r="K122" i="164"/>
  <c r="AA121" i="164"/>
  <c r="K121" i="164"/>
  <c r="AA120" i="164"/>
  <c r="K120" i="164"/>
  <c r="AA119" i="164"/>
  <c r="K119" i="164"/>
  <c r="AA118" i="164"/>
  <c r="K118" i="164"/>
  <c r="AA117" i="164"/>
  <c r="K117" i="164"/>
  <c r="AA116" i="164"/>
  <c r="K116" i="164"/>
  <c r="AA115" i="164"/>
  <c r="K115" i="164"/>
  <c r="AA114" i="164"/>
  <c r="K114" i="164"/>
  <c r="AA113" i="164"/>
  <c r="K113" i="164"/>
  <c r="AA112" i="164"/>
  <c r="K112" i="164"/>
  <c r="AA111" i="164"/>
  <c r="K111" i="164"/>
  <c r="AA110" i="164"/>
  <c r="K110" i="164"/>
  <c r="AA109" i="164"/>
  <c r="K109" i="164"/>
  <c r="AA108" i="164"/>
  <c r="K108" i="164"/>
  <c r="AA107" i="164"/>
  <c r="K107" i="164"/>
  <c r="AA106" i="164"/>
  <c r="K106" i="164"/>
  <c r="AA105" i="164"/>
  <c r="K105" i="164"/>
  <c r="AA104" i="164"/>
  <c r="K104" i="164"/>
  <c r="AA103" i="164"/>
  <c r="K103" i="164"/>
  <c r="AA102" i="164"/>
  <c r="K102" i="164"/>
  <c r="AA101" i="164"/>
  <c r="K101" i="164"/>
  <c r="AA100" i="164"/>
  <c r="K100" i="164"/>
  <c r="AA99" i="164"/>
  <c r="K99" i="164"/>
  <c r="AA98" i="164"/>
  <c r="K98" i="164"/>
  <c r="AA97" i="164"/>
  <c r="K97" i="164"/>
  <c r="AA96" i="164"/>
  <c r="K96" i="164"/>
  <c r="AA95" i="164"/>
  <c r="K95" i="164"/>
  <c r="AA94" i="164"/>
  <c r="K94" i="164"/>
  <c r="AA93" i="164"/>
  <c r="K93" i="164"/>
  <c r="AA92" i="164"/>
  <c r="K92" i="164"/>
  <c r="AA91" i="164"/>
  <c r="K91" i="164"/>
  <c r="AA90" i="164"/>
  <c r="K90" i="164"/>
  <c r="AA89" i="164"/>
  <c r="K89" i="164"/>
  <c r="AA88" i="164"/>
  <c r="K88" i="164"/>
  <c r="AA87" i="164"/>
  <c r="K87" i="164"/>
  <c r="AA86" i="164"/>
  <c r="K86" i="164"/>
  <c r="AA85" i="164"/>
  <c r="K85" i="164"/>
  <c r="AA84" i="164"/>
  <c r="K84" i="164"/>
  <c r="AA83" i="164"/>
  <c r="K83" i="164"/>
  <c r="AA82" i="164"/>
  <c r="K82" i="164"/>
  <c r="AA81" i="164"/>
  <c r="K81" i="164"/>
  <c r="AA80" i="164"/>
  <c r="K80" i="164"/>
  <c r="AA79" i="164"/>
  <c r="K79" i="164"/>
  <c r="AA78" i="164"/>
  <c r="K78" i="164"/>
  <c r="AA77" i="164"/>
  <c r="K77" i="164"/>
  <c r="AA76" i="164"/>
  <c r="K76" i="164"/>
  <c r="AA75" i="164"/>
  <c r="K75" i="164"/>
  <c r="AA74" i="164"/>
  <c r="K74" i="164"/>
  <c r="AA73" i="164"/>
  <c r="K73" i="164"/>
  <c r="AA72" i="164"/>
  <c r="K72" i="164"/>
  <c r="AA71" i="164"/>
  <c r="K71" i="164"/>
  <c r="AA70" i="164"/>
  <c r="K70" i="164"/>
  <c r="AA69" i="164"/>
  <c r="K69" i="164"/>
  <c r="AA68" i="164"/>
  <c r="K68" i="164"/>
  <c r="AA67" i="164"/>
  <c r="K67" i="164"/>
  <c r="AA66" i="164"/>
  <c r="K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B16" i="167"/>
  <c r="E16" i="167" l="1"/>
  <c r="D16" i="167"/>
  <c r="C16" i="167"/>
  <c r="L16" i="164"/>
  <c r="M16" i="164" s="1"/>
  <c r="I10" i="152"/>
  <c r="E12" i="168"/>
  <c r="G12" i="168"/>
  <c r="D12" i="168"/>
  <c r="C12" i="168"/>
  <c r="F12" i="168"/>
  <c r="F13" i="168"/>
  <c r="E13" i="168"/>
  <c r="D13" i="168"/>
  <c r="G13" i="168"/>
  <c r="C13" i="168"/>
  <c r="AN2" i="167"/>
  <c r="AN3" i="167"/>
  <c r="AN4" i="167"/>
  <c r="AC167" i="164"/>
  <c r="AC164" i="164"/>
  <c r="AB163" i="164"/>
  <c r="AC160" i="164"/>
  <c r="AB159" i="164"/>
  <c r="AC156" i="164"/>
  <c r="AB155" i="164"/>
  <c r="AC152" i="164"/>
  <c r="AB151" i="164"/>
  <c r="AC148" i="164"/>
  <c r="AB147" i="164"/>
  <c r="AC144" i="164"/>
  <c r="AB143" i="164"/>
  <c r="AC140" i="164"/>
  <c r="AB139" i="164"/>
  <c r="AC136" i="164"/>
  <c r="AB135" i="164"/>
  <c r="AC132" i="164"/>
  <c r="AB131" i="164"/>
  <c r="AC128" i="164"/>
  <c r="AB127" i="164"/>
  <c r="AC124" i="164"/>
  <c r="AB123" i="164"/>
  <c r="AC120" i="164"/>
  <c r="AB119" i="164"/>
  <c r="AB165" i="164"/>
  <c r="AC162" i="164"/>
  <c r="AB161" i="164"/>
  <c r="AC158" i="164"/>
  <c r="AC165" i="164"/>
  <c r="AB162" i="164"/>
  <c r="AC161" i="164"/>
  <c r="AB158" i="164"/>
  <c r="AC155" i="164"/>
  <c r="AC151" i="164"/>
  <c r="AC147" i="164"/>
  <c r="AC143" i="164"/>
  <c r="AC139" i="164"/>
  <c r="AC135" i="164"/>
  <c r="AC131" i="164"/>
  <c r="AC127" i="164"/>
  <c r="AC123" i="164"/>
  <c r="AC119" i="164"/>
  <c r="AC116" i="164"/>
  <c r="AB115" i="164"/>
  <c r="AC112" i="164"/>
  <c r="AB111" i="164"/>
  <c r="AC163" i="164"/>
  <c r="AC159" i="164"/>
  <c r="AB157" i="164"/>
  <c r="AC154" i="164"/>
  <c r="AB153" i="164"/>
  <c r="AC150" i="164"/>
  <c r="AB149" i="164"/>
  <c r="AC146" i="164"/>
  <c r="AB145" i="164"/>
  <c r="AC142" i="164"/>
  <c r="AB141" i="164"/>
  <c r="AC138" i="164"/>
  <c r="AB137" i="164"/>
  <c r="AC134" i="164"/>
  <c r="AB133" i="164"/>
  <c r="AC130" i="164"/>
  <c r="AB129" i="164"/>
  <c r="AC126" i="164"/>
  <c r="AB125" i="164"/>
  <c r="AC122" i="164"/>
  <c r="AB121" i="164"/>
  <c r="AC118" i="164"/>
  <c r="AB117" i="164"/>
  <c r="AC114" i="164"/>
  <c r="AB113" i="164"/>
  <c r="AC110" i="164"/>
  <c r="AB109" i="164"/>
  <c r="AC106" i="164"/>
  <c r="AB105" i="164"/>
  <c r="AC102" i="164"/>
  <c r="AB101" i="164"/>
  <c r="AC98" i="164"/>
  <c r="AB97" i="164"/>
  <c r="AC94" i="164"/>
  <c r="AB93" i="164"/>
  <c r="AC90" i="164"/>
  <c r="AB89" i="164"/>
  <c r="AC86" i="164"/>
  <c r="AB85" i="164"/>
  <c r="AC82" i="164"/>
  <c r="AB81" i="164"/>
  <c r="AC78" i="164"/>
  <c r="AB77" i="164"/>
  <c r="AC74" i="164"/>
  <c r="AB73" i="164"/>
  <c r="AC70" i="164"/>
  <c r="AB69" i="164"/>
  <c r="AC66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B156" i="164"/>
  <c r="AB154" i="164"/>
  <c r="AB152" i="164"/>
  <c r="AB150" i="164"/>
  <c r="AB148" i="164"/>
  <c r="AB146" i="164"/>
  <c r="AB144" i="164"/>
  <c r="AB142" i="164"/>
  <c r="AB140" i="164"/>
  <c r="AB138" i="164"/>
  <c r="AB136" i="164"/>
  <c r="AB134" i="164"/>
  <c r="AB164" i="164"/>
  <c r="AC157" i="164"/>
  <c r="AC141" i="164"/>
  <c r="AB128" i="164"/>
  <c r="AB120" i="164"/>
  <c r="AB116" i="164"/>
  <c r="AB112" i="164"/>
  <c r="AC108" i="164"/>
  <c r="AB107" i="164"/>
  <c r="AC104" i="164"/>
  <c r="AB103" i="164"/>
  <c r="AC100" i="164"/>
  <c r="AB99" i="164"/>
  <c r="AC96" i="164"/>
  <c r="AB95" i="164"/>
  <c r="AC92" i="164"/>
  <c r="AB91" i="164"/>
  <c r="AC88" i="164"/>
  <c r="AB87" i="164"/>
  <c r="AC84" i="164"/>
  <c r="AB83" i="164"/>
  <c r="AC80" i="164"/>
  <c r="AB79" i="164"/>
  <c r="AC76" i="164"/>
  <c r="AB75" i="164"/>
  <c r="AC72" i="164"/>
  <c r="AB71" i="164"/>
  <c r="AC68" i="164"/>
  <c r="AB67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110" i="164"/>
  <c r="AB104" i="164"/>
  <c r="AB100" i="164"/>
  <c r="AB94" i="164"/>
  <c r="AB78" i="164"/>
  <c r="AB72" i="164"/>
  <c r="AB70" i="164"/>
  <c r="AB64" i="164"/>
  <c r="AB56" i="164"/>
  <c r="AB52" i="164"/>
  <c r="AB46" i="164"/>
  <c r="AB42" i="164"/>
  <c r="AB40" i="164"/>
  <c r="AB32" i="164"/>
  <c r="AB30" i="164"/>
  <c r="AB24" i="164"/>
  <c r="AC18" i="164"/>
  <c r="AC145" i="164"/>
  <c r="AB130" i="164"/>
  <c r="AC129" i="164"/>
  <c r="AB160" i="164"/>
  <c r="AC149" i="164"/>
  <c r="AC133" i="164"/>
  <c r="AB132" i="164"/>
  <c r="AB124" i="164"/>
  <c r="AB114" i="164"/>
  <c r="AC109" i="164"/>
  <c r="AC105" i="164"/>
  <c r="AC101" i="164"/>
  <c r="AC97" i="164"/>
  <c r="AC93" i="164"/>
  <c r="AC89" i="164"/>
  <c r="AC85" i="164"/>
  <c r="AC81" i="164"/>
  <c r="AC77" i="164"/>
  <c r="AC73" i="164"/>
  <c r="AC69" i="164"/>
  <c r="AC65" i="164"/>
  <c r="AC61" i="164"/>
  <c r="AC57" i="164"/>
  <c r="AC53" i="164"/>
  <c r="AC49" i="164"/>
  <c r="AC45" i="164"/>
  <c r="AC41" i="164"/>
  <c r="AC37" i="164"/>
  <c r="AC33" i="164"/>
  <c r="AC29" i="164"/>
  <c r="AC25" i="164"/>
  <c r="AB22" i="164"/>
  <c r="AC153" i="164"/>
  <c r="AC137" i="164"/>
  <c r="AB126" i="164"/>
  <c r="AC125" i="164"/>
  <c r="AB118" i="164"/>
  <c r="AC117" i="164"/>
  <c r="AC113" i="164"/>
  <c r="AC107" i="164"/>
  <c r="AC103" i="164"/>
  <c r="AC99" i="164"/>
  <c r="AC95" i="164"/>
  <c r="AC91" i="164"/>
  <c r="AC87" i="164"/>
  <c r="AC83" i="164"/>
  <c r="AC79" i="164"/>
  <c r="AC75" i="164"/>
  <c r="AC71" i="164"/>
  <c r="AC67" i="164"/>
  <c r="AC63" i="164"/>
  <c r="AC59" i="164"/>
  <c r="AC55" i="164"/>
  <c r="AC51" i="164"/>
  <c r="AC47" i="164"/>
  <c r="AC43" i="164"/>
  <c r="AC39" i="164"/>
  <c r="AC35" i="164"/>
  <c r="AC31" i="164"/>
  <c r="AC27" i="164"/>
  <c r="AC23" i="164"/>
  <c r="AC20" i="164"/>
  <c r="AB19" i="164"/>
  <c r="AC16" i="164"/>
  <c r="AB122" i="164"/>
  <c r="AC121" i="164"/>
  <c r="AC115" i="164"/>
  <c r="AC111" i="164"/>
  <c r="AB108" i="164"/>
  <c r="AB106" i="164"/>
  <c r="AB102" i="164"/>
  <c r="AB98" i="164"/>
  <c r="AB96" i="164"/>
  <c r="AB92" i="164"/>
  <c r="AB90" i="164"/>
  <c r="AB88" i="164"/>
  <c r="AB86" i="164"/>
  <c r="AB84" i="164"/>
  <c r="AB82" i="164"/>
  <c r="AB80" i="164"/>
  <c r="AB76" i="164"/>
  <c r="AB74" i="164"/>
  <c r="AB68" i="164"/>
  <c r="AB6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121" i="164" l="1"/>
  <c r="AI137" i="164"/>
  <c r="AI27" i="164"/>
  <c r="AI75" i="164"/>
  <c r="AI107" i="164"/>
  <c r="AI43" i="164"/>
  <c r="AI59" i="164"/>
  <c r="AI91" i="164"/>
  <c r="AI125" i="164"/>
  <c r="AI37" i="164"/>
  <c r="AI53" i="164"/>
  <c r="AI69" i="164"/>
  <c r="AI85" i="164"/>
  <c r="AI101" i="164"/>
  <c r="AI131" i="164"/>
  <c r="AI147" i="164"/>
  <c r="AI129" i="164"/>
  <c r="K159" i="167"/>
  <c r="K143" i="167"/>
  <c r="K127" i="167"/>
  <c r="K109" i="167"/>
  <c r="K93" i="167"/>
  <c r="K154" i="167"/>
  <c r="K138" i="167"/>
  <c r="K122" i="167"/>
  <c r="K132" i="167"/>
  <c r="K108" i="167"/>
  <c r="K100" i="167"/>
  <c r="K92" i="167"/>
  <c r="K79" i="167"/>
  <c r="K63" i="167"/>
  <c r="K47" i="167"/>
  <c r="K31" i="167"/>
  <c r="K89" i="167"/>
  <c r="K73" i="167"/>
  <c r="K57" i="167"/>
  <c r="K41" i="167"/>
  <c r="K25" i="167"/>
  <c r="K144" i="167"/>
  <c r="K155" i="167"/>
  <c r="K139" i="167"/>
  <c r="K123" i="167"/>
  <c r="K105" i="167"/>
  <c r="K150" i="167"/>
  <c r="K134" i="167"/>
  <c r="K118" i="167"/>
  <c r="K116" i="167"/>
  <c r="K107" i="167"/>
  <c r="K99" i="167"/>
  <c r="K91" i="167"/>
  <c r="K75" i="167"/>
  <c r="K59" i="167"/>
  <c r="K43" i="167"/>
  <c r="K27" i="167"/>
  <c r="K152" i="167"/>
  <c r="K156" i="167"/>
  <c r="K85" i="167"/>
  <c r="K69" i="167"/>
  <c r="K53" i="167"/>
  <c r="K37" i="167"/>
  <c r="K128" i="167"/>
  <c r="K151" i="167"/>
  <c r="K135" i="167"/>
  <c r="K119" i="167"/>
  <c r="K101" i="167"/>
  <c r="K162" i="167"/>
  <c r="K146" i="167"/>
  <c r="K130" i="167"/>
  <c r="K114" i="167"/>
  <c r="K164" i="167"/>
  <c r="K112" i="167"/>
  <c r="K104" i="167"/>
  <c r="K96" i="167"/>
  <c r="K87" i="167"/>
  <c r="K71" i="167"/>
  <c r="K55" i="167"/>
  <c r="K39" i="167"/>
  <c r="K23" i="167"/>
  <c r="K136" i="167"/>
  <c r="K140" i="167"/>
  <c r="K81" i="167"/>
  <c r="K65" i="167"/>
  <c r="K49" i="167"/>
  <c r="K33" i="167"/>
  <c r="K19" i="167"/>
  <c r="K163" i="167"/>
  <c r="K147" i="167"/>
  <c r="K131" i="167"/>
  <c r="K115" i="167"/>
  <c r="K97" i="167"/>
  <c r="K158" i="167"/>
  <c r="K142" i="167"/>
  <c r="K126" i="167"/>
  <c r="K148" i="167"/>
  <c r="K111" i="167"/>
  <c r="K103" i="167"/>
  <c r="K95" i="167"/>
  <c r="K83" i="167"/>
  <c r="K67" i="167"/>
  <c r="K51" i="167"/>
  <c r="K35" i="167"/>
  <c r="K120" i="167"/>
  <c r="K124" i="167"/>
  <c r="K77" i="167"/>
  <c r="K61" i="167"/>
  <c r="K45" i="167"/>
  <c r="K29" i="167"/>
  <c r="K160" i="167"/>
  <c r="H12" i="168" l="1"/>
  <c r="AC167" i="167"/>
  <c r="AB165" i="167"/>
  <c r="AC162" i="167"/>
  <c r="AB161" i="167"/>
  <c r="AC158" i="167"/>
  <c r="AB157" i="167"/>
  <c r="AC154" i="167"/>
  <c r="AB153" i="167"/>
  <c r="AC150" i="167"/>
  <c r="AB149" i="167"/>
  <c r="AC146" i="167"/>
  <c r="AB145" i="167"/>
  <c r="AC142" i="167"/>
  <c r="AB141" i="167"/>
  <c r="AC138" i="167"/>
  <c r="AB137" i="167"/>
  <c r="AC134" i="167"/>
  <c r="AB133" i="167"/>
  <c r="AC130" i="167"/>
  <c r="AB129" i="167"/>
  <c r="AC126" i="167"/>
  <c r="AB125" i="167"/>
  <c r="AC122" i="167"/>
  <c r="AB121" i="167"/>
  <c r="AC118" i="167"/>
  <c r="AB117" i="167"/>
  <c r="AC114" i="167"/>
  <c r="AB113" i="167"/>
  <c r="AC164" i="167"/>
  <c r="AB163" i="167"/>
  <c r="AC160" i="167"/>
  <c r="AB159" i="167"/>
  <c r="AC156" i="167"/>
  <c r="AB155" i="167"/>
  <c r="AC152" i="167"/>
  <c r="AB151" i="167"/>
  <c r="AC148" i="167"/>
  <c r="AB147" i="167"/>
  <c r="AC144" i="167"/>
  <c r="AB143" i="167"/>
  <c r="AC140" i="167"/>
  <c r="AB139" i="167"/>
  <c r="AC136" i="167"/>
  <c r="AB135" i="167"/>
  <c r="AC132" i="167"/>
  <c r="AB131" i="167"/>
  <c r="AC128" i="167"/>
  <c r="AB127" i="167"/>
  <c r="AC124" i="167"/>
  <c r="AB123" i="167"/>
  <c r="AC120" i="167"/>
  <c r="AB119" i="167"/>
  <c r="AC116" i="167"/>
  <c r="AB115" i="167"/>
  <c r="AB112" i="167"/>
  <c r="AC109" i="167"/>
  <c r="AB108" i="167"/>
  <c r="AC105" i="167"/>
  <c r="AB104" i="167"/>
  <c r="AC101" i="167"/>
  <c r="AB100" i="167"/>
  <c r="AC97" i="167"/>
  <c r="AB96" i="167"/>
  <c r="AC93" i="167"/>
  <c r="AB92" i="167"/>
  <c r="AC89" i="167"/>
  <c r="AB88" i="167"/>
  <c r="AC85" i="167"/>
  <c r="AB84" i="167"/>
  <c r="AC81" i="167"/>
  <c r="AB80" i="167"/>
  <c r="AC77" i="167"/>
  <c r="AB76" i="167"/>
  <c r="AC73" i="167"/>
  <c r="AB72" i="167"/>
  <c r="AC69" i="167"/>
  <c r="AB68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B164" i="167"/>
  <c r="AB162" i="167"/>
  <c r="AB160" i="167"/>
  <c r="AB158" i="167"/>
  <c r="AB156" i="167"/>
  <c r="AB154" i="167"/>
  <c r="AB152" i="167"/>
  <c r="AB150" i="167"/>
  <c r="AB148" i="167"/>
  <c r="AB146" i="167"/>
  <c r="AB144" i="167"/>
  <c r="AB142" i="167"/>
  <c r="AB140" i="167"/>
  <c r="AB138" i="167"/>
  <c r="AB136" i="167"/>
  <c r="AB134" i="167"/>
  <c r="AB132" i="167"/>
  <c r="AB130" i="167"/>
  <c r="AB128" i="167"/>
  <c r="AB126" i="167"/>
  <c r="AB124" i="167"/>
  <c r="AB122" i="167"/>
  <c r="AB120" i="167"/>
  <c r="AB118" i="167"/>
  <c r="AB116" i="167"/>
  <c r="AB114" i="167"/>
  <c r="AC110" i="167"/>
  <c r="AB109" i="167"/>
  <c r="AC106" i="167"/>
  <c r="AB105" i="167"/>
  <c r="AC102" i="167"/>
  <c r="AB101" i="167"/>
  <c r="AC98" i="167"/>
  <c r="AB97" i="167"/>
  <c r="AC94" i="167"/>
  <c r="AB93" i="167"/>
  <c r="AC165" i="167"/>
  <c r="AC161" i="167"/>
  <c r="AC157" i="167"/>
  <c r="AC153" i="167"/>
  <c r="AC149" i="167"/>
  <c r="AC145" i="167"/>
  <c r="AC141" i="167"/>
  <c r="AC137" i="167"/>
  <c r="AC133" i="167"/>
  <c r="AC129" i="167"/>
  <c r="AC125" i="167"/>
  <c r="AC121" i="167"/>
  <c r="AC117" i="167"/>
  <c r="AC113" i="167"/>
  <c r="AC111" i="167"/>
  <c r="AB110" i="167"/>
  <c r="AC107" i="167"/>
  <c r="AB106" i="167"/>
  <c r="AC103" i="167"/>
  <c r="AB102" i="167"/>
  <c r="AC99" i="167"/>
  <c r="AB98" i="167"/>
  <c r="AC95" i="167"/>
  <c r="AB94" i="167"/>
  <c r="AC91" i="167"/>
  <c r="AB90" i="167"/>
  <c r="AC87" i="167"/>
  <c r="AB86" i="167"/>
  <c r="AC83" i="167"/>
  <c r="AB82" i="167"/>
  <c r="AC79" i="167"/>
  <c r="AB78" i="167"/>
  <c r="AC75" i="167"/>
  <c r="AB74" i="167"/>
  <c r="AC71" i="167"/>
  <c r="AB70" i="167"/>
  <c r="AC67" i="167"/>
  <c r="AB6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C151" i="167"/>
  <c r="AC135" i="167"/>
  <c r="AC119" i="167"/>
  <c r="AI119" i="167" s="1"/>
  <c r="AB111" i="167"/>
  <c r="AB107" i="167"/>
  <c r="AB103" i="167"/>
  <c r="AB99" i="167"/>
  <c r="AB95" i="167"/>
  <c r="AC88" i="167"/>
  <c r="AC84" i="167"/>
  <c r="AC80" i="167"/>
  <c r="AC76" i="167"/>
  <c r="AC72" i="167"/>
  <c r="AC68" i="167"/>
  <c r="AC64" i="167"/>
  <c r="AC60" i="167"/>
  <c r="AC56" i="167"/>
  <c r="AC52" i="167"/>
  <c r="AC48" i="167"/>
  <c r="AC44" i="167"/>
  <c r="AC40" i="167"/>
  <c r="AC36" i="167"/>
  <c r="AC32" i="167"/>
  <c r="AC28" i="167"/>
  <c r="AI28" i="167" s="1"/>
  <c r="AC24" i="167"/>
  <c r="AC20" i="167"/>
  <c r="AB19" i="167"/>
  <c r="AC18" i="167"/>
  <c r="AB17" i="167"/>
  <c r="AC16" i="167"/>
  <c r="AC155" i="167"/>
  <c r="AC139" i="167"/>
  <c r="AC123" i="167"/>
  <c r="AB91" i="167"/>
  <c r="AB87" i="167"/>
  <c r="AB83" i="167"/>
  <c r="AB79" i="167"/>
  <c r="AB75" i="167"/>
  <c r="AB71" i="167"/>
  <c r="AB67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159" i="167"/>
  <c r="AC143" i="167"/>
  <c r="AC127" i="167"/>
  <c r="AC90" i="167"/>
  <c r="AC86" i="167"/>
  <c r="AC82" i="167"/>
  <c r="AC78" i="167"/>
  <c r="AC74" i="167"/>
  <c r="AC70" i="167"/>
  <c r="AC66" i="167"/>
  <c r="AC62" i="167"/>
  <c r="AC58" i="167"/>
  <c r="AC54" i="167"/>
  <c r="AC50" i="167"/>
  <c r="AC46" i="167"/>
  <c r="AC42" i="167"/>
  <c r="AC38" i="167"/>
  <c r="AC34" i="167"/>
  <c r="AC30" i="167"/>
  <c r="AC26" i="167"/>
  <c r="AC22" i="167"/>
  <c r="AC163" i="167"/>
  <c r="AC147" i="167"/>
  <c r="AC131" i="167"/>
  <c r="AC115" i="167"/>
  <c r="AC112" i="167"/>
  <c r="AC108" i="167"/>
  <c r="AC104" i="167"/>
  <c r="AC100" i="167"/>
  <c r="AC96" i="167"/>
  <c r="AC92" i="167"/>
  <c r="AB89" i="167"/>
  <c r="AB85" i="167"/>
  <c r="AB81" i="167"/>
  <c r="AB77" i="167"/>
  <c r="AB73" i="167"/>
  <c r="AB69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165" i="164"/>
  <c r="AI145" i="164"/>
  <c r="AI19" i="164"/>
  <c r="AI111" i="164"/>
  <c r="AI116" i="164"/>
  <c r="AI161" i="164"/>
  <c r="AI158" i="164"/>
  <c r="AI162" i="164"/>
  <c r="AI115" i="164"/>
  <c r="AD54" i="164"/>
  <c r="AF54" i="164" s="1"/>
  <c r="AH54" i="164" s="1"/>
  <c r="AE54" i="164"/>
  <c r="AG54" i="164" s="1"/>
  <c r="AE88" i="164"/>
  <c r="AG88" i="164" s="1"/>
  <c r="AD88" i="164"/>
  <c r="AF88" i="164" s="1"/>
  <c r="AH88" i="164" s="1"/>
  <c r="AC166" i="164"/>
  <c r="AI16" i="164"/>
  <c r="AD22" i="164"/>
  <c r="AF22" i="164" s="1"/>
  <c r="AH22" i="164" s="1"/>
  <c r="AE22" i="164"/>
  <c r="AG22" i="164" s="1"/>
  <c r="AE72" i="164"/>
  <c r="AG72" i="164" s="1"/>
  <c r="AD72" i="164"/>
  <c r="AF72" i="164" s="1"/>
  <c r="AH7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D75" i="164"/>
  <c r="AF75" i="164" s="1"/>
  <c r="AH75" i="164" s="1"/>
  <c r="AE75" i="164"/>
  <c r="AG75" i="164" s="1"/>
  <c r="AD99" i="164"/>
  <c r="AF99" i="164" s="1"/>
  <c r="AH99" i="164" s="1"/>
  <c r="AE99" i="164"/>
  <c r="AG99" i="164" s="1"/>
  <c r="AD164" i="164"/>
  <c r="AF164" i="164" s="1"/>
  <c r="AH164" i="164" s="1"/>
  <c r="AE164" i="164"/>
  <c r="AG164" i="164" s="1"/>
  <c r="AE146" i="164"/>
  <c r="AG146" i="164" s="1"/>
  <c r="AD146" i="164"/>
  <c r="AF146" i="164" s="1"/>
  <c r="AH146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E85" i="164"/>
  <c r="AG85" i="164" s="1"/>
  <c r="AD85" i="164"/>
  <c r="AF85" i="164" s="1"/>
  <c r="AH85" i="164" s="1"/>
  <c r="AE109" i="164"/>
  <c r="AG109" i="164" s="1"/>
  <c r="AD109" i="164"/>
  <c r="AF109" i="164" s="1"/>
  <c r="AH109" i="164" s="1"/>
  <c r="AD133" i="164"/>
  <c r="AF133" i="164" s="1"/>
  <c r="AH133" i="164" s="1"/>
  <c r="AE133" i="164"/>
  <c r="AG133" i="164" s="1"/>
  <c r="AE123" i="164"/>
  <c r="AG123" i="164" s="1"/>
  <c r="AD123" i="164"/>
  <c r="AF123" i="164" s="1"/>
  <c r="AH123" i="164" s="1"/>
  <c r="AE147" i="164"/>
  <c r="AG147" i="164" s="1"/>
  <c r="AD147" i="164"/>
  <c r="AF147" i="164" s="1"/>
  <c r="AH147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68" i="164"/>
  <c r="AG68" i="164" s="1"/>
  <c r="AD68" i="164"/>
  <c r="AF68" i="164" s="1"/>
  <c r="AH68" i="164" s="1"/>
  <c r="AD82" i="164"/>
  <c r="AF82" i="164" s="1"/>
  <c r="AH82" i="164" s="1"/>
  <c r="AE82" i="164"/>
  <c r="AG82" i="164" s="1"/>
  <c r="AD90" i="164"/>
  <c r="AF90" i="164" s="1"/>
  <c r="AH90" i="164" s="1"/>
  <c r="AE90" i="164"/>
  <c r="AG90" i="164" s="1"/>
  <c r="AD102" i="164"/>
  <c r="AF102" i="164" s="1"/>
  <c r="AH102" i="164" s="1"/>
  <c r="AE102" i="164"/>
  <c r="AG102" i="164" s="1"/>
  <c r="AE19" i="164"/>
  <c r="AG19" i="164" s="1"/>
  <c r="AD19" i="164"/>
  <c r="AF19" i="164" s="1"/>
  <c r="AH19" i="164" s="1"/>
  <c r="AI31" i="164"/>
  <c r="AI47" i="164"/>
  <c r="AI63" i="164"/>
  <c r="AI79" i="164"/>
  <c r="AI95" i="164"/>
  <c r="AI113" i="164"/>
  <c r="AE126" i="164"/>
  <c r="AG126" i="164" s="1"/>
  <c r="AD126" i="164"/>
  <c r="AF126" i="164" s="1"/>
  <c r="AH126" i="164" s="1"/>
  <c r="AI25" i="164"/>
  <c r="AI41" i="164"/>
  <c r="AI57" i="164"/>
  <c r="AI73" i="164"/>
  <c r="AI89" i="164"/>
  <c r="AI105" i="164"/>
  <c r="AD132" i="164"/>
  <c r="AF132" i="164" s="1"/>
  <c r="AH132" i="164" s="1"/>
  <c r="AE132" i="164"/>
  <c r="AG132" i="164" s="1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D78" i="164"/>
  <c r="AF78" i="164" s="1"/>
  <c r="AH78" i="164" s="1"/>
  <c r="AE78" i="164"/>
  <c r="AG78" i="164" s="1"/>
  <c r="AD110" i="164"/>
  <c r="AF110" i="164" s="1"/>
  <c r="AH110" i="164" s="1"/>
  <c r="AE110" i="164"/>
  <c r="AG110" i="164" s="1"/>
  <c r="AI21" i="164"/>
  <c r="AI28" i="164"/>
  <c r="AI36" i="164"/>
  <c r="AI44" i="164"/>
  <c r="AI52" i="164"/>
  <c r="AI60" i="164"/>
  <c r="AI68" i="164"/>
  <c r="AI76" i="164"/>
  <c r="AI84" i="164"/>
  <c r="AI92" i="164"/>
  <c r="AI100" i="164"/>
  <c r="AI108" i="164"/>
  <c r="AD128" i="164"/>
  <c r="AF128" i="164" s="1"/>
  <c r="AH128" i="164" s="1"/>
  <c r="AE128" i="164"/>
  <c r="AG128" i="164" s="1"/>
  <c r="AD140" i="164"/>
  <c r="AF140" i="164" s="1"/>
  <c r="AH140" i="164" s="1"/>
  <c r="AE140" i="164"/>
  <c r="AG140" i="164" s="1"/>
  <c r="AD148" i="164"/>
  <c r="AF148" i="164" s="1"/>
  <c r="AH148" i="164" s="1"/>
  <c r="AE148" i="164"/>
  <c r="AG148" i="164" s="1"/>
  <c r="AD156" i="164"/>
  <c r="AF156" i="164" s="1"/>
  <c r="AH156" i="164" s="1"/>
  <c r="AE156" i="164"/>
  <c r="AG156" i="164" s="1"/>
  <c r="AI30" i="164"/>
  <c r="AI38" i="164"/>
  <c r="AI46" i="164"/>
  <c r="AI54" i="164"/>
  <c r="AI62" i="164"/>
  <c r="AI70" i="164"/>
  <c r="AI78" i="164"/>
  <c r="AI86" i="164"/>
  <c r="AI94" i="164"/>
  <c r="AI102" i="164"/>
  <c r="AI110" i="164"/>
  <c r="AI118" i="164"/>
  <c r="AI126" i="164"/>
  <c r="AI134" i="164"/>
  <c r="AI142" i="164"/>
  <c r="AI150" i="164"/>
  <c r="AI159" i="164"/>
  <c r="AD111" i="164"/>
  <c r="AF111" i="164" s="1"/>
  <c r="AH111" i="164" s="1"/>
  <c r="AE111" i="164"/>
  <c r="AG111" i="164" s="1"/>
  <c r="AI119" i="164"/>
  <c r="AI135" i="164"/>
  <c r="AI151" i="164"/>
  <c r="AE162" i="164"/>
  <c r="AG162" i="164" s="1"/>
  <c r="AD162" i="164"/>
  <c r="AF162" i="164" s="1"/>
  <c r="AH162" i="164" s="1"/>
  <c r="AD161" i="164"/>
  <c r="AF161" i="164" s="1"/>
  <c r="AH161" i="164" s="1"/>
  <c r="AE161" i="164"/>
  <c r="AG161" i="164" s="1"/>
  <c r="AI124" i="164"/>
  <c r="AI132" i="164"/>
  <c r="AI140" i="164"/>
  <c r="AI148" i="164"/>
  <c r="AI156" i="164"/>
  <c r="AI164" i="164"/>
  <c r="AD38" i="164"/>
  <c r="AF38" i="164" s="1"/>
  <c r="AH38" i="164" s="1"/>
  <c r="AE38" i="164"/>
  <c r="AG38" i="164" s="1"/>
  <c r="AE80" i="164"/>
  <c r="AG80" i="164" s="1"/>
  <c r="AD80" i="164"/>
  <c r="AF80" i="164" s="1"/>
  <c r="AH80" i="164" s="1"/>
  <c r="AD98" i="164"/>
  <c r="AF98" i="164" s="1"/>
  <c r="AH98" i="164" s="1"/>
  <c r="AE98" i="164"/>
  <c r="AG98" i="164" s="1"/>
  <c r="AD124" i="164"/>
  <c r="AF124" i="164" s="1"/>
  <c r="AH124" i="164" s="1"/>
  <c r="AE124" i="164"/>
  <c r="AG124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D67" i="164"/>
  <c r="AF67" i="164" s="1"/>
  <c r="AH67" i="164" s="1"/>
  <c r="AE67" i="164"/>
  <c r="AG67" i="164" s="1"/>
  <c r="AD91" i="164"/>
  <c r="AF91" i="164" s="1"/>
  <c r="AH91" i="164" s="1"/>
  <c r="AE91" i="164"/>
  <c r="AG91" i="164" s="1"/>
  <c r="AD120" i="164"/>
  <c r="AF120" i="164" s="1"/>
  <c r="AH120" i="164" s="1"/>
  <c r="AE120" i="164"/>
  <c r="AG120" i="164" s="1"/>
  <c r="AE138" i="164"/>
  <c r="AG138" i="164" s="1"/>
  <c r="AD138" i="164"/>
  <c r="AF138" i="164" s="1"/>
  <c r="AH138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E77" i="164"/>
  <c r="AG77" i="164" s="1"/>
  <c r="AD77" i="164"/>
  <c r="AF77" i="164" s="1"/>
  <c r="AH77" i="164" s="1"/>
  <c r="AE101" i="164"/>
  <c r="AG101" i="164" s="1"/>
  <c r="AD101" i="164"/>
  <c r="AF101" i="164" s="1"/>
  <c r="AH101" i="164" s="1"/>
  <c r="AD125" i="164"/>
  <c r="AF125" i="164" s="1"/>
  <c r="AH125" i="164" s="1"/>
  <c r="AE125" i="164"/>
  <c r="AG125" i="164" s="1"/>
  <c r="AD149" i="164"/>
  <c r="AF149" i="164" s="1"/>
  <c r="AH149" i="164" s="1"/>
  <c r="AE149" i="164"/>
  <c r="AG149" i="164" s="1"/>
  <c r="AE131" i="164"/>
  <c r="AG131" i="164" s="1"/>
  <c r="AD131" i="164"/>
  <c r="AF131" i="164" s="1"/>
  <c r="AH131" i="164" s="1"/>
  <c r="AE155" i="164"/>
  <c r="AG155" i="164" s="1"/>
  <c r="AD155" i="164"/>
  <c r="AF155" i="164" s="1"/>
  <c r="AH155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D74" i="164"/>
  <c r="AF74" i="164" s="1"/>
  <c r="AH74" i="164" s="1"/>
  <c r="AE74" i="164"/>
  <c r="AG74" i="164" s="1"/>
  <c r="AE84" i="164"/>
  <c r="AG84" i="164" s="1"/>
  <c r="AD84" i="164"/>
  <c r="AF84" i="164" s="1"/>
  <c r="AH84" i="164" s="1"/>
  <c r="AE92" i="164"/>
  <c r="AG92" i="164" s="1"/>
  <c r="AD92" i="164"/>
  <c r="AF92" i="164" s="1"/>
  <c r="AH92" i="164" s="1"/>
  <c r="AD106" i="164"/>
  <c r="AF106" i="164" s="1"/>
  <c r="AH106" i="164" s="1"/>
  <c r="AE106" i="164"/>
  <c r="AG106" i="164" s="1"/>
  <c r="AI20" i="164"/>
  <c r="AI35" i="164"/>
  <c r="AI51" i="164"/>
  <c r="AI67" i="164"/>
  <c r="AI83" i="164"/>
  <c r="AI99" i="164"/>
  <c r="AI117" i="164"/>
  <c r="AI29" i="164"/>
  <c r="AI45" i="164"/>
  <c r="AI61" i="164"/>
  <c r="AI77" i="164"/>
  <c r="AI93" i="164"/>
  <c r="AI109" i="164"/>
  <c r="AI133" i="164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D94" i="164"/>
  <c r="AF94" i="164" s="1"/>
  <c r="AH94" i="164" s="1"/>
  <c r="AE94" i="164"/>
  <c r="AG94" i="164" s="1"/>
  <c r="AB166" i="164"/>
  <c r="AE16" i="164"/>
  <c r="AD16" i="164"/>
  <c r="AF16" i="164" s="1"/>
  <c r="AH16" i="164" s="1"/>
  <c r="AH16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D71" i="164"/>
  <c r="AF71" i="164" s="1"/>
  <c r="AH71" i="164" s="1"/>
  <c r="AE71" i="164"/>
  <c r="AG71" i="164" s="1"/>
  <c r="AD79" i="164"/>
  <c r="AF79" i="164" s="1"/>
  <c r="AH79" i="164" s="1"/>
  <c r="AE79" i="164"/>
  <c r="AG79" i="164" s="1"/>
  <c r="AD87" i="164"/>
  <c r="AF87" i="164" s="1"/>
  <c r="AH87" i="164" s="1"/>
  <c r="AE87" i="164"/>
  <c r="AG87" i="164" s="1"/>
  <c r="AD95" i="164"/>
  <c r="AF95" i="164" s="1"/>
  <c r="AH95" i="164" s="1"/>
  <c r="AE95" i="164"/>
  <c r="AG95" i="164" s="1"/>
  <c r="AD103" i="164"/>
  <c r="AF103" i="164" s="1"/>
  <c r="AH103" i="164" s="1"/>
  <c r="AE103" i="164"/>
  <c r="AG103" i="164" s="1"/>
  <c r="AE112" i="164"/>
  <c r="AG112" i="164" s="1"/>
  <c r="AD112" i="164"/>
  <c r="AF112" i="164" s="1"/>
  <c r="AH112" i="164" s="1"/>
  <c r="AI141" i="164"/>
  <c r="AE134" i="164"/>
  <c r="AG134" i="164" s="1"/>
  <c r="AD134" i="164"/>
  <c r="AF134" i="164" s="1"/>
  <c r="AH134" i="164" s="1"/>
  <c r="AE142" i="164"/>
  <c r="AG142" i="164" s="1"/>
  <c r="AD142" i="164"/>
  <c r="AF142" i="164" s="1"/>
  <c r="AH142" i="164" s="1"/>
  <c r="AE150" i="164"/>
  <c r="AG150" i="164" s="1"/>
  <c r="AD150" i="164"/>
  <c r="AF150" i="164" s="1"/>
  <c r="AH150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E73" i="164"/>
  <c r="AG73" i="164" s="1"/>
  <c r="AD73" i="164"/>
  <c r="AF73" i="164" s="1"/>
  <c r="AH73" i="164" s="1"/>
  <c r="AE81" i="164"/>
  <c r="AG81" i="164" s="1"/>
  <c r="AD81" i="164"/>
  <c r="AF81" i="164" s="1"/>
  <c r="AH81" i="164" s="1"/>
  <c r="AE89" i="164"/>
  <c r="AG89" i="164" s="1"/>
  <c r="AD89" i="164"/>
  <c r="AF89" i="164" s="1"/>
  <c r="AH89" i="164" s="1"/>
  <c r="AE97" i="164"/>
  <c r="AG97" i="164" s="1"/>
  <c r="AD97" i="164"/>
  <c r="AF97" i="164" s="1"/>
  <c r="AH97" i="164" s="1"/>
  <c r="AE105" i="164"/>
  <c r="AG105" i="164" s="1"/>
  <c r="AD105" i="164"/>
  <c r="AF105" i="164" s="1"/>
  <c r="AH105" i="164" s="1"/>
  <c r="AD113" i="164"/>
  <c r="AF113" i="164" s="1"/>
  <c r="AH113" i="164" s="1"/>
  <c r="AE113" i="164"/>
  <c r="AG113" i="164" s="1"/>
  <c r="AD121" i="164"/>
  <c r="AF121" i="164" s="1"/>
  <c r="AH121" i="164" s="1"/>
  <c r="AE121" i="164"/>
  <c r="AG121" i="164" s="1"/>
  <c r="AD129" i="164"/>
  <c r="AF129" i="164" s="1"/>
  <c r="AH129" i="164" s="1"/>
  <c r="AE129" i="164"/>
  <c r="AG129" i="164" s="1"/>
  <c r="AD137" i="164"/>
  <c r="AF137" i="164" s="1"/>
  <c r="AH137" i="164" s="1"/>
  <c r="AE137" i="164"/>
  <c r="AG137" i="164" s="1"/>
  <c r="AD145" i="164"/>
  <c r="AF145" i="164" s="1"/>
  <c r="AH145" i="164" s="1"/>
  <c r="AE145" i="164"/>
  <c r="AG145" i="164" s="1"/>
  <c r="AD153" i="164"/>
  <c r="AF153" i="164" s="1"/>
  <c r="AH153" i="164" s="1"/>
  <c r="AE153" i="164"/>
  <c r="AG153" i="164" s="1"/>
  <c r="AI163" i="164"/>
  <c r="AI112" i="164"/>
  <c r="AI123" i="164"/>
  <c r="AI139" i="164"/>
  <c r="AI155" i="164"/>
  <c r="AE119" i="164"/>
  <c r="AG119" i="164" s="1"/>
  <c r="AD119" i="164"/>
  <c r="AF119" i="164" s="1"/>
  <c r="AH119" i="164" s="1"/>
  <c r="AE127" i="164"/>
  <c r="AG127" i="164" s="1"/>
  <c r="AD127" i="164"/>
  <c r="AF127" i="164" s="1"/>
  <c r="AH127" i="164" s="1"/>
  <c r="AE135" i="164"/>
  <c r="AG135" i="164" s="1"/>
  <c r="AD135" i="164"/>
  <c r="AF135" i="164" s="1"/>
  <c r="AH135" i="164" s="1"/>
  <c r="AE143" i="164"/>
  <c r="AG143" i="164" s="1"/>
  <c r="AD143" i="164"/>
  <c r="AF143" i="164" s="1"/>
  <c r="AH143" i="164" s="1"/>
  <c r="AE151" i="164"/>
  <c r="AG151" i="164" s="1"/>
  <c r="AD151" i="164"/>
  <c r="AF151" i="164" s="1"/>
  <c r="AH151" i="164" s="1"/>
  <c r="AE159" i="164"/>
  <c r="AG159" i="164" s="1"/>
  <c r="AD159" i="164"/>
  <c r="AF159" i="164" s="1"/>
  <c r="AH159" i="164" s="1"/>
  <c r="AD26" i="164"/>
  <c r="AF26" i="164" s="1"/>
  <c r="AH26" i="164" s="1"/>
  <c r="AE26" i="164"/>
  <c r="AG26" i="164" s="1"/>
  <c r="AD66" i="164"/>
  <c r="AF66" i="164" s="1"/>
  <c r="AH66" i="164" s="1"/>
  <c r="AE66" i="164"/>
  <c r="AG66" i="164" s="1"/>
  <c r="AD160" i="164"/>
  <c r="AF160" i="164" s="1"/>
  <c r="AH160" i="164" s="1"/>
  <c r="AE160" i="164"/>
  <c r="AG160" i="164" s="1"/>
  <c r="AE32" i="164"/>
  <c r="AG32" i="164" s="1"/>
  <c r="AD32" i="164"/>
  <c r="AF32" i="164" s="1"/>
  <c r="AH32" i="164" s="1"/>
  <c r="AE104" i="164"/>
  <c r="AG104" i="164" s="1"/>
  <c r="AD104" i="164"/>
  <c r="AF104" i="164" s="1"/>
  <c r="AH104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D83" i="164"/>
  <c r="AF83" i="164" s="1"/>
  <c r="AH83" i="164" s="1"/>
  <c r="AE83" i="164"/>
  <c r="AG83" i="164" s="1"/>
  <c r="AD107" i="164"/>
  <c r="AF107" i="164" s="1"/>
  <c r="AH107" i="164" s="1"/>
  <c r="AE107" i="164"/>
  <c r="AG107" i="164" s="1"/>
  <c r="AE154" i="164"/>
  <c r="AG154" i="164" s="1"/>
  <c r="AD154" i="164"/>
  <c r="AF154" i="164" s="1"/>
  <c r="AH154" i="164" s="1"/>
  <c r="AE45" i="164"/>
  <c r="AG45" i="164" s="1"/>
  <c r="AD45" i="164"/>
  <c r="AF45" i="164" s="1"/>
  <c r="AH45" i="164" s="1"/>
  <c r="AE69" i="164"/>
  <c r="AG69" i="164" s="1"/>
  <c r="AD69" i="164"/>
  <c r="AF69" i="164" s="1"/>
  <c r="AH69" i="164" s="1"/>
  <c r="AE93" i="164"/>
  <c r="AG93" i="164" s="1"/>
  <c r="AD93" i="164"/>
  <c r="AF93" i="164" s="1"/>
  <c r="AH93" i="164" s="1"/>
  <c r="AD117" i="164"/>
  <c r="AF117" i="164" s="1"/>
  <c r="AH117" i="164" s="1"/>
  <c r="AE117" i="164"/>
  <c r="AG117" i="164" s="1"/>
  <c r="AD141" i="164"/>
  <c r="AF141" i="164" s="1"/>
  <c r="AH141" i="164" s="1"/>
  <c r="AE141" i="164"/>
  <c r="AG141" i="164" s="1"/>
  <c r="AD157" i="164"/>
  <c r="AF157" i="164" s="1"/>
  <c r="AH157" i="164" s="1"/>
  <c r="AE157" i="164"/>
  <c r="AG157" i="164" s="1"/>
  <c r="AE139" i="164"/>
  <c r="AG139" i="164" s="1"/>
  <c r="AD139" i="164"/>
  <c r="AF139" i="164" s="1"/>
  <c r="AH139" i="164" s="1"/>
  <c r="AE163" i="164"/>
  <c r="AG163" i="164" s="1"/>
  <c r="AD163" i="164"/>
  <c r="AF163" i="164" s="1"/>
  <c r="AH163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E76" i="164"/>
  <c r="AG76" i="164" s="1"/>
  <c r="AD76" i="164"/>
  <c r="AF76" i="164" s="1"/>
  <c r="AH76" i="164" s="1"/>
  <c r="AD86" i="164"/>
  <c r="AF86" i="164" s="1"/>
  <c r="AH86" i="164" s="1"/>
  <c r="AE86" i="164"/>
  <c r="AG86" i="164" s="1"/>
  <c r="AE96" i="164"/>
  <c r="AG96" i="164" s="1"/>
  <c r="AD96" i="164"/>
  <c r="AF96" i="164" s="1"/>
  <c r="AH96" i="164" s="1"/>
  <c r="AE108" i="164"/>
  <c r="AG108" i="164" s="1"/>
  <c r="AD108" i="164"/>
  <c r="AF108" i="164" s="1"/>
  <c r="AH108" i="164" s="1"/>
  <c r="AE122" i="164"/>
  <c r="AG122" i="164" s="1"/>
  <c r="AD122" i="164"/>
  <c r="AF122" i="164" s="1"/>
  <c r="AH122" i="164" s="1"/>
  <c r="AI23" i="164"/>
  <c r="AI39" i="164"/>
  <c r="AI55" i="164"/>
  <c r="AI71" i="164"/>
  <c r="AI87" i="164"/>
  <c r="AI103" i="164"/>
  <c r="AE118" i="164"/>
  <c r="AG118" i="164" s="1"/>
  <c r="AD118" i="164"/>
  <c r="AF118" i="164" s="1"/>
  <c r="AH118" i="164" s="1"/>
  <c r="AI153" i="164"/>
  <c r="AI33" i="164"/>
  <c r="AI49" i="164"/>
  <c r="AI65" i="164"/>
  <c r="AI81" i="164"/>
  <c r="AI97" i="164"/>
  <c r="AE114" i="164"/>
  <c r="AG114" i="164" s="1"/>
  <c r="AD114" i="164"/>
  <c r="AF114" i="164" s="1"/>
  <c r="AH114" i="164" s="1"/>
  <c r="AI149" i="164"/>
  <c r="AE130" i="164"/>
  <c r="AG130" i="164" s="1"/>
  <c r="AD130" i="164"/>
  <c r="AF130" i="164" s="1"/>
  <c r="AH130" i="164" s="1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D70" i="164"/>
  <c r="AF70" i="164" s="1"/>
  <c r="AH70" i="164" s="1"/>
  <c r="AE70" i="164"/>
  <c r="AG70" i="164" s="1"/>
  <c r="AE100" i="164"/>
  <c r="AG100" i="164" s="1"/>
  <c r="AD100" i="164"/>
  <c r="AF100" i="164" s="1"/>
  <c r="AH100" i="164" s="1"/>
  <c r="AI17" i="164"/>
  <c r="AI24" i="164"/>
  <c r="AI32" i="164"/>
  <c r="AI40" i="164"/>
  <c r="AI48" i="164"/>
  <c r="AI56" i="164"/>
  <c r="AI64" i="164"/>
  <c r="AI72" i="164"/>
  <c r="AI80" i="164"/>
  <c r="AI88" i="164"/>
  <c r="AI96" i="164"/>
  <c r="AI104" i="164"/>
  <c r="AE116" i="164"/>
  <c r="AG116" i="164" s="1"/>
  <c r="AD116" i="164"/>
  <c r="AF116" i="164" s="1"/>
  <c r="AH116" i="164" s="1"/>
  <c r="AI157" i="164"/>
  <c r="AD136" i="164"/>
  <c r="AF136" i="164" s="1"/>
  <c r="AH136" i="164" s="1"/>
  <c r="AE136" i="164"/>
  <c r="AG136" i="164" s="1"/>
  <c r="AD144" i="164"/>
  <c r="AF144" i="164" s="1"/>
  <c r="AH144" i="164" s="1"/>
  <c r="AE144" i="164"/>
  <c r="AG144" i="164" s="1"/>
  <c r="AD152" i="164"/>
  <c r="AF152" i="164" s="1"/>
  <c r="AH152" i="164" s="1"/>
  <c r="AE152" i="164"/>
  <c r="AG152" i="164" s="1"/>
  <c r="AI26" i="164"/>
  <c r="AI34" i="164"/>
  <c r="AI42" i="164"/>
  <c r="AI50" i="164"/>
  <c r="AI58" i="164"/>
  <c r="AI66" i="164"/>
  <c r="AI74" i="164"/>
  <c r="AI82" i="164"/>
  <c r="AI90" i="164"/>
  <c r="AI98" i="164"/>
  <c r="AI106" i="164"/>
  <c r="AI114" i="164"/>
  <c r="AI122" i="164"/>
  <c r="AI130" i="164"/>
  <c r="AI138" i="164"/>
  <c r="AI146" i="164"/>
  <c r="AI154" i="164"/>
  <c r="AD115" i="164"/>
  <c r="AF115" i="164" s="1"/>
  <c r="AH115" i="164" s="1"/>
  <c r="AE115" i="164"/>
  <c r="AG115" i="164" s="1"/>
  <c r="AI127" i="164"/>
  <c r="AI143" i="164"/>
  <c r="AE158" i="164"/>
  <c r="AG158" i="164" s="1"/>
  <c r="AD158" i="164"/>
  <c r="AF158" i="164" s="1"/>
  <c r="AH158" i="164" s="1"/>
  <c r="AD165" i="164"/>
  <c r="AF165" i="164" s="1"/>
  <c r="AH165" i="164" s="1"/>
  <c r="AE165" i="164"/>
  <c r="AG165" i="164" s="1"/>
  <c r="AI120" i="164"/>
  <c r="AI128" i="164"/>
  <c r="AI136" i="164"/>
  <c r="AI144" i="164"/>
  <c r="AI152" i="164"/>
  <c r="AI160" i="164"/>
  <c r="AI44" i="167" l="1"/>
  <c r="AI159" i="167"/>
  <c r="AI139" i="167"/>
  <c r="AI131" i="167"/>
  <c r="AI26" i="167"/>
  <c r="AI42" i="167"/>
  <c r="AI58" i="167"/>
  <c r="AI74" i="167"/>
  <c r="AI90" i="167"/>
  <c r="AI117" i="167"/>
  <c r="AI133" i="167"/>
  <c r="AI149" i="167"/>
  <c r="AI165" i="167"/>
  <c r="AI92" i="167"/>
  <c r="AI108" i="167"/>
  <c r="AA26" i="168"/>
  <c r="AA23" i="168"/>
  <c r="Q101" i="164"/>
  <c r="I95" i="152"/>
  <c r="L101" i="164"/>
  <c r="I56" i="152"/>
  <c r="L62" i="164"/>
  <c r="Q62" i="164"/>
  <c r="Q137" i="164"/>
  <c r="I131" i="152"/>
  <c r="L137" i="164"/>
  <c r="Q56" i="164"/>
  <c r="I50" i="152"/>
  <c r="L56" i="164"/>
  <c r="I85" i="152"/>
  <c r="L91" i="164"/>
  <c r="Q91" i="164"/>
  <c r="I61" i="152"/>
  <c r="Q67" i="164"/>
  <c r="L67" i="164"/>
  <c r="M67" i="164" s="1"/>
  <c r="L61" i="164"/>
  <c r="Q61" i="164"/>
  <c r="I55" i="152"/>
  <c r="L22" i="164"/>
  <c r="I16" i="152"/>
  <c r="Q22" i="164"/>
  <c r="I11" i="152"/>
  <c r="Q17" i="164"/>
  <c r="L17" i="164"/>
  <c r="M17" i="164" s="1"/>
  <c r="I147" i="152"/>
  <c r="L153" i="164"/>
  <c r="Q153" i="164"/>
  <c r="L105" i="164"/>
  <c r="I99" i="152"/>
  <c r="Q105" i="164"/>
  <c r="L24" i="164"/>
  <c r="Q24" i="164"/>
  <c r="I18" i="152"/>
  <c r="I42" i="152"/>
  <c r="M48" i="164"/>
  <c r="Q48" i="164"/>
  <c r="L48" i="164"/>
  <c r="L30" i="164"/>
  <c r="Q30" i="164"/>
  <c r="I24" i="152"/>
  <c r="I72" i="152"/>
  <c r="L78" i="164"/>
  <c r="Q78" i="164"/>
  <c r="Q43" i="164"/>
  <c r="I37" i="152"/>
  <c r="L43" i="164"/>
  <c r="I59" i="152"/>
  <c r="L65" i="164"/>
  <c r="Q65" i="164"/>
  <c r="I140" i="152"/>
  <c r="L146" i="164"/>
  <c r="Q146" i="164"/>
  <c r="Q149" i="164"/>
  <c r="I143" i="152"/>
  <c r="L149" i="164"/>
  <c r="I26" i="152"/>
  <c r="Q32" i="164"/>
  <c r="L32" i="164"/>
  <c r="Q129" i="164"/>
  <c r="L129" i="164"/>
  <c r="I123" i="152"/>
  <c r="L96" i="164"/>
  <c r="I90" i="152"/>
  <c r="Q96" i="164"/>
  <c r="Q60" i="164"/>
  <c r="I54" i="152"/>
  <c r="L60" i="164"/>
  <c r="I51" i="152"/>
  <c r="Q57" i="164"/>
  <c r="L57" i="164"/>
  <c r="M57" i="164" s="1"/>
  <c r="I19" i="152"/>
  <c r="Q25" i="164"/>
  <c r="L25" i="164"/>
  <c r="M25" i="164" s="1"/>
  <c r="I70" i="152"/>
  <c r="L76" i="164"/>
  <c r="Q76" i="164"/>
  <c r="Q158" i="164"/>
  <c r="L158" i="164"/>
  <c r="I152" i="152"/>
  <c r="I63" i="152"/>
  <c r="L69" i="164"/>
  <c r="Q69" i="164"/>
  <c r="I12" i="152"/>
  <c r="L18" i="164"/>
  <c r="Q18" i="164"/>
  <c r="Q75" i="164"/>
  <c r="L75" i="164"/>
  <c r="I69" i="152"/>
  <c r="I76" i="152"/>
  <c r="L82" i="164"/>
  <c r="Q82" i="164"/>
  <c r="I22" i="152"/>
  <c r="L28" i="164"/>
  <c r="M28" i="164" s="1"/>
  <c r="Q28" i="164"/>
  <c r="L157" i="164"/>
  <c r="I151" i="152"/>
  <c r="Q157" i="164"/>
  <c r="I83" i="152"/>
  <c r="Q89" i="164"/>
  <c r="L89" i="164"/>
  <c r="Q110" i="164"/>
  <c r="I104" i="152"/>
  <c r="L110" i="164"/>
  <c r="M110" i="164" s="1"/>
  <c r="I100" i="152"/>
  <c r="Q106" i="164"/>
  <c r="L106" i="164"/>
  <c r="I150" i="152"/>
  <c r="Q156" i="164"/>
  <c r="L156" i="164"/>
  <c r="L99" i="164"/>
  <c r="Q99" i="164"/>
  <c r="I93" i="152"/>
  <c r="L64" i="164"/>
  <c r="I58" i="152"/>
  <c r="Q64" i="164"/>
  <c r="L77" i="164"/>
  <c r="Q77" i="164"/>
  <c r="I71" i="152"/>
  <c r="Q21" i="164"/>
  <c r="L21" i="164"/>
  <c r="I15" i="152"/>
  <c r="I135" i="152"/>
  <c r="Q141" i="164"/>
  <c r="L141" i="164"/>
  <c r="L23" i="164"/>
  <c r="Q23" i="164"/>
  <c r="I17" i="152"/>
  <c r="L95" i="164"/>
  <c r="Q95" i="164"/>
  <c r="I89" i="152"/>
  <c r="I13" i="152"/>
  <c r="L19" i="164"/>
  <c r="Q19" i="164"/>
  <c r="I86" i="152"/>
  <c r="L92" i="164"/>
  <c r="Q92" i="164"/>
  <c r="L41" i="164"/>
  <c r="I35" i="152"/>
  <c r="Q41" i="164"/>
  <c r="Q128" i="164"/>
  <c r="M128" i="164"/>
  <c r="I122" i="152"/>
  <c r="L128" i="164"/>
  <c r="L107" i="164"/>
  <c r="I101" i="152"/>
  <c r="Q107" i="164"/>
  <c r="I41" i="152"/>
  <c r="Q47" i="164"/>
  <c r="L47" i="164"/>
  <c r="L36" i="164"/>
  <c r="M36" i="164" s="1"/>
  <c r="Q36" i="164"/>
  <c r="I30" i="152"/>
  <c r="L34" i="164"/>
  <c r="M34" i="164" s="1"/>
  <c r="Q34" i="164"/>
  <c r="I28" i="152"/>
  <c r="Q26" i="164"/>
  <c r="I20" i="152"/>
  <c r="L26" i="164"/>
  <c r="I53" i="152"/>
  <c r="Q59" i="164"/>
  <c r="L59" i="164"/>
  <c r="I73" i="152"/>
  <c r="L79" i="164"/>
  <c r="M79" i="164" s="1"/>
  <c r="Q79" i="164"/>
  <c r="I79" i="152"/>
  <c r="L85" i="164"/>
  <c r="Q85" i="164"/>
  <c r="I106" i="152"/>
  <c r="Q112" i="164"/>
  <c r="L112" i="164"/>
  <c r="I128" i="152"/>
  <c r="Q134" i="164"/>
  <c r="L134" i="164"/>
  <c r="M134" i="164" s="1"/>
  <c r="I14" i="152"/>
  <c r="Q20" i="164"/>
  <c r="L20" i="164"/>
  <c r="I67" i="152"/>
  <c r="Q73" i="164"/>
  <c r="L73" i="164"/>
  <c r="M73" i="164"/>
  <c r="Q138" i="164"/>
  <c r="L138" i="164"/>
  <c r="I132" i="152"/>
  <c r="I134" i="152"/>
  <c r="L140" i="164"/>
  <c r="Q140" i="164"/>
  <c r="Q154" i="164"/>
  <c r="L154" i="164"/>
  <c r="I148" i="152"/>
  <c r="L53" i="164"/>
  <c r="Q53" i="164"/>
  <c r="I47" i="152"/>
  <c r="M53" i="164"/>
  <c r="Q144" i="164"/>
  <c r="I138" i="152"/>
  <c r="L144" i="164"/>
  <c r="I81" i="152"/>
  <c r="Q87" i="164"/>
  <c r="L87" i="164"/>
  <c r="M87" i="164" s="1"/>
  <c r="I91" i="152"/>
  <c r="L97" i="164"/>
  <c r="Q97" i="164"/>
  <c r="I88" i="152"/>
  <c r="L94" i="164"/>
  <c r="Q94" i="164"/>
  <c r="I49" i="152"/>
  <c r="L55" i="164"/>
  <c r="Q55" i="164"/>
  <c r="Q133" i="164"/>
  <c r="I127" i="152"/>
  <c r="L133" i="164"/>
  <c r="L83" i="164"/>
  <c r="Q83" i="164"/>
  <c r="I77" i="152"/>
  <c r="I52" i="152"/>
  <c r="L58" i="164"/>
  <c r="Q58" i="164"/>
  <c r="M58" i="164"/>
  <c r="I29" i="152"/>
  <c r="Q35" i="164"/>
  <c r="L35" i="164"/>
  <c r="I114" i="152"/>
  <c r="Q120" i="164"/>
  <c r="L120" i="164"/>
  <c r="Q148" i="164"/>
  <c r="I142" i="152"/>
  <c r="L148" i="164"/>
  <c r="I74" i="152"/>
  <c r="Q80" i="164"/>
  <c r="L80" i="164"/>
  <c r="I40" i="152"/>
  <c r="L46" i="164"/>
  <c r="Q46" i="164"/>
  <c r="I27" i="152"/>
  <c r="L33" i="164"/>
  <c r="Q33" i="164"/>
  <c r="L90" i="164"/>
  <c r="Q90" i="164"/>
  <c r="I84" i="152"/>
  <c r="I108" i="152"/>
  <c r="L114" i="164"/>
  <c r="Q114" i="164"/>
  <c r="L100" i="164"/>
  <c r="Q100" i="164"/>
  <c r="I94" i="152"/>
  <c r="Q126" i="164"/>
  <c r="L126" i="164"/>
  <c r="M126" i="164" s="1"/>
  <c r="I120" i="152"/>
  <c r="I33" i="152"/>
  <c r="L39" i="164"/>
  <c r="Q39" i="164"/>
  <c r="I102" i="152"/>
  <c r="L108" i="164"/>
  <c r="Q108" i="164"/>
  <c r="I139" i="152"/>
  <c r="Q145" i="164"/>
  <c r="L145" i="164"/>
  <c r="L66" i="164"/>
  <c r="Q66" i="164"/>
  <c r="I60" i="152"/>
  <c r="Q162" i="164"/>
  <c r="I156" i="152"/>
  <c r="L162" i="164"/>
  <c r="I43" i="152"/>
  <c r="Q49" i="164"/>
  <c r="L49" i="164"/>
  <c r="M49" i="164" s="1"/>
  <c r="I78" i="152"/>
  <c r="L84" i="164"/>
  <c r="M84" i="164" s="1"/>
  <c r="Q84" i="164"/>
  <c r="I64" i="152"/>
  <c r="Q70" i="164"/>
  <c r="L70" i="164"/>
  <c r="L44" i="164"/>
  <c r="M44" i="164" s="1"/>
  <c r="Q44" i="164"/>
  <c r="I38" i="152"/>
  <c r="I92" i="152"/>
  <c r="L98" i="164"/>
  <c r="M98" i="164" s="1"/>
  <c r="Q98" i="164"/>
  <c r="I31" i="152"/>
  <c r="L37" i="164"/>
  <c r="M37" i="164" s="1"/>
  <c r="Q37" i="164"/>
  <c r="I98" i="152"/>
  <c r="Q104" i="164"/>
  <c r="L104" i="164"/>
  <c r="Q27" i="164"/>
  <c r="L27" i="164"/>
  <c r="M27" i="164" s="1"/>
  <c r="I21" i="152"/>
  <c r="Q136" i="164"/>
  <c r="L136" i="164"/>
  <c r="I130" i="152"/>
  <c r="M136" i="164"/>
  <c r="L31" i="164"/>
  <c r="M31" i="164" s="1"/>
  <c r="Q31" i="164"/>
  <c r="I25" i="152"/>
  <c r="Q160" i="164"/>
  <c r="I154" i="152"/>
  <c r="L160" i="164"/>
  <c r="M160" i="164" s="1"/>
  <c r="L111" i="164"/>
  <c r="M111" i="164" s="1"/>
  <c r="I105" i="152"/>
  <c r="Q111" i="164"/>
  <c r="Q50" i="164"/>
  <c r="I44" i="152"/>
  <c r="L50" i="164"/>
  <c r="L88" i="164"/>
  <c r="M88" i="164" s="1"/>
  <c r="Q88" i="164"/>
  <c r="I82" i="152"/>
  <c r="L86" i="164"/>
  <c r="I80" i="152"/>
  <c r="M86" i="164"/>
  <c r="Q86" i="164"/>
  <c r="I158" i="152"/>
  <c r="L164" i="164"/>
  <c r="Q164" i="164"/>
  <c r="L45" i="164"/>
  <c r="Q45" i="164"/>
  <c r="I39" i="152"/>
  <c r="L125" i="164"/>
  <c r="M125" i="164" s="1"/>
  <c r="Q125" i="164"/>
  <c r="I119" i="152"/>
  <c r="L68" i="164"/>
  <c r="Q68" i="164"/>
  <c r="I62" i="152"/>
  <c r="Q42" i="164"/>
  <c r="L42" i="164"/>
  <c r="I36" i="152"/>
  <c r="L71" i="164"/>
  <c r="Q71" i="164"/>
  <c r="I65" i="152"/>
  <c r="I97" i="152"/>
  <c r="Q103" i="164"/>
  <c r="L103" i="164"/>
  <c r="I110" i="152"/>
  <c r="Q116" i="164"/>
  <c r="L116" i="164"/>
  <c r="M116" i="164" s="1"/>
  <c r="Q38" i="164"/>
  <c r="L38" i="164"/>
  <c r="I32" i="152"/>
  <c r="Q40" i="164"/>
  <c r="L40" i="164"/>
  <c r="M40" i="164" s="1"/>
  <c r="I34" i="152"/>
  <c r="L93" i="164"/>
  <c r="Q93" i="164"/>
  <c r="I87" i="152"/>
  <c r="I68" i="152"/>
  <c r="Q74" i="164"/>
  <c r="L74" i="164"/>
  <c r="I116" i="152"/>
  <c r="Q122" i="164"/>
  <c r="L122" i="164"/>
  <c r="I118" i="152"/>
  <c r="Q124" i="164"/>
  <c r="L124" i="164"/>
  <c r="M124" i="164" s="1"/>
  <c r="Q54" i="164"/>
  <c r="L54" i="164"/>
  <c r="M54" i="164" s="1"/>
  <c r="I48" i="152"/>
  <c r="Q130" i="164"/>
  <c r="I124" i="152"/>
  <c r="L130" i="164"/>
  <c r="Q132" i="164"/>
  <c r="I126" i="152"/>
  <c r="M132" i="164"/>
  <c r="L132" i="164"/>
  <c r="Q81" i="164"/>
  <c r="L81" i="164"/>
  <c r="I75" i="152"/>
  <c r="L142" i="164"/>
  <c r="Q142" i="164"/>
  <c r="I136" i="152"/>
  <c r="L29" i="164"/>
  <c r="Q29" i="164"/>
  <c r="I23" i="152"/>
  <c r="L121" i="164"/>
  <c r="Q121" i="164"/>
  <c r="I115" i="152"/>
  <c r="L51" i="164"/>
  <c r="Q51" i="164"/>
  <c r="I45" i="152"/>
  <c r="Q152" i="164"/>
  <c r="L152" i="164"/>
  <c r="I146" i="152"/>
  <c r="L63" i="164"/>
  <c r="I57" i="152"/>
  <c r="Q63" i="164"/>
  <c r="I66" i="152"/>
  <c r="Q72" i="164"/>
  <c r="L72" i="164"/>
  <c r="I112" i="152"/>
  <c r="L118" i="164"/>
  <c r="M118" i="164" s="1"/>
  <c r="Q118" i="164"/>
  <c r="L109" i="164"/>
  <c r="Q109" i="164"/>
  <c r="I103" i="152"/>
  <c r="Q150" i="164"/>
  <c r="L150" i="164"/>
  <c r="I144" i="152"/>
  <c r="L52" i="164"/>
  <c r="Q52" i="164"/>
  <c r="I46" i="152"/>
  <c r="Q102" i="164"/>
  <c r="L102" i="164"/>
  <c r="M102" i="164" s="1"/>
  <c r="I96" i="152"/>
  <c r="K26" i="167"/>
  <c r="K58" i="167"/>
  <c r="K90" i="167"/>
  <c r="K153" i="167"/>
  <c r="K52" i="167"/>
  <c r="K145" i="167"/>
  <c r="K125" i="167"/>
  <c r="K80" i="167"/>
  <c r="K30" i="167"/>
  <c r="K62" i="167"/>
  <c r="K28" i="167"/>
  <c r="K117" i="167"/>
  <c r="K24" i="167"/>
  <c r="K88" i="167"/>
  <c r="K34" i="167"/>
  <c r="K66" i="167"/>
  <c r="K68" i="167"/>
  <c r="K157" i="167"/>
  <c r="K32" i="167"/>
  <c r="K133" i="167"/>
  <c r="K102" i="167"/>
  <c r="K38" i="167"/>
  <c r="K70" i="167"/>
  <c r="K44" i="167"/>
  <c r="K98" i="167"/>
  <c r="K40" i="167"/>
  <c r="K165" i="167"/>
  <c r="K94" i="167"/>
  <c r="K42" i="167"/>
  <c r="K74" i="167"/>
  <c r="K20" i="167"/>
  <c r="K84" i="167"/>
  <c r="K48" i="167"/>
  <c r="K113" i="167"/>
  <c r="K46" i="167"/>
  <c r="K78" i="167"/>
  <c r="K137" i="167"/>
  <c r="K60" i="167"/>
  <c r="K129" i="167"/>
  <c r="K56" i="167"/>
  <c r="K110" i="167"/>
  <c r="K50" i="167"/>
  <c r="K82" i="167"/>
  <c r="K121" i="167"/>
  <c r="K36" i="167"/>
  <c r="K149" i="167"/>
  <c r="K106" i="167"/>
  <c r="K64" i="167"/>
  <c r="K22" i="167"/>
  <c r="K54" i="167"/>
  <c r="K86" i="167"/>
  <c r="K76" i="167"/>
  <c r="K161" i="167"/>
  <c r="K141" i="167"/>
  <c r="K18" i="167"/>
  <c r="K72" i="167"/>
  <c r="K16" i="167"/>
  <c r="I10" i="156" s="1"/>
  <c r="AI96" i="167"/>
  <c r="AI112" i="167"/>
  <c r="AI32" i="167"/>
  <c r="AI48" i="167"/>
  <c r="AI64" i="167"/>
  <c r="AI80" i="167"/>
  <c r="AI104" i="167"/>
  <c r="AI24" i="167"/>
  <c r="AI40" i="167"/>
  <c r="AI56" i="167"/>
  <c r="AI72" i="167"/>
  <c r="AI88" i="167"/>
  <c r="AI34" i="167"/>
  <c r="AI50" i="167"/>
  <c r="AI66" i="167"/>
  <c r="AI82" i="167"/>
  <c r="AI18" i="167"/>
  <c r="AI60" i="167"/>
  <c r="AI76" i="167"/>
  <c r="AI163" i="167"/>
  <c r="AI125" i="167"/>
  <c r="AI141" i="167"/>
  <c r="AI157" i="167"/>
  <c r="AI115" i="167"/>
  <c r="AI123" i="167"/>
  <c r="AI147" i="167"/>
  <c r="AI155" i="167"/>
  <c r="AI143" i="167"/>
  <c r="AI121" i="167"/>
  <c r="AI137" i="167"/>
  <c r="AI153" i="167"/>
  <c r="AI135" i="167"/>
  <c r="AI113" i="167"/>
  <c r="AI129" i="167"/>
  <c r="AI145" i="167"/>
  <c r="AI161" i="167"/>
  <c r="AI127" i="167"/>
  <c r="AI151" i="167"/>
  <c r="AI30" i="167"/>
  <c r="AI46" i="167"/>
  <c r="AI62" i="167"/>
  <c r="AI78" i="167"/>
  <c r="AI22" i="167"/>
  <c r="AI38" i="167"/>
  <c r="AI54" i="167"/>
  <c r="AI70" i="167"/>
  <c r="AI86" i="167"/>
  <c r="AI100" i="167"/>
  <c r="AI20" i="167"/>
  <c r="AI36" i="167"/>
  <c r="AI52" i="167"/>
  <c r="AI68" i="167"/>
  <c r="AI84" i="167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81" i="167"/>
  <c r="AG81" i="167" s="1"/>
  <c r="AD81" i="167"/>
  <c r="AF81" i="167" s="1"/>
  <c r="AH81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75" i="167"/>
  <c r="AG75" i="167" s="1"/>
  <c r="AD75" i="167"/>
  <c r="AF75" i="167" s="1"/>
  <c r="AH75" i="167" s="1"/>
  <c r="AE91" i="167"/>
  <c r="AG91" i="167" s="1"/>
  <c r="AD91" i="167"/>
  <c r="AF91" i="167" s="1"/>
  <c r="AH91" i="167" s="1"/>
  <c r="AE19" i="167"/>
  <c r="AG19" i="167" s="1"/>
  <c r="AD19" i="167"/>
  <c r="AF19" i="167" s="1"/>
  <c r="AH19" i="167" s="1"/>
  <c r="AE99" i="167"/>
  <c r="AG99" i="167" s="1"/>
  <c r="AD99" i="167"/>
  <c r="AF99" i="167" s="1"/>
  <c r="AH99" i="167" s="1"/>
  <c r="AI23" i="167"/>
  <c r="AI31" i="167"/>
  <c r="AI39" i="167"/>
  <c r="AI47" i="167"/>
  <c r="AI55" i="167"/>
  <c r="AI63" i="167"/>
  <c r="AI71" i="167"/>
  <c r="AI79" i="167"/>
  <c r="AI87" i="167"/>
  <c r="AI95" i="167"/>
  <c r="AI103" i="167"/>
  <c r="AI111" i="167"/>
  <c r="AE93" i="167"/>
  <c r="AG93" i="167" s="1"/>
  <c r="AD93" i="167"/>
  <c r="AF93" i="167" s="1"/>
  <c r="AH93" i="167" s="1"/>
  <c r="AE101" i="167"/>
  <c r="AG101" i="167" s="1"/>
  <c r="AD101" i="167"/>
  <c r="AF101" i="167" s="1"/>
  <c r="AH101" i="167" s="1"/>
  <c r="AE109" i="167"/>
  <c r="AG109" i="167" s="1"/>
  <c r="AD109" i="167"/>
  <c r="AF109" i="167" s="1"/>
  <c r="AH109" i="167" s="1"/>
  <c r="AD118" i="167"/>
  <c r="AF118" i="167" s="1"/>
  <c r="AH118" i="167" s="1"/>
  <c r="AE118" i="167"/>
  <c r="AG118" i="167" s="1"/>
  <c r="AD126" i="167"/>
  <c r="AF126" i="167" s="1"/>
  <c r="AH126" i="167" s="1"/>
  <c r="AE126" i="167"/>
  <c r="AG126" i="167" s="1"/>
  <c r="AD134" i="167"/>
  <c r="AF134" i="167" s="1"/>
  <c r="AH134" i="167" s="1"/>
  <c r="AE134" i="167"/>
  <c r="AG134" i="167" s="1"/>
  <c r="AD142" i="167"/>
  <c r="AF142" i="167" s="1"/>
  <c r="AH142" i="167" s="1"/>
  <c r="AE142" i="167"/>
  <c r="AG142" i="167" s="1"/>
  <c r="AD150" i="167"/>
  <c r="AF150" i="167" s="1"/>
  <c r="AH150" i="167" s="1"/>
  <c r="AE150" i="167"/>
  <c r="AG150" i="167" s="1"/>
  <c r="AD158" i="167"/>
  <c r="AF158" i="167" s="1"/>
  <c r="AH158" i="167" s="1"/>
  <c r="AE158" i="167"/>
  <c r="AG158" i="167" s="1"/>
  <c r="AI21" i="167"/>
  <c r="AI29" i="167"/>
  <c r="AI37" i="167"/>
  <c r="AI45" i="167"/>
  <c r="AI53" i="167"/>
  <c r="AI61" i="167"/>
  <c r="AI69" i="167"/>
  <c r="AI77" i="167"/>
  <c r="AI85" i="167"/>
  <c r="AI93" i="167"/>
  <c r="AI101" i="167"/>
  <c r="AI109" i="167"/>
  <c r="AD119" i="167"/>
  <c r="AF119" i="167" s="1"/>
  <c r="AH119" i="167" s="1"/>
  <c r="AE119" i="167"/>
  <c r="AG119" i="167" s="1"/>
  <c r="AD127" i="167"/>
  <c r="AF127" i="167" s="1"/>
  <c r="AH127" i="167" s="1"/>
  <c r="AE127" i="167"/>
  <c r="AG127" i="167" s="1"/>
  <c r="AD135" i="167"/>
  <c r="AF135" i="167" s="1"/>
  <c r="AH135" i="167" s="1"/>
  <c r="AE135" i="167"/>
  <c r="AG135" i="167" s="1"/>
  <c r="AD143" i="167"/>
  <c r="AF143" i="167" s="1"/>
  <c r="AH143" i="167" s="1"/>
  <c r="AE143" i="167"/>
  <c r="AG143" i="167" s="1"/>
  <c r="AD151" i="167"/>
  <c r="AF151" i="167" s="1"/>
  <c r="AH151" i="167" s="1"/>
  <c r="AE151" i="167"/>
  <c r="AG151" i="167" s="1"/>
  <c r="AD159" i="167"/>
  <c r="AF159" i="167" s="1"/>
  <c r="AH159" i="167" s="1"/>
  <c r="AE159" i="167"/>
  <c r="AG159" i="167" s="1"/>
  <c r="AE113" i="167"/>
  <c r="AG113" i="167" s="1"/>
  <c r="AD113" i="167"/>
  <c r="AF113" i="167" s="1"/>
  <c r="AH113" i="167" s="1"/>
  <c r="AE121" i="167"/>
  <c r="AG121" i="167" s="1"/>
  <c r="AD121" i="167"/>
  <c r="AF121" i="167" s="1"/>
  <c r="AH121" i="167" s="1"/>
  <c r="AE129" i="167"/>
  <c r="AG129" i="167" s="1"/>
  <c r="AD129" i="167"/>
  <c r="AF129" i="167" s="1"/>
  <c r="AH129" i="167" s="1"/>
  <c r="AE137" i="167"/>
  <c r="AG137" i="167" s="1"/>
  <c r="AD137" i="167"/>
  <c r="AF137" i="167" s="1"/>
  <c r="AH137" i="167" s="1"/>
  <c r="AE145" i="167"/>
  <c r="AG145" i="167" s="1"/>
  <c r="AD145" i="167"/>
  <c r="AF145" i="167" s="1"/>
  <c r="AH145" i="167" s="1"/>
  <c r="AE153" i="167"/>
  <c r="AG153" i="167" s="1"/>
  <c r="AD153" i="167"/>
  <c r="AF153" i="167" s="1"/>
  <c r="AH153" i="167" s="1"/>
  <c r="AE161" i="167"/>
  <c r="AG161" i="167" s="1"/>
  <c r="AD161" i="167"/>
  <c r="AF161" i="167" s="1"/>
  <c r="AH161" i="167" s="1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69" i="167"/>
  <c r="AG69" i="167" s="1"/>
  <c r="AD69" i="167"/>
  <c r="AF69" i="167" s="1"/>
  <c r="AH69" i="167" s="1"/>
  <c r="AE85" i="167"/>
  <c r="AG85" i="167" s="1"/>
  <c r="AD85" i="167"/>
  <c r="AF85" i="167" s="1"/>
  <c r="AH85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E79" i="167"/>
  <c r="AG79" i="167" s="1"/>
  <c r="AD79" i="167"/>
  <c r="AF79" i="167" s="1"/>
  <c r="AH79" i="167" s="1"/>
  <c r="AC166" i="167"/>
  <c r="AI16" i="167"/>
  <c r="AE103" i="167"/>
  <c r="AG103" i="167" s="1"/>
  <c r="AD103" i="167"/>
  <c r="AF103" i="167" s="1"/>
  <c r="AH103" i="167" s="1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D66" i="167"/>
  <c r="AF66" i="167" s="1"/>
  <c r="AH66" i="167" s="1"/>
  <c r="AE66" i="167"/>
  <c r="AG66" i="167" s="1"/>
  <c r="AD74" i="167"/>
  <c r="AF74" i="167" s="1"/>
  <c r="AH74" i="167" s="1"/>
  <c r="AE74" i="167"/>
  <c r="AG74" i="167" s="1"/>
  <c r="AD82" i="167"/>
  <c r="AF82" i="167" s="1"/>
  <c r="AH82" i="167" s="1"/>
  <c r="AE82" i="167"/>
  <c r="AG82" i="167" s="1"/>
  <c r="AD90" i="167"/>
  <c r="AF90" i="167" s="1"/>
  <c r="AH90" i="167" s="1"/>
  <c r="AE90" i="167"/>
  <c r="AG90" i="167" s="1"/>
  <c r="AD98" i="167"/>
  <c r="AF98" i="167" s="1"/>
  <c r="AH98" i="167" s="1"/>
  <c r="AE98" i="167"/>
  <c r="AG98" i="167" s="1"/>
  <c r="AD106" i="167"/>
  <c r="AF106" i="167" s="1"/>
  <c r="AH106" i="167" s="1"/>
  <c r="AE106" i="167"/>
  <c r="AG106" i="167" s="1"/>
  <c r="AI94" i="167"/>
  <c r="AI102" i="167"/>
  <c r="AI110" i="167"/>
  <c r="AE120" i="167"/>
  <c r="AG120" i="167" s="1"/>
  <c r="AD120" i="167"/>
  <c r="AF120" i="167" s="1"/>
  <c r="AH120" i="167" s="1"/>
  <c r="AE128" i="167"/>
  <c r="AG128" i="167" s="1"/>
  <c r="AD128" i="167"/>
  <c r="AF128" i="167" s="1"/>
  <c r="AH128" i="167" s="1"/>
  <c r="AE136" i="167"/>
  <c r="AG136" i="167" s="1"/>
  <c r="AD136" i="167"/>
  <c r="AF136" i="167" s="1"/>
  <c r="AH136" i="167" s="1"/>
  <c r="AE144" i="167"/>
  <c r="AG144" i="167" s="1"/>
  <c r="AD144" i="167"/>
  <c r="AF144" i="167" s="1"/>
  <c r="AH144" i="167" s="1"/>
  <c r="AE152" i="167"/>
  <c r="AG152" i="167" s="1"/>
  <c r="AD152" i="167"/>
  <c r="AF152" i="167" s="1"/>
  <c r="AH152" i="167" s="1"/>
  <c r="AE160" i="167"/>
  <c r="AG160" i="167" s="1"/>
  <c r="AD160" i="167"/>
  <c r="AF160" i="167" s="1"/>
  <c r="AH160" i="167" s="1"/>
  <c r="AB166" i="167"/>
  <c r="AD16" i="167"/>
  <c r="AF16" i="167" s="1"/>
  <c r="AH16" i="167" s="1"/>
  <c r="AH16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D72" i="167"/>
  <c r="AF72" i="167" s="1"/>
  <c r="AH72" i="167" s="1"/>
  <c r="AE72" i="167"/>
  <c r="AG72" i="167" s="1"/>
  <c r="AD80" i="167"/>
  <c r="AF80" i="167" s="1"/>
  <c r="AH80" i="167" s="1"/>
  <c r="AE80" i="167"/>
  <c r="AG80" i="167" s="1"/>
  <c r="AD88" i="167"/>
  <c r="AF88" i="167" s="1"/>
  <c r="AH88" i="167" s="1"/>
  <c r="AE88" i="167"/>
  <c r="AG88" i="167" s="1"/>
  <c r="AE96" i="167"/>
  <c r="AG96" i="167" s="1"/>
  <c r="AD96" i="167"/>
  <c r="AF96" i="167" s="1"/>
  <c r="AH96" i="167" s="1"/>
  <c r="AE104" i="167"/>
  <c r="AG104" i="167" s="1"/>
  <c r="AD104" i="167"/>
  <c r="AF104" i="167" s="1"/>
  <c r="AH104" i="167" s="1"/>
  <c r="AE112" i="167"/>
  <c r="AG112" i="167" s="1"/>
  <c r="AD112" i="167"/>
  <c r="AF112" i="167" s="1"/>
  <c r="AH112" i="167" s="1"/>
  <c r="AI120" i="167"/>
  <c r="AI128" i="167"/>
  <c r="AI136" i="167"/>
  <c r="AI144" i="167"/>
  <c r="AI152" i="167"/>
  <c r="AI160" i="167"/>
  <c r="AI114" i="167"/>
  <c r="AI122" i="167"/>
  <c r="AI130" i="167"/>
  <c r="AI138" i="167"/>
  <c r="AI146" i="167"/>
  <c r="AI154" i="167"/>
  <c r="AI162" i="167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73" i="167"/>
  <c r="AG73" i="167" s="1"/>
  <c r="AD73" i="167"/>
  <c r="AF73" i="167" s="1"/>
  <c r="AH73" i="167" s="1"/>
  <c r="AE89" i="167"/>
  <c r="AG89" i="167" s="1"/>
  <c r="AD89" i="167"/>
  <c r="AF89" i="167" s="1"/>
  <c r="AH89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67" i="167"/>
  <c r="AG67" i="167" s="1"/>
  <c r="AD67" i="167"/>
  <c r="AF67" i="167" s="1"/>
  <c r="AH67" i="167" s="1"/>
  <c r="AE83" i="167"/>
  <c r="AG83" i="167" s="1"/>
  <c r="AD83" i="167"/>
  <c r="AF83" i="167" s="1"/>
  <c r="AH83" i="167" s="1"/>
  <c r="AE17" i="167"/>
  <c r="AG17" i="167" s="1"/>
  <c r="AD17" i="167"/>
  <c r="AF17" i="167" s="1"/>
  <c r="AH17" i="167" s="1"/>
  <c r="AE107" i="167"/>
  <c r="AG107" i="167" s="1"/>
  <c r="AD107" i="167"/>
  <c r="AF107" i="167" s="1"/>
  <c r="AH107" i="167" s="1"/>
  <c r="AI19" i="167"/>
  <c r="AI27" i="167"/>
  <c r="AI35" i="167"/>
  <c r="AI43" i="167"/>
  <c r="AI51" i="167"/>
  <c r="AI59" i="167"/>
  <c r="AI67" i="167"/>
  <c r="AI75" i="167"/>
  <c r="AI83" i="167"/>
  <c r="AI91" i="167"/>
  <c r="AI99" i="167"/>
  <c r="AI107" i="167"/>
  <c r="AE97" i="167"/>
  <c r="AG97" i="167" s="1"/>
  <c r="AD97" i="167"/>
  <c r="AF97" i="167" s="1"/>
  <c r="AH97" i="167" s="1"/>
  <c r="AE105" i="167"/>
  <c r="AG105" i="167" s="1"/>
  <c r="AD105" i="167"/>
  <c r="AF105" i="167" s="1"/>
  <c r="AH105" i="167" s="1"/>
  <c r="AD114" i="167"/>
  <c r="AF114" i="167" s="1"/>
  <c r="AH114" i="167" s="1"/>
  <c r="AE114" i="167"/>
  <c r="AG114" i="167" s="1"/>
  <c r="AD122" i="167"/>
  <c r="AF122" i="167" s="1"/>
  <c r="AH122" i="167" s="1"/>
  <c r="AE122" i="167"/>
  <c r="AG122" i="167" s="1"/>
  <c r="AD130" i="167"/>
  <c r="AF130" i="167" s="1"/>
  <c r="AH130" i="167" s="1"/>
  <c r="AE130" i="167"/>
  <c r="AG130" i="167" s="1"/>
  <c r="AD138" i="167"/>
  <c r="AF138" i="167" s="1"/>
  <c r="AH138" i="167" s="1"/>
  <c r="AE138" i="167"/>
  <c r="AG138" i="167" s="1"/>
  <c r="AD146" i="167"/>
  <c r="AF146" i="167" s="1"/>
  <c r="AH146" i="167" s="1"/>
  <c r="AE146" i="167"/>
  <c r="AG146" i="167" s="1"/>
  <c r="AD154" i="167"/>
  <c r="AF154" i="167" s="1"/>
  <c r="AH154" i="167" s="1"/>
  <c r="AE154" i="167"/>
  <c r="AG154" i="167" s="1"/>
  <c r="AD162" i="167"/>
  <c r="AF162" i="167" s="1"/>
  <c r="AH162" i="167" s="1"/>
  <c r="AE162" i="167"/>
  <c r="AG162" i="167" s="1"/>
  <c r="AI17" i="167"/>
  <c r="AI25" i="167"/>
  <c r="AI33" i="167"/>
  <c r="AI41" i="167"/>
  <c r="AI49" i="167"/>
  <c r="AI57" i="167"/>
  <c r="AI65" i="167"/>
  <c r="AI73" i="167"/>
  <c r="AI81" i="167"/>
  <c r="AI89" i="167"/>
  <c r="AI97" i="167"/>
  <c r="AI105" i="167"/>
  <c r="AD115" i="167"/>
  <c r="AF115" i="167" s="1"/>
  <c r="AH115" i="167" s="1"/>
  <c r="AE115" i="167"/>
  <c r="AG115" i="167" s="1"/>
  <c r="AD123" i="167"/>
  <c r="AF123" i="167" s="1"/>
  <c r="AH123" i="167" s="1"/>
  <c r="AE123" i="167"/>
  <c r="AG123" i="167" s="1"/>
  <c r="AD131" i="167"/>
  <c r="AF131" i="167" s="1"/>
  <c r="AH131" i="167" s="1"/>
  <c r="AE131" i="167"/>
  <c r="AG131" i="167" s="1"/>
  <c r="AD139" i="167"/>
  <c r="AF139" i="167" s="1"/>
  <c r="AH139" i="167" s="1"/>
  <c r="AE139" i="167"/>
  <c r="AG139" i="167" s="1"/>
  <c r="AD147" i="167"/>
  <c r="AF147" i="167" s="1"/>
  <c r="AH147" i="167" s="1"/>
  <c r="AE147" i="167"/>
  <c r="AG147" i="167" s="1"/>
  <c r="AD155" i="167"/>
  <c r="AF155" i="167" s="1"/>
  <c r="AH155" i="167" s="1"/>
  <c r="AE155" i="167"/>
  <c r="AG155" i="167" s="1"/>
  <c r="AD163" i="167"/>
  <c r="AF163" i="167" s="1"/>
  <c r="AH163" i="167" s="1"/>
  <c r="AE163" i="167"/>
  <c r="AG163" i="167" s="1"/>
  <c r="AE117" i="167"/>
  <c r="AG117" i="167" s="1"/>
  <c r="AD117" i="167"/>
  <c r="AF117" i="167" s="1"/>
  <c r="AH117" i="167" s="1"/>
  <c r="AE125" i="167"/>
  <c r="AG125" i="167" s="1"/>
  <c r="AD125" i="167"/>
  <c r="AF125" i="167" s="1"/>
  <c r="AH125" i="167" s="1"/>
  <c r="AE133" i="167"/>
  <c r="AG133" i="167" s="1"/>
  <c r="AD133" i="167"/>
  <c r="AF133" i="167" s="1"/>
  <c r="AH133" i="167" s="1"/>
  <c r="AE141" i="167"/>
  <c r="AG141" i="167" s="1"/>
  <c r="AD141" i="167"/>
  <c r="AF141" i="167" s="1"/>
  <c r="AH141" i="167" s="1"/>
  <c r="AE149" i="167"/>
  <c r="AG149" i="167" s="1"/>
  <c r="AD149" i="167"/>
  <c r="AF149" i="167" s="1"/>
  <c r="AH149" i="167" s="1"/>
  <c r="AE157" i="167"/>
  <c r="AG157" i="167" s="1"/>
  <c r="AD157" i="167"/>
  <c r="AF157" i="167" s="1"/>
  <c r="AH157" i="167" s="1"/>
  <c r="AE165" i="167"/>
  <c r="AG165" i="167" s="1"/>
  <c r="AD165" i="167"/>
  <c r="AF165" i="167" s="1"/>
  <c r="AH165" i="167" s="1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77" i="167"/>
  <c r="AG77" i="167" s="1"/>
  <c r="AD77" i="167"/>
  <c r="AF77" i="167" s="1"/>
  <c r="AH77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E71" i="167"/>
  <c r="AG71" i="167" s="1"/>
  <c r="AD71" i="167"/>
  <c r="AF71" i="167" s="1"/>
  <c r="AH71" i="167" s="1"/>
  <c r="AE87" i="167"/>
  <c r="AG87" i="167" s="1"/>
  <c r="AD87" i="167"/>
  <c r="AF87" i="167" s="1"/>
  <c r="AH87" i="167" s="1"/>
  <c r="AE95" i="167"/>
  <c r="AG95" i="167" s="1"/>
  <c r="AD95" i="167"/>
  <c r="AF95" i="167" s="1"/>
  <c r="AH95" i="167" s="1"/>
  <c r="AE111" i="167"/>
  <c r="AG111" i="167" s="1"/>
  <c r="AD111" i="167"/>
  <c r="AF111" i="167" s="1"/>
  <c r="AH111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70" i="167"/>
  <c r="AF70" i="167" s="1"/>
  <c r="AH70" i="167" s="1"/>
  <c r="AE70" i="167"/>
  <c r="AG70" i="167" s="1"/>
  <c r="AD78" i="167"/>
  <c r="AF78" i="167" s="1"/>
  <c r="AH78" i="167" s="1"/>
  <c r="AE78" i="167"/>
  <c r="AG78" i="167" s="1"/>
  <c r="AD86" i="167"/>
  <c r="AF86" i="167" s="1"/>
  <c r="AH86" i="167" s="1"/>
  <c r="AE86" i="167"/>
  <c r="AG86" i="167" s="1"/>
  <c r="AD94" i="167"/>
  <c r="AF94" i="167" s="1"/>
  <c r="AH94" i="167" s="1"/>
  <c r="AE94" i="167"/>
  <c r="AG94" i="167" s="1"/>
  <c r="AD102" i="167"/>
  <c r="AF102" i="167" s="1"/>
  <c r="AH102" i="167" s="1"/>
  <c r="AE102" i="167"/>
  <c r="AG102" i="167" s="1"/>
  <c r="AD110" i="167"/>
  <c r="AF110" i="167" s="1"/>
  <c r="AH110" i="167" s="1"/>
  <c r="AE110" i="167"/>
  <c r="AG110" i="167" s="1"/>
  <c r="AI98" i="167"/>
  <c r="AI106" i="167"/>
  <c r="AE116" i="167"/>
  <c r="AG116" i="167" s="1"/>
  <c r="AD116" i="167"/>
  <c r="AF116" i="167" s="1"/>
  <c r="AH116" i="167" s="1"/>
  <c r="AE124" i="167"/>
  <c r="AG124" i="167" s="1"/>
  <c r="AD124" i="167"/>
  <c r="AF124" i="167" s="1"/>
  <c r="AH124" i="167" s="1"/>
  <c r="AE132" i="167"/>
  <c r="AG132" i="167" s="1"/>
  <c r="AD132" i="167"/>
  <c r="AF132" i="167" s="1"/>
  <c r="AH132" i="167" s="1"/>
  <c r="AE140" i="167"/>
  <c r="AG140" i="167" s="1"/>
  <c r="AD140" i="167"/>
  <c r="AF140" i="167" s="1"/>
  <c r="AH140" i="167" s="1"/>
  <c r="AE148" i="167"/>
  <c r="AG148" i="167" s="1"/>
  <c r="AD148" i="167"/>
  <c r="AF148" i="167" s="1"/>
  <c r="AH148" i="167" s="1"/>
  <c r="AE156" i="167"/>
  <c r="AG156" i="167" s="1"/>
  <c r="AD156" i="167"/>
  <c r="AF156" i="167" s="1"/>
  <c r="AH156" i="167" s="1"/>
  <c r="AE164" i="167"/>
  <c r="AG164" i="167" s="1"/>
  <c r="AD164" i="167"/>
  <c r="AF164" i="167" s="1"/>
  <c r="AH164" i="167" s="1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D68" i="167"/>
  <c r="AF68" i="167" s="1"/>
  <c r="AH68" i="167" s="1"/>
  <c r="AE68" i="167"/>
  <c r="AG68" i="167" s="1"/>
  <c r="AD76" i="167"/>
  <c r="AF76" i="167" s="1"/>
  <c r="AH76" i="167" s="1"/>
  <c r="AE76" i="167"/>
  <c r="AG76" i="167" s="1"/>
  <c r="AD84" i="167"/>
  <c r="AF84" i="167" s="1"/>
  <c r="AH84" i="167" s="1"/>
  <c r="AE84" i="167"/>
  <c r="AG84" i="167" s="1"/>
  <c r="AE92" i="167"/>
  <c r="AG92" i="167" s="1"/>
  <c r="AD92" i="167"/>
  <c r="AF92" i="167" s="1"/>
  <c r="AH92" i="167" s="1"/>
  <c r="AE100" i="167"/>
  <c r="AG100" i="167" s="1"/>
  <c r="AD100" i="167"/>
  <c r="AF100" i="167" s="1"/>
  <c r="AH100" i="167" s="1"/>
  <c r="AE108" i="167"/>
  <c r="AG108" i="167" s="1"/>
  <c r="AD108" i="167"/>
  <c r="AF108" i="167" s="1"/>
  <c r="AH108" i="167" s="1"/>
  <c r="AI116" i="167"/>
  <c r="AI124" i="167"/>
  <c r="AI132" i="167"/>
  <c r="AI140" i="167"/>
  <c r="AI148" i="167"/>
  <c r="AI156" i="167"/>
  <c r="AI164" i="167"/>
  <c r="AI118" i="167"/>
  <c r="AI126" i="167"/>
  <c r="AI134" i="167"/>
  <c r="AI142" i="167"/>
  <c r="AI150" i="167"/>
  <c r="AI158" i="167"/>
  <c r="AE166" i="164"/>
  <c r="AE167" i="164" s="1"/>
  <c r="AG16" i="164"/>
  <c r="M20" i="164" l="1"/>
  <c r="M45" i="164"/>
  <c r="M59" i="164"/>
  <c r="M97" i="164"/>
  <c r="M39" i="164"/>
  <c r="M141" i="164"/>
  <c r="M104" i="164"/>
  <c r="M133" i="164"/>
  <c r="M47" i="164"/>
  <c r="M92" i="164"/>
  <c r="M90" i="164"/>
  <c r="M107" i="164"/>
  <c r="M77" i="164"/>
  <c r="M140" i="164"/>
  <c r="M122" i="164"/>
  <c r="M164" i="164"/>
  <c r="M162" i="164"/>
  <c r="M46" i="164"/>
  <c r="M83" i="164"/>
  <c r="M154" i="164"/>
  <c r="M85" i="164"/>
  <c r="M157" i="164"/>
  <c r="M24" i="164"/>
  <c r="M152" i="164"/>
  <c r="M130" i="164"/>
  <c r="M103" i="164"/>
  <c r="M55" i="164"/>
  <c r="M95" i="164"/>
  <c r="M109" i="164"/>
  <c r="M63" i="164"/>
  <c r="M38" i="164"/>
  <c r="M68" i="164"/>
  <c r="M50" i="164"/>
  <c r="M108" i="164"/>
  <c r="M23" i="164"/>
  <c r="M156" i="164"/>
  <c r="M106" i="164"/>
  <c r="M82" i="164"/>
  <c r="M75" i="164"/>
  <c r="M32" i="164"/>
  <c r="M149" i="164"/>
  <c r="M105" i="164"/>
  <c r="M60" i="164"/>
  <c r="M96" i="164"/>
  <c r="M129" i="164"/>
  <c r="M150" i="164"/>
  <c r="M121" i="164"/>
  <c r="M29" i="164"/>
  <c r="M142" i="164"/>
  <c r="M74" i="164"/>
  <c r="M72" i="164"/>
  <c r="M81" i="164"/>
  <c r="M145" i="164"/>
  <c r="M144" i="164"/>
  <c r="M69" i="164"/>
  <c r="M158" i="164"/>
  <c r="M76" i="164"/>
  <c r="M30" i="164"/>
  <c r="M42" i="164"/>
  <c r="M26" i="164"/>
  <c r="M22" i="164"/>
  <c r="M70" i="164"/>
  <c r="M41" i="164"/>
  <c r="M21" i="164"/>
  <c r="M64" i="164"/>
  <c r="M89" i="164"/>
  <c r="M94" i="164"/>
  <c r="M138" i="164"/>
  <c r="M19" i="164"/>
  <c r="M78" i="164"/>
  <c r="M61" i="164"/>
  <c r="M91" i="164"/>
  <c r="M137" i="164"/>
  <c r="M62" i="164"/>
  <c r="M101" i="164"/>
  <c r="M52" i="164"/>
  <c r="M51" i="164"/>
  <c r="M93" i="164"/>
  <c r="M71" i="164"/>
  <c r="M33" i="164"/>
  <c r="M35" i="164"/>
  <c r="M146" i="164"/>
  <c r="M65" i="164"/>
  <c r="M153" i="164"/>
  <c r="M66" i="164"/>
  <c r="M100" i="164"/>
  <c r="M148" i="164"/>
  <c r="M112" i="164"/>
  <c r="M18" i="164"/>
  <c r="M56" i="164"/>
  <c r="M80" i="164"/>
  <c r="M120" i="164"/>
  <c r="M114" i="164"/>
  <c r="M99" i="164"/>
  <c r="M43" i="164"/>
  <c r="AE166" i="167"/>
  <c r="AE167" i="167" s="1"/>
  <c r="AG16" i="167"/>
  <c r="Q159" i="164" l="1"/>
  <c r="L159" i="164"/>
  <c r="I153" i="152"/>
  <c r="Q127" i="164"/>
  <c r="L127" i="164"/>
  <c r="I121" i="152"/>
  <c r="Q113" i="164"/>
  <c r="L113" i="164"/>
  <c r="I107" i="152"/>
  <c r="Q139" i="164"/>
  <c r="L139" i="164"/>
  <c r="I133" i="152"/>
  <c r="I157" i="152"/>
  <c r="Q163" i="164"/>
  <c r="L163" i="164"/>
  <c r="I129" i="152"/>
  <c r="Q135" i="164"/>
  <c r="L135" i="164"/>
  <c r="M135" i="164" s="1"/>
  <c r="Q155" i="164"/>
  <c r="I149" i="152"/>
  <c r="L155" i="164"/>
  <c r="M155" i="164" s="1"/>
  <c r="Q165" i="164"/>
  <c r="L165" i="164"/>
  <c r="I159" i="152"/>
  <c r="M165" i="164"/>
  <c r="I111" i="152"/>
  <c r="M117" i="164"/>
  <c r="Q117" i="164"/>
  <c r="L117" i="164"/>
  <c r="I109" i="152"/>
  <c r="L115" i="164"/>
  <c r="M115" i="164"/>
  <c r="Q115" i="164"/>
  <c r="I141" i="152"/>
  <c r="Q147" i="164"/>
  <c r="L147" i="164"/>
  <c r="M147" i="164" s="1"/>
  <c r="I125" i="152"/>
  <c r="Q131" i="164"/>
  <c r="L131" i="164"/>
  <c r="M131" i="164" s="1"/>
  <c r="Q119" i="164"/>
  <c r="L119" i="164"/>
  <c r="M119" i="164" s="1"/>
  <c r="I113" i="152"/>
  <c r="I155" i="152"/>
  <c r="Q161" i="164"/>
  <c r="L161" i="164"/>
  <c r="L16" i="167"/>
  <c r="I137" i="152"/>
  <c r="Q143" i="164"/>
  <c r="L143" i="164"/>
  <c r="L151" i="164"/>
  <c r="M151" i="164" s="1"/>
  <c r="I145" i="152"/>
  <c r="Q151" i="164"/>
  <c r="Q123" i="164"/>
  <c r="L123" i="164"/>
  <c r="I117" i="152"/>
  <c r="M163" i="164"/>
  <c r="M161" i="164"/>
  <c r="M16" i="167" l="1"/>
  <c r="M123" i="164"/>
  <c r="M143" i="164"/>
  <c r="M139" i="164"/>
  <c r="M159" i="164"/>
  <c r="M113" i="164"/>
  <c r="M127" i="164"/>
  <c r="O166" i="164" l="1"/>
  <c r="H13" i="168" l="1"/>
  <c r="D10" i="24"/>
  <c r="AB23" i="168" l="1"/>
  <c r="AA24" i="168" s="1"/>
  <c r="AA27" i="168"/>
  <c r="B21" i="168" l="1" a="1"/>
  <c r="B21" i="168" s="1"/>
  <c r="B22" i="168" a="1"/>
  <c r="B22" i="168" s="1"/>
  <c r="B20" i="168"/>
  <c r="B18" i="168"/>
  <c r="J160" i="23"/>
  <c r="B24" i="168" l="1" a="1"/>
  <c r="B24" i="168" s="1"/>
  <c r="Q160" i="23"/>
  <c r="P160" i="23"/>
  <c r="O160" i="23"/>
  <c r="N160" i="23"/>
  <c r="M160" i="23"/>
  <c r="L160" i="23"/>
  <c r="E166" i="167" l="1"/>
  <c r="D13" i="24"/>
  <c r="D12" i="24"/>
  <c r="K160" i="23" l="1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D60" i="24"/>
  <c r="C60" i="24"/>
  <c r="B60" i="24"/>
  <c r="D61" i="24"/>
  <c r="C61" i="24"/>
  <c r="B61" i="24"/>
  <c r="D62" i="24"/>
  <c r="C62" i="24"/>
  <c r="B62" i="24"/>
  <c r="D63" i="24"/>
  <c r="C63" i="24"/>
  <c r="B63" i="24"/>
  <c r="D64" i="24"/>
  <c r="C64" i="24"/>
  <c r="B64" i="24"/>
  <c r="D65" i="24"/>
  <c r="C65" i="24"/>
  <c r="B65" i="24"/>
  <c r="D66" i="24"/>
  <c r="C66" i="24"/>
  <c r="B66" i="24"/>
  <c r="D67" i="24"/>
  <c r="C67" i="24"/>
  <c r="B67" i="24"/>
  <c r="D68" i="24"/>
  <c r="C68" i="24"/>
  <c r="B68" i="24"/>
  <c r="D69" i="24"/>
  <c r="C69" i="24"/>
  <c r="B69" i="24"/>
  <c r="D70" i="24"/>
  <c r="C70" i="24"/>
  <c r="B70" i="24"/>
  <c r="D71" i="24"/>
  <c r="C71" i="24"/>
  <c r="B71" i="24"/>
  <c r="D72" i="24"/>
  <c r="C72" i="24"/>
  <c r="B72" i="24"/>
  <c r="D73" i="24"/>
  <c r="C73" i="24"/>
  <c r="B73" i="24"/>
  <c r="D74" i="24"/>
  <c r="C74" i="24"/>
  <c r="B74" i="24"/>
  <c r="D75" i="24"/>
  <c r="C75" i="24"/>
  <c r="B75" i="24"/>
  <c r="D76" i="24"/>
  <c r="C76" i="24"/>
  <c r="B76" i="24"/>
  <c r="D77" i="24"/>
  <c r="C77" i="24"/>
  <c r="B77" i="24"/>
  <c r="D78" i="24"/>
  <c r="C78" i="24"/>
  <c r="B78" i="24"/>
  <c r="D79" i="24"/>
  <c r="C79" i="24"/>
  <c r="B79" i="24"/>
  <c r="D80" i="24"/>
  <c r="C80" i="24"/>
  <c r="B80" i="24"/>
  <c r="D81" i="24"/>
  <c r="C81" i="24"/>
  <c r="B81" i="24"/>
  <c r="D82" i="24"/>
  <c r="C82" i="24"/>
  <c r="B82" i="24"/>
  <c r="D83" i="24"/>
  <c r="C83" i="24"/>
  <c r="B83" i="24"/>
  <c r="D84" i="24"/>
  <c r="C84" i="24"/>
  <c r="B84" i="24"/>
  <c r="D85" i="24"/>
  <c r="C85" i="24"/>
  <c r="B85" i="24"/>
  <c r="D86" i="24"/>
  <c r="C86" i="24"/>
  <c r="B86" i="24"/>
  <c r="D87" i="24"/>
  <c r="C87" i="24"/>
  <c r="B87" i="24"/>
  <c r="D88" i="24"/>
  <c r="C88" i="24"/>
  <c r="B88" i="24"/>
  <c r="D89" i="24"/>
  <c r="C89" i="24"/>
  <c r="B89" i="24"/>
  <c r="D90" i="24"/>
  <c r="C90" i="24"/>
  <c r="B90" i="24"/>
  <c r="D91" i="24"/>
  <c r="C91" i="24"/>
  <c r="B91" i="24"/>
  <c r="D92" i="24"/>
  <c r="C92" i="24"/>
  <c r="B92" i="24"/>
  <c r="D93" i="24"/>
  <c r="C93" i="24"/>
  <c r="B93" i="24"/>
  <c r="D94" i="24"/>
  <c r="C94" i="24"/>
  <c r="B94" i="24"/>
  <c r="D95" i="24"/>
  <c r="C95" i="24"/>
  <c r="B95" i="24"/>
  <c r="D96" i="24"/>
  <c r="C96" i="24"/>
  <c r="B96" i="24"/>
  <c r="D97" i="24"/>
  <c r="C97" i="24"/>
  <c r="B97" i="24"/>
  <c r="D98" i="24"/>
  <c r="C98" i="24"/>
  <c r="B98" i="24"/>
  <c r="D99" i="24"/>
  <c r="C99" i="24"/>
  <c r="B99" i="24"/>
  <c r="D100" i="24"/>
  <c r="C100" i="24"/>
  <c r="B100" i="24"/>
  <c r="D101" i="24"/>
  <c r="C101" i="24"/>
  <c r="B101" i="24"/>
  <c r="D102" i="24"/>
  <c r="C102" i="24"/>
  <c r="B102" i="24"/>
  <c r="D103" i="24"/>
  <c r="C103" i="24"/>
  <c r="B103" i="24"/>
  <c r="D104" i="24"/>
  <c r="C104" i="24"/>
  <c r="B104" i="24"/>
  <c r="D105" i="24"/>
  <c r="C105" i="24"/>
  <c r="B105" i="24"/>
  <c r="D106" i="24"/>
  <c r="C106" i="24"/>
  <c r="B106" i="24"/>
  <c r="D107" i="24"/>
  <c r="C107" i="24"/>
  <c r="B107" i="24"/>
  <c r="D108" i="24"/>
  <c r="C108" i="24"/>
  <c r="B108" i="24"/>
  <c r="D109" i="24"/>
  <c r="C109" i="24"/>
  <c r="B109" i="24"/>
  <c r="D110" i="24"/>
  <c r="C110" i="24"/>
  <c r="B110" i="24"/>
  <c r="D111" i="24"/>
  <c r="C111" i="24"/>
  <c r="B111" i="24"/>
  <c r="D112" i="24"/>
  <c r="C112" i="24"/>
  <c r="B112" i="24"/>
  <c r="D113" i="24"/>
  <c r="C113" i="24"/>
  <c r="B113" i="24"/>
  <c r="D114" i="24"/>
  <c r="C114" i="24"/>
  <c r="B114" i="24"/>
  <c r="D115" i="24"/>
  <c r="C115" i="24"/>
  <c r="B115" i="24"/>
  <c r="D116" i="24"/>
  <c r="C116" i="24"/>
  <c r="B116" i="24"/>
  <c r="D117" i="24"/>
  <c r="C117" i="24"/>
  <c r="B117" i="24"/>
  <c r="D118" i="24"/>
  <c r="C118" i="24"/>
  <c r="B118" i="24"/>
  <c r="D119" i="24"/>
  <c r="C119" i="24"/>
  <c r="B119" i="24"/>
  <c r="D120" i="24"/>
  <c r="C120" i="24"/>
  <c r="B120" i="24"/>
  <c r="D121" i="24"/>
  <c r="C121" i="24"/>
  <c r="B121" i="24"/>
  <c r="D122" i="24"/>
  <c r="C122" i="24"/>
  <c r="B122" i="24"/>
  <c r="D123" i="24"/>
  <c r="C123" i="24"/>
  <c r="B123" i="24"/>
  <c r="D124" i="24"/>
  <c r="C124" i="24"/>
  <c r="B124" i="24"/>
  <c r="D125" i="24"/>
  <c r="C125" i="24"/>
  <c r="B125" i="24"/>
  <c r="D126" i="24"/>
  <c r="C126" i="24"/>
  <c r="B126" i="24"/>
  <c r="D127" i="24"/>
  <c r="C127" i="24"/>
  <c r="B127" i="24"/>
  <c r="D128" i="24"/>
  <c r="C128" i="24"/>
  <c r="B128" i="24"/>
  <c r="D129" i="24"/>
  <c r="C129" i="24"/>
  <c r="B129" i="24"/>
  <c r="D130" i="24"/>
  <c r="C130" i="24"/>
  <c r="B130" i="24"/>
  <c r="D131" i="24"/>
  <c r="C131" i="24"/>
  <c r="B131" i="24"/>
  <c r="D132" i="24"/>
  <c r="C132" i="24"/>
  <c r="B132" i="24"/>
  <c r="D133" i="24"/>
  <c r="C133" i="24"/>
  <c r="B133" i="24"/>
  <c r="D134" i="24"/>
  <c r="C134" i="24"/>
  <c r="B134" i="24"/>
  <c r="D135" i="24"/>
  <c r="C135" i="24"/>
  <c r="B135" i="24"/>
  <c r="D136" i="24"/>
  <c r="C136" i="24"/>
  <c r="B136" i="24"/>
  <c r="D137" i="24"/>
  <c r="C137" i="24"/>
  <c r="B137" i="24"/>
  <c r="D138" i="24"/>
  <c r="C138" i="24"/>
  <c r="B138" i="24"/>
  <c r="D139" i="24"/>
  <c r="C139" i="24"/>
  <c r="B139" i="24"/>
  <c r="D140" i="24"/>
  <c r="C140" i="24"/>
  <c r="B140" i="24"/>
  <c r="D141" i="24"/>
  <c r="C141" i="24"/>
  <c r="B141" i="24"/>
  <c r="D142" i="24"/>
  <c r="C142" i="24"/>
  <c r="B142" i="24"/>
  <c r="D143" i="24"/>
  <c r="C143" i="24"/>
  <c r="B143" i="24"/>
  <c r="D144" i="24"/>
  <c r="C144" i="24"/>
  <c r="B144" i="24"/>
  <c r="D145" i="24"/>
  <c r="C145" i="24"/>
  <c r="B145" i="24"/>
  <c r="D146" i="24"/>
  <c r="C146" i="24"/>
  <c r="B146" i="24"/>
  <c r="D147" i="24"/>
  <c r="C147" i="24"/>
  <c r="B147" i="24"/>
  <c r="D148" i="24"/>
  <c r="C148" i="24"/>
  <c r="B148" i="24"/>
  <c r="D149" i="24"/>
  <c r="C149" i="24"/>
  <c r="B149" i="24"/>
  <c r="D150" i="24"/>
  <c r="C150" i="24"/>
  <c r="B150" i="24"/>
  <c r="D151" i="24"/>
  <c r="C151" i="24"/>
  <c r="B151" i="24"/>
  <c r="D152" i="24"/>
  <c r="C152" i="24"/>
  <c r="B152" i="24"/>
  <c r="D153" i="24"/>
  <c r="C153" i="24"/>
  <c r="B153" i="24"/>
  <c r="D154" i="24"/>
  <c r="C154" i="24"/>
  <c r="B154" i="24"/>
  <c r="D155" i="24"/>
  <c r="C155" i="24"/>
  <c r="B155" i="24"/>
  <c r="D156" i="24"/>
  <c r="C156" i="24"/>
  <c r="B156" i="24"/>
  <c r="D157" i="24"/>
  <c r="C157" i="24"/>
  <c r="B157" i="24"/>
  <c r="D158" i="24"/>
  <c r="C158" i="24"/>
  <c r="B158" i="24"/>
  <c r="D159" i="24"/>
  <c r="C159" i="24"/>
  <c r="B159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160" i="23"/>
  <c r="G160" i="23"/>
  <c r="H160" i="23" l="1"/>
  <c r="I160" i="23" l="1"/>
  <c r="E166" i="164" s="1"/>
  <c r="E167" i="164" s="1"/>
  <c r="O167" i="164" s="1"/>
  <c r="AR2" i="167"/>
  <c r="AK102" i="164"/>
  <c r="AK73" i="164"/>
  <c r="AJ70" i="167"/>
  <c r="AJ33" i="164"/>
  <c r="AK30" i="164"/>
  <c r="AK162" i="164"/>
  <c r="AJ78" i="167"/>
  <c r="AK90" i="167"/>
  <c r="AK138" i="164"/>
  <c r="AK44" i="164"/>
  <c r="AJ43" i="167"/>
  <c r="AJ49" i="167"/>
  <c r="B163" i="167"/>
  <c r="AJ86" i="167"/>
  <c r="B81" i="167"/>
  <c r="AK95" i="167"/>
  <c r="AJ74" i="164"/>
  <c r="AK126" i="164"/>
  <c r="AJ87" i="164"/>
  <c r="AR7" i="164"/>
  <c r="AK45" i="164"/>
  <c r="B119" i="167"/>
  <c r="AJ143" i="164"/>
  <c r="B106" i="167"/>
  <c r="AJ146" i="164"/>
  <c r="AJ148" i="164"/>
  <c r="AJ67" i="167"/>
  <c r="AJ77" i="164"/>
  <c r="B24" i="167"/>
  <c r="AJ144" i="164"/>
  <c r="AJ163" i="164"/>
  <c r="AJ140" i="164"/>
  <c r="AJ137" i="164"/>
  <c r="AK33" i="164"/>
  <c r="AK42" i="167"/>
  <c r="AJ54" i="167"/>
  <c r="AK146" i="167"/>
  <c r="AJ136" i="164"/>
  <c r="B120" i="167"/>
  <c r="AK91" i="167"/>
  <c r="AJ125" i="167"/>
  <c r="AJ110" i="167"/>
  <c r="AJ47" i="167"/>
  <c r="AJ147" i="164"/>
  <c r="AJ162" i="167"/>
  <c r="B92" i="167"/>
  <c r="AK121" i="167"/>
  <c r="AK127" i="167"/>
  <c r="AK92" i="167"/>
  <c r="AR4" i="167"/>
  <c r="AJ28" i="167"/>
  <c r="AJ55" i="167"/>
  <c r="AJ104" i="167"/>
  <c r="B149" i="167"/>
  <c r="B129" i="167"/>
  <c r="B93" i="167"/>
  <c r="B124" i="167"/>
  <c r="B125" i="167"/>
  <c r="AK53" i="167"/>
  <c r="AK38" i="164"/>
  <c r="AK108" i="164"/>
  <c r="AJ129" i="167"/>
  <c r="AK110" i="167"/>
  <c r="AK125" i="167"/>
  <c r="AK51" i="164"/>
  <c r="AK46" i="167"/>
  <c r="AJ108" i="167"/>
  <c r="AJ98" i="164"/>
  <c r="AJ148" i="167"/>
  <c r="AK85" i="164"/>
  <c r="AK163" i="164"/>
  <c r="AK48" i="164"/>
  <c r="B58" i="167"/>
  <c r="AK150" i="167"/>
  <c r="AK105" i="164"/>
  <c r="AJ77" i="167"/>
  <c r="AK98" i="167"/>
  <c r="AJ134" i="167"/>
  <c r="AJ87" i="167"/>
  <c r="AK81" i="164"/>
  <c r="B23" i="167"/>
  <c r="AJ23" i="167"/>
  <c r="AJ43" i="164"/>
  <c r="AJ99" i="167"/>
  <c r="B144" i="167"/>
  <c r="AJ55" i="164"/>
  <c r="AJ50" i="167"/>
  <c r="AR8" i="164"/>
  <c r="AK27" i="164"/>
  <c r="AR12" i="167"/>
  <c r="AK31" i="164"/>
  <c r="AJ161" i="167"/>
  <c r="AJ151" i="167"/>
  <c r="AK109" i="167"/>
  <c r="AJ103" i="167"/>
  <c r="AK86" i="164"/>
  <c r="AK57" i="167"/>
  <c r="AK79" i="164"/>
  <c r="AK139" i="167"/>
  <c r="B86" i="167"/>
  <c r="AR10" i="167"/>
  <c r="AK91" i="164"/>
  <c r="AJ83" i="167"/>
  <c r="AJ36" i="167"/>
  <c r="AK103" i="167"/>
  <c r="AR13" i="167"/>
  <c r="B104" i="167"/>
  <c r="AK104" i="167"/>
  <c r="AR11" i="167"/>
  <c r="AJ40" i="167"/>
  <c r="AK134" i="164"/>
  <c r="AK124" i="167"/>
  <c r="AK123" i="167"/>
  <c r="AJ62" i="167"/>
  <c r="B50" i="167"/>
  <c r="AK159" i="167"/>
  <c r="B59" i="167"/>
  <c r="AK157" i="167"/>
  <c r="AJ119" i="164"/>
  <c r="B143" i="167"/>
  <c r="AR6" i="167"/>
  <c r="B41" i="167"/>
  <c r="AK135" i="164"/>
  <c r="B153" i="167"/>
  <c r="AJ90" i="167"/>
  <c r="AR3" i="167"/>
  <c r="B97" i="167"/>
  <c r="AJ89" i="167"/>
  <c r="AJ129" i="164"/>
  <c r="AK156" i="164"/>
  <c r="AK58" i="164"/>
  <c r="AK61" i="164"/>
  <c r="AJ106" i="167"/>
  <c r="AJ121" i="164"/>
  <c r="AK29" i="164"/>
  <c r="AJ143" i="167"/>
  <c r="AK72" i="167"/>
  <c r="AJ44" i="167"/>
  <c r="AJ85" i="164"/>
  <c r="AJ113" i="167"/>
  <c r="B134" i="167"/>
  <c r="AK56" i="164"/>
  <c r="AJ130" i="167"/>
  <c r="B64" i="167"/>
  <c r="B25" i="167"/>
  <c r="AK83" i="164"/>
  <c r="AJ89" i="164"/>
  <c r="AR13" i="164"/>
  <c r="AJ107" i="164"/>
  <c r="AJ47" i="164"/>
  <c r="AK96" i="167"/>
  <c r="AK86" i="167"/>
  <c r="AJ48" i="164"/>
  <c r="AJ109" i="164"/>
  <c r="AJ30" i="167"/>
  <c r="B154" i="167"/>
  <c r="AK49" i="167"/>
  <c r="AJ161" i="164"/>
  <c r="B57" i="167"/>
  <c r="AJ159" i="164"/>
  <c r="AJ74" i="167"/>
  <c r="AJ38" i="164"/>
  <c r="AJ157" i="167"/>
  <c r="AK116" i="167"/>
  <c r="AJ29" i="167"/>
  <c r="AK28" i="164"/>
  <c r="AK66" i="167"/>
  <c r="AK17" i="164"/>
  <c r="AJ42" i="167"/>
  <c r="AJ17" i="164"/>
  <c r="AJ44" i="164"/>
  <c r="AJ146" i="167"/>
  <c r="AK74" i="164"/>
  <c r="AR18" i="167"/>
  <c r="AJ79" i="167"/>
  <c r="AK108" i="167"/>
  <c r="AJ113" i="164"/>
  <c r="AK50" i="167"/>
  <c r="AJ53" i="167"/>
  <c r="AK118" i="167"/>
  <c r="AK136" i="164"/>
  <c r="AJ95" i="164"/>
  <c r="B56" i="167"/>
  <c r="AK94" i="164"/>
  <c r="AJ132" i="164"/>
  <c r="AK82" i="164"/>
  <c r="AJ95" i="167"/>
  <c r="AK47" i="167"/>
  <c r="AK23" i="164"/>
  <c r="AK133" i="164"/>
  <c r="AJ115" i="167"/>
  <c r="AK106" i="164"/>
  <c r="AJ41" i="164"/>
  <c r="AR12" i="164"/>
  <c r="AJ22" i="164"/>
  <c r="AJ94" i="164"/>
  <c r="AJ45" i="167"/>
  <c r="AJ72" i="167"/>
  <c r="AK26" i="164"/>
  <c r="AK42" i="164"/>
  <c r="AJ83" i="164"/>
  <c r="AJ88" i="167"/>
  <c r="AK161" i="167"/>
  <c r="AJ66" i="167"/>
  <c r="B27" i="167"/>
  <c r="AJ98" i="167"/>
  <c r="AR9" i="164"/>
  <c r="AJ128" i="167"/>
  <c r="AK56" i="167"/>
  <c r="AK59" i="167"/>
  <c r="AJ122" i="167"/>
  <c r="AJ142" i="167"/>
  <c r="AK120" i="167"/>
  <c r="AJ73" i="164"/>
  <c r="B131" i="167"/>
  <c r="B112" i="167"/>
  <c r="AK68" i="167"/>
  <c r="AK39" i="164"/>
  <c r="AN7" i="167"/>
  <c r="B140" i="167"/>
  <c r="AK70" i="167"/>
  <c r="AJ21" i="167"/>
  <c r="B136" i="167"/>
  <c r="AK140" i="164"/>
  <c r="B77" i="167"/>
  <c r="AR17" i="167"/>
  <c r="AJ144" i="167"/>
  <c r="AK111" i="164"/>
  <c r="B72" i="167"/>
  <c r="AJ61" i="164"/>
  <c r="AK144" i="167"/>
  <c r="AJ64" i="164"/>
  <c r="B135" i="167"/>
  <c r="AK136" i="167"/>
  <c r="B17" i="167"/>
  <c r="AK135" i="167"/>
  <c r="AJ150" i="167"/>
  <c r="AK152" i="164"/>
  <c r="AJ130" i="164"/>
  <c r="AR11" i="164"/>
  <c r="AJ26" i="167"/>
  <c r="B33" i="167"/>
  <c r="AJ50" i="164"/>
  <c r="AJ31" i="167"/>
  <c r="AJ134" i="164"/>
  <c r="AK131" i="164"/>
  <c r="AK147" i="164"/>
  <c r="AJ85" i="167"/>
  <c r="B44" i="167"/>
  <c r="B123" i="167"/>
  <c r="AJ32" i="167"/>
  <c r="AJ110" i="164"/>
  <c r="AK67" i="164"/>
  <c r="B117" i="167"/>
  <c r="AR15" i="167"/>
  <c r="AK41" i="167"/>
  <c r="AJ160" i="164"/>
  <c r="B157" i="167"/>
  <c r="AK107" i="167"/>
  <c r="AJ160" i="167"/>
  <c r="B34" i="167"/>
  <c r="AJ25" i="164"/>
  <c r="AJ88" i="164"/>
  <c r="B37" i="167"/>
  <c r="B98" i="167"/>
  <c r="AJ164" i="164"/>
  <c r="AJ59" i="167"/>
  <c r="B115" i="167"/>
  <c r="AJ154" i="164"/>
  <c r="AK165" i="167"/>
  <c r="AJ34" i="167"/>
  <c r="AJ158" i="167"/>
  <c r="AK140" i="167"/>
  <c r="AK60" i="167"/>
  <c r="AJ141" i="167"/>
  <c r="AK46" i="164"/>
  <c r="AJ127" i="167"/>
  <c r="B70" i="167"/>
  <c r="AJ93" i="167"/>
  <c r="B3" i="167"/>
  <c r="AR14" i="164"/>
  <c r="AJ145" i="164"/>
  <c r="AK153" i="164"/>
  <c r="AK153" i="167"/>
  <c r="B109" i="167"/>
  <c r="AR16" i="167"/>
  <c r="AJ36" i="164"/>
  <c r="AK88" i="167"/>
  <c r="AK29" i="167"/>
  <c r="AK67" i="167"/>
  <c r="B4" i="167"/>
  <c r="AK104" i="164"/>
  <c r="B151" i="167"/>
  <c r="AK30" i="167"/>
  <c r="B95" i="167"/>
  <c r="AJ136" i="167"/>
  <c r="AJ60" i="167"/>
  <c r="B73" i="167"/>
  <c r="AK58" i="167"/>
  <c r="AK40" i="164"/>
  <c r="B160" i="167"/>
  <c r="AJ26" i="164"/>
  <c r="B142" i="167"/>
  <c r="AJ71" i="164"/>
  <c r="AK78" i="167"/>
  <c r="AK163" i="167"/>
  <c r="B53" i="167"/>
  <c r="AK143" i="164"/>
  <c r="AJ123" i="164"/>
  <c r="AK117" i="167"/>
  <c r="B38" i="167"/>
  <c r="AR8" i="167"/>
  <c r="AK131" i="167"/>
  <c r="AJ131" i="164"/>
  <c r="AK32" i="167"/>
  <c r="AJ39" i="164"/>
  <c r="AK20" i="164"/>
  <c r="AJ33" i="167"/>
  <c r="AJ81" i="167"/>
  <c r="B107" i="167"/>
  <c r="AK40" i="167"/>
  <c r="AK113" i="164"/>
  <c r="AJ140" i="167"/>
  <c r="AR9" i="167"/>
  <c r="AJ86" i="164"/>
  <c r="AK16" i="167"/>
  <c r="AJ138" i="167"/>
  <c r="AK112" i="164"/>
  <c r="B79" i="167"/>
  <c r="AJ111" i="167"/>
  <c r="AJ58" i="164"/>
  <c r="AK21" i="164"/>
  <c r="AJ56" i="167"/>
  <c r="AK19" i="164"/>
  <c r="B133" i="167"/>
  <c r="AJ18" i="164"/>
  <c r="AK164" i="164"/>
  <c r="AK38" i="167"/>
  <c r="B155" i="167"/>
  <c r="AJ67" i="164"/>
  <c r="AK102" i="167"/>
  <c r="B61" i="167"/>
  <c r="AK155" i="167"/>
  <c r="B42" i="167"/>
  <c r="AJ66" i="164"/>
  <c r="B3" i="164"/>
  <c r="AK81" i="167"/>
  <c r="AJ63" i="167"/>
  <c r="AJ70" i="164"/>
  <c r="B46" i="167"/>
  <c r="B85" i="167"/>
  <c r="AJ155" i="164"/>
  <c r="AJ115" i="164"/>
  <c r="AK48" i="167"/>
  <c r="AK65" i="167"/>
  <c r="AK154" i="164"/>
  <c r="AK52" i="164"/>
  <c r="AJ126" i="164"/>
  <c r="AK94" i="167"/>
  <c r="AJ153" i="164"/>
  <c r="B159" i="167"/>
  <c r="AK47" i="164"/>
  <c r="AK22" i="167"/>
  <c r="AJ163" i="167"/>
  <c r="AK43" i="167"/>
  <c r="AJ149" i="167"/>
  <c r="AJ19" i="167"/>
  <c r="AK25" i="164"/>
  <c r="AJ75" i="164"/>
  <c r="AK97" i="164"/>
  <c r="AK96" i="164"/>
  <c r="B130" i="167"/>
  <c r="AK148" i="167"/>
  <c r="AK130" i="167"/>
  <c r="B132" i="167"/>
  <c r="AJ32" i="164"/>
  <c r="AJ16" i="164"/>
  <c r="AK62" i="167"/>
  <c r="B165" i="167"/>
  <c r="AJ117" i="164"/>
  <c r="B102" i="167"/>
  <c r="AR7" i="167"/>
  <c r="AJ46" i="164"/>
  <c r="B83" i="167"/>
  <c r="AK64" i="164"/>
  <c r="AJ21" i="164"/>
  <c r="AJ116" i="164"/>
  <c r="AK122" i="167"/>
  <c r="AJ101" i="167"/>
  <c r="B32" i="167"/>
  <c r="B150" i="167"/>
  <c r="AJ38" i="167"/>
  <c r="AJ145" i="167"/>
  <c r="AN7" i="164"/>
  <c r="AJ46" i="167"/>
  <c r="AJ80" i="167"/>
  <c r="AJ127" i="164"/>
  <c r="AK119" i="164"/>
  <c r="AK158" i="164"/>
  <c r="AJ61" i="167"/>
  <c r="AK49" i="164"/>
  <c r="AK160" i="167"/>
  <c r="AJ91" i="164"/>
  <c r="AJ34" i="164"/>
  <c r="AK120" i="164"/>
  <c r="AJ152" i="167"/>
  <c r="B35" i="167"/>
  <c r="AJ152" i="164"/>
  <c r="B87" i="167"/>
  <c r="B103" i="167"/>
  <c r="AJ59" i="164"/>
  <c r="AR15" i="164"/>
  <c r="B55" i="167"/>
  <c r="AJ153" i="167"/>
  <c r="B45" i="167"/>
  <c r="AJ45" i="164"/>
  <c r="AJ35" i="167"/>
  <c r="AJ82" i="167"/>
  <c r="B49" i="167"/>
  <c r="AK55" i="167"/>
  <c r="AJ97" i="164"/>
  <c r="B20" i="167"/>
  <c r="AR10" i="164"/>
  <c r="AK65" i="164"/>
  <c r="AJ101" i="164"/>
  <c r="AK128" i="164"/>
  <c r="AJ142" i="164"/>
  <c r="AK22" i="164"/>
  <c r="B60" i="167"/>
  <c r="AK52" i="167"/>
  <c r="AJ114" i="164"/>
  <c r="B99" i="167"/>
  <c r="AK69" i="164"/>
  <c r="AK100" i="167"/>
  <c r="AK89" i="164"/>
  <c r="AJ22" i="167"/>
  <c r="AK75" i="164"/>
  <c r="AJ39" i="167"/>
  <c r="AK31" i="167"/>
  <c r="AK165" i="164"/>
  <c r="AK100" i="164"/>
  <c r="AK149" i="167"/>
  <c r="AK155" i="164"/>
  <c r="AK154" i="167"/>
  <c r="AJ24" i="167"/>
  <c r="B75" i="167"/>
  <c r="AK76" i="164"/>
  <c r="B139" i="167"/>
  <c r="AJ120" i="167"/>
  <c r="B127" i="167"/>
  <c r="AK113" i="167"/>
  <c r="B67" i="167"/>
  <c r="AJ96" i="164"/>
  <c r="AJ122" i="164"/>
  <c r="AK50" i="164"/>
  <c r="AJ138" i="164"/>
  <c r="AK21" i="167"/>
  <c r="AJ76" i="167"/>
  <c r="AK90" i="164"/>
  <c r="B82" i="167"/>
  <c r="B62" i="167"/>
  <c r="AK71" i="164"/>
  <c r="AJ118" i="164"/>
  <c r="AJ69" i="167"/>
  <c r="AK19" i="167"/>
  <c r="AK45" i="167"/>
  <c r="AJ159" i="167"/>
  <c r="AJ165" i="167"/>
  <c r="B121" i="167"/>
  <c r="AK43" i="164"/>
  <c r="B147" i="167"/>
  <c r="B141" i="167"/>
  <c r="AK57" i="164"/>
  <c r="AK151" i="164"/>
  <c r="B66" i="167"/>
  <c r="AK114" i="167"/>
  <c r="AJ162" i="164"/>
  <c r="B69" i="167"/>
  <c r="AK61" i="167"/>
  <c r="AK63" i="164"/>
  <c r="AK69" i="167"/>
  <c r="B111" i="167"/>
  <c r="AK139" i="164"/>
  <c r="AK78" i="164"/>
  <c r="AJ121" i="167"/>
  <c r="AK54" i="167"/>
  <c r="AK17" i="167"/>
  <c r="B94" i="167"/>
  <c r="B4" i="164"/>
  <c r="AJ126" i="167"/>
  <c r="AJ150" i="164"/>
  <c r="AJ112" i="164"/>
  <c r="AK114" i="164"/>
  <c r="AK37" i="164"/>
  <c r="AR18" i="164"/>
  <c r="AK87" i="167"/>
  <c r="AK145" i="167"/>
  <c r="AK149" i="164"/>
  <c r="AK41" i="164"/>
  <c r="AJ30" i="164"/>
  <c r="B164" i="167"/>
  <c r="AK159" i="164"/>
  <c r="AJ114" i="167"/>
  <c r="B113" i="167"/>
  <c r="AR16" i="164"/>
  <c r="AJ100" i="167"/>
  <c r="AJ155" i="167"/>
  <c r="AK129" i="167"/>
  <c r="AK39" i="167"/>
  <c r="AK146" i="164"/>
  <c r="AK101" i="164"/>
  <c r="AJ164" i="167"/>
  <c r="AJ84" i="164"/>
  <c r="AJ128" i="164"/>
  <c r="AK32" i="164"/>
  <c r="AJ120" i="164"/>
  <c r="AJ119" i="167"/>
  <c r="B51" i="167"/>
  <c r="AK148" i="164"/>
  <c r="AK144" i="164"/>
  <c r="AK85" i="167"/>
  <c r="AK77" i="167"/>
  <c r="AK97" i="167"/>
  <c r="AJ60" i="164"/>
  <c r="B138" i="167"/>
  <c r="AJ107" i="167"/>
  <c r="AJ158" i="164"/>
  <c r="B48" i="167"/>
  <c r="B19" i="167"/>
  <c r="AK92" i="164"/>
  <c r="AJ100" i="164"/>
  <c r="AJ112" i="167"/>
  <c r="AJ72" i="164"/>
  <c r="AK151" i="167"/>
  <c r="AK117" i="164"/>
  <c r="B74" i="167"/>
  <c r="AR5" i="164"/>
  <c r="AK84" i="167"/>
  <c r="AR19" i="167"/>
  <c r="B28" i="167"/>
  <c r="AK16" i="164"/>
  <c r="AK20" i="167"/>
  <c r="AJ56" i="164"/>
  <c r="AJ82" i="164"/>
  <c r="AK152" i="167"/>
  <c r="B21" i="167"/>
  <c r="AJ156" i="167"/>
  <c r="AJ97" i="167"/>
  <c r="AJ102" i="164"/>
  <c r="AK25" i="167"/>
  <c r="B54" i="167"/>
  <c r="AK35" i="167"/>
  <c r="B116" i="167"/>
  <c r="AJ154" i="167"/>
  <c r="AK53" i="164"/>
  <c r="B52" i="167"/>
  <c r="AR17" i="164"/>
  <c r="AJ102" i="167"/>
  <c r="AJ125" i="164"/>
  <c r="B29" i="167"/>
  <c r="B30" i="167"/>
  <c r="AK34" i="164"/>
  <c r="B40" i="167"/>
  <c r="AJ157" i="164"/>
  <c r="AJ109" i="167"/>
  <c r="B26" i="167"/>
  <c r="AK36" i="167"/>
  <c r="AJ76" i="164"/>
  <c r="AJ118" i="167"/>
  <c r="AJ105" i="164"/>
  <c r="AK124" i="164"/>
  <c r="AK121" i="164"/>
  <c r="AK132" i="164"/>
  <c r="AJ96" i="167"/>
  <c r="AR2" i="164"/>
  <c r="AJ103" i="164"/>
  <c r="AJ135" i="167"/>
  <c r="AJ63" i="164"/>
  <c r="AJ69" i="164"/>
  <c r="AJ27" i="167"/>
  <c r="AJ141" i="164"/>
  <c r="AJ104" i="164"/>
  <c r="AK83" i="167"/>
  <c r="AJ106" i="164"/>
  <c r="AJ92" i="167"/>
  <c r="AK99" i="164"/>
  <c r="AK35" i="164"/>
  <c r="AK145" i="164"/>
  <c r="AJ51" i="164"/>
  <c r="AK44" i="167"/>
  <c r="AK109" i="164"/>
  <c r="B91" i="167"/>
  <c r="AK161" i="164"/>
  <c r="AK107" i="164"/>
  <c r="B148" i="167"/>
  <c r="AJ124" i="167"/>
  <c r="AK66" i="164"/>
  <c r="AK68" i="164"/>
  <c r="AJ139" i="164"/>
  <c r="B39" i="167"/>
  <c r="B5" i="164"/>
  <c r="AK70" i="164"/>
  <c r="AJ20" i="167"/>
  <c r="AK28" i="167"/>
  <c r="AJ137" i="167"/>
  <c r="AR6" i="164"/>
  <c r="AR3" i="164"/>
  <c r="AK64" i="167"/>
  <c r="AK88" i="164"/>
  <c r="AK27" i="167"/>
  <c r="AK119" i="167"/>
  <c r="B96" i="167"/>
  <c r="B80" i="167"/>
  <c r="AK162" i="167"/>
  <c r="AK132" i="167"/>
  <c r="AJ99" i="164"/>
  <c r="B78" i="167"/>
  <c r="AJ23" i="164"/>
  <c r="AK24" i="167"/>
  <c r="AK123" i="164"/>
  <c r="AK156" i="167"/>
  <c r="AK142" i="167"/>
  <c r="AK126" i="167"/>
  <c r="AJ42" i="164"/>
  <c r="AK158" i="167"/>
  <c r="AK160" i="164"/>
  <c r="AR5" i="167"/>
  <c r="AK89" i="167"/>
  <c r="AK110" i="164"/>
  <c r="AK84" i="164"/>
  <c r="AK36" i="164"/>
  <c r="B122" i="167"/>
  <c r="AJ93" i="164"/>
  <c r="AK122" i="164"/>
  <c r="AR19" i="164"/>
  <c r="AK73" i="167"/>
  <c r="AK147" i="167"/>
  <c r="AK150" i="164"/>
  <c r="AK79" i="167"/>
  <c r="AK103" i="164"/>
  <c r="AJ91" i="167"/>
  <c r="AJ65" i="164"/>
  <c r="AK71" i="167"/>
  <c r="AJ25" i="167"/>
  <c r="AK142" i="164"/>
  <c r="B36" i="167"/>
  <c r="AJ94" i="167"/>
  <c r="AK157" i="164"/>
  <c r="AJ84" i="167"/>
  <c r="AJ68" i="167"/>
  <c r="AJ65" i="167"/>
  <c r="B145" i="167"/>
  <c r="AJ41" i="167"/>
  <c r="AJ18" i="167"/>
  <c r="B118" i="167"/>
  <c r="AJ54" i="164"/>
  <c r="AJ52" i="164"/>
  <c r="AJ24" i="164"/>
  <c r="AJ57" i="164"/>
  <c r="B126" i="167"/>
  <c r="AK134" i="167"/>
  <c r="AK72" i="164"/>
  <c r="AK143" i="167"/>
  <c r="AJ49" i="164"/>
  <c r="AK99" i="167"/>
  <c r="AK59" i="164"/>
  <c r="AK80" i="164"/>
  <c r="AK112" i="167"/>
  <c r="B43" i="167"/>
  <c r="AK129" i="164"/>
  <c r="AK93" i="164"/>
  <c r="AJ16" i="167"/>
  <c r="AK87" i="164"/>
  <c r="B146" i="167"/>
  <c r="AR14" i="167"/>
  <c r="AJ52" i="167"/>
  <c r="AJ27" i="164"/>
  <c r="AK141" i="167"/>
  <c r="AJ78" i="164"/>
  <c r="AJ57" i="167"/>
  <c r="AJ20" i="164"/>
  <c r="B128" i="167"/>
  <c r="AK55" i="164"/>
  <c r="AJ139" i="167"/>
  <c r="AK115" i="164"/>
  <c r="AK105" i="167"/>
  <c r="AJ51" i="167"/>
  <c r="B76" i="167"/>
  <c r="AR4" i="164"/>
  <c r="B22" i="167"/>
  <c r="B68" i="167"/>
  <c r="AK101" i="167"/>
  <c r="AK141" i="164"/>
  <c r="AK34" i="167"/>
  <c r="AJ31" i="164"/>
  <c r="AJ81" i="164"/>
  <c r="AJ149" i="164"/>
  <c r="AJ53" i="164"/>
  <c r="AJ68" i="164"/>
  <c r="AJ156" i="164"/>
  <c r="AK127" i="164"/>
  <c r="B5" i="167"/>
  <c r="B156" i="167"/>
  <c r="AK18" i="164"/>
  <c r="AK54" i="164"/>
  <c r="AJ133" i="167"/>
  <c r="AK138" i="167"/>
  <c r="B114" i="167"/>
  <c r="AK95" i="164"/>
  <c r="AJ62" i="164"/>
  <c r="B137" i="167"/>
  <c r="AJ28" i="164"/>
  <c r="B105" i="167"/>
  <c r="AK26" i="167"/>
  <c r="B18" i="167"/>
  <c r="AJ75" i="167"/>
  <c r="AJ35" i="164"/>
  <c r="AJ131" i="167"/>
  <c r="AJ111" i="164"/>
  <c r="AK93" i="167"/>
  <c r="AJ79" i="164"/>
  <c r="AJ37" i="164"/>
  <c r="AJ147" i="167"/>
  <c r="B161" i="167"/>
  <c r="AK82" i="167"/>
  <c r="AJ17" i="167"/>
  <c r="AK18" i="167"/>
  <c r="B65" i="167"/>
  <c r="AJ151" i="164"/>
  <c r="AK23" i="167"/>
  <c r="B162" i="167"/>
  <c r="AJ19" i="164"/>
  <c r="AJ135" i="164"/>
  <c r="B152" i="167"/>
  <c r="B84" i="167"/>
  <c r="AK128" i="167"/>
  <c r="AJ132" i="167"/>
  <c r="AK24" i="164"/>
  <c r="AK130" i="164"/>
  <c r="AJ90" i="164"/>
  <c r="AJ37" i="167"/>
  <c r="AK137" i="167"/>
  <c r="AJ165" i="164"/>
  <c r="AJ117" i="167"/>
  <c r="B158" i="167"/>
  <c r="AK80" i="167"/>
  <c r="AJ64" i="167"/>
  <c r="B71" i="167"/>
  <c r="AJ80" i="164"/>
  <c r="AK98" i="164"/>
  <c r="AJ71" i="167"/>
  <c r="AK118" i="164"/>
  <c r="AK51" i="167"/>
  <c r="AJ105" i="167"/>
  <c r="B88" i="167"/>
  <c r="AJ48" i="167"/>
  <c r="AK60" i="164"/>
  <c r="AK77" i="164"/>
  <c r="B110" i="167"/>
  <c r="AJ133" i="164"/>
  <c r="AK106" i="167"/>
  <c r="AK37" i="167"/>
  <c r="AK115" i="167"/>
  <c r="AJ123" i="167"/>
  <c r="AK63" i="167"/>
  <c r="B47" i="167"/>
  <c r="AK33" i="167"/>
  <c r="B89" i="167"/>
  <c r="B100" i="167"/>
  <c r="AJ29" i="164"/>
  <c r="AK74" i="167"/>
  <c r="AJ124" i="164"/>
  <c r="B90" i="167"/>
  <c r="AJ92" i="164"/>
  <c r="AJ116" i="167"/>
  <c r="B108" i="167"/>
  <c r="AK76" i="167"/>
  <c r="AK62" i="164"/>
  <c r="AJ108" i="164"/>
  <c r="AK164" i="167"/>
  <c r="B101" i="167"/>
  <c r="B31" i="167"/>
  <c r="AJ73" i="167"/>
  <c r="AJ58" i="167"/>
  <c r="AK137" i="164"/>
  <c r="AK75" i="167"/>
  <c r="AJ40" i="164"/>
  <c r="AK111" i="167"/>
  <c r="AK116" i="164"/>
  <c r="B63" i="167"/>
  <c r="AK133" i="167"/>
  <c r="AK125" i="164"/>
  <c r="L137" i="167" l="1"/>
  <c r="I131" i="156"/>
  <c r="C137" i="167"/>
  <c r="D137" i="167"/>
  <c r="E137" i="167"/>
  <c r="AN6" i="164"/>
  <c r="D129" i="167"/>
  <c r="I123" i="156"/>
  <c r="E129" i="167"/>
  <c r="L129" i="167"/>
  <c r="C129" i="167"/>
  <c r="E78" i="167"/>
  <c r="I72" i="156"/>
  <c r="D78" i="167"/>
  <c r="C78" i="167"/>
  <c r="L78" i="167"/>
  <c r="L44" i="167"/>
  <c r="C44" i="167"/>
  <c r="E44" i="167"/>
  <c r="I38" i="156"/>
  <c r="D44" i="167"/>
  <c r="C131" i="167"/>
  <c r="D131" i="167"/>
  <c r="L131" i="167"/>
  <c r="I125" i="156"/>
  <c r="E131" i="167"/>
  <c r="C52" i="167"/>
  <c r="I46" i="156"/>
  <c r="L52" i="167"/>
  <c r="E52" i="167"/>
  <c r="D52" i="167"/>
  <c r="AN6" i="167"/>
  <c r="C96" i="167"/>
  <c r="L96" i="167"/>
  <c r="E96" i="167"/>
  <c r="D96" i="167"/>
  <c r="I90" i="156"/>
  <c r="E135" i="167"/>
  <c r="C135" i="167"/>
  <c r="I129" i="156"/>
  <c r="D135" i="167"/>
  <c r="L135" i="167"/>
  <c r="C54" i="167"/>
  <c r="E54" i="167"/>
  <c r="D54" i="167"/>
  <c r="I48" i="156"/>
  <c r="L54" i="167"/>
  <c r="E119" i="167"/>
  <c r="C119" i="167"/>
  <c r="I113" i="156"/>
  <c r="D119" i="167"/>
  <c r="L119" i="167"/>
  <c r="C155" i="167"/>
  <c r="D155" i="167"/>
  <c r="I149" i="156"/>
  <c r="L155" i="167"/>
  <c r="E155" i="167"/>
  <c r="D90" i="167"/>
  <c r="I84" i="156"/>
  <c r="C90" i="167"/>
  <c r="L90" i="167"/>
  <c r="E90" i="167"/>
  <c r="D43" i="167"/>
  <c r="L43" i="167"/>
  <c r="C43" i="167"/>
  <c r="I37" i="156"/>
  <c r="E43" i="167"/>
  <c r="AQ17" i="164"/>
  <c r="AQ14" i="164"/>
  <c r="AQ16" i="164"/>
  <c r="AQ15" i="164"/>
  <c r="E66" i="167"/>
  <c r="L66" i="167"/>
  <c r="D66" i="167"/>
  <c r="I60" i="156"/>
  <c r="C66" i="167"/>
  <c r="I63" i="156"/>
  <c r="E69" i="167"/>
  <c r="L69" i="167"/>
  <c r="D69" i="167"/>
  <c r="C69" i="167"/>
  <c r="E38" i="167"/>
  <c r="I32" i="156"/>
  <c r="L38" i="167"/>
  <c r="D38" i="167"/>
  <c r="C38" i="167"/>
  <c r="I76" i="156"/>
  <c r="C82" i="167"/>
  <c r="D82" i="167"/>
  <c r="E82" i="167"/>
  <c r="L82" i="167"/>
  <c r="E93" i="167"/>
  <c r="D93" i="167"/>
  <c r="L93" i="167"/>
  <c r="I87" i="156"/>
  <c r="C93" i="167"/>
  <c r="L59" i="167"/>
  <c r="E59" i="167"/>
  <c r="D59" i="167"/>
  <c r="C59" i="167"/>
  <c r="I53" i="156"/>
  <c r="E42" i="167"/>
  <c r="L42" i="167"/>
  <c r="C42" i="167"/>
  <c r="D42" i="167"/>
  <c r="I36" i="156"/>
  <c r="L62" i="167"/>
  <c r="I56" i="156"/>
  <c r="E62" i="167"/>
  <c r="C62" i="167"/>
  <c r="D62" i="167"/>
  <c r="C158" i="167"/>
  <c r="I152" i="156"/>
  <c r="E158" i="167"/>
  <c r="D158" i="167"/>
  <c r="L158" i="167"/>
  <c r="C133" i="167"/>
  <c r="E133" i="167"/>
  <c r="L133" i="167"/>
  <c r="I127" i="156"/>
  <c r="D133" i="167"/>
  <c r="D65" i="167"/>
  <c r="C65" i="167"/>
  <c r="I59" i="156"/>
  <c r="L65" i="167"/>
  <c r="E65" i="167"/>
  <c r="I150" i="156"/>
  <c r="C156" i="167"/>
  <c r="L156" i="167"/>
  <c r="E156" i="167"/>
  <c r="D156" i="167"/>
  <c r="E32" i="167"/>
  <c r="D32" i="167"/>
  <c r="C32" i="167"/>
  <c r="I26" i="156"/>
  <c r="L32" i="167"/>
  <c r="E28" i="167"/>
  <c r="C28" i="167"/>
  <c r="D28" i="167"/>
  <c r="L28" i="167"/>
  <c r="I22" i="156"/>
  <c r="E128" i="167"/>
  <c r="L128" i="167"/>
  <c r="D128" i="167"/>
  <c r="I122" i="156"/>
  <c r="C128" i="167"/>
  <c r="I65" i="156"/>
  <c r="C71" i="167"/>
  <c r="E71" i="167"/>
  <c r="D71" i="167"/>
  <c r="L71" i="167"/>
  <c r="L126" i="167"/>
  <c r="I120" i="156"/>
  <c r="D126" i="167"/>
  <c r="E126" i="167"/>
  <c r="C126" i="167"/>
  <c r="E103" i="167"/>
  <c r="I97" i="156"/>
  <c r="C103" i="167"/>
  <c r="D103" i="167"/>
  <c r="L103" i="167"/>
  <c r="E99" i="167"/>
  <c r="L99" i="167"/>
  <c r="D99" i="167"/>
  <c r="C99" i="167"/>
  <c r="I93" i="156"/>
  <c r="L160" i="167"/>
  <c r="C160" i="167"/>
  <c r="E160" i="167"/>
  <c r="I154" i="156"/>
  <c r="D160" i="167"/>
  <c r="L114" i="167"/>
  <c r="I108" i="156"/>
  <c r="D114" i="167"/>
  <c r="C114" i="167"/>
  <c r="E114" i="167"/>
  <c r="L118" i="167"/>
  <c r="I112" i="156"/>
  <c r="D118" i="167"/>
  <c r="E118" i="167"/>
  <c r="C118" i="167"/>
  <c r="C68" i="167"/>
  <c r="E68" i="167"/>
  <c r="I62" i="156"/>
  <c r="L68" i="167"/>
  <c r="D68" i="167"/>
  <c r="C31" i="167"/>
  <c r="D31" i="167"/>
  <c r="L31" i="167"/>
  <c r="E31" i="167"/>
  <c r="I25" i="156"/>
  <c r="E45" i="167"/>
  <c r="L45" i="167"/>
  <c r="I39" i="156"/>
  <c r="C45" i="167"/>
  <c r="D45" i="167"/>
  <c r="L63" i="167"/>
  <c r="D63" i="167"/>
  <c r="I57" i="156"/>
  <c r="E63" i="167"/>
  <c r="C63" i="167"/>
  <c r="D24" i="167"/>
  <c r="E24" i="167"/>
  <c r="I18" i="156"/>
  <c r="C24" i="167"/>
  <c r="L24" i="167"/>
  <c r="L143" i="167"/>
  <c r="C143" i="167"/>
  <c r="I137" i="156"/>
  <c r="D143" i="167"/>
  <c r="E143" i="167"/>
  <c r="C85" i="167"/>
  <c r="D85" i="167"/>
  <c r="L85" i="167"/>
  <c r="E85" i="167"/>
  <c r="I79" i="156"/>
  <c r="L110" i="167"/>
  <c r="E110" i="167"/>
  <c r="C110" i="167"/>
  <c r="D110" i="167"/>
  <c r="I104" i="156"/>
  <c r="D127" i="167"/>
  <c r="C127" i="167"/>
  <c r="L127" i="167"/>
  <c r="I121" i="156"/>
  <c r="E127" i="167"/>
  <c r="L22" i="167"/>
  <c r="C22" i="167"/>
  <c r="I16" i="156"/>
  <c r="E22" i="167"/>
  <c r="M22" i="167" s="1"/>
  <c r="D22" i="167"/>
  <c r="I41" i="156"/>
  <c r="C47" i="167"/>
  <c r="D47" i="167"/>
  <c r="L47" i="167"/>
  <c r="E47" i="167"/>
  <c r="I30" i="156"/>
  <c r="C36" i="167"/>
  <c r="E36" i="167"/>
  <c r="L36" i="167"/>
  <c r="D36" i="167"/>
  <c r="AQ4" i="167"/>
  <c r="AQ11" i="167"/>
  <c r="AQ2" i="167"/>
  <c r="AQ13" i="167"/>
  <c r="AQ3" i="167"/>
  <c r="AQ7" i="167"/>
  <c r="AQ5" i="167"/>
  <c r="AQ9" i="167"/>
  <c r="AQ12" i="167"/>
  <c r="AQ10" i="167"/>
  <c r="AQ8" i="167"/>
  <c r="AQ6" i="167"/>
  <c r="I15" i="156"/>
  <c r="D21" i="167"/>
  <c r="E21" i="167"/>
  <c r="C21" i="167"/>
  <c r="L21" i="167"/>
  <c r="AQ19" i="167"/>
  <c r="AQ18" i="167"/>
  <c r="C35" i="167"/>
  <c r="E35" i="167"/>
  <c r="M35" i="167" s="1"/>
  <c r="I29" i="156"/>
  <c r="D35" i="167"/>
  <c r="L35" i="167"/>
  <c r="E102" i="167"/>
  <c r="D102" i="167"/>
  <c r="C102" i="167"/>
  <c r="L102" i="167"/>
  <c r="I96" i="156"/>
  <c r="C40" i="167"/>
  <c r="L40" i="167"/>
  <c r="E40" i="167"/>
  <c r="I34" i="156"/>
  <c r="D40" i="167"/>
  <c r="D113" i="167"/>
  <c r="C113" i="167"/>
  <c r="L113" i="167"/>
  <c r="I107" i="156"/>
  <c r="E113" i="167"/>
  <c r="I151" i="156"/>
  <c r="D157" i="167"/>
  <c r="C157" i="167"/>
  <c r="E157" i="167"/>
  <c r="L157" i="167"/>
  <c r="C116" i="167"/>
  <c r="I110" i="156"/>
  <c r="D116" i="167"/>
  <c r="L116" i="167"/>
  <c r="E116" i="167"/>
  <c r="E58" i="167"/>
  <c r="I52" i="156"/>
  <c r="L58" i="167"/>
  <c r="C58" i="167"/>
  <c r="D58" i="167"/>
  <c r="I119" i="156"/>
  <c r="D125" i="167"/>
  <c r="E125" i="167"/>
  <c r="C125" i="167"/>
  <c r="L125" i="167"/>
  <c r="L48" i="167"/>
  <c r="C48" i="167"/>
  <c r="I42" i="156"/>
  <c r="D48" i="167"/>
  <c r="E48" i="167"/>
  <c r="E37" i="167"/>
  <c r="D37" i="167"/>
  <c r="I31" i="156"/>
  <c r="L37" i="167"/>
  <c r="C37" i="167"/>
  <c r="L146" i="167"/>
  <c r="D146" i="167"/>
  <c r="C146" i="167"/>
  <c r="E146" i="167"/>
  <c r="I140" i="156"/>
  <c r="I146" i="156"/>
  <c r="D152" i="167"/>
  <c r="L152" i="167"/>
  <c r="E152" i="167"/>
  <c r="C152" i="167"/>
  <c r="C53" i="167"/>
  <c r="I47" i="156"/>
  <c r="E53" i="167"/>
  <c r="L53" i="167"/>
  <c r="D53" i="167"/>
  <c r="E159" i="167"/>
  <c r="D159" i="167"/>
  <c r="C159" i="167"/>
  <c r="L159" i="167"/>
  <c r="I153" i="156"/>
  <c r="D39" i="167"/>
  <c r="L39" i="167"/>
  <c r="C39" i="167"/>
  <c r="E39" i="167"/>
  <c r="I33" i="156"/>
  <c r="D142" i="167"/>
  <c r="I136" i="156"/>
  <c r="L142" i="167"/>
  <c r="E142" i="167"/>
  <c r="C142" i="167"/>
  <c r="E49" i="167"/>
  <c r="C49" i="167"/>
  <c r="I43" i="156"/>
  <c r="D49" i="167"/>
  <c r="L49" i="167"/>
  <c r="C72" i="167"/>
  <c r="D72" i="167"/>
  <c r="L72" i="167"/>
  <c r="E72" i="167"/>
  <c r="I66" i="156"/>
  <c r="E108" i="167"/>
  <c r="I102" i="156"/>
  <c r="C108" i="167"/>
  <c r="D108" i="167"/>
  <c r="L108" i="167"/>
  <c r="L57" i="167"/>
  <c r="C57" i="167"/>
  <c r="I51" i="156"/>
  <c r="E57" i="167"/>
  <c r="D57" i="167"/>
  <c r="D121" i="167"/>
  <c r="L121" i="167"/>
  <c r="E121" i="167"/>
  <c r="C121" i="167"/>
  <c r="I115" i="156"/>
  <c r="D89" i="167"/>
  <c r="E89" i="167"/>
  <c r="I83" i="156"/>
  <c r="C89" i="167"/>
  <c r="L89" i="167"/>
  <c r="L50" i="167"/>
  <c r="D50" i="167"/>
  <c r="C50" i="167"/>
  <c r="E50" i="167"/>
  <c r="I44" i="156"/>
  <c r="D161" i="167"/>
  <c r="L161" i="167"/>
  <c r="I155" i="156"/>
  <c r="C161" i="167"/>
  <c r="E161" i="167"/>
  <c r="E25" i="167"/>
  <c r="D25" i="167"/>
  <c r="C25" i="167"/>
  <c r="I19" i="156"/>
  <c r="L25" i="167"/>
  <c r="D107" i="167"/>
  <c r="I101" i="156"/>
  <c r="L107" i="167"/>
  <c r="E107" i="167"/>
  <c r="C107" i="167"/>
  <c r="I45" i="156"/>
  <c r="E51" i="167"/>
  <c r="C51" i="167"/>
  <c r="D51" i="167"/>
  <c r="L51" i="167"/>
  <c r="E64" i="167"/>
  <c r="L64" i="167"/>
  <c r="I58" i="156"/>
  <c r="C64" i="167"/>
  <c r="D64" i="167"/>
  <c r="I28" i="156"/>
  <c r="C34" i="167"/>
  <c r="E34" i="167"/>
  <c r="L34" i="167"/>
  <c r="D34" i="167"/>
  <c r="I100" i="156"/>
  <c r="D106" i="167"/>
  <c r="E106" i="167"/>
  <c r="L106" i="167"/>
  <c r="C106" i="167"/>
  <c r="D164" i="167"/>
  <c r="L164" i="167"/>
  <c r="I158" i="156"/>
  <c r="C164" i="167"/>
  <c r="E164" i="167"/>
  <c r="I133" i="156"/>
  <c r="E139" i="167"/>
  <c r="D139" i="167"/>
  <c r="C139" i="167"/>
  <c r="L139" i="167"/>
  <c r="I124" i="156"/>
  <c r="E130" i="167"/>
  <c r="C130" i="167"/>
  <c r="L130" i="167"/>
  <c r="D130" i="167"/>
  <c r="E165" i="167"/>
  <c r="D165" i="167"/>
  <c r="L165" i="167"/>
  <c r="C165" i="167"/>
  <c r="I159" i="156"/>
  <c r="E84" i="167"/>
  <c r="L84" i="167"/>
  <c r="D84" i="167"/>
  <c r="I78" i="156"/>
  <c r="C84" i="167"/>
  <c r="D77" i="167"/>
  <c r="E77" i="167"/>
  <c r="L77" i="167"/>
  <c r="C77" i="167"/>
  <c r="I71" i="156"/>
  <c r="AK166" i="167"/>
  <c r="AK167" i="167" s="1"/>
  <c r="I118" i="156"/>
  <c r="L124" i="167"/>
  <c r="D124" i="167"/>
  <c r="C124" i="167"/>
  <c r="E124" i="167"/>
  <c r="M124" i="167" s="1"/>
  <c r="I50" i="156"/>
  <c r="D56" i="167"/>
  <c r="C56" i="167"/>
  <c r="L56" i="167"/>
  <c r="E56" i="167"/>
  <c r="E95" i="167"/>
  <c r="D95" i="167"/>
  <c r="I89" i="156"/>
  <c r="L95" i="167"/>
  <c r="C95" i="167"/>
  <c r="I61" i="156"/>
  <c r="D67" i="167"/>
  <c r="C67" i="167"/>
  <c r="E67" i="167"/>
  <c r="L67" i="167"/>
  <c r="L94" i="167"/>
  <c r="E94" i="167"/>
  <c r="D94" i="167"/>
  <c r="I88" i="156"/>
  <c r="C94" i="167"/>
  <c r="I132" i="156"/>
  <c r="E138" i="167"/>
  <c r="D138" i="167"/>
  <c r="L138" i="167"/>
  <c r="C138" i="167"/>
  <c r="C86" i="167"/>
  <c r="L86" i="167"/>
  <c r="I80" i="156"/>
  <c r="D86" i="167"/>
  <c r="E86" i="167"/>
  <c r="I82" i="156"/>
  <c r="L88" i="167"/>
  <c r="D88" i="167"/>
  <c r="C88" i="167"/>
  <c r="E88" i="167"/>
  <c r="E145" i="167"/>
  <c r="I139" i="156"/>
  <c r="C145" i="167"/>
  <c r="D145" i="167"/>
  <c r="L145" i="167"/>
  <c r="M145" i="167" s="1"/>
  <c r="D33" i="167"/>
  <c r="I27" i="156"/>
  <c r="C33" i="167"/>
  <c r="L33" i="167"/>
  <c r="E33" i="167"/>
  <c r="C134" i="167"/>
  <c r="D134" i="167"/>
  <c r="E134" i="167"/>
  <c r="L134" i="167"/>
  <c r="I128" i="156"/>
  <c r="C162" i="167"/>
  <c r="D162" i="167"/>
  <c r="I156" i="156"/>
  <c r="L162" i="167"/>
  <c r="E162" i="167"/>
  <c r="D141" i="167"/>
  <c r="E141" i="167"/>
  <c r="I135" i="156"/>
  <c r="L141" i="167"/>
  <c r="C141" i="167"/>
  <c r="I134" i="156"/>
  <c r="L140" i="167"/>
  <c r="C140" i="167"/>
  <c r="E140" i="167"/>
  <c r="D140" i="167"/>
  <c r="C150" i="167"/>
  <c r="I144" i="156"/>
  <c r="E150" i="167"/>
  <c r="D150" i="167"/>
  <c r="L150" i="167"/>
  <c r="I147" i="156"/>
  <c r="E153" i="167"/>
  <c r="D153" i="167"/>
  <c r="L153" i="167"/>
  <c r="C153" i="167"/>
  <c r="D87" i="167"/>
  <c r="I81" i="156"/>
  <c r="C87" i="167"/>
  <c r="E87" i="167"/>
  <c r="L87" i="167"/>
  <c r="L46" i="167"/>
  <c r="C46" i="167"/>
  <c r="D46" i="167"/>
  <c r="E46" i="167"/>
  <c r="I40" i="156"/>
  <c r="E92" i="167"/>
  <c r="L92" i="167"/>
  <c r="I86" i="156"/>
  <c r="C92" i="167"/>
  <c r="D92" i="167"/>
  <c r="D61" i="167"/>
  <c r="E61" i="167"/>
  <c r="I55" i="156"/>
  <c r="C61" i="167"/>
  <c r="L61" i="167"/>
  <c r="L55" i="167"/>
  <c r="I49" i="156"/>
  <c r="E55" i="167"/>
  <c r="D55" i="167"/>
  <c r="C55" i="167"/>
  <c r="E81" i="167"/>
  <c r="D81" i="167"/>
  <c r="C81" i="167"/>
  <c r="L81" i="167"/>
  <c r="I75" i="156"/>
  <c r="I111" i="156"/>
  <c r="D117" i="167"/>
  <c r="E117" i="167"/>
  <c r="C117" i="167"/>
  <c r="L117" i="167"/>
  <c r="I99" i="156"/>
  <c r="E105" i="167"/>
  <c r="C105" i="167"/>
  <c r="D105" i="167"/>
  <c r="L105" i="167"/>
  <c r="I12" i="156"/>
  <c r="E18" i="167"/>
  <c r="D18" i="167"/>
  <c r="L18" i="167"/>
  <c r="C18" i="167"/>
  <c r="C132" i="167"/>
  <c r="E132" i="167"/>
  <c r="D132" i="167"/>
  <c r="I126" i="156"/>
  <c r="L132" i="167"/>
  <c r="D148" i="167"/>
  <c r="C148" i="167"/>
  <c r="I142" i="156"/>
  <c r="L148" i="167"/>
  <c r="E148" i="167"/>
  <c r="L147" i="167"/>
  <c r="E147" i="167"/>
  <c r="C147" i="167"/>
  <c r="D147" i="167"/>
  <c r="I141" i="156"/>
  <c r="C23" i="167"/>
  <c r="E23" i="167"/>
  <c r="L23" i="167"/>
  <c r="I17" i="156"/>
  <c r="D23" i="167"/>
  <c r="E20" i="167"/>
  <c r="D20" i="167"/>
  <c r="I14" i="156"/>
  <c r="C20" i="167"/>
  <c r="L20" i="167"/>
  <c r="D79" i="167"/>
  <c r="L79" i="167"/>
  <c r="C79" i="167"/>
  <c r="E79" i="167"/>
  <c r="I73" i="156"/>
  <c r="C144" i="167"/>
  <c r="E144" i="167"/>
  <c r="I138" i="156"/>
  <c r="L144" i="167"/>
  <c r="D144" i="167"/>
  <c r="D83" i="167"/>
  <c r="L83" i="167"/>
  <c r="I77" i="156"/>
  <c r="E83" i="167"/>
  <c r="C83" i="167"/>
  <c r="E98" i="167"/>
  <c r="L98" i="167"/>
  <c r="C98" i="167"/>
  <c r="D98" i="167"/>
  <c r="I92" i="156"/>
  <c r="E27" i="167"/>
  <c r="C27" i="167"/>
  <c r="D27" i="167"/>
  <c r="I21" i="156"/>
  <c r="L27" i="167"/>
  <c r="I148" i="156"/>
  <c r="L154" i="167"/>
  <c r="E154" i="167"/>
  <c r="C154" i="167"/>
  <c r="D154" i="167"/>
  <c r="E112" i="167"/>
  <c r="L112" i="167"/>
  <c r="D112" i="167"/>
  <c r="C112" i="167"/>
  <c r="I106" i="156"/>
  <c r="C76" i="167"/>
  <c r="E76" i="167"/>
  <c r="I70" i="156"/>
  <c r="D76" i="167"/>
  <c r="L76" i="167"/>
  <c r="L115" i="167"/>
  <c r="C115" i="167"/>
  <c r="I109" i="156"/>
  <c r="D115" i="167"/>
  <c r="E115" i="167"/>
  <c r="C123" i="167"/>
  <c r="D123" i="167"/>
  <c r="I117" i="156"/>
  <c r="L123" i="167"/>
  <c r="E123" i="167"/>
  <c r="AK166" i="164"/>
  <c r="AK167" i="164" s="1"/>
  <c r="E109" i="167"/>
  <c r="D109" i="167"/>
  <c r="I103" i="156"/>
  <c r="C109" i="167"/>
  <c r="L109" i="167"/>
  <c r="L104" i="167"/>
  <c r="I98" i="156"/>
  <c r="C104" i="167"/>
  <c r="E104" i="167"/>
  <c r="D104" i="167"/>
  <c r="D41" i="167"/>
  <c r="L41" i="167"/>
  <c r="C41" i="167"/>
  <c r="E41" i="167"/>
  <c r="I35" i="156"/>
  <c r="AQ19" i="164"/>
  <c r="AQ18" i="164"/>
  <c r="I143" i="156"/>
  <c r="C149" i="167"/>
  <c r="L149" i="167"/>
  <c r="E149" i="167"/>
  <c r="D149" i="167"/>
  <c r="C30" i="167"/>
  <c r="I24" i="156"/>
  <c r="L30" i="167"/>
  <c r="E30" i="167"/>
  <c r="D30" i="167"/>
  <c r="C17" i="167"/>
  <c r="E17" i="167"/>
  <c r="D17" i="167"/>
  <c r="I11" i="156"/>
  <c r="L17" i="167"/>
  <c r="L75" i="167"/>
  <c r="D75" i="167"/>
  <c r="I69" i="156"/>
  <c r="C75" i="167"/>
  <c r="E75" i="167"/>
  <c r="L151" i="167"/>
  <c r="I145" i="156"/>
  <c r="E151" i="167"/>
  <c r="D151" i="167"/>
  <c r="C151" i="167"/>
  <c r="E101" i="167"/>
  <c r="L101" i="167"/>
  <c r="C101" i="167"/>
  <c r="I95" i="156"/>
  <c r="D101" i="167"/>
  <c r="I91" i="156"/>
  <c r="D97" i="167"/>
  <c r="E97" i="167"/>
  <c r="L97" i="167"/>
  <c r="C97" i="167"/>
  <c r="I130" i="156"/>
  <c r="D136" i="167"/>
  <c r="E136" i="167"/>
  <c r="L136" i="167"/>
  <c r="C136" i="167"/>
  <c r="L122" i="167"/>
  <c r="E122" i="167"/>
  <c r="C122" i="167"/>
  <c r="I116" i="156"/>
  <c r="D122" i="167"/>
  <c r="I54" i="156"/>
  <c r="L60" i="167"/>
  <c r="D60" i="167"/>
  <c r="C60" i="167"/>
  <c r="E60" i="167"/>
  <c r="D111" i="167"/>
  <c r="E111" i="167"/>
  <c r="I105" i="156"/>
  <c r="L111" i="167"/>
  <c r="C111" i="167"/>
  <c r="D74" i="167"/>
  <c r="C74" i="167"/>
  <c r="I68" i="156"/>
  <c r="E74" i="167"/>
  <c r="L74" i="167"/>
  <c r="L73" i="167"/>
  <c r="C73" i="167"/>
  <c r="I67" i="156"/>
  <c r="D73" i="167"/>
  <c r="E73" i="167"/>
  <c r="D163" i="167"/>
  <c r="L163" i="167"/>
  <c r="C163" i="167"/>
  <c r="E163" i="167"/>
  <c r="I157" i="156"/>
  <c r="AQ17" i="167"/>
  <c r="AQ15" i="167"/>
  <c r="AQ14" i="167"/>
  <c r="AQ16" i="167"/>
  <c r="AQ9" i="164"/>
  <c r="AQ10" i="164"/>
  <c r="AQ8" i="164"/>
  <c r="AQ6" i="164"/>
  <c r="AQ13" i="164"/>
  <c r="AQ3" i="164"/>
  <c r="AQ11" i="164"/>
  <c r="AQ2" i="164"/>
  <c r="AQ12" i="164"/>
  <c r="AQ4" i="164"/>
  <c r="AQ5" i="164"/>
  <c r="AQ7" i="164"/>
  <c r="L80" i="167"/>
  <c r="D80" i="167"/>
  <c r="C80" i="167"/>
  <c r="E80" i="167"/>
  <c r="I74" i="156"/>
  <c r="I94" i="156"/>
  <c r="C100" i="167"/>
  <c r="D100" i="167"/>
  <c r="E100" i="167"/>
  <c r="L100" i="167"/>
  <c r="C29" i="167"/>
  <c r="L29" i="167"/>
  <c r="E29" i="167"/>
  <c r="I23" i="156"/>
  <c r="D29" i="167"/>
  <c r="I114" i="156"/>
  <c r="C120" i="167"/>
  <c r="D120" i="167"/>
  <c r="E120" i="167"/>
  <c r="L120" i="167"/>
  <c r="C70" i="167"/>
  <c r="L70" i="167"/>
  <c r="E70" i="167"/>
  <c r="D70" i="167"/>
  <c r="I64" i="156"/>
  <c r="I13" i="156"/>
  <c r="D19" i="167"/>
  <c r="L19" i="167"/>
  <c r="E19" i="167"/>
  <c r="C19" i="167"/>
  <c r="L91" i="167"/>
  <c r="E91" i="167"/>
  <c r="D91" i="167"/>
  <c r="C91" i="167"/>
  <c r="I85" i="156"/>
  <c r="D26" i="167"/>
  <c r="E26" i="167"/>
  <c r="I20" i="156"/>
  <c r="L26" i="167"/>
  <c r="C26" i="167"/>
  <c r="M110" i="167"/>
  <c r="M24" i="167"/>
  <c r="M59" i="167"/>
  <c r="M93" i="167"/>
  <c r="M38" i="167"/>
  <c r="M116" i="167"/>
  <c r="M161" i="167"/>
  <c r="M96" i="167"/>
  <c r="M159" i="167"/>
  <c r="M82" i="167"/>
  <c r="M156" i="167"/>
  <c r="N148" i="164"/>
  <c r="O148" i="164" s="1"/>
  <c r="P148" i="164" s="1"/>
  <c r="Q148" i="167" s="1"/>
  <c r="N141" i="164"/>
  <c r="O141" i="164" s="1"/>
  <c r="P141" i="164" s="1"/>
  <c r="Q141" i="167" s="1"/>
  <c r="N158" i="164"/>
  <c r="O158" i="164" s="1"/>
  <c r="P158" i="164" s="1"/>
  <c r="Q158" i="167" s="1"/>
  <c r="N96" i="164"/>
  <c r="O96" i="164" s="1"/>
  <c r="P96" i="164" s="1"/>
  <c r="Q96" i="167" s="1"/>
  <c r="N71" i="164"/>
  <c r="O71" i="164" s="1"/>
  <c r="P71" i="164" s="1"/>
  <c r="Q71" i="167" s="1"/>
  <c r="N150" i="164"/>
  <c r="O150" i="164" s="1"/>
  <c r="P150" i="164" s="1"/>
  <c r="Q150" i="167" s="1"/>
  <c r="N24" i="164"/>
  <c r="O24" i="164" s="1"/>
  <c r="P24" i="164" s="1"/>
  <c r="Q24" i="167" s="1"/>
  <c r="N16" i="164"/>
  <c r="O16" i="164" s="1"/>
  <c r="P16" i="164" s="1"/>
  <c r="N149" i="164"/>
  <c r="O149" i="164" s="1"/>
  <c r="P149" i="164" s="1"/>
  <c r="Q149" i="167" s="1"/>
  <c r="N99" i="164"/>
  <c r="O99" i="164" s="1"/>
  <c r="P99" i="164" s="1"/>
  <c r="Q99" i="167" s="1"/>
  <c r="N91" i="164"/>
  <c r="O91" i="164" s="1"/>
  <c r="P91" i="164" s="1"/>
  <c r="Q91" i="167" s="1"/>
  <c r="N34" i="164"/>
  <c r="O34" i="164" s="1"/>
  <c r="P34" i="164" s="1"/>
  <c r="Q34" i="167" s="1"/>
  <c r="N64" i="164"/>
  <c r="O64" i="164" s="1"/>
  <c r="P64" i="164" s="1"/>
  <c r="Q64" i="167" s="1"/>
  <c r="N135" i="164"/>
  <c r="O135" i="164" s="1"/>
  <c r="P135" i="164" s="1"/>
  <c r="Q135" i="167" s="1"/>
  <c r="N35" i="164"/>
  <c r="O35" i="164" s="1"/>
  <c r="P35" i="164" s="1"/>
  <c r="Q35" i="167" s="1"/>
  <c r="N97" i="164"/>
  <c r="O97" i="164" s="1"/>
  <c r="P97" i="164" s="1"/>
  <c r="Q97" i="167" s="1"/>
  <c r="N66" i="164"/>
  <c r="O66" i="164" s="1"/>
  <c r="P66" i="164" s="1"/>
  <c r="Q66" i="167" s="1"/>
  <c r="N48" i="164"/>
  <c r="O48" i="164" s="1"/>
  <c r="P48" i="164" s="1"/>
  <c r="Q48" i="167" s="1"/>
  <c r="N38" i="164"/>
  <c r="O38" i="164" s="1"/>
  <c r="P38" i="164" s="1"/>
  <c r="Q38" i="167" s="1"/>
  <c r="N45" i="164"/>
  <c r="O45" i="164" s="1"/>
  <c r="P45" i="164" s="1"/>
  <c r="Q45" i="167" s="1"/>
  <c r="N143" i="164"/>
  <c r="O143" i="164" s="1"/>
  <c r="P143" i="164" s="1"/>
  <c r="Q143" i="167" s="1"/>
  <c r="N159" i="164"/>
  <c r="O159" i="164" s="1"/>
  <c r="P159" i="164" s="1"/>
  <c r="Q159" i="167" s="1"/>
  <c r="N18" i="164"/>
  <c r="O18" i="164" s="1"/>
  <c r="P18" i="164" s="1"/>
  <c r="Q18" i="167" s="1"/>
  <c r="N161" i="164"/>
  <c r="O161" i="164" s="1"/>
  <c r="P161" i="164" s="1"/>
  <c r="Q161" i="167" s="1"/>
  <c r="N142" i="164"/>
  <c r="O142" i="164" s="1"/>
  <c r="P142" i="164" s="1"/>
  <c r="Q142" i="167" s="1"/>
  <c r="N162" i="164"/>
  <c r="O162" i="164" s="1"/>
  <c r="P162" i="164" s="1"/>
  <c r="Q162" i="167" s="1"/>
  <c r="N145" i="164"/>
  <c r="O145" i="164" s="1"/>
  <c r="P145" i="164" s="1"/>
  <c r="Q145" i="167" s="1"/>
  <c r="N53" i="164"/>
  <c r="O53" i="164" s="1"/>
  <c r="P53" i="164" s="1"/>
  <c r="Q53" i="167" s="1"/>
  <c r="N129" i="164"/>
  <c r="O129" i="164" s="1"/>
  <c r="P129" i="164" s="1"/>
  <c r="Q129" i="167" s="1"/>
  <c r="N84" i="164"/>
  <c r="O84" i="164" s="1"/>
  <c r="P84" i="164" s="1"/>
  <c r="Q84" i="167" s="1"/>
  <c r="N113" i="164"/>
  <c r="O113" i="164" s="1"/>
  <c r="P113" i="164" s="1"/>
  <c r="Q113" i="167" s="1"/>
  <c r="N94" i="164"/>
  <c r="O94" i="164" s="1"/>
  <c r="P94" i="164" s="1"/>
  <c r="Q94" i="167" s="1"/>
  <c r="N103" i="164"/>
  <c r="O103" i="164" s="1"/>
  <c r="P103" i="164" s="1"/>
  <c r="Q103" i="167" s="1"/>
  <c r="N23" i="164"/>
  <c r="O23" i="164" s="1"/>
  <c r="P23" i="164" s="1"/>
  <c r="Q23" i="167" s="1"/>
  <c r="N127" i="164"/>
  <c r="O127" i="164" s="1"/>
  <c r="P127" i="164" s="1"/>
  <c r="Q127" i="167" s="1"/>
  <c r="N165" i="164"/>
  <c r="O165" i="164" s="1"/>
  <c r="P165" i="164" s="1"/>
  <c r="Q165" i="167" s="1"/>
  <c r="N79" i="164"/>
  <c r="O79" i="164" s="1"/>
  <c r="P79" i="164" s="1"/>
  <c r="Q79" i="167" s="1"/>
  <c r="N44" i="164"/>
  <c r="O44" i="164" s="1"/>
  <c r="P44" i="164" s="1"/>
  <c r="Q44" i="167" s="1"/>
  <c r="N54" i="164"/>
  <c r="O54" i="164" s="1"/>
  <c r="P54" i="164" s="1"/>
  <c r="Q54" i="167" s="1"/>
  <c r="N33" i="164"/>
  <c r="O33" i="164" s="1"/>
  <c r="P33" i="164" s="1"/>
  <c r="Q33" i="167" s="1"/>
  <c r="N29" i="164"/>
  <c r="O29" i="164" s="1"/>
  <c r="P29" i="164" s="1"/>
  <c r="Q29" i="167" s="1"/>
  <c r="N131" i="164"/>
  <c r="O131" i="164" s="1"/>
  <c r="P131" i="164" s="1"/>
  <c r="Q131" i="167" s="1"/>
  <c r="N67" i="164"/>
  <c r="O67" i="164" s="1"/>
  <c r="P67" i="164" s="1"/>
  <c r="Q67" i="167" s="1"/>
  <c r="N126" i="164"/>
  <c r="O126" i="164" s="1"/>
  <c r="P126" i="164" s="1"/>
  <c r="Q126" i="167" s="1"/>
  <c r="N132" i="164"/>
  <c r="O132" i="164" s="1"/>
  <c r="P132" i="164" s="1"/>
  <c r="Q132" i="167" s="1"/>
  <c r="N46" i="164"/>
  <c r="O46" i="164" s="1"/>
  <c r="P46" i="164" s="1"/>
  <c r="Q46" i="167" s="1"/>
  <c r="N77" i="164"/>
  <c r="O77" i="164" s="1"/>
  <c r="P77" i="164" s="1"/>
  <c r="Q77" i="167" s="1"/>
  <c r="N85" i="164"/>
  <c r="O85" i="164" s="1"/>
  <c r="P85" i="164" s="1"/>
  <c r="Q85" i="167" s="1"/>
  <c r="N26" i="164"/>
  <c r="O26" i="164" s="1"/>
  <c r="P26" i="164" s="1"/>
  <c r="Q26" i="167" s="1"/>
  <c r="N73" i="164"/>
  <c r="O73" i="164" s="1"/>
  <c r="P73" i="164" s="1"/>
  <c r="Q73" i="167" s="1"/>
  <c r="N116" i="164"/>
  <c r="O116" i="164" s="1"/>
  <c r="P116" i="164" s="1"/>
  <c r="Q116" i="167" s="1"/>
  <c r="N65" i="164"/>
  <c r="O65" i="164" s="1"/>
  <c r="P65" i="164" s="1"/>
  <c r="Q65" i="167" s="1"/>
  <c r="N61" i="164"/>
  <c r="O61" i="164" s="1"/>
  <c r="P61" i="164" s="1"/>
  <c r="Q61" i="167" s="1"/>
  <c r="N111" i="164"/>
  <c r="O111" i="164" s="1"/>
  <c r="P111" i="164" s="1"/>
  <c r="Q111" i="167" s="1"/>
  <c r="N128" i="164"/>
  <c r="O128" i="164" s="1"/>
  <c r="P128" i="164" s="1"/>
  <c r="Q128" i="167" s="1"/>
  <c r="N106" i="164"/>
  <c r="O106" i="164" s="1"/>
  <c r="P106" i="164" s="1"/>
  <c r="Q106" i="167" s="1"/>
  <c r="N112" i="164"/>
  <c r="O112" i="164" s="1"/>
  <c r="P112" i="164" s="1"/>
  <c r="Q112" i="167" s="1"/>
  <c r="N57" i="164"/>
  <c r="O57" i="164" s="1"/>
  <c r="P57" i="164" s="1"/>
  <c r="Q57" i="167" s="1"/>
  <c r="N74" i="164"/>
  <c r="O74" i="164" s="1"/>
  <c r="P74" i="164" s="1"/>
  <c r="Q74" i="167" s="1"/>
  <c r="N30" i="164"/>
  <c r="O30" i="164" s="1"/>
  <c r="P30" i="164" s="1"/>
  <c r="Q30" i="167" s="1"/>
  <c r="N52" i="164"/>
  <c r="O52" i="164" s="1"/>
  <c r="P52" i="164" s="1"/>
  <c r="Q52" i="167" s="1"/>
  <c r="N69" i="164"/>
  <c r="O69" i="164" s="1"/>
  <c r="P69" i="164" s="1"/>
  <c r="Q69" i="167" s="1"/>
  <c r="N144" i="164"/>
  <c r="O144" i="164" s="1"/>
  <c r="P144" i="164" s="1"/>
  <c r="Q144" i="167" s="1"/>
  <c r="N140" i="164"/>
  <c r="O140" i="164" s="1"/>
  <c r="P140" i="164" s="1"/>
  <c r="Q140" i="167" s="1"/>
  <c r="N21" i="164"/>
  <c r="O21" i="164" s="1"/>
  <c r="P21" i="164" s="1"/>
  <c r="Q21" i="167" s="1"/>
  <c r="N49" i="164"/>
  <c r="O49" i="164" s="1"/>
  <c r="P49" i="164" s="1"/>
  <c r="Q49" i="167" s="1"/>
  <c r="N59" i="164"/>
  <c r="O59" i="164" s="1"/>
  <c r="P59" i="164" s="1"/>
  <c r="Q59" i="167" s="1"/>
  <c r="N151" i="164"/>
  <c r="O151" i="164" s="1"/>
  <c r="P151" i="164" s="1"/>
  <c r="Q151" i="167" s="1"/>
  <c r="N114" i="164"/>
  <c r="O114" i="164" s="1"/>
  <c r="P114" i="164" s="1"/>
  <c r="Q114" i="167" s="1"/>
  <c r="N76" i="164"/>
  <c r="O76" i="164" s="1"/>
  <c r="P76" i="164" s="1"/>
  <c r="Q76" i="167" s="1"/>
  <c r="N80" i="164"/>
  <c r="O80" i="164" s="1"/>
  <c r="P80" i="164" s="1"/>
  <c r="Q80" i="167" s="1"/>
  <c r="N40" i="164"/>
  <c r="O40" i="164" s="1"/>
  <c r="P40" i="164" s="1"/>
  <c r="Q40" i="167" s="1"/>
  <c r="N147" i="164"/>
  <c r="O147" i="164" s="1"/>
  <c r="P147" i="164" s="1"/>
  <c r="Q147" i="167" s="1"/>
  <c r="N83" i="164"/>
  <c r="O83" i="164" s="1"/>
  <c r="P83" i="164" s="1"/>
  <c r="Q83" i="167" s="1"/>
  <c r="N86" i="164"/>
  <c r="O86" i="164" s="1"/>
  <c r="P86" i="164" s="1"/>
  <c r="Q86" i="167" s="1"/>
  <c r="N87" i="164"/>
  <c r="O87" i="164" s="1"/>
  <c r="P87" i="164" s="1"/>
  <c r="Q87" i="167" s="1"/>
  <c r="N101" i="164"/>
  <c r="O101" i="164" s="1"/>
  <c r="P101" i="164" s="1"/>
  <c r="Q101" i="167" s="1"/>
  <c r="N124" i="164"/>
  <c r="O124" i="164" s="1"/>
  <c r="P124" i="164" s="1"/>
  <c r="Q124" i="167" s="1"/>
  <c r="N25" i="164"/>
  <c r="O25" i="164" s="1"/>
  <c r="P25" i="164" s="1"/>
  <c r="N43" i="164"/>
  <c r="O43" i="164" s="1"/>
  <c r="P43" i="164" s="1"/>
  <c r="Q43" i="167" s="1"/>
  <c r="N20" i="164"/>
  <c r="O20" i="164" s="1"/>
  <c r="P20" i="164" s="1"/>
  <c r="Q20" i="167" s="1"/>
  <c r="N139" i="164"/>
  <c r="O139" i="164" s="1"/>
  <c r="P139" i="164" s="1"/>
  <c r="Q139" i="167" s="1"/>
  <c r="N63" i="164"/>
  <c r="O63" i="164" s="1"/>
  <c r="P63" i="164" s="1"/>
  <c r="Q63" i="167" s="1"/>
  <c r="N109" i="164"/>
  <c r="O109" i="164" s="1"/>
  <c r="P109" i="164" s="1"/>
  <c r="Q109" i="167" s="1"/>
  <c r="N31" i="164"/>
  <c r="O31" i="164" s="1"/>
  <c r="P31" i="164" s="1"/>
  <c r="Q31" i="167" s="1"/>
  <c r="N92" i="164"/>
  <c r="O92" i="164" s="1"/>
  <c r="P92" i="164" s="1"/>
  <c r="Q92" i="167" s="1"/>
  <c r="N78" i="164"/>
  <c r="O78" i="164" s="1"/>
  <c r="P78" i="164" s="1"/>
  <c r="Q78" i="167" s="1"/>
  <c r="N105" i="164"/>
  <c r="O105" i="164" s="1"/>
  <c r="P105" i="164" s="1"/>
  <c r="Q105" i="167" s="1"/>
  <c r="N62" i="164"/>
  <c r="O62" i="164" s="1"/>
  <c r="P62" i="164" s="1"/>
  <c r="Q62" i="167" s="1"/>
  <c r="N157" i="164"/>
  <c r="O157" i="164" s="1"/>
  <c r="P157" i="164" s="1"/>
  <c r="Q157" i="167" s="1"/>
  <c r="N42" i="164"/>
  <c r="O42" i="164" s="1"/>
  <c r="P42" i="164" s="1"/>
  <c r="Q42" i="167" s="1"/>
  <c r="N47" i="164"/>
  <c r="O47" i="164" s="1"/>
  <c r="P47" i="164" s="1"/>
  <c r="Q47" i="167" s="1"/>
  <c r="N102" i="164"/>
  <c r="O102" i="164" s="1"/>
  <c r="P102" i="164" s="1"/>
  <c r="Q102" i="167" s="1"/>
  <c r="N75" i="164"/>
  <c r="O75" i="164" s="1"/>
  <c r="P75" i="164" s="1"/>
  <c r="Q75" i="167" s="1"/>
  <c r="N36" i="164"/>
  <c r="O36" i="164" s="1"/>
  <c r="P36" i="164" s="1"/>
  <c r="Q36" i="167" s="1"/>
  <c r="N125" i="164"/>
  <c r="O125" i="164" s="1"/>
  <c r="P125" i="164" s="1"/>
  <c r="Q125" i="167" s="1"/>
  <c r="N160" i="164"/>
  <c r="O160" i="164" s="1"/>
  <c r="P160" i="164" s="1"/>
  <c r="Q160" i="167" s="1"/>
  <c r="N107" i="164"/>
  <c r="O107" i="164" s="1"/>
  <c r="P107" i="164" s="1"/>
  <c r="Q107" i="167" s="1"/>
  <c r="N121" i="164"/>
  <c r="O121" i="164" s="1"/>
  <c r="P121" i="164" s="1"/>
  <c r="Q121" i="167" s="1"/>
  <c r="N68" i="164"/>
  <c r="O68" i="164" s="1"/>
  <c r="P68" i="164" s="1"/>
  <c r="Q68" i="167" s="1"/>
  <c r="N134" i="164"/>
  <c r="O134" i="164" s="1"/>
  <c r="P134" i="164" s="1"/>
  <c r="Q134" i="167" s="1"/>
  <c r="N153" i="164"/>
  <c r="O153" i="164" s="1"/>
  <c r="P153" i="164" s="1"/>
  <c r="Q153" i="167" s="1"/>
  <c r="N72" i="164"/>
  <c r="O72" i="164" s="1"/>
  <c r="P72" i="164" s="1"/>
  <c r="Q72" i="167" s="1"/>
  <c r="N108" i="164"/>
  <c r="O108" i="164" s="1"/>
  <c r="P108" i="164" s="1"/>
  <c r="Q108" i="167" s="1"/>
  <c r="N27" i="164"/>
  <c r="O27" i="164" s="1"/>
  <c r="P27" i="164" s="1"/>
  <c r="Q27" i="167" s="1"/>
  <c r="N118" i="164"/>
  <c r="O118" i="164" s="1"/>
  <c r="P118" i="164" s="1"/>
  <c r="Q118" i="167" s="1"/>
  <c r="N32" i="164"/>
  <c r="O32" i="164" s="1"/>
  <c r="P32" i="164" s="1"/>
  <c r="Q32" i="167" s="1"/>
  <c r="N130" i="164"/>
  <c r="O130" i="164" s="1"/>
  <c r="P130" i="164" s="1"/>
  <c r="Q130" i="167" s="1"/>
  <c r="N120" i="164"/>
  <c r="O120" i="164" s="1"/>
  <c r="P120" i="164" s="1"/>
  <c r="Q120" i="167" s="1"/>
  <c r="N98" i="164"/>
  <c r="O98" i="164" s="1"/>
  <c r="P98" i="164" s="1"/>
  <c r="Q98" i="167" s="1"/>
  <c r="N58" i="164"/>
  <c r="O58" i="164" s="1"/>
  <c r="P58" i="164" s="1"/>
  <c r="Q58" i="167" s="1"/>
  <c r="N152" i="164"/>
  <c r="O152" i="164" s="1"/>
  <c r="P152" i="164" s="1"/>
  <c r="Q152" i="167" s="1"/>
  <c r="N164" i="164"/>
  <c r="O164" i="164" s="1"/>
  <c r="P164" i="164" s="1"/>
  <c r="Q164" i="167" s="1"/>
  <c r="N110" i="164"/>
  <c r="O110" i="164" s="1"/>
  <c r="P110" i="164" s="1"/>
  <c r="Q110" i="167" s="1"/>
  <c r="N133" i="164"/>
  <c r="O133" i="164" s="1"/>
  <c r="P133" i="164" s="1"/>
  <c r="Q133" i="167" s="1"/>
  <c r="N123" i="164"/>
  <c r="O123" i="164" s="1"/>
  <c r="P123" i="164" s="1"/>
  <c r="Q123" i="167" s="1"/>
  <c r="N154" i="164"/>
  <c r="O154" i="164" s="1"/>
  <c r="P154" i="164" s="1"/>
  <c r="Q154" i="167" s="1"/>
  <c r="N22" i="164"/>
  <c r="O22" i="164" s="1"/>
  <c r="P22" i="164" s="1"/>
  <c r="Q22" i="167" s="1"/>
  <c r="N39" i="164"/>
  <c r="O39" i="164" s="1"/>
  <c r="P39" i="164" s="1"/>
  <c r="Q39" i="167" s="1"/>
  <c r="N50" i="164"/>
  <c r="O50" i="164" s="1"/>
  <c r="P50" i="164" s="1"/>
  <c r="Q50" i="167" s="1"/>
  <c r="N136" i="164"/>
  <c r="O136" i="164" s="1"/>
  <c r="P136" i="164" s="1"/>
  <c r="Q136" i="167" s="1"/>
  <c r="N163" i="164"/>
  <c r="O163" i="164" s="1"/>
  <c r="P163" i="164" s="1"/>
  <c r="Q163" i="167" s="1"/>
  <c r="N138" i="164"/>
  <c r="O138" i="164" s="1"/>
  <c r="P138" i="164" s="1"/>
  <c r="Q138" i="167" s="1"/>
  <c r="N104" i="164"/>
  <c r="O104" i="164" s="1"/>
  <c r="P104" i="164" s="1"/>
  <c r="Q104" i="167" s="1"/>
  <c r="N88" i="164"/>
  <c r="O88" i="164" s="1"/>
  <c r="P88" i="164" s="1"/>
  <c r="Q88" i="167" s="1"/>
  <c r="N115" i="164"/>
  <c r="O115" i="164" s="1"/>
  <c r="P115" i="164" s="1"/>
  <c r="Q115" i="167" s="1"/>
  <c r="N117" i="164"/>
  <c r="O117" i="164" s="1"/>
  <c r="P117" i="164" s="1"/>
  <c r="Q117" i="167" s="1"/>
  <c r="N56" i="164"/>
  <c r="O56" i="164" s="1"/>
  <c r="P56" i="164" s="1"/>
  <c r="Q56" i="167" s="1"/>
  <c r="N155" i="164"/>
  <c r="O155" i="164" s="1"/>
  <c r="P155" i="164" s="1"/>
  <c r="Q155" i="167" s="1"/>
  <c r="N146" i="164"/>
  <c r="O146" i="164" s="1"/>
  <c r="P146" i="164" s="1"/>
  <c r="Q146" i="167" s="1"/>
  <c r="N28" i="164"/>
  <c r="O28" i="164" s="1"/>
  <c r="P28" i="164" s="1"/>
  <c r="Q28" i="167" s="1"/>
  <c r="N82" i="164"/>
  <c r="O82" i="164" s="1"/>
  <c r="P82" i="164" s="1"/>
  <c r="Q82" i="167" s="1"/>
  <c r="N90" i="164"/>
  <c r="O90" i="164" s="1"/>
  <c r="P90" i="164" s="1"/>
  <c r="Q90" i="167" s="1"/>
  <c r="N41" i="164"/>
  <c r="O41" i="164" s="1"/>
  <c r="P41" i="164" s="1"/>
  <c r="Q41" i="167" s="1"/>
  <c r="N55" i="164"/>
  <c r="O55" i="164" s="1"/>
  <c r="P55" i="164" s="1"/>
  <c r="Q55" i="167" s="1"/>
  <c r="N81" i="164"/>
  <c r="O81" i="164" s="1"/>
  <c r="P81" i="164" s="1"/>
  <c r="Q81" i="167" s="1"/>
  <c r="N60" i="164"/>
  <c r="O60" i="164" s="1"/>
  <c r="P60" i="164" s="1"/>
  <c r="Q60" i="167" s="1"/>
  <c r="N119" i="164"/>
  <c r="O119" i="164" s="1"/>
  <c r="P119" i="164" s="1"/>
  <c r="Q119" i="167" s="1"/>
  <c r="N156" i="164"/>
  <c r="O156" i="164" s="1"/>
  <c r="P156" i="164" s="1"/>
  <c r="Q156" i="167" s="1"/>
  <c r="N37" i="164"/>
  <c r="O37" i="164" s="1"/>
  <c r="P37" i="164" s="1"/>
  <c r="Q37" i="167" s="1"/>
  <c r="N100" i="164"/>
  <c r="O100" i="164" s="1"/>
  <c r="P100" i="164" s="1"/>
  <c r="Q100" i="167" s="1"/>
  <c r="N95" i="164"/>
  <c r="O95" i="164" s="1"/>
  <c r="P95" i="164" s="1"/>
  <c r="Q95" i="167" s="1"/>
  <c r="N51" i="164"/>
  <c r="O51" i="164" s="1"/>
  <c r="P51" i="164" s="1"/>
  <c r="Q51" i="167" s="1"/>
  <c r="N93" i="164"/>
  <c r="O93" i="164" s="1"/>
  <c r="P93" i="164" s="1"/>
  <c r="Q93" i="167" s="1"/>
  <c r="N89" i="164"/>
  <c r="O89" i="164" s="1"/>
  <c r="P89" i="164" s="1"/>
  <c r="Q89" i="167" s="1"/>
  <c r="N17" i="164"/>
  <c r="O17" i="164" s="1"/>
  <c r="P17" i="164" s="1"/>
  <c r="Q17" i="167" s="1"/>
  <c r="N70" i="164"/>
  <c r="O70" i="164" s="1"/>
  <c r="P70" i="164" s="1"/>
  <c r="Q70" i="167" s="1"/>
  <c r="N122" i="164"/>
  <c r="O122" i="164" s="1"/>
  <c r="P122" i="164" s="1"/>
  <c r="Q122" i="167" s="1"/>
  <c r="N137" i="164"/>
  <c r="O137" i="164" s="1"/>
  <c r="P137" i="164" s="1"/>
  <c r="Q137" i="167" s="1"/>
  <c r="N19" i="164"/>
  <c r="O19" i="164" s="1"/>
  <c r="P19" i="164" s="1"/>
  <c r="Q19" i="167" s="1"/>
  <c r="AH167" i="164"/>
  <c r="M134" i="167" l="1"/>
  <c r="M85" i="167"/>
  <c r="M81" i="167"/>
  <c r="M158" i="167"/>
  <c r="M33" i="167"/>
  <c r="M34" i="167"/>
  <c r="M121" i="167"/>
  <c r="M113" i="167"/>
  <c r="M94" i="167"/>
  <c r="M88" i="167"/>
  <c r="M49" i="167"/>
  <c r="M53" i="167"/>
  <c r="M47" i="167"/>
  <c r="M106" i="167"/>
  <c r="M72" i="167"/>
  <c r="M58" i="167"/>
  <c r="M62" i="167"/>
  <c r="M91" i="167"/>
  <c r="M147" i="167"/>
  <c r="M26" i="167"/>
  <c r="M84" i="167"/>
  <c r="M36" i="167"/>
  <c r="M73" i="167"/>
  <c r="M104" i="167"/>
  <c r="M151" i="167"/>
  <c r="M123" i="167"/>
  <c r="M140" i="167"/>
  <c r="M165" i="167"/>
  <c r="M39" i="167"/>
  <c r="M70" i="167"/>
  <c r="M143" i="167"/>
  <c r="M41" i="167"/>
  <c r="M86" i="167"/>
  <c r="M50" i="167"/>
  <c r="M55" i="167"/>
  <c r="M89" i="167"/>
  <c r="M87" i="167"/>
  <c r="M25" i="167"/>
  <c r="M103" i="167"/>
  <c r="M100" i="167"/>
  <c r="M154" i="167"/>
  <c r="M112" i="167"/>
  <c r="M152" i="167"/>
  <c r="M133" i="167"/>
  <c r="M42" i="167"/>
  <c r="M48" i="167"/>
  <c r="M31" i="167"/>
  <c r="M30" i="167"/>
  <c r="M135" i="167"/>
  <c r="M114" i="167"/>
  <c r="M75" i="167"/>
  <c r="M164" i="167"/>
  <c r="M57" i="167"/>
  <c r="M108" i="167"/>
  <c r="M54" i="167"/>
  <c r="M163" i="167"/>
  <c r="M122" i="167"/>
  <c r="M83" i="167"/>
  <c r="M18" i="167"/>
  <c r="M61" i="167"/>
  <c r="M162" i="167"/>
  <c r="M67" i="167"/>
  <c r="M77" i="167"/>
  <c r="M64" i="167"/>
  <c r="M107" i="167"/>
  <c r="M37" i="167"/>
  <c r="M157" i="167"/>
  <c r="M65" i="167"/>
  <c r="M99" i="167"/>
  <c r="M98" i="167"/>
  <c r="M23" i="167"/>
  <c r="M148" i="167"/>
  <c r="M130" i="167"/>
  <c r="M51" i="167"/>
  <c r="M21" i="167"/>
  <c r="M32" i="167"/>
  <c r="M43" i="167"/>
  <c r="M131" i="167"/>
  <c r="M102" i="167"/>
  <c r="M90" i="167"/>
  <c r="M52" i="167"/>
  <c r="M137" i="167"/>
  <c r="M132" i="167"/>
  <c r="M153" i="167"/>
  <c r="M63" i="167"/>
  <c r="M45" i="167"/>
  <c r="M126" i="167"/>
  <c r="M66" i="167"/>
  <c r="M155" i="167"/>
  <c r="M78" i="167"/>
  <c r="M111" i="167"/>
  <c r="M109" i="167"/>
  <c r="M20" i="167"/>
  <c r="M46" i="167"/>
  <c r="M141" i="167"/>
  <c r="M146" i="167"/>
  <c r="M68" i="167"/>
  <c r="M71" i="167"/>
  <c r="M19" i="167"/>
  <c r="M29" i="167"/>
  <c r="M101" i="167"/>
  <c r="M120" i="167"/>
  <c r="M97" i="167"/>
  <c r="M76" i="167"/>
  <c r="M117" i="167"/>
  <c r="M150" i="167"/>
  <c r="M138" i="167"/>
  <c r="M28" i="167"/>
  <c r="M79" i="167"/>
  <c r="M56" i="167"/>
  <c r="M44" i="167"/>
  <c r="M80" i="167"/>
  <c r="M136" i="167"/>
  <c r="M142" i="167"/>
  <c r="M74" i="167"/>
  <c r="M27" i="167"/>
  <c r="M95" i="167"/>
  <c r="M149" i="167"/>
  <c r="M17" i="167"/>
  <c r="M105" i="167"/>
  <c r="M92" i="167"/>
  <c r="M118" i="167"/>
  <c r="M40" i="167"/>
  <c r="M125" i="167"/>
  <c r="M127" i="167"/>
  <c r="M119" i="167"/>
  <c r="M60" i="167"/>
  <c r="M144" i="167"/>
  <c r="M160" i="167"/>
  <c r="M115" i="167"/>
  <c r="M139" i="167"/>
  <c r="M128" i="167"/>
  <c r="M69" i="167"/>
  <c r="M129" i="167"/>
  <c r="Q16" i="167"/>
  <c r="Q166" i="164"/>
  <c r="I12" i="168"/>
  <c r="Q25" i="167"/>
  <c r="AH167" i="167"/>
  <c r="O167" i="167" l="1"/>
  <c r="N37" i="167" s="1"/>
  <c r="O37" i="167" s="1"/>
  <c r="P37" i="167" s="1"/>
  <c r="N139" i="167" l="1"/>
  <c r="O139" i="167" s="1"/>
  <c r="P139" i="167" s="1"/>
  <c r="N110" i="167"/>
  <c r="O110" i="167" s="1"/>
  <c r="P110" i="167" s="1"/>
  <c r="N63" i="167"/>
  <c r="O63" i="167" s="1"/>
  <c r="P63" i="167" s="1"/>
  <c r="N134" i="167"/>
  <c r="O134" i="167" s="1"/>
  <c r="P134" i="167" s="1"/>
  <c r="N79" i="167"/>
  <c r="O79" i="167" s="1"/>
  <c r="P79" i="167" s="1"/>
  <c r="N41" i="167"/>
  <c r="O41" i="167" s="1"/>
  <c r="P41" i="167" s="1"/>
  <c r="N150" i="167"/>
  <c r="O150" i="167" s="1"/>
  <c r="P150" i="167" s="1"/>
  <c r="N85" i="167"/>
  <c r="O85" i="167" s="1"/>
  <c r="P85" i="167" s="1"/>
  <c r="N47" i="167"/>
  <c r="O47" i="167" s="1"/>
  <c r="P47" i="167" s="1"/>
  <c r="N132" i="167"/>
  <c r="O132" i="167" s="1"/>
  <c r="P132" i="167" s="1"/>
  <c r="N62" i="167"/>
  <c r="O62" i="167" s="1"/>
  <c r="P62" i="167" s="1"/>
  <c r="N138" i="167"/>
  <c r="O138" i="167" s="1"/>
  <c r="P138" i="167" s="1"/>
  <c r="N137" i="167"/>
  <c r="O137" i="167" s="1"/>
  <c r="P137" i="167" s="1"/>
  <c r="N66" i="167"/>
  <c r="O66" i="167" s="1"/>
  <c r="P66" i="167" s="1"/>
  <c r="N96" i="167"/>
  <c r="O96" i="167" s="1"/>
  <c r="P96" i="167" s="1"/>
  <c r="N39" i="167"/>
  <c r="O39" i="167" s="1"/>
  <c r="P39" i="167" s="1"/>
  <c r="N51" i="167"/>
  <c r="O51" i="167" s="1"/>
  <c r="P51" i="167" s="1"/>
  <c r="N121" i="167"/>
  <c r="O121" i="167" s="1"/>
  <c r="P121" i="167" s="1"/>
  <c r="N98" i="167"/>
  <c r="O98" i="167" s="1"/>
  <c r="P98" i="167" s="1"/>
  <c r="N75" i="167"/>
  <c r="O75" i="167" s="1"/>
  <c r="P75" i="167" s="1"/>
  <c r="N117" i="167"/>
  <c r="O117" i="167" s="1"/>
  <c r="P117" i="167" s="1"/>
  <c r="N31" i="167"/>
  <c r="O31" i="167" s="1"/>
  <c r="P31" i="167" s="1"/>
  <c r="N54" i="167"/>
  <c r="O54" i="167" s="1"/>
  <c r="P54" i="167" s="1"/>
  <c r="N109" i="167"/>
  <c r="O109" i="167" s="1"/>
  <c r="P109" i="167" s="1"/>
  <c r="N35" i="167"/>
  <c r="O35" i="167" s="1"/>
  <c r="P35" i="167" s="1"/>
  <c r="N127" i="167"/>
  <c r="O127" i="167" s="1"/>
  <c r="P127" i="167" s="1"/>
  <c r="N157" i="167"/>
  <c r="O157" i="167" s="1"/>
  <c r="P157" i="167" s="1"/>
  <c r="N95" i="167"/>
  <c r="O95" i="167" s="1"/>
  <c r="P95" i="167" s="1"/>
  <c r="N114" i="167"/>
  <c r="O114" i="167" s="1"/>
  <c r="P114" i="167" s="1"/>
  <c r="N40" i="167"/>
  <c r="O40" i="167" s="1"/>
  <c r="P40" i="167" s="1"/>
  <c r="N164" i="167"/>
  <c r="O164" i="167" s="1"/>
  <c r="P164" i="167" s="1"/>
  <c r="N136" i="167"/>
  <c r="O136" i="167" s="1"/>
  <c r="P136" i="167" s="1"/>
  <c r="N155" i="167"/>
  <c r="O155" i="167" s="1"/>
  <c r="P155" i="167" s="1"/>
  <c r="N122" i="167"/>
  <c r="O122" i="167" s="1"/>
  <c r="P122" i="167" s="1"/>
  <c r="N17" i="167"/>
  <c r="O17" i="167" s="1"/>
  <c r="P17" i="167" s="1"/>
  <c r="N70" i="167"/>
  <c r="O70" i="167" s="1"/>
  <c r="P70" i="167" s="1"/>
  <c r="N77" i="167"/>
  <c r="O77" i="167" s="1"/>
  <c r="P77" i="167" s="1"/>
  <c r="N115" i="167"/>
  <c r="O115" i="167" s="1"/>
  <c r="P115" i="167" s="1"/>
  <c r="N160" i="167"/>
  <c r="O160" i="167" s="1"/>
  <c r="P160" i="167" s="1"/>
  <c r="N46" i="167"/>
  <c r="O46" i="167" s="1"/>
  <c r="P46" i="167" s="1"/>
  <c r="N69" i="167"/>
  <c r="O69" i="167" s="1"/>
  <c r="P69" i="167" s="1"/>
  <c r="N154" i="167"/>
  <c r="O154" i="167" s="1"/>
  <c r="P154" i="167" s="1"/>
  <c r="N92" i="167"/>
  <c r="O92" i="167" s="1"/>
  <c r="P92" i="167" s="1"/>
  <c r="N25" i="167"/>
  <c r="O25" i="167" s="1"/>
  <c r="P25" i="167" s="1"/>
  <c r="N24" i="167"/>
  <c r="O24" i="167" s="1"/>
  <c r="P24" i="167" s="1"/>
  <c r="N144" i="167"/>
  <c r="O144" i="167" s="1"/>
  <c r="P144" i="167" s="1"/>
  <c r="N64" i="167"/>
  <c r="O64" i="167" s="1"/>
  <c r="P64" i="167" s="1"/>
  <c r="N104" i="167"/>
  <c r="O104" i="167" s="1"/>
  <c r="P104" i="167" s="1"/>
  <c r="N49" i="167"/>
  <c r="O49" i="167" s="1"/>
  <c r="P49" i="167" s="1"/>
  <c r="N38" i="167"/>
  <c r="O38" i="167" s="1"/>
  <c r="P38" i="167" s="1"/>
  <c r="N36" i="167"/>
  <c r="O36" i="167" s="1"/>
  <c r="P36" i="167" s="1"/>
  <c r="N88" i="167"/>
  <c r="O88" i="167" s="1"/>
  <c r="P88" i="167" s="1"/>
  <c r="N163" i="167"/>
  <c r="O163" i="167" s="1"/>
  <c r="P163" i="167" s="1"/>
  <c r="N59" i="167"/>
  <c r="O59" i="167" s="1"/>
  <c r="P59" i="167" s="1"/>
  <c r="N140" i="167"/>
  <c r="O140" i="167" s="1"/>
  <c r="P140" i="167" s="1"/>
  <c r="N19" i="167"/>
  <c r="O19" i="167" s="1"/>
  <c r="P19" i="167" s="1"/>
  <c r="N90" i="167"/>
  <c r="O90" i="167" s="1"/>
  <c r="P90" i="167" s="1"/>
  <c r="N30" i="167"/>
  <c r="O30" i="167" s="1"/>
  <c r="P30" i="167" s="1"/>
  <c r="N125" i="167"/>
  <c r="O125" i="167" s="1"/>
  <c r="P125" i="167" s="1"/>
  <c r="N48" i="167"/>
  <c r="O48" i="167" s="1"/>
  <c r="P48" i="167" s="1"/>
  <c r="N82" i="167"/>
  <c r="O82" i="167" s="1"/>
  <c r="P82" i="167" s="1"/>
  <c r="N74" i="167"/>
  <c r="O74" i="167" s="1"/>
  <c r="P74" i="167" s="1"/>
  <c r="N42" i="167"/>
  <c r="O42" i="167" s="1"/>
  <c r="P42" i="167" s="1"/>
  <c r="N148" i="167"/>
  <c r="O148" i="167" s="1"/>
  <c r="P148" i="167" s="1"/>
  <c r="N32" i="167"/>
  <c r="O32" i="167" s="1"/>
  <c r="P32" i="167" s="1"/>
  <c r="N80" i="167"/>
  <c r="O80" i="167" s="1"/>
  <c r="P80" i="167" s="1"/>
  <c r="N123" i="167"/>
  <c r="O123" i="167" s="1"/>
  <c r="P123" i="167" s="1"/>
  <c r="N27" i="167"/>
  <c r="O27" i="167" s="1"/>
  <c r="P27" i="167" s="1"/>
  <c r="N97" i="167"/>
  <c r="O97" i="167" s="1"/>
  <c r="P97" i="167" s="1"/>
  <c r="N21" i="167"/>
  <c r="O21" i="167" s="1"/>
  <c r="P21" i="167" s="1"/>
  <c r="N26" i="167"/>
  <c r="O26" i="167" s="1"/>
  <c r="P26" i="167" s="1"/>
  <c r="N129" i="167"/>
  <c r="O129" i="167" s="1"/>
  <c r="P129" i="167" s="1"/>
  <c r="N105" i="167"/>
  <c r="O105" i="167" s="1"/>
  <c r="P105" i="167" s="1"/>
  <c r="N84" i="167"/>
  <c r="O84" i="167" s="1"/>
  <c r="P84" i="167" s="1"/>
  <c r="N56" i="167"/>
  <c r="O56" i="167" s="1"/>
  <c r="P56" i="167" s="1"/>
  <c r="N57" i="167"/>
  <c r="O57" i="167" s="1"/>
  <c r="P57" i="167" s="1"/>
  <c r="N76" i="167"/>
  <c r="O76" i="167" s="1"/>
  <c r="P76" i="167" s="1"/>
  <c r="N71" i="167"/>
  <c r="O71" i="167" s="1"/>
  <c r="P71" i="167" s="1"/>
  <c r="N45" i="167"/>
  <c r="O45" i="167" s="1"/>
  <c r="P45" i="167" s="1"/>
  <c r="N112" i="167"/>
  <c r="O112" i="167" s="1"/>
  <c r="P112" i="167" s="1"/>
  <c r="N53" i="167"/>
  <c r="O53" i="167" s="1"/>
  <c r="P53" i="167" s="1"/>
  <c r="N108" i="167"/>
  <c r="O108" i="167" s="1"/>
  <c r="P108" i="167" s="1"/>
  <c r="N44" i="167"/>
  <c r="O44" i="167" s="1"/>
  <c r="P44" i="167" s="1"/>
  <c r="N142" i="167"/>
  <c r="O142" i="167" s="1"/>
  <c r="P142" i="167" s="1"/>
  <c r="N118" i="167"/>
  <c r="O118" i="167" s="1"/>
  <c r="P118" i="167" s="1"/>
  <c r="N106" i="167"/>
  <c r="O106" i="167" s="1"/>
  <c r="P106" i="167" s="1"/>
  <c r="N100" i="167"/>
  <c r="O100" i="167" s="1"/>
  <c r="P100" i="167" s="1"/>
  <c r="N124" i="167"/>
  <c r="O124" i="167" s="1"/>
  <c r="P124" i="167" s="1"/>
  <c r="N58" i="167"/>
  <c r="O58" i="167" s="1"/>
  <c r="P58" i="167" s="1"/>
  <c r="N158" i="167"/>
  <c r="O158" i="167" s="1"/>
  <c r="P158" i="167" s="1"/>
  <c r="N165" i="167"/>
  <c r="O165" i="167" s="1"/>
  <c r="P165" i="167" s="1"/>
  <c r="N116" i="167"/>
  <c r="O116" i="167" s="1"/>
  <c r="P116" i="167" s="1"/>
  <c r="N33" i="167"/>
  <c r="O33" i="167" s="1"/>
  <c r="P33" i="167" s="1"/>
  <c r="N29" i="167"/>
  <c r="O29" i="167" s="1"/>
  <c r="P29" i="167" s="1"/>
  <c r="N102" i="167"/>
  <c r="O102" i="167" s="1"/>
  <c r="P102" i="167" s="1"/>
  <c r="N130" i="167"/>
  <c r="O130" i="167" s="1"/>
  <c r="P130" i="167" s="1"/>
  <c r="N162" i="167"/>
  <c r="O162" i="167" s="1"/>
  <c r="P162" i="167" s="1"/>
  <c r="N141" i="167"/>
  <c r="O141" i="167" s="1"/>
  <c r="P141" i="167" s="1"/>
  <c r="N83" i="167"/>
  <c r="O83" i="167" s="1"/>
  <c r="P83" i="167" s="1"/>
  <c r="N147" i="167"/>
  <c r="O147" i="167" s="1"/>
  <c r="P147" i="167" s="1"/>
  <c r="N34" i="167"/>
  <c r="O34" i="167" s="1"/>
  <c r="P34" i="167" s="1"/>
  <c r="N161" i="167"/>
  <c r="O161" i="167" s="1"/>
  <c r="P161" i="167" s="1"/>
  <c r="N146" i="167"/>
  <c r="O146" i="167" s="1"/>
  <c r="P146" i="167" s="1"/>
  <c r="N89" i="167"/>
  <c r="O89" i="167" s="1"/>
  <c r="P89" i="167" s="1"/>
  <c r="N120" i="167"/>
  <c r="O120" i="167" s="1"/>
  <c r="P120" i="167" s="1"/>
  <c r="N145" i="167"/>
  <c r="O145" i="167" s="1"/>
  <c r="P145" i="167" s="1"/>
  <c r="N60" i="167"/>
  <c r="O60" i="167" s="1"/>
  <c r="P60" i="167" s="1"/>
  <c r="N87" i="167"/>
  <c r="O87" i="167" s="1"/>
  <c r="P87" i="167" s="1"/>
  <c r="N101" i="167"/>
  <c r="O101" i="167" s="1"/>
  <c r="P101" i="167" s="1"/>
  <c r="N91" i="167"/>
  <c r="O91" i="167" s="1"/>
  <c r="P91" i="167" s="1"/>
  <c r="N81" i="167"/>
  <c r="O81" i="167" s="1"/>
  <c r="P81" i="167" s="1"/>
  <c r="N28" i="167"/>
  <c r="O28" i="167" s="1"/>
  <c r="P28" i="167" s="1"/>
  <c r="N23" i="167"/>
  <c r="O23" i="167" s="1"/>
  <c r="P23" i="167" s="1"/>
  <c r="N55" i="167"/>
  <c r="O55" i="167" s="1"/>
  <c r="P55" i="167" s="1"/>
  <c r="N61" i="167"/>
  <c r="O61" i="167" s="1"/>
  <c r="P61" i="167" s="1"/>
  <c r="N20" i="167"/>
  <c r="O20" i="167" s="1"/>
  <c r="P20" i="167" s="1"/>
  <c r="N107" i="167"/>
  <c r="O107" i="167" s="1"/>
  <c r="P107" i="167" s="1"/>
  <c r="N65" i="167"/>
  <c r="O65" i="167" s="1"/>
  <c r="P65" i="167" s="1"/>
  <c r="N151" i="167"/>
  <c r="O151" i="167" s="1"/>
  <c r="P151" i="167" s="1"/>
  <c r="N86" i="167"/>
  <c r="O86" i="167" s="1"/>
  <c r="P86" i="167" s="1"/>
  <c r="N126" i="167"/>
  <c r="O126" i="167" s="1"/>
  <c r="P126" i="167" s="1"/>
  <c r="N99" i="167"/>
  <c r="O99" i="167" s="1"/>
  <c r="P99" i="167" s="1"/>
  <c r="N128" i="167"/>
  <c r="O128" i="167" s="1"/>
  <c r="P128" i="167" s="1"/>
  <c r="N159" i="167"/>
  <c r="O159" i="167" s="1"/>
  <c r="P159" i="167" s="1"/>
  <c r="N153" i="167"/>
  <c r="O153" i="167" s="1"/>
  <c r="P153" i="167" s="1"/>
  <c r="N43" i="167"/>
  <c r="O43" i="167" s="1"/>
  <c r="P43" i="167" s="1"/>
  <c r="N67" i="167"/>
  <c r="O67" i="167" s="1"/>
  <c r="P67" i="167" s="1"/>
  <c r="N52" i="167"/>
  <c r="O52" i="167" s="1"/>
  <c r="P52" i="167" s="1"/>
  <c r="N103" i="167"/>
  <c r="O103" i="167" s="1"/>
  <c r="P103" i="167" s="1"/>
  <c r="N119" i="167"/>
  <c r="O119" i="167" s="1"/>
  <c r="P119" i="167" s="1"/>
  <c r="N152" i="167"/>
  <c r="O152" i="167" s="1"/>
  <c r="P152" i="167" s="1"/>
  <c r="N131" i="167"/>
  <c r="O131" i="167" s="1"/>
  <c r="P131" i="167" s="1"/>
  <c r="N149" i="167"/>
  <c r="O149" i="167" s="1"/>
  <c r="P149" i="167" s="1"/>
  <c r="N73" i="167"/>
  <c r="O73" i="167" s="1"/>
  <c r="P73" i="167" s="1"/>
  <c r="N135" i="167"/>
  <c r="O135" i="167" s="1"/>
  <c r="P135" i="167" s="1"/>
  <c r="N111" i="167"/>
  <c r="O111" i="167" s="1"/>
  <c r="P111" i="167" s="1"/>
  <c r="N133" i="167"/>
  <c r="O133" i="167" s="1"/>
  <c r="P133" i="167" s="1"/>
  <c r="N156" i="167"/>
  <c r="O156" i="167" s="1"/>
  <c r="P156" i="167" s="1"/>
  <c r="N94" i="167"/>
  <c r="O94" i="167" s="1"/>
  <c r="P94" i="167" s="1"/>
  <c r="N72" i="167"/>
  <c r="O72" i="167" s="1"/>
  <c r="P72" i="167" s="1"/>
  <c r="N93" i="167"/>
  <c r="O93" i="167" s="1"/>
  <c r="P93" i="167" s="1"/>
  <c r="N68" i="167"/>
  <c r="O68" i="167" s="1"/>
  <c r="P68" i="167" s="1"/>
  <c r="N16" i="167"/>
  <c r="O16" i="167" s="1"/>
  <c r="P16" i="167" s="1"/>
  <c r="I13" i="168" s="1"/>
  <c r="I6" i="168" s="1"/>
  <c r="N18" i="167"/>
  <c r="O18" i="167" s="1"/>
  <c r="P18" i="167" s="1"/>
  <c r="N22" i="167"/>
  <c r="O22" i="167" s="1"/>
  <c r="P22" i="167" s="1"/>
  <c r="N50" i="167"/>
  <c r="O50" i="167" s="1"/>
  <c r="P50" i="167" s="1"/>
  <c r="N113" i="167"/>
  <c r="O113" i="167" s="1"/>
  <c r="P113" i="167" s="1"/>
  <c r="N143" i="167"/>
  <c r="O143" i="167" s="1"/>
  <c r="P143" i="167" s="1"/>
  <c r="N78" i="167"/>
  <c r="O78" i="167" s="1"/>
  <c r="P78" i="167" s="1"/>
  <c r="O166" i="167" l="1"/>
  <c r="Q166" i="167"/>
  <c r="Q167" i="167" s="1"/>
  <c r="S16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<sst xmlns="http://schemas.openxmlformats.org/spreadsheetml/2006/main" count="485" uniqueCount="306">
  <si>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</si>
  <si>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</si>
  <si>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</si>
  <si>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</si>
  <si>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</si>
  <si>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</si>
  <si>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</si>
  <si>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</si>
  <si>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</si>
  <si>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</si>
  <si>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</si>
  <si>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</si>
  <si>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</si>
  <si>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</si>
  <si>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</si>
  <si>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</si>
  <si>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</si>
  <si>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</si>
  <si>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</si>
  <si>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</si>
  <si>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</si>
  <si>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</si>
  <si>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</si>
  <si>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</si>
  <si>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</si>
  <si>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</si>
  <si>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</si>
  <si>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</si>
  <si>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</si>
  <si>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</si>
  <si>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</si>
  <si>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</si>
  <si>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</si>
  <si>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</si>
  <si>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</si>
  <si>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</si>
  <si>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</si>
  <si>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</si>
  <si>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</si>
  <si>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</si>
  <si>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</si>
  <si>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</si>
  <si>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</si>
  <si>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</si>
  <si>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</si>
  <si>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</si>
  <si>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</si>
  <si>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</si>
  <si>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</si>
  <si>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</si>
  <si>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</si>
  <si>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</si>
  <si>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</si>
  <si>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</si>
  <si>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</si>
  <si>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</si>
  <si>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</si>
  <si>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</si>
  <si>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</si>
  <si>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</si>
  <si>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</si>
  <si>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</si>
  <si>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</si>
  <si>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</si>
  <si>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</si>
  <si>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</si>
  <si>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</si>
  <si>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</si>
  <si>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</si>
  <si>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</si>
  <si>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</si>
  <si>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</si>
  <si>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</si>
  <si>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</si>
  <si>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</si>
  <si>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</si>
  <si>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</si>
  <si>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</si>
  <si>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</si>
  <si>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</si>
  <si>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</si>
  <si>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</si>
  <si>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</si>
  <si>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</si>
  <si>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</si>
  <si>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</si>
  <si>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</si>
  <si>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</si>
  <si>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</si>
  <si>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</si>
  <si>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</si>
  <si>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</si>
  <si>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</si>
  <si>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</si>
  <si>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</si>
  <si>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</si>
  <si>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</si>
  <si>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</si>
  <si>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</si>
  <si>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</si>
  <si>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</si>
  <si>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</si>
  <si>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</si>
  <si>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</si>
  <si>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</si>
  <si>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</si>
  <si>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</si>
  <si>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</si>
  <si>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</si>
  <si>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</si>
  <si>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</si>
  <si>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</si>
  <si>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</si>
  <si>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</si>
  <si>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</si>
  <si>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</si>
  <si>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</si>
  <si>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</si>
  <si>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</si>
  <si>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</si>
  <si>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</si>
  <si>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</si>
  <si>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</si>
  <si>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</si>
  <si>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</si>
  <si>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</si>
  <si>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</si>
  <si>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</si>
  <si>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</si>
  <si>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</si>
  <si>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</si>
  <si>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</si>
  <si>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</si>
  <si>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</si>
  <si>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</si>
  <si>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</si>
  <si>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</si>
  <si>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</si>
  <si>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</si>
  <si>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</si>
  <si>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</si>
  <si>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</si>
  <si>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</si>
  <si>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</si>
  <si>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</si>
  <si>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</si>
  <si>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</si>
  <si>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</si>
  <si>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</si>
  <si>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</si>
  <si>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</si>
  <si>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</si>
  <si>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</si>
  <si>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</si>
  <si>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</si>
  <si>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</si>
  <si>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</si>
  <si>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</si>
  <si>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</si>
  <si>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</si>
  <si>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</si>
  <si>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</si>
  <si>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</si>
  <si>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</si>
  <si>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</si>
  <si>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</si>
  <si>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</si>
  <si>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</si>
  <si>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</si>
  <si>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</si>
  <si>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</si>
  <si>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</si>
  <si>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</si>
  <si>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</si>
  <si>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</si>
  <si>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</si>
  <si>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</si>
  <si>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</si>
  <si>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</si>
  <si>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</si>
  <si>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</si>
  <si>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</si>
  <si>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</si>
  <si>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</si>
  <si>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</si>
  <si>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</si>
  <si>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</si>
  <si>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</si>
  <si>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</si>
  <si>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</si>
  <si>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</si>
  <si>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</si>
  <si>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</si>
  <si>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</si>
  <si>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</si>
  <si>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</si>
  <si>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</si>
  <si>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</si>
  <si>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</si>
  <si>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</si>
  <si>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</si>
  <si>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</si>
  <si>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</si>
  <si>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</si>
  <si>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</si>
  <si>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</si>
  <si>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</si>
  <si>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</si>
  <si>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</si>
  <si>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</si>
  <si>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</si>
  <si>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</si>
  <si>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</si>
  <si>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</si>
  <si>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</si>
  <si>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</si>
  <si>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</si>
  <si>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</si>
  <si>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</si>
  <si>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</si>
  <si>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</si>
  <si>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</si>
  <si>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</si>
  <si>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</si>
  <si>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</si>
  <si>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</si>
  <si>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</si>
  <si>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</si>
  <si>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</si>
  <si>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</si>
  <si>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</si>
  <si>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</si>
  <si>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</si>
  <si>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</si>
  <si>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</si>
  <si>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</si>
  <si>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</si>
  <si>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</si>
  <si>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</si>
  <si>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</si>
  <si>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</si>
  <si>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</si>
  <si>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</si>
  <si>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</si>
  <si>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</si>
  <si>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</si>
  <si>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</si>
  <si>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</si>
  <si>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</si>
  <si>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</si>
  <si>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</si>
  <si>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</si>
  <si>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</si>
  <si>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</si>
  <si>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</si>
  <si>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</si>
  <si>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</si>
  <si>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</si>
  <si>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</si>
  <si>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</si>
  <si>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</si>
  <si>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</si>
  <si>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</si>
  <si>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</si>
  <si>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</si>
  <si>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</si>
  <si>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</si>
  <si>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</si>
  <si>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</si>
  <si>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</si>
  <si>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</si>
  <si>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</si>
  <si>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</si>
  <si>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</si>
  <si>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</si>
  <si>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</si>
  <si>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</si>
  <si>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</si>
  <si>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</si>
  <si>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</si>
  <si>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</si>
  <si>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</si>
  <si>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</si>
  <si>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</si>
  <si>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</si>
  <si>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</si>
  <si>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</si>
  <si>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</si>
  <si>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</si>
  <si>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</si>
  <si>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</si>
  <si>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</si>
  <si>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</si>
  <si>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</si>
  <si>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</si>
  <si>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</si>
  <si>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</si>
  <si>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Priimek in ime:</t>
  </si>
  <si>
    <t>10-12</t>
  </si>
  <si>
    <t>1-3</t>
  </si>
  <si>
    <t>Priloga 2: šestmesečno izplačilo redne delovne uspešnosti</t>
  </si>
  <si>
    <t>1-6</t>
  </si>
  <si>
    <t>januar-junij</t>
  </si>
  <si>
    <t xml:space="preserve">julij-december </t>
  </si>
  <si>
    <t>103   A103</t>
  </si>
  <si>
    <t>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</si>
</sst>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5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9" fontId="0" fillId="0" borderId="0" xfId="0" applyNumberFormat="1" applyProtection="1">
      <protection locked="0"/>
    </xf>
    <xf numFmtId="49" fontId="7" fillId="2" borderId="40" xfId="0" applyNumberFormat="1" applyFont="1" applyFill="1" applyBorder="1" applyAlignment="1" applyProtection="1">
      <alignment horizontal="center" vertical="center"/>
      <protection locked="0"/>
    </xf>
    <xf numFmtId="49" fontId="7" fillId="2" borderId="4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0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vertical="center" indent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Border="1"/>
    <xf numFmtId="1" fontId="0" fillId="0" borderId="0" xfId="0" applyNumberFormat="1" applyBorder="1" applyAlignment="1" applyProtection="1">
      <alignment horizontal="center" vertical="center"/>
      <protection hidden="1"/>
    </xf>
    <xf numFmtId="2" fontId="0" fillId="0" borderId="0" xfId="0" applyNumberFormat="1" applyBorder="1" applyAlignment="1" applyProtection="1">
      <alignment horizontal="center" vertical="center"/>
      <protection hidden="1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4" fillId="0" borderId="0" xfId="0" applyFont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0" fillId="0" borderId="26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1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NumberFormat="1" applyFont="1" applyAlignment="1" applyProtection="1">
      <alignment horizont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80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0" borderId="10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03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90"/>
  <sheetViews>
    <sheetView showGridLines="0" showRowColHeaders="0" showZeros="0" tabSelected="1" zoomScale="95" workbookViewId="0">
      <selection activeCell="D5" sqref="D5:E5"/>
    </sheetView>
  </sheetViews>
  <sheetFormatPr defaultColWidth="9.109375" defaultRowHeight="13.2" x14ac:dyDescent="0.25"/>
  <cols>
    <col min="1" max="1" width="7.88671875" style="6" customWidth="1"/>
    <col min="2" max="2" width="58.88671875" style="6" customWidth="1"/>
    <col min="3" max="4" width="9" style="6" customWidth="1"/>
    <col min="5" max="17" width="23.5546875" style="8" customWidth="1"/>
    <col min="18" max="19" width="9.109375" style="32"/>
    <col min="20" max="20" width="9.10937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09375" style="32"/>
    <col min="52" max="16384" width="9.109375" style="6"/>
  </cols>
  <sheetData>
    <row r="1" spans="1:51" ht="15.6" x14ac:dyDescent="0.25">
      <c r="B1" s="7" t="s">
        <v>300</v>
      </c>
      <c r="T1" s="33" t="s">
        <v>58</v>
      </c>
    </row>
    <row r="2" spans="1:51" ht="15.6" x14ac:dyDescent="0.25">
      <c r="B2" s="7"/>
      <c r="T2" s="34">
        <v>2009</v>
      </c>
    </row>
    <row r="3" spans="1:51" ht="15" customHeight="1" x14ac:dyDescent="0.25">
      <c r="B3" s="247" t="s">
        <v>7</v>
      </c>
      <c r="C3" s="248"/>
      <c r="D3" s="249" t="s">
        <v>281</v>
      </c>
      <c r="E3" s="25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5">
      <c r="B4" s="247" t="s">
        <v>8</v>
      </c>
      <c r="C4" s="247"/>
      <c r="D4" s="251" t="s">
        <v>282</v>
      </c>
      <c r="E4" s="252"/>
      <c r="F4" s="252"/>
      <c r="G4" s="252"/>
      <c r="H4" s="252"/>
      <c r="I4" s="252"/>
      <c r="J4" s="252"/>
      <c r="K4" s="253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5">
      <c r="B5" s="12" t="s">
        <v>59</v>
      </c>
      <c r="C5" s="9"/>
      <c r="D5" s="258">
        <v>2024</v>
      </c>
      <c r="E5" s="259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5">
      <c r="A7" s="16" t="s">
        <v>126</v>
      </c>
      <c r="B7" s="254" t="s">
        <v>13</v>
      </c>
      <c r="C7" s="255"/>
      <c r="D7" s="255"/>
      <c r="E7" s="256" t="str">
        <f>"OSNOVNA PLAČA 
" &amp; "december " &amp; D5-1 &amp; "
(2. odst. 28. člena KPJS)"</f>
        <v>OSNOVNA PLAČA 
december 2023
(2. odst. 28. člena KPJS)</v>
      </c>
      <c r="F7" s="242" t="s">
        <v>110</v>
      </c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4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3">
      <c r="A8" s="18" t="s">
        <v>127</v>
      </c>
      <c r="B8" s="147" t="s">
        <v>2</v>
      </c>
      <c r="C8" s="19" t="s">
        <v>11</v>
      </c>
      <c r="D8" s="20" t="s">
        <v>12</v>
      </c>
      <c r="E8" s="257"/>
      <c r="F8" s="21" t="s">
        <v>283</v>
      </c>
      <c r="G8" s="21" t="s">
        <v>284</v>
      </c>
      <c r="H8" s="21" t="s">
        <v>285</v>
      </c>
      <c r="I8" s="21" t="s">
        <v>286</v>
      </c>
      <c r="J8" s="22" t="s">
        <v>287</v>
      </c>
      <c r="K8" s="21" t="s">
        <v>288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8" thickTop="1" x14ac:dyDescent="0.25">
      <c r="A9" s="23">
        <v>0</v>
      </c>
      <c r="B9" s="148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5">
      <c r="A10" s="51">
        <v>1</v>
      </c>
      <c r="B10" s="146" t="s">
        <v>128</v>
      </c>
      <c r="C10" s="1" t="s">
        <v>278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5">
      <c r="A11" s="51">
        <v>2</v>
      </c>
      <c r="B11" s="146" t="s">
        <v>129</v>
      </c>
      <c r="C11" s="1" t="s">
        <v>280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5">
      <c r="A12" s="51">
        <v>3</v>
      </c>
      <c r="B12" s="146" t="s">
        <v>130</v>
      </c>
      <c r="C12" s="1" t="s">
        <v>294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5">
      <c r="A13" s="51">
        <v>4</v>
      </c>
      <c r="B13" s="146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5">
      <c r="A14" s="51">
        <v>5</v>
      </c>
      <c r="B14" s="146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5">
      <c r="A15" s="51">
        <v>6</v>
      </c>
      <c r="B15" s="146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5">
      <c r="A16" s="51">
        <v>7</v>
      </c>
      <c r="B16" s="146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5">
      <c r="A17" s="51">
        <v>8</v>
      </c>
      <c r="B17" s="146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5">
      <c r="A18" s="51">
        <v>9</v>
      </c>
      <c r="B18" s="146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5">
      <c r="A19" s="51">
        <v>10</v>
      </c>
      <c r="B19" s="146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5">
      <c r="A20" s="51">
        <v>11</v>
      </c>
      <c r="B20" s="146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5">
      <c r="A21" s="51">
        <v>12</v>
      </c>
      <c r="B21" s="146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5">
      <c r="A22" s="51">
        <v>13</v>
      </c>
      <c r="B22" s="146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5">
      <c r="A23" s="51">
        <v>14</v>
      </c>
      <c r="B23" s="146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5">
      <c r="A24" s="51">
        <v>15</v>
      </c>
      <c r="B24" s="146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5">
      <c r="A25" s="51">
        <v>16</v>
      </c>
      <c r="B25" s="146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5">
      <c r="A26" s="51">
        <v>17</v>
      </c>
      <c r="B26" s="146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5">
      <c r="A27" s="51">
        <v>18</v>
      </c>
      <c r="B27" s="146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5">
      <c r="A28" s="51">
        <v>19</v>
      </c>
      <c r="B28" s="146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5">
      <c r="A29" s="51">
        <v>20</v>
      </c>
      <c r="B29" s="146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5">
      <c r="A30" s="51">
        <v>21</v>
      </c>
      <c r="B30" s="146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5">
      <c r="A31" s="51">
        <v>22</v>
      </c>
      <c r="B31" s="146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5">
      <c r="A32" s="51">
        <v>23</v>
      </c>
      <c r="B32" s="146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5">
      <c r="A33" s="51">
        <v>24</v>
      </c>
      <c r="B33" s="146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5">
      <c r="A34" s="51">
        <v>25</v>
      </c>
      <c r="B34" s="146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5">
      <c r="A35" s="51">
        <v>26</v>
      </c>
      <c r="B35" s="146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5">
      <c r="A36" s="51">
        <v>27</v>
      </c>
      <c r="B36" s="146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5">
      <c r="A37" s="51">
        <v>28</v>
      </c>
      <c r="B37" s="146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5">
      <c r="A38" s="51">
        <v>29</v>
      </c>
      <c r="B38" s="146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5">
      <c r="A39" s="51">
        <v>30</v>
      </c>
      <c r="B39" s="146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5">
      <c r="A40" s="51">
        <v>31</v>
      </c>
      <c r="B40" s="146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5">
      <c r="A41" s="51">
        <v>32</v>
      </c>
      <c r="B41" s="146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5">
      <c r="A42" s="51">
        <v>33</v>
      </c>
      <c r="B42" s="146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5">
      <c r="A43" s="51">
        <v>34</v>
      </c>
      <c r="B43" s="146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5">
      <c r="A44" s="51">
        <v>35</v>
      </c>
      <c r="B44" s="146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5">
      <c r="A45" s="51">
        <v>36</v>
      </c>
      <c r="B45" s="146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5">
      <c r="A46" s="51">
        <v>37</v>
      </c>
      <c r="B46" s="146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5">
      <c r="A47" s="51">
        <v>38</v>
      </c>
      <c r="B47" s="146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5">
      <c r="A48" s="51">
        <v>39</v>
      </c>
      <c r="B48" s="146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5">
      <c r="A49" s="51">
        <v>40</v>
      </c>
      <c r="B49" s="146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5">
      <c r="A50" s="51">
        <v>41</v>
      </c>
      <c r="B50" s="146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5">
      <c r="A51" s="51">
        <v>42</v>
      </c>
      <c r="B51" s="146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5">
      <c r="A52" s="51">
        <v>43</v>
      </c>
      <c r="B52" s="146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5">
      <c r="A53" s="51">
        <v>44</v>
      </c>
      <c r="B53" s="146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5">
      <c r="A54" s="51">
        <v>45</v>
      </c>
      <c r="B54" s="146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5">
      <c r="A55" s="51">
        <v>46</v>
      </c>
      <c r="B55" s="146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5">
      <c r="A56" s="51">
        <v>47</v>
      </c>
      <c r="B56" s="146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5">
      <c r="A57" s="51">
        <v>48</v>
      </c>
      <c r="B57" s="146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5">
      <c r="A58" s="51">
        <v>49</v>
      </c>
      <c r="B58" s="146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5">
      <c r="A59" s="51">
        <v>50</v>
      </c>
      <c r="B59" s="146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24.75" customHeight="1" x14ac:dyDescent="0.25">
      <c r="A60" s="51">
        <v>51</v>
      </c>
      <c r="B60" s="146" t="s">
        <v>178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4">
        <v>2028</v>
      </c>
    </row>
    <row r="61" spans="1:20" ht="24.75" customHeight="1" x14ac:dyDescent="0.25">
      <c r="A61" s="51">
        <v>52</v>
      </c>
      <c r="B61" s="146" t="s">
        <v>179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4">
        <v>2028</v>
      </c>
    </row>
    <row r="62" spans="1:20" ht="24.75" customHeight="1" x14ac:dyDescent="0.25">
      <c r="A62" s="51">
        <v>53</v>
      </c>
      <c r="B62" s="146" t="s">
        <v>180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4">
        <v>2028</v>
      </c>
    </row>
    <row r="63" spans="1:20" ht="24.75" customHeight="1" x14ac:dyDescent="0.25">
      <c r="A63" s="51">
        <v>54</v>
      </c>
      <c r="B63" s="146" t="s">
        <v>181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4">
        <v>2028</v>
      </c>
    </row>
    <row r="64" spans="1:20" ht="24.75" customHeight="1" x14ac:dyDescent="0.25">
      <c r="A64" s="51">
        <v>55</v>
      </c>
      <c r="B64" s="146" t="s">
        <v>182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4">
        <v>2028</v>
      </c>
    </row>
    <row r="65" spans="1:20" ht="24.75" customHeight="1" x14ac:dyDescent="0.25">
      <c r="A65" s="51">
        <v>56</v>
      </c>
      <c r="B65" s="146" t="s">
        <v>183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4">
        <v>2028</v>
      </c>
    </row>
    <row r="66" spans="1:20" ht="24.75" customHeight="1" x14ac:dyDescent="0.25">
      <c r="A66" s="51">
        <v>57</v>
      </c>
      <c r="B66" s="146" t="s">
        <v>184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4">
        <v>2028</v>
      </c>
    </row>
    <row r="67" spans="1:20" ht="24.75" customHeight="1" x14ac:dyDescent="0.25">
      <c r="A67" s="51">
        <v>58</v>
      </c>
      <c r="B67" s="146" t="s">
        <v>185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4">
        <v>2028</v>
      </c>
    </row>
    <row r="68" spans="1:20" ht="24.75" customHeight="1" x14ac:dyDescent="0.25">
      <c r="A68" s="51">
        <v>59</v>
      </c>
      <c r="B68" s="146" t="s">
        <v>186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4">
        <v>2028</v>
      </c>
    </row>
    <row r="69" spans="1:20" ht="24.75" customHeight="1" x14ac:dyDescent="0.25">
      <c r="A69" s="51">
        <v>60</v>
      </c>
      <c r="B69" s="146" t="s">
        <v>187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4">
        <v>2028</v>
      </c>
    </row>
    <row r="70" spans="1:20" ht="24.75" customHeight="1" x14ac:dyDescent="0.25">
      <c r="A70" s="51">
        <v>61</v>
      </c>
      <c r="B70" s="146" t="s">
        <v>188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4">
        <v>2028</v>
      </c>
    </row>
    <row r="71" spans="1:20" ht="24.75" customHeight="1" x14ac:dyDescent="0.25">
      <c r="A71" s="51">
        <v>62</v>
      </c>
      <c r="B71" s="146" t="s">
        <v>189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4">
        <v>2028</v>
      </c>
    </row>
    <row r="72" spans="1:20" ht="24.75" customHeight="1" x14ac:dyDescent="0.25">
      <c r="A72" s="51">
        <v>63</v>
      </c>
      <c r="B72" s="146" t="s">
        <v>190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4">
        <v>2028</v>
      </c>
    </row>
    <row r="73" spans="1:20" ht="24.75" customHeight="1" x14ac:dyDescent="0.25">
      <c r="A73" s="51">
        <v>64</v>
      </c>
      <c r="B73" s="146" t="s">
        <v>191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4">
        <v>2028</v>
      </c>
    </row>
    <row r="74" spans="1:20" ht="24.75" customHeight="1" x14ac:dyDescent="0.25">
      <c r="A74" s="51">
        <v>65</v>
      </c>
      <c r="B74" s="146" t="s">
        <v>192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4">
        <v>2028</v>
      </c>
    </row>
    <row r="75" spans="1:20" ht="24.75" customHeight="1" x14ac:dyDescent="0.25">
      <c r="A75" s="51">
        <v>66</v>
      </c>
      <c r="B75" s="146" t="s">
        <v>193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4">
        <v>2028</v>
      </c>
    </row>
    <row r="76" spans="1:20" ht="24.75" customHeight="1" x14ac:dyDescent="0.25">
      <c r="A76" s="51">
        <v>67</v>
      </c>
      <c r="B76" s="146" t="s">
        <v>194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4">
        <v>2028</v>
      </c>
    </row>
    <row r="77" spans="1:20" ht="24.75" customHeight="1" x14ac:dyDescent="0.25">
      <c r="A77" s="51">
        <v>68</v>
      </c>
      <c r="B77" s="146" t="s">
        <v>195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4">
        <v>2028</v>
      </c>
    </row>
    <row r="78" spans="1:20" ht="24.75" customHeight="1" x14ac:dyDescent="0.25">
      <c r="A78" s="51">
        <v>69</v>
      </c>
      <c r="B78" s="146" t="s">
        <v>196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4">
        <v>2028</v>
      </c>
    </row>
    <row r="79" spans="1:20" ht="24.75" customHeight="1" x14ac:dyDescent="0.25">
      <c r="A79" s="51">
        <v>70</v>
      </c>
      <c r="B79" s="146" t="s">
        <v>197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4">
        <v>2028</v>
      </c>
    </row>
    <row r="80" spans="1:20" ht="24.75" customHeight="1" x14ac:dyDescent="0.25">
      <c r="A80" s="51">
        <v>71</v>
      </c>
      <c r="B80" s="146" t="s">
        <v>198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4">
        <v>2028</v>
      </c>
    </row>
    <row r="81" spans="1:20" ht="24.75" customHeight="1" x14ac:dyDescent="0.25">
      <c r="A81" s="51">
        <v>72</v>
      </c>
      <c r="B81" s="146" t="s">
        <v>199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4">
        <v>2028</v>
      </c>
    </row>
    <row r="82" spans="1:20" ht="24.75" customHeight="1" x14ac:dyDescent="0.25">
      <c r="A82" s="51">
        <v>73</v>
      </c>
      <c r="B82" s="146" t="s">
        <v>200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4">
        <v>2028</v>
      </c>
    </row>
    <row r="83" spans="1:20" ht="24.75" customHeight="1" x14ac:dyDescent="0.25">
      <c r="A83" s="51">
        <v>74</v>
      </c>
      <c r="B83" s="146" t="s">
        <v>201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4">
        <v>2028</v>
      </c>
    </row>
    <row r="84" spans="1:20" ht="24.75" customHeight="1" x14ac:dyDescent="0.25">
      <c r="A84" s="51">
        <v>75</v>
      </c>
      <c r="B84" s="146" t="s">
        <v>202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4">
        <v>2028</v>
      </c>
    </row>
    <row r="85" spans="1:20" ht="24.75" customHeight="1" x14ac:dyDescent="0.25">
      <c r="A85" s="51">
        <v>76</v>
      </c>
      <c r="B85" s="146" t="s">
        <v>203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4">
        <v>2028</v>
      </c>
    </row>
    <row r="86" spans="1:20" ht="24.75" customHeight="1" x14ac:dyDescent="0.25">
      <c r="A86" s="51">
        <v>77</v>
      </c>
      <c r="B86" s="146" t="s">
        <v>204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4">
        <v>2028</v>
      </c>
    </row>
    <row r="87" spans="1:20" ht="24.75" customHeight="1" x14ac:dyDescent="0.25">
      <c r="A87" s="51">
        <v>78</v>
      </c>
      <c r="B87" s="146" t="s">
        <v>205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4">
        <v>2028</v>
      </c>
    </row>
    <row r="88" spans="1:20" ht="24.75" customHeight="1" x14ac:dyDescent="0.25">
      <c r="A88" s="51">
        <v>79</v>
      </c>
      <c r="B88" s="146" t="s">
        <v>206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4">
        <v>2028</v>
      </c>
    </row>
    <row r="89" spans="1:20" ht="24.75" customHeight="1" x14ac:dyDescent="0.25">
      <c r="A89" s="51">
        <v>80</v>
      </c>
      <c r="B89" s="146" t="s">
        <v>207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4">
        <v>2028</v>
      </c>
    </row>
    <row r="90" spans="1:20" ht="24.75" customHeight="1" x14ac:dyDescent="0.25">
      <c r="A90" s="51">
        <v>81</v>
      </c>
      <c r="B90" s="146" t="s">
        <v>208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4">
        <v>2028</v>
      </c>
    </row>
    <row r="91" spans="1:20" ht="24.75" customHeight="1" x14ac:dyDescent="0.25">
      <c r="A91" s="51">
        <v>82</v>
      </c>
      <c r="B91" s="146" t="s">
        <v>209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4">
        <v>2028</v>
      </c>
    </row>
    <row r="92" spans="1:20" ht="24.75" customHeight="1" x14ac:dyDescent="0.25">
      <c r="A92" s="51">
        <v>83</v>
      </c>
      <c r="B92" s="146" t="s">
        <v>210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4">
        <v>2028</v>
      </c>
    </row>
    <row r="93" spans="1:20" ht="24.75" customHeight="1" x14ac:dyDescent="0.25">
      <c r="A93" s="51">
        <v>84</v>
      </c>
      <c r="B93" s="146" t="s">
        <v>211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4">
        <v>2028</v>
      </c>
    </row>
    <row r="94" spans="1:20" ht="24.75" customHeight="1" x14ac:dyDescent="0.25">
      <c r="A94" s="51">
        <v>85</v>
      </c>
      <c r="B94" s="146" t="s">
        <v>212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4">
        <v>2028</v>
      </c>
    </row>
    <row r="95" spans="1:20" ht="24.75" customHeight="1" x14ac:dyDescent="0.25">
      <c r="A95" s="51">
        <v>86</v>
      </c>
      <c r="B95" s="146" t="s">
        <v>213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4">
        <v>2028</v>
      </c>
    </row>
    <row r="96" spans="1:20" ht="24.75" customHeight="1" x14ac:dyDescent="0.25">
      <c r="A96" s="51">
        <v>87</v>
      </c>
      <c r="B96" s="146" t="s">
        <v>214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4">
        <v>2028</v>
      </c>
    </row>
    <row r="97" spans="1:20" ht="24.75" customHeight="1" x14ac:dyDescent="0.25">
      <c r="A97" s="51">
        <v>88</v>
      </c>
      <c r="B97" s="146" t="s">
        <v>215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4">
        <v>2028</v>
      </c>
    </row>
    <row r="98" spans="1:20" ht="24.75" customHeight="1" x14ac:dyDescent="0.25">
      <c r="A98" s="51">
        <v>89</v>
      </c>
      <c r="B98" s="146" t="s">
        <v>216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4">
        <v>2028</v>
      </c>
    </row>
    <row r="99" spans="1:20" ht="24.75" customHeight="1" x14ac:dyDescent="0.25">
      <c r="A99" s="51">
        <v>90</v>
      </c>
      <c r="B99" s="146" t="s">
        <v>217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4">
        <v>2028</v>
      </c>
    </row>
    <row r="100" spans="1:20" ht="24.75" customHeight="1" x14ac:dyDescent="0.25">
      <c r="A100" s="51">
        <v>91</v>
      </c>
      <c r="B100" s="146" t="s">
        <v>218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4">
        <v>2028</v>
      </c>
    </row>
    <row r="101" spans="1:20" ht="24.75" customHeight="1" x14ac:dyDescent="0.25">
      <c r="A101" s="51">
        <v>92</v>
      </c>
      <c r="B101" s="146" t="s">
        <v>219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4">
        <v>2028</v>
      </c>
    </row>
    <row r="102" spans="1:20" ht="24.75" customHeight="1" x14ac:dyDescent="0.25">
      <c r="A102" s="51">
        <v>93</v>
      </c>
      <c r="B102" s="146" t="s">
        <v>220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4">
        <v>2028</v>
      </c>
    </row>
    <row r="103" spans="1:20" ht="24.75" customHeight="1" x14ac:dyDescent="0.25">
      <c r="A103" s="51">
        <v>94</v>
      </c>
      <c r="B103" s="146" t="s">
        <v>221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4">
        <v>2028</v>
      </c>
    </row>
    <row r="104" spans="1:20" ht="24.75" customHeight="1" x14ac:dyDescent="0.25">
      <c r="A104" s="51">
        <v>95</v>
      </c>
      <c r="B104" s="146" t="s">
        <v>222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4">
        <v>2028</v>
      </c>
    </row>
    <row r="105" spans="1:20" ht="24.75" customHeight="1" x14ac:dyDescent="0.25">
      <c r="A105" s="51">
        <v>96</v>
      </c>
      <c r="B105" s="146" t="s">
        <v>223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4">
        <v>2028</v>
      </c>
    </row>
    <row r="106" spans="1:20" ht="24.75" customHeight="1" x14ac:dyDescent="0.25">
      <c r="A106" s="51">
        <v>97</v>
      </c>
      <c r="B106" s="146" t="s">
        <v>224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4">
        <v>2028</v>
      </c>
    </row>
    <row r="107" spans="1:20" ht="24.75" customHeight="1" x14ac:dyDescent="0.25">
      <c r="A107" s="51">
        <v>98</v>
      </c>
      <c r="B107" s="146" t="s">
        <v>225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4">
        <v>2028</v>
      </c>
    </row>
    <row r="108" spans="1:20" ht="24.75" customHeight="1" x14ac:dyDescent="0.25">
      <c r="A108" s="51">
        <v>99</v>
      </c>
      <c r="B108" s="146" t="s">
        <v>226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4">
        <v>2028</v>
      </c>
    </row>
    <row r="109" spans="1:20" ht="24.75" customHeight="1" x14ac:dyDescent="0.25">
      <c r="A109" s="51">
        <v>100</v>
      </c>
      <c r="B109" s="146" t="s">
        <v>227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4">
        <v>2028</v>
      </c>
    </row>
    <row r="110" spans="1:20" ht="24.75" customHeight="1" x14ac:dyDescent="0.25">
      <c r="A110" s="51">
        <v>101</v>
      </c>
      <c r="B110" s="146" t="s">
        <v>228</v>
      </c>
      <c r="C110" s="1" t="s">
        <v>280</v>
      </c>
      <c r="D110" s="4"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Q110" s="5">
        <v>3500</v>
      </c>
      <c r="T110" s="34">
        <v>2028</v>
      </c>
    </row>
    <row r="111" spans="1:20" ht="24.75" customHeight="1" x14ac:dyDescent="0.25">
      <c r="A111" s="51">
        <v>102</v>
      </c>
      <c r="B111" s="146" t="s">
        <v>229</v>
      </c>
      <c r="C111" s="1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T111" s="34">
        <v>2028</v>
      </c>
    </row>
    <row r="112" spans="1:20" ht="24.75" customHeight="1" x14ac:dyDescent="0.25">
      <c r="A112" s="51">
        <v>103</v>
      </c>
      <c r="B112" s="146" t="s">
        <v>230</v>
      </c>
      <c r="C112" s="1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T112" s="34">
        <v>2028</v>
      </c>
    </row>
    <row r="113" spans="1:20" ht="24.75" customHeight="1" x14ac:dyDescent="0.25">
      <c r="A113" s="51">
        <v>104</v>
      </c>
      <c r="B113" s="146" t="s">
        <v>231</v>
      </c>
      <c r="C113" s="1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T113" s="34">
        <v>2028</v>
      </c>
    </row>
    <row r="114" spans="1:20" ht="24.75" customHeight="1" x14ac:dyDescent="0.25">
      <c r="A114" s="51">
        <v>105</v>
      </c>
      <c r="B114" s="146" t="s">
        <v>232</v>
      </c>
      <c r="C114" s="1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T114" s="34">
        <v>2028</v>
      </c>
    </row>
    <row r="115" spans="1:20" ht="24.75" customHeight="1" x14ac:dyDescent="0.25">
      <c r="A115" s="51">
        <v>106</v>
      </c>
      <c r="B115" s="146" t="s">
        <v>233</v>
      </c>
      <c r="C115" s="1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T115" s="34">
        <v>2028</v>
      </c>
    </row>
    <row r="116" spans="1:20" ht="24.75" customHeight="1" x14ac:dyDescent="0.25">
      <c r="A116" s="51">
        <v>107</v>
      </c>
      <c r="B116" s="146" t="s">
        <v>234</v>
      </c>
      <c r="C116" s="1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T116" s="34">
        <v>2028</v>
      </c>
    </row>
    <row r="117" spans="1:20" ht="24.75" customHeight="1" x14ac:dyDescent="0.25">
      <c r="A117" s="51">
        <v>108</v>
      </c>
      <c r="B117" s="146" t="s">
        <v>235</v>
      </c>
      <c r="C117" s="1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T117" s="34">
        <v>2028</v>
      </c>
    </row>
    <row r="118" spans="1:20" ht="24.75" customHeight="1" x14ac:dyDescent="0.25">
      <c r="A118" s="51">
        <v>109</v>
      </c>
      <c r="B118" s="146" t="s">
        <v>236</v>
      </c>
      <c r="C118" s="1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T118" s="34">
        <v>2028</v>
      </c>
    </row>
    <row r="119" spans="1:20" ht="24.75" customHeight="1" x14ac:dyDescent="0.25">
      <c r="A119" s="51">
        <v>110</v>
      </c>
      <c r="B119" s="146" t="s">
        <v>237</v>
      </c>
      <c r="C119" s="1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T119" s="34">
        <v>2028</v>
      </c>
    </row>
    <row r="120" spans="1:20" ht="24.75" customHeight="1" x14ac:dyDescent="0.25">
      <c r="A120" s="51">
        <v>111</v>
      </c>
      <c r="B120" s="146" t="s">
        <v>238</v>
      </c>
      <c r="C120" s="1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T120" s="34">
        <v>2028</v>
      </c>
    </row>
    <row r="121" spans="1:20" ht="24.75" customHeight="1" x14ac:dyDescent="0.25">
      <c r="A121" s="51">
        <v>112</v>
      </c>
      <c r="B121" s="146" t="s">
        <v>239</v>
      </c>
      <c r="C121" s="1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T121" s="34">
        <v>2028</v>
      </c>
    </row>
    <row r="122" spans="1:20" ht="24.75" customHeight="1" x14ac:dyDescent="0.25">
      <c r="A122" s="51">
        <v>113</v>
      </c>
      <c r="B122" s="146" t="s">
        <v>240</v>
      </c>
      <c r="C122" s="1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T122" s="34">
        <v>2028</v>
      </c>
    </row>
    <row r="123" spans="1:20" ht="24.75" customHeight="1" x14ac:dyDescent="0.25">
      <c r="A123" s="51">
        <v>114</v>
      </c>
      <c r="B123" s="146" t="s">
        <v>241</v>
      </c>
      <c r="C123" s="1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T123" s="34">
        <v>2028</v>
      </c>
    </row>
    <row r="124" spans="1:20" ht="24.75" customHeight="1" x14ac:dyDescent="0.25">
      <c r="A124" s="51">
        <v>115</v>
      </c>
      <c r="B124" s="146" t="s">
        <v>242</v>
      </c>
      <c r="C124" s="1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T124" s="34">
        <v>2028</v>
      </c>
    </row>
    <row r="125" spans="1:20" ht="24.75" customHeight="1" x14ac:dyDescent="0.25">
      <c r="A125" s="51">
        <v>116</v>
      </c>
      <c r="B125" s="146" t="s">
        <v>243</v>
      </c>
      <c r="C125" s="1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T125" s="34">
        <v>2028</v>
      </c>
    </row>
    <row r="126" spans="1:20" ht="24.75" customHeight="1" x14ac:dyDescent="0.25">
      <c r="A126" s="51">
        <v>117</v>
      </c>
      <c r="B126" s="146" t="s">
        <v>244</v>
      </c>
      <c r="C126" s="1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T126" s="34">
        <v>2028</v>
      </c>
    </row>
    <row r="127" spans="1:20" ht="24.75" customHeight="1" x14ac:dyDescent="0.25">
      <c r="A127" s="51">
        <v>118</v>
      </c>
      <c r="B127" s="146" t="s">
        <v>245</v>
      </c>
      <c r="C127" s="1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T127" s="34">
        <v>2028</v>
      </c>
    </row>
    <row r="128" spans="1:20" ht="24.75" customHeight="1" x14ac:dyDescent="0.25">
      <c r="A128" s="51">
        <v>119</v>
      </c>
      <c r="B128" s="146" t="s">
        <v>246</v>
      </c>
      <c r="C128" s="1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T128" s="34">
        <v>2028</v>
      </c>
    </row>
    <row r="129" spans="1:20" ht="24.75" customHeight="1" x14ac:dyDescent="0.25">
      <c r="A129" s="51">
        <v>120</v>
      </c>
      <c r="B129" s="146" t="s">
        <v>247</v>
      </c>
      <c r="C129" s="1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T129" s="34">
        <v>2028</v>
      </c>
    </row>
    <row r="130" spans="1:20" ht="24.75" customHeight="1" x14ac:dyDescent="0.25">
      <c r="A130" s="51">
        <v>121</v>
      </c>
      <c r="B130" s="146" t="s">
        <v>248</v>
      </c>
      <c r="C130" s="1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T130" s="34">
        <v>2028</v>
      </c>
    </row>
    <row r="131" spans="1:20" ht="24.75" customHeight="1" x14ac:dyDescent="0.25">
      <c r="A131" s="51">
        <v>122</v>
      </c>
      <c r="B131" s="146" t="s">
        <v>249</v>
      </c>
      <c r="C131" s="1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T131" s="34">
        <v>2028</v>
      </c>
    </row>
    <row r="132" spans="1:20" ht="24.75" customHeight="1" x14ac:dyDescent="0.25">
      <c r="A132" s="51">
        <v>123</v>
      </c>
      <c r="B132" s="146" t="s">
        <v>250</v>
      </c>
      <c r="C132" s="1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T132" s="34">
        <v>2028</v>
      </c>
    </row>
    <row r="133" spans="1:20" ht="24.75" customHeight="1" x14ac:dyDescent="0.25">
      <c r="A133" s="51">
        <v>124</v>
      </c>
      <c r="B133" s="146" t="s">
        <v>251</v>
      </c>
      <c r="C133" s="1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T133" s="34">
        <v>2028</v>
      </c>
    </row>
    <row r="134" spans="1:20" ht="24.75" customHeight="1" x14ac:dyDescent="0.25">
      <c r="A134" s="51">
        <v>125</v>
      </c>
      <c r="B134" s="146" t="s">
        <v>252</v>
      </c>
      <c r="C134" s="1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T134" s="34">
        <v>2028</v>
      </c>
    </row>
    <row r="135" spans="1:20" ht="24.75" customHeight="1" x14ac:dyDescent="0.25">
      <c r="A135" s="51">
        <v>126</v>
      </c>
      <c r="B135" s="146" t="s">
        <v>253</v>
      </c>
      <c r="C135" s="1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T135" s="34">
        <v>2028</v>
      </c>
    </row>
    <row r="136" spans="1:20" ht="24.75" customHeight="1" x14ac:dyDescent="0.25">
      <c r="A136" s="51">
        <v>127</v>
      </c>
      <c r="B136" s="146" t="s">
        <v>254</v>
      </c>
      <c r="C136" s="1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T136" s="34">
        <v>2028</v>
      </c>
    </row>
    <row r="137" spans="1:20" ht="24.75" customHeight="1" x14ac:dyDescent="0.25">
      <c r="A137" s="51">
        <v>128</v>
      </c>
      <c r="B137" s="146" t="s">
        <v>255</v>
      </c>
      <c r="C137" s="1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s="34">
        <v>2028</v>
      </c>
    </row>
    <row r="138" spans="1:20" ht="24.75" customHeight="1" x14ac:dyDescent="0.25">
      <c r="A138" s="51">
        <v>129</v>
      </c>
      <c r="B138" s="146" t="s">
        <v>256</v>
      </c>
      <c r="C138" s="1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 s="34">
        <v>2028</v>
      </c>
    </row>
    <row r="139" spans="1:20" ht="24.75" customHeight="1" x14ac:dyDescent="0.25">
      <c r="A139" s="51">
        <v>130</v>
      </c>
      <c r="B139" s="146" t="s">
        <v>257</v>
      </c>
      <c r="C139" s="1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T139" s="34">
        <v>2028</v>
      </c>
    </row>
    <row r="140" spans="1:20" ht="24.75" customHeight="1" x14ac:dyDescent="0.25">
      <c r="A140" s="51">
        <v>131</v>
      </c>
      <c r="B140" s="146" t="s">
        <v>258</v>
      </c>
      <c r="C140" s="1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T140" s="34">
        <v>2028</v>
      </c>
    </row>
    <row r="141" spans="1:20" ht="24.75" customHeight="1" x14ac:dyDescent="0.25">
      <c r="A141" s="51">
        <v>132</v>
      </c>
      <c r="B141" s="146" t="s">
        <v>259</v>
      </c>
      <c r="C141" s="1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T141" s="34">
        <v>2028</v>
      </c>
    </row>
    <row r="142" spans="1:20" ht="24.75" customHeight="1" x14ac:dyDescent="0.25">
      <c r="A142" s="51">
        <v>133</v>
      </c>
      <c r="B142" s="146" t="s">
        <v>260</v>
      </c>
      <c r="C142" s="1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T142" s="34">
        <v>2028</v>
      </c>
    </row>
    <row r="143" spans="1:20" ht="24.75" customHeight="1" x14ac:dyDescent="0.25">
      <c r="A143" s="51">
        <v>134</v>
      </c>
      <c r="B143" s="146" t="s">
        <v>261</v>
      </c>
      <c r="C143" s="1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T143" s="34">
        <v>2028</v>
      </c>
    </row>
    <row r="144" spans="1:20" ht="24.75" customHeight="1" x14ac:dyDescent="0.25">
      <c r="A144" s="51">
        <v>135</v>
      </c>
      <c r="B144" s="146" t="s">
        <v>262</v>
      </c>
      <c r="C144" s="1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T144" s="34">
        <v>2028</v>
      </c>
    </row>
    <row r="145" spans="1:20" ht="24.75" customHeight="1" x14ac:dyDescent="0.25">
      <c r="A145" s="51">
        <v>136</v>
      </c>
      <c r="B145" s="146" t="s">
        <v>263</v>
      </c>
      <c r="C145" s="1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T145" s="34">
        <v>2028</v>
      </c>
    </row>
    <row r="146" spans="1:20" ht="24.75" customHeight="1" x14ac:dyDescent="0.25">
      <c r="A146" s="51">
        <v>137</v>
      </c>
      <c r="B146" s="146" t="s">
        <v>264</v>
      </c>
      <c r="C146" s="1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T146" s="34">
        <v>2028</v>
      </c>
    </row>
    <row r="147" spans="1:20" ht="24.75" customHeight="1" x14ac:dyDescent="0.25">
      <c r="A147" s="51">
        <v>138</v>
      </c>
      <c r="B147" s="146" t="s">
        <v>265</v>
      </c>
      <c r="C147" s="1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T147" s="34">
        <v>2028</v>
      </c>
    </row>
    <row r="148" spans="1:20" ht="24.75" customHeight="1" x14ac:dyDescent="0.25">
      <c r="A148" s="51">
        <v>139</v>
      </c>
      <c r="B148" s="146" t="s">
        <v>266</v>
      </c>
      <c r="C148" s="1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T148" s="34">
        <v>2028</v>
      </c>
    </row>
    <row r="149" spans="1:20" ht="24.75" customHeight="1" x14ac:dyDescent="0.25">
      <c r="A149" s="51">
        <v>140</v>
      </c>
      <c r="B149" s="146" t="s">
        <v>267</v>
      </c>
      <c r="C149" s="1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T149" s="34">
        <v>2028</v>
      </c>
    </row>
    <row r="150" spans="1:20" ht="24.75" customHeight="1" x14ac:dyDescent="0.25">
      <c r="A150" s="51">
        <v>141</v>
      </c>
      <c r="B150" s="146" t="s">
        <v>268</v>
      </c>
      <c r="C150" s="1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T150" s="34">
        <v>2028</v>
      </c>
    </row>
    <row r="151" spans="1:20" ht="24.75" customHeight="1" x14ac:dyDescent="0.25">
      <c r="A151" s="51">
        <v>142</v>
      </c>
      <c r="B151" s="146" t="s">
        <v>269</v>
      </c>
      <c r="C151" s="1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T151" s="34">
        <v>2028</v>
      </c>
    </row>
    <row r="152" spans="1:20" ht="24.75" customHeight="1" x14ac:dyDescent="0.25">
      <c r="A152" s="51">
        <v>143</v>
      </c>
      <c r="B152" s="146" t="s">
        <v>270</v>
      </c>
      <c r="C152" s="1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T152" s="34">
        <v>2028</v>
      </c>
    </row>
    <row r="153" spans="1:20" ht="24.75" customHeight="1" x14ac:dyDescent="0.25">
      <c r="A153" s="51">
        <v>144</v>
      </c>
      <c r="B153" s="146" t="s">
        <v>271</v>
      </c>
      <c r="C153" s="1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T153" s="34">
        <v>2028</v>
      </c>
    </row>
    <row r="154" spans="1:20" ht="24.75" customHeight="1" x14ac:dyDescent="0.25">
      <c r="A154" s="51">
        <v>145</v>
      </c>
      <c r="B154" s="146" t="s">
        <v>272</v>
      </c>
      <c r="C154" s="1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T154" s="34">
        <v>2028</v>
      </c>
    </row>
    <row r="155" spans="1:20" ht="24.75" customHeight="1" x14ac:dyDescent="0.25">
      <c r="A155" s="51">
        <v>146</v>
      </c>
      <c r="B155" s="146" t="s">
        <v>273</v>
      </c>
      <c r="C155" s="1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T155" s="34">
        <v>2028</v>
      </c>
    </row>
    <row r="156" spans="1:20" ht="24.75" customHeight="1" x14ac:dyDescent="0.25">
      <c r="A156" s="51">
        <v>147</v>
      </c>
      <c r="B156" s="146" t="s">
        <v>274</v>
      </c>
      <c r="C156" s="1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T156" s="34">
        <v>2028</v>
      </c>
    </row>
    <row r="157" spans="1:20" ht="24.75" customHeight="1" x14ac:dyDescent="0.25">
      <c r="A157" s="51">
        <v>148</v>
      </c>
      <c r="B157" s="146" t="s">
        <v>275</v>
      </c>
      <c r="C157" s="1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T157" s="34">
        <v>2028</v>
      </c>
    </row>
    <row r="158" spans="1:20" ht="24.75" customHeight="1" x14ac:dyDescent="0.25">
      <c r="A158" s="51">
        <v>149</v>
      </c>
      <c r="B158" s="146" t="s">
        <v>276</v>
      </c>
      <c r="C158" s="1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T158" s="34">
        <v>2028</v>
      </c>
    </row>
    <row r="159" spans="1:20" ht="24.75" customHeight="1" x14ac:dyDescent="0.25">
      <c r="A159" s="51">
        <v>150</v>
      </c>
      <c r="B159" s="146" t="s">
        <v>277</v>
      </c>
      <c r="C159" s="1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T159" s="34">
        <v>2028</v>
      </c>
    </row>
    <row r="160" spans="1:20" ht="13.8" thickBot="1" x14ac:dyDescent="0.3">
      <c r="A160" s="32"/>
      <c r="B160" s="37"/>
      <c r="C160" s="245" t="s">
        <v>85</v>
      </c>
      <c r="D160" s="246"/>
      <c r="E160" s="38">
        <f t="shared" ref="E160:Q160" si="0">SUM(E10:E159)</f>
        <v>12000</v>
      </c>
      <c r="F160" s="39">
        <f t="shared" si="0"/>
        <v>10300</v>
      </c>
      <c r="G160" s="40">
        <f t="shared" si="0"/>
        <v>9500</v>
      </c>
      <c r="H160" s="40">
        <f t="shared" si="0"/>
        <v>9700</v>
      </c>
      <c r="I160" s="40">
        <f t="shared" si="0"/>
        <v>9700</v>
      </c>
      <c r="J160" s="40">
        <f t="shared" si="0"/>
        <v>9700</v>
      </c>
      <c r="K160" s="40">
        <f t="shared" si="0"/>
        <v>9700</v>
      </c>
      <c r="L160" s="39">
        <f t="shared" si="0"/>
        <v>9700</v>
      </c>
      <c r="M160" s="40">
        <f t="shared" si="0"/>
        <v>9700</v>
      </c>
      <c r="N160" s="40">
        <f t="shared" si="0"/>
        <v>11100</v>
      </c>
      <c r="O160" s="40">
        <f t="shared" si="0"/>
        <v>9700</v>
      </c>
      <c r="P160" s="40">
        <f t="shared" si="0"/>
        <v>10100</v>
      </c>
      <c r="Q160" s="40">
        <f t="shared" si="0"/>
        <v>10100</v>
      </c>
      <c r="T160" s="34">
        <v>2032</v>
      </c>
    </row>
    <row r="161" spans="1:20" x14ac:dyDescent="0.25">
      <c r="A161" s="32"/>
      <c r="B161" s="32"/>
      <c r="C161" s="32"/>
      <c r="D161" s="32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T161" s="34">
        <v>2033</v>
      </c>
    </row>
    <row r="162" spans="1:20" x14ac:dyDescent="0.25">
      <c r="A162" s="32"/>
      <c r="B162" s="32"/>
      <c r="C162" s="32"/>
      <c r="D162" s="32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T162" s="34">
        <v>2034</v>
      </c>
    </row>
    <row r="163" spans="1:20" x14ac:dyDescent="0.25">
      <c r="A163" s="32"/>
      <c r="B163" s="32"/>
      <c r="C163" s="32"/>
      <c r="D163" s="32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T163" s="34">
        <v>2035</v>
      </c>
    </row>
    <row r="164" spans="1:20" x14ac:dyDescent="0.25">
      <c r="A164" s="32"/>
      <c r="B164" s="32"/>
      <c r="C164" s="32"/>
      <c r="D164" s="32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T164" s="34">
        <v>2036</v>
      </c>
    </row>
    <row r="165" spans="1:20" x14ac:dyDescent="0.25">
      <c r="A165" s="32"/>
      <c r="B165" s="32"/>
      <c r="C165" s="32"/>
      <c r="D165" s="32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T165" s="34">
        <v>2037</v>
      </c>
    </row>
    <row r="166" spans="1:20" x14ac:dyDescent="0.25">
      <c r="A166" s="32"/>
      <c r="B166" s="32"/>
      <c r="C166" s="32"/>
      <c r="D166" s="32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T166" s="34">
        <v>2038</v>
      </c>
    </row>
    <row r="167" spans="1:20" x14ac:dyDescent="0.25">
      <c r="A167" s="32"/>
      <c r="B167" s="32"/>
      <c r="C167" s="32"/>
      <c r="D167" s="32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T167" s="34">
        <v>2039</v>
      </c>
    </row>
    <row r="168" spans="1:20" x14ac:dyDescent="0.25">
      <c r="A168" s="32"/>
      <c r="B168" s="32"/>
      <c r="C168" s="32"/>
      <c r="D168" s="32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T168" s="34">
        <v>2040</v>
      </c>
    </row>
    <row r="169" spans="1:20" x14ac:dyDescent="0.25">
      <c r="A169" s="32"/>
      <c r="B169" s="32"/>
      <c r="C169" s="32"/>
      <c r="D169" s="32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T169" s="34">
        <v>2041</v>
      </c>
    </row>
    <row r="170" spans="1:20" x14ac:dyDescent="0.25">
      <c r="A170" s="32"/>
      <c r="B170" s="32"/>
      <c r="C170" s="32"/>
      <c r="D170" s="32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T170" s="34">
        <v>2042</v>
      </c>
    </row>
    <row r="171" spans="1:20" x14ac:dyDescent="0.25">
      <c r="A171" s="32"/>
      <c r="B171" s="32"/>
      <c r="C171" s="32"/>
      <c r="D171" s="32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T171" s="34">
        <v>2043</v>
      </c>
    </row>
    <row r="172" spans="1:20" x14ac:dyDescent="0.25">
      <c r="A172" s="32"/>
      <c r="B172" s="32"/>
      <c r="C172" s="32"/>
      <c r="D172" s="32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T172" s="34">
        <v>2044</v>
      </c>
    </row>
    <row r="173" spans="1:20" x14ac:dyDescent="0.25">
      <c r="A173" s="32"/>
      <c r="B173" s="32"/>
      <c r="C173" s="32"/>
      <c r="D173" s="32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T173" s="34">
        <v>2045</v>
      </c>
    </row>
    <row r="174" spans="1:20" x14ac:dyDescent="0.25">
      <c r="A174" s="32"/>
      <c r="B174" s="32"/>
      <c r="C174" s="32"/>
      <c r="D174" s="32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T174" s="34">
        <v>2046</v>
      </c>
    </row>
    <row r="175" spans="1:20" x14ac:dyDescent="0.25">
      <c r="A175" s="32"/>
      <c r="B175" s="32"/>
      <c r="C175" s="32"/>
      <c r="D175" s="32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T175" s="34">
        <v>2047</v>
      </c>
    </row>
    <row r="176" spans="1:20" x14ac:dyDescent="0.25">
      <c r="A176" s="32"/>
      <c r="B176" s="32"/>
      <c r="C176" s="32"/>
      <c r="D176" s="32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T176" s="34">
        <v>2048</v>
      </c>
    </row>
    <row r="177" spans="1:20" x14ac:dyDescent="0.25">
      <c r="A177" s="32"/>
      <c r="B177" s="32"/>
      <c r="C177" s="32"/>
      <c r="D177" s="32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T177" s="34">
        <v>2049</v>
      </c>
    </row>
    <row r="178" spans="1:20" x14ac:dyDescent="0.25">
      <c r="A178" s="32"/>
      <c r="B178" s="32"/>
      <c r="C178" s="32"/>
      <c r="D178" s="32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T178" s="34">
        <v>2050</v>
      </c>
    </row>
    <row r="179" spans="1:20" x14ac:dyDescent="0.25">
      <c r="A179" s="32"/>
      <c r="B179" s="32"/>
      <c r="C179" s="32"/>
      <c r="D179" s="32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T179" s="34">
        <v>2051</v>
      </c>
    </row>
    <row r="180" spans="1:20" x14ac:dyDescent="0.25">
      <c r="A180" s="32"/>
      <c r="B180" s="32"/>
      <c r="C180" s="32"/>
      <c r="D180" s="32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T180" s="34">
        <v>2052</v>
      </c>
    </row>
    <row r="181" spans="1:20" x14ac:dyDescent="0.25">
      <c r="A181" s="32"/>
      <c r="B181" s="32"/>
      <c r="C181" s="32"/>
      <c r="D181" s="32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  <row r="182" spans="1:20" x14ac:dyDescent="0.25">
      <c r="A182" s="32"/>
      <c r="B182" s="32"/>
      <c r="C182" s="32"/>
      <c r="D182" s="32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</row>
    <row r="183" spans="1:20" x14ac:dyDescent="0.25">
      <c r="A183" s="32"/>
      <c r="B183" s="32"/>
      <c r="C183" s="32"/>
      <c r="D183" s="32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  <row r="184" spans="1:20" x14ac:dyDescent="0.25">
      <c r="A184" s="32"/>
      <c r="B184" s="32"/>
      <c r="C184" s="32"/>
      <c r="D184" s="32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</row>
    <row r="185" spans="1:20" x14ac:dyDescent="0.25">
      <c r="A185" s="32"/>
      <c r="B185" s="32"/>
      <c r="C185" s="32"/>
      <c r="D185" s="32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</row>
    <row r="186" spans="1:20" x14ac:dyDescent="0.25">
      <c r="A186" s="32"/>
      <c r="B186" s="32"/>
      <c r="C186" s="32"/>
      <c r="D186" s="32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</row>
    <row r="187" spans="1:20" x14ac:dyDescent="0.25">
      <c r="A187" s="32"/>
      <c r="B187" s="32"/>
      <c r="C187" s="32"/>
      <c r="D187" s="32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</row>
    <row r="188" spans="1:20" x14ac:dyDescent="0.25">
      <c r="A188" s="32"/>
      <c r="B188" s="32"/>
      <c r="C188" s="32"/>
      <c r="D188" s="32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  <row r="189" spans="1:20" x14ac:dyDescent="0.25">
      <c r="A189" s="32"/>
      <c r="B189" s="32"/>
      <c r="C189" s="32"/>
      <c r="D189" s="32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  <row r="190" spans="1:20" x14ac:dyDescent="0.25">
      <c r="A190" s="32"/>
      <c r="B190" s="32"/>
      <c r="C190" s="32"/>
      <c r="D190" s="32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sheetProtection algorithmName="SHA-512" hashValue="tfWRr3JcBDKrD5HwUxBWUR5Cs6A0MqMpPBI2H36v2pz60A6WamEoDSMbIH+lJB1ZL0fNwQZ3RwoxjlsqQekAxg==" saltValue="p0db5FRqeDjR577uHrEk9g==" spinCount="100000" sheet="1" objects="1" scenarios="1"/>
  <mergeCells count="9">
    <mergeCell ref="F7:Q7"/>
    <mergeCell ref="C160:D16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$T$2:$T$180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652"/>
  <sheetViews>
    <sheetView showGridLines="0" showRowColHeaders="0" showZeros="0" zoomScale="95" workbookViewId="0">
      <selection activeCell="C5" sqref="C5:D5"/>
    </sheetView>
  </sheetViews>
  <sheetFormatPr defaultColWidth="9.109375" defaultRowHeight="13.2" x14ac:dyDescent="0.25"/>
  <cols>
    <col min="1" max="1" width="18.109375" style="6" customWidth="1"/>
    <col min="2" max="2" width="54.88671875" style="6" customWidth="1"/>
    <col min="3" max="3" width="17.6640625" style="6" customWidth="1"/>
    <col min="4" max="4" width="17.6640625" style="8" customWidth="1"/>
    <col min="5" max="16" width="12.6640625" style="8" customWidth="1"/>
    <col min="17" max="26" width="9.109375" style="32"/>
    <col min="27" max="16384" width="9.109375" style="6"/>
  </cols>
  <sheetData>
    <row r="1" spans="1:48" ht="15.6" x14ac:dyDescent="0.25">
      <c r="A1" s="32"/>
      <c r="B1" s="44" t="str">
        <f>+'OSNOVNA PLAČA'!B1</f>
        <v>Priloga 2: šestmesečno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6" x14ac:dyDescent="0.25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5">
      <c r="A3" s="32"/>
      <c r="B3" s="153" t="s">
        <v>7</v>
      </c>
      <c r="C3" s="261" t="str">
        <f>+IF(LEN('OSNOVNA PLAČA'!D3)&gt;0,'OSNOVNA PLAČA'!D3,"")</f>
        <v xml:space="preserve">šifra </v>
      </c>
      <c r="D3" s="261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5">
      <c r="A4" s="32"/>
      <c r="B4" s="153" t="s">
        <v>8</v>
      </c>
      <c r="C4" s="262" t="str">
        <f>+IF(LEN('OSNOVNA PLAČA'!D4)&gt;0,'OSNOVNA PLAČA'!D4,"")</f>
        <v xml:space="preserve">enota </v>
      </c>
      <c r="D4" s="262"/>
      <c r="E4" s="262" t="str">
        <f>+IF(LEN('OSNOVNA PLAČA'!F4)&gt;0,'OSNOVNA PLAČA'!F4,"")</f>
        <v/>
      </c>
      <c r="F4" s="262"/>
      <c r="G4" s="262" t="str">
        <f>+IF(LEN('OSNOVNA PLAČA'!H4)&gt;0,'OSNOVNA PLAČA'!H4,"")</f>
        <v/>
      </c>
      <c r="H4" s="262"/>
      <c r="I4" s="262" t="str">
        <f>+IF(LEN('OSNOVNA PLAČA'!J4)&gt;0,'OSNOVNA PLAČA'!J4,"")</f>
        <v/>
      </c>
      <c r="J4" s="262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5">
      <c r="A5" s="32"/>
      <c r="B5" s="151" t="s">
        <v>59</v>
      </c>
      <c r="C5" s="263">
        <f>+IF(LEN('OSNOVNA PLAČA'!D5)&gt;0,'OSNOVNA PLAČA'!D5,"")</f>
        <v>2024</v>
      </c>
      <c r="D5" s="264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5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5">
      <c r="A7" s="50"/>
      <c r="B7" s="260" t="s">
        <v>13</v>
      </c>
      <c r="C7" s="260"/>
      <c r="D7" s="260"/>
      <c r="E7" s="242" t="s">
        <v>111</v>
      </c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8" thickBot="1" x14ac:dyDescent="0.3">
      <c r="A8" s="18" t="s">
        <v>279</v>
      </c>
      <c r="B8" s="150" t="s">
        <v>2</v>
      </c>
      <c r="C8" s="42" t="s">
        <v>11</v>
      </c>
      <c r="D8" s="43" t="s">
        <v>12</v>
      </c>
      <c r="E8" s="21" t="s">
        <v>283</v>
      </c>
      <c r="F8" s="21" t="s">
        <v>284</v>
      </c>
      <c r="G8" s="21" t="s">
        <v>285</v>
      </c>
      <c r="H8" s="21" t="s">
        <v>286</v>
      </c>
      <c r="I8" s="22" t="s">
        <v>287</v>
      </c>
      <c r="J8" s="21" t="s">
        <v>288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8" thickTop="1" x14ac:dyDescent="0.25">
      <c r="A9" s="49"/>
      <c r="B9" s="149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5">
      <c r="A10" s="51">
        <f>'OSNOVNA PLAČA'!A10</f>
        <v>1</v>
      </c>
      <c r="B10" s="154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5">
      <c r="A11" s="51">
        <f>'OSNOVNA PLAČA'!A11</f>
        <v>2</v>
      </c>
      <c r="B11" s="154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5">
      <c r="A12" s="51">
        <f>'OSNOVNA PLAČA'!A12</f>
        <v>3</v>
      </c>
      <c r="B12" s="154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5">
      <c r="A13" s="51">
        <f>'OSNOVNA PLAČA'!A13</f>
        <v>4</v>
      </c>
      <c r="B13" s="154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5">
      <c r="A14" s="51">
        <f>'OSNOVNA PLAČA'!A14</f>
        <v>5</v>
      </c>
      <c r="B14" s="154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5">
      <c r="A15" s="51">
        <f>'OSNOVNA PLAČA'!A15</f>
        <v>6</v>
      </c>
      <c r="B15" s="154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5">
      <c r="A16" s="51">
        <f>'OSNOVNA PLAČA'!A16</f>
        <v>7</v>
      </c>
      <c r="B16" s="154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5">
      <c r="A17" s="51">
        <f>'OSNOVNA PLAČA'!A17</f>
        <v>8</v>
      </c>
      <c r="B17" s="154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5">
      <c r="A18" s="51">
        <f>'OSNOVNA PLAČA'!A18</f>
        <v>9</v>
      </c>
      <c r="B18" s="154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5">
      <c r="A19" s="51">
        <f>'OSNOVNA PLAČA'!A19</f>
        <v>10</v>
      </c>
      <c r="B19" s="154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5">
      <c r="A20" s="51">
        <f>'OSNOVNA PLAČA'!A20</f>
        <v>11</v>
      </c>
      <c r="B20" s="154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5">
      <c r="A21" s="51">
        <f>'OSNOVNA PLAČA'!A21</f>
        <v>12</v>
      </c>
      <c r="B21" s="154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5">
      <c r="A22" s="51">
        <f>'OSNOVNA PLAČA'!A22</f>
        <v>13</v>
      </c>
      <c r="B22" s="154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5">
      <c r="A23" s="51">
        <f>'OSNOVNA PLAČA'!A23</f>
        <v>14</v>
      </c>
      <c r="B23" s="154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5">
      <c r="A24" s="51">
        <f>'OSNOVNA PLAČA'!A24</f>
        <v>15</v>
      </c>
      <c r="B24" s="154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5">
      <c r="A25" s="51">
        <f>'OSNOVNA PLAČA'!A25</f>
        <v>16</v>
      </c>
      <c r="B25" s="154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5">
      <c r="A26" s="51">
        <f>'OSNOVNA PLAČA'!A26</f>
        <v>17</v>
      </c>
      <c r="B26" s="154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5">
      <c r="A27" s="51">
        <f>'OSNOVNA PLAČA'!A27</f>
        <v>18</v>
      </c>
      <c r="B27" s="154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5">
      <c r="A28" s="51">
        <f>'OSNOVNA PLAČA'!A28</f>
        <v>19</v>
      </c>
      <c r="B28" s="154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5">
      <c r="A29" s="51">
        <f>'OSNOVNA PLAČA'!A29</f>
        <v>20</v>
      </c>
      <c r="B29" s="154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5">
      <c r="A30" s="51">
        <f>'OSNOVNA PLAČA'!A30</f>
        <v>21</v>
      </c>
      <c r="B30" s="154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5">
      <c r="A31" s="51">
        <f>'OSNOVNA PLAČA'!A31</f>
        <v>22</v>
      </c>
      <c r="B31" s="154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5">
      <c r="A32" s="51">
        <f>'OSNOVNA PLAČA'!A32</f>
        <v>23</v>
      </c>
      <c r="B32" s="154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5">
      <c r="A33" s="51">
        <f>'OSNOVNA PLAČA'!A33</f>
        <v>24</v>
      </c>
      <c r="B33" s="154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5">
      <c r="A34" s="51">
        <f>'OSNOVNA PLAČA'!A34</f>
        <v>25</v>
      </c>
      <c r="B34" s="154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5">
      <c r="A35" s="51">
        <f>'OSNOVNA PLAČA'!A35</f>
        <v>26</v>
      </c>
      <c r="B35" s="154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5">
      <c r="A36" s="51">
        <f>'OSNOVNA PLAČA'!A36</f>
        <v>27</v>
      </c>
      <c r="B36" s="154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5">
      <c r="A37" s="51">
        <f>'OSNOVNA PLAČA'!A37</f>
        <v>28</v>
      </c>
      <c r="B37" s="154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5">
      <c r="A38" s="51">
        <f>'OSNOVNA PLAČA'!A38</f>
        <v>29</v>
      </c>
      <c r="B38" s="154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5">
      <c r="A39" s="51">
        <f>'OSNOVNA PLAČA'!A39</f>
        <v>30</v>
      </c>
      <c r="B39" s="154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5">
      <c r="A40" s="51">
        <f>'OSNOVNA PLAČA'!A40</f>
        <v>31</v>
      </c>
      <c r="B40" s="154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5">
      <c r="A41" s="51">
        <f>'OSNOVNA PLAČA'!A41</f>
        <v>32</v>
      </c>
      <c r="B41" s="154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5">
      <c r="A42" s="51">
        <f>'OSNOVNA PLAČA'!A42</f>
        <v>33</v>
      </c>
      <c r="B42" s="154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5">
      <c r="A43" s="51">
        <f>'OSNOVNA PLAČA'!A43</f>
        <v>34</v>
      </c>
      <c r="B43" s="154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5">
      <c r="A44" s="51">
        <f>'OSNOVNA PLAČA'!A44</f>
        <v>35</v>
      </c>
      <c r="B44" s="154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5">
      <c r="A45" s="51">
        <f>'OSNOVNA PLAČA'!A45</f>
        <v>36</v>
      </c>
      <c r="B45" s="154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5">
      <c r="A46" s="51">
        <f>'OSNOVNA PLAČA'!A46</f>
        <v>37</v>
      </c>
      <c r="B46" s="154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5">
      <c r="A47" s="51">
        <f>'OSNOVNA PLAČA'!A47</f>
        <v>38</v>
      </c>
      <c r="B47" s="154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5">
      <c r="A48" s="51">
        <f>'OSNOVNA PLAČA'!A48</f>
        <v>39</v>
      </c>
      <c r="B48" s="154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5">
      <c r="A49" s="51">
        <f>'OSNOVNA PLAČA'!A49</f>
        <v>40</v>
      </c>
      <c r="B49" s="154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5">
      <c r="A50" s="51">
        <f>'OSNOVNA PLAČA'!A50</f>
        <v>41</v>
      </c>
      <c r="B50" s="154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5">
      <c r="A51" s="51">
        <f>'OSNOVNA PLAČA'!A51</f>
        <v>42</v>
      </c>
      <c r="B51" s="154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5">
      <c r="A52" s="51">
        <f>'OSNOVNA PLAČA'!A52</f>
        <v>43</v>
      </c>
      <c r="B52" s="154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5">
      <c r="A53" s="51">
        <f>'OSNOVNA PLAČA'!A53</f>
        <v>44</v>
      </c>
      <c r="B53" s="154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5">
      <c r="A54" s="51">
        <f>'OSNOVNA PLAČA'!A54</f>
        <v>45</v>
      </c>
      <c r="B54" s="154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5">
      <c r="A55" s="51">
        <f>'OSNOVNA PLAČA'!A55</f>
        <v>46</v>
      </c>
      <c r="B55" s="154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5">
      <c r="A56" s="51">
        <f>'OSNOVNA PLAČA'!A56</f>
        <v>47</v>
      </c>
      <c r="B56" s="154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5">
      <c r="A57" s="51">
        <f>'OSNOVNA PLAČA'!A57</f>
        <v>48</v>
      </c>
      <c r="B57" s="154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5">
      <c r="A58" s="51">
        <f>'OSNOVNA PLAČA'!A58</f>
        <v>49</v>
      </c>
      <c r="B58" s="154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5">
      <c r="A59" s="51">
        <f>'OSNOVNA PLAČA'!A59</f>
        <v>50</v>
      </c>
      <c r="B59" s="154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ht="28.5" customHeight="1" x14ac:dyDescent="0.25">
      <c r="A60" s="51">
        <f>'OSNOVNA PLAČA'!A60</f>
        <v>51</v>
      </c>
      <c r="B60" s="154" t="str">
        <f>+IF(LEN('OSNOVNA PLAČA'!B60)&gt;0,'OSNOVNA PLAČA'!B60,"")</f>
        <v>A51</v>
      </c>
      <c r="C60" s="52" t="str">
        <f>+IF(LEN('OSNOVNA PLAČA'!C60)&gt;0,'OSNOVNA PLAČA'!C60,"")</f>
        <v/>
      </c>
      <c r="D60" s="54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ht="28.5" customHeight="1" x14ac:dyDescent="0.25">
      <c r="A61" s="51">
        <f>'OSNOVNA PLAČA'!A61</f>
        <v>52</v>
      </c>
      <c r="B61" s="154" t="str">
        <f>+IF(LEN('OSNOVNA PLAČA'!B61)&gt;0,'OSNOVNA PLAČA'!B61,"")</f>
        <v>A52</v>
      </c>
      <c r="C61" s="52" t="str">
        <f>+IF(LEN('OSNOVNA PLAČA'!C61)&gt;0,'OSNOVNA PLAČA'!C61,"")</f>
        <v/>
      </c>
      <c r="D61" s="54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ht="28.5" customHeight="1" x14ac:dyDescent="0.25">
      <c r="A62" s="51">
        <f>'OSNOVNA PLAČA'!A62</f>
        <v>53</v>
      </c>
      <c r="B62" s="154" t="str">
        <f>+IF(LEN('OSNOVNA PLAČA'!B62)&gt;0,'OSNOVNA PLAČA'!B62,"")</f>
        <v>A53</v>
      </c>
      <c r="C62" s="52" t="str">
        <f>+IF(LEN('OSNOVNA PLAČA'!C62)&gt;0,'OSNOVNA PLAČA'!C62,"")</f>
        <v/>
      </c>
      <c r="D62" s="54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ht="28.5" customHeight="1" x14ac:dyDescent="0.25">
      <c r="A63" s="51">
        <f>'OSNOVNA PLAČA'!A63</f>
        <v>54</v>
      </c>
      <c r="B63" s="154" t="str">
        <f>+IF(LEN('OSNOVNA PLAČA'!B63)&gt;0,'OSNOVNA PLAČA'!B63,"")</f>
        <v>A54</v>
      </c>
      <c r="C63" s="52" t="str">
        <f>+IF(LEN('OSNOVNA PLAČA'!C63)&gt;0,'OSNOVNA PLAČA'!C63,"")</f>
        <v/>
      </c>
      <c r="D63" s="54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ht="28.5" customHeight="1" x14ac:dyDescent="0.25">
      <c r="A64" s="51">
        <f>'OSNOVNA PLAČA'!A64</f>
        <v>55</v>
      </c>
      <c r="B64" s="154" t="str">
        <f>+IF(LEN('OSNOVNA PLAČA'!B64)&gt;0,'OSNOVNA PLAČA'!B64,"")</f>
        <v>A55</v>
      </c>
      <c r="C64" s="52" t="str">
        <f>+IF(LEN('OSNOVNA PLAČA'!C64)&gt;0,'OSNOVNA PLAČA'!C64,"")</f>
        <v/>
      </c>
      <c r="D64" s="54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8.5" customHeight="1" x14ac:dyDescent="0.25">
      <c r="A65" s="51">
        <f>'OSNOVNA PLAČA'!A65</f>
        <v>56</v>
      </c>
      <c r="B65" s="154" t="str">
        <f>+IF(LEN('OSNOVNA PLAČA'!B65)&gt;0,'OSNOVNA PLAČA'!B65,"")</f>
        <v>A56</v>
      </c>
      <c r="C65" s="52" t="str">
        <f>+IF(LEN('OSNOVNA PLAČA'!C65)&gt;0,'OSNOVNA PLAČA'!C65,"")</f>
        <v/>
      </c>
      <c r="D65" s="54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28.5" customHeight="1" x14ac:dyDescent="0.25">
      <c r="A66" s="51">
        <f>'OSNOVNA PLAČA'!A66</f>
        <v>57</v>
      </c>
      <c r="B66" s="154" t="str">
        <f>+IF(LEN('OSNOVNA PLAČA'!B66)&gt;0,'OSNOVNA PLAČA'!B66,"")</f>
        <v>A57</v>
      </c>
      <c r="C66" s="52" t="str">
        <f>+IF(LEN('OSNOVNA PLAČA'!C66)&gt;0,'OSNOVNA PLAČA'!C66,"")</f>
        <v/>
      </c>
      <c r="D66" s="54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ht="28.5" customHeight="1" x14ac:dyDescent="0.25">
      <c r="A67" s="51">
        <f>'OSNOVNA PLAČA'!A67</f>
        <v>58</v>
      </c>
      <c r="B67" s="154" t="str">
        <f>+IF(LEN('OSNOVNA PLAČA'!B67)&gt;0,'OSNOVNA PLAČA'!B67,"")</f>
        <v>A58</v>
      </c>
      <c r="C67" s="52" t="str">
        <f>+IF(LEN('OSNOVNA PLAČA'!C67)&gt;0,'OSNOVNA PLAČA'!C67,"")</f>
        <v/>
      </c>
      <c r="D67" s="54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ht="28.5" customHeight="1" x14ac:dyDescent="0.25">
      <c r="A68" s="51">
        <f>'OSNOVNA PLAČA'!A68</f>
        <v>59</v>
      </c>
      <c r="B68" s="154" t="str">
        <f>+IF(LEN('OSNOVNA PLAČA'!B68)&gt;0,'OSNOVNA PLAČA'!B68,"")</f>
        <v>A59</v>
      </c>
      <c r="C68" s="52" t="str">
        <f>+IF(LEN('OSNOVNA PLAČA'!C68)&gt;0,'OSNOVNA PLAČA'!C68,"")</f>
        <v/>
      </c>
      <c r="D68" s="54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ht="28.5" customHeight="1" x14ac:dyDescent="0.25">
      <c r="A69" s="51">
        <f>'OSNOVNA PLAČA'!A69</f>
        <v>60</v>
      </c>
      <c r="B69" s="154" t="str">
        <f>+IF(LEN('OSNOVNA PLAČA'!B69)&gt;0,'OSNOVNA PLAČA'!B69,"")</f>
        <v>A60</v>
      </c>
      <c r="C69" s="52" t="str">
        <f>+IF(LEN('OSNOVNA PLAČA'!C69)&gt;0,'OSNOVNA PLAČA'!C69,"")</f>
        <v/>
      </c>
      <c r="D69" s="54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ht="28.5" customHeight="1" x14ac:dyDescent="0.25">
      <c r="A70" s="51">
        <f>'OSNOVNA PLAČA'!A70</f>
        <v>61</v>
      </c>
      <c r="B70" s="154" t="str">
        <f>+IF(LEN('OSNOVNA PLAČA'!B70)&gt;0,'OSNOVNA PLAČA'!B70,"")</f>
        <v>A61</v>
      </c>
      <c r="C70" s="52" t="str">
        <f>+IF(LEN('OSNOVNA PLAČA'!C70)&gt;0,'OSNOVNA PLAČA'!C70,"")</f>
        <v/>
      </c>
      <c r="D70" s="54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ht="28.5" customHeight="1" x14ac:dyDescent="0.25">
      <c r="A71" s="51">
        <f>'OSNOVNA PLAČA'!A71</f>
        <v>62</v>
      </c>
      <c r="B71" s="154" t="str">
        <f>+IF(LEN('OSNOVNA PLAČA'!B71)&gt;0,'OSNOVNA PLAČA'!B71,"")</f>
        <v>A62</v>
      </c>
      <c r="C71" s="52" t="str">
        <f>+IF(LEN('OSNOVNA PLAČA'!C71)&gt;0,'OSNOVNA PLAČA'!C71,"")</f>
        <v/>
      </c>
      <c r="D71" s="54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ht="28.5" customHeight="1" x14ac:dyDescent="0.25">
      <c r="A72" s="51">
        <f>'OSNOVNA PLAČA'!A72</f>
        <v>63</v>
      </c>
      <c r="B72" s="154" t="str">
        <f>+IF(LEN('OSNOVNA PLAČA'!B72)&gt;0,'OSNOVNA PLAČA'!B72,"")</f>
        <v>A63</v>
      </c>
      <c r="C72" s="52" t="str">
        <f>+IF(LEN('OSNOVNA PLAČA'!C72)&gt;0,'OSNOVNA PLAČA'!C72,"")</f>
        <v/>
      </c>
      <c r="D72" s="54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ht="28.5" customHeight="1" x14ac:dyDescent="0.25">
      <c r="A73" s="51">
        <f>'OSNOVNA PLAČA'!A73</f>
        <v>64</v>
      </c>
      <c r="B73" s="154" t="str">
        <f>+IF(LEN('OSNOVNA PLAČA'!B73)&gt;0,'OSNOVNA PLAČA'!B73,"")</f>
        <v>A64</v>
      </c>
      <c r="C73" s="52" t="str">
        <f>+IF(LEN('OSNOVNA PLAČA'!C73)&gt;0,'OSNOVNA PLAČA'!C73,"")</f>
        <v/>
      </c>
      <c r="D73" s="54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ht="28.5" customHeight="1" x14ac:dyDescent="0.25">
      <c r="A74" s="51">
        <f>'OSNOVNA PLAČA'!A74</f>
        <v>65</v>
      </c>
      <c r="B74" s="154" t="str">
        <f>+IF(LEN('OSNOVNA PLAČA'!B74)&gt;0,'OSNOVNA PLAČA'!B74,"")</f>
        <v>A65</v>
      </c>
      <c r="C74" s="52" t="str">
        <f>+IF(LEN('OSNOVNA PLAČA'!C74)&gt;0,'OSNOVNA PLAČA'!C74,"")</f>
        <v/>
      </c>
      <c r="D74" s="54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ht="28.5" customHeight="1" x14ac:dyDescent="0.25">
      <c r="A75" s="51">
        <f>'OSNOVNA PLAČA'!A75</f>
        <v>66</v>
      </c>
      <c r="B75" s="154" t="str">
        <f>+IF(LEN('OSNOVNA PLAČA'!B75)&gt;0,'OSNOVNA PLAČA'!B75,"")</f>
        <v>A66</v>
      </c>
      <c r="C75" s="52" t="str">
        <f>+IF(LEN('OSNOVNA PLAČA'!C75)&gt;0,'OSNOVNA PLAČA'!C75,"")</f>
        <v/>
      </c>
      <c r="D75" s="54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ht="28.5" customHeight="1" x14ac:dyDescent="0.25">
      <c r="A76" s="51">
        <f>'OSNOVNA PLAČA'!A76</f>
        <v>67</v>
      </c>
      <c r="B76" s="154" t="str">
        <f>+IF(LEN('OSNOVNA PLAČA'!B76)&gt;0,'OSNOVNA PLAČA'!B76,"")</f>
        <v>A67</v>
      </c>
      <c r="C76" s="52" t="str">
        <f>+IF(LEN('OSNOVNA PLAČA'!C76)&gt;0,'OSNOVNA PLAČA'!C76,"")</f>
        <v/>
      </c>
      <c r="D76" s="54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ht="28.5" customHeight="1" x14ac:dyDescent="0.25">
      <c r="A77" s="51">
        <f>'OSNOVNA PLAČA'!A77</f>
        <v>68</v>
      </c>
      <c r="B77" s="154" t="str">
        <f>+IF(LEN('OSNOVNA PLAČA'!B77)&gt;0,'OSNOVNA PLAČA'!B77,"")</f>
        <v>A68</v>
      </c>
      <c r="C77" s="52" t="str">
        <f>+IF(LEN('OSNOVNA PLAČA'!C77)&gt;0,'OSNOVNA PLAČA'!C77,"")</f>
        <v/>
      </c>
      <c r="D77" s="54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ht="28.5" customHeight="1" x14ac:dyDescent="0.25">
      <c r="A78" s="51">
        <f>'OSNOVNA PLAČA'!A78</f>
        <v>69</v>
      </c>
      <c r="B78" s="154" t="str">
        <f>+IF(LEN('OSNOVNA PLAČA'!B78)&gt;0,'OSNOVNA PLAČA'!B78,"")</f>
        <v>A69</v>
      </c>
      <c r="C78" s="52" t="str">
        <f>+IF(LEN('OSNOVNA PLAČA'!C78)&gt;0,'OSNOVNA PLAČA'!C78,"")</f>
        <v/>
      </c>
      <c r="D78" s="54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ht="28.5" customHeight="1" x14ac:dyDescent="0.25">
      <c r="A79" s="51">
        <f>'OSNOVNA PLAČA'!A79</f>
        <v>70</v>
      </c>
      <c r="B79" s="154" t="str">
        <f>+IF(LEN('OSNOVNA PLAČA'!B79)&gt;0,'OSNOVNA PLAČA'!B79,"")</f>
        <v>A70</v>
      </c>
      <c r="C79" s="52" t="str">
        <f>+IF(LEN('OSNOVNA PLAČA'!C79)&gt;0,'OSNOVNA PLAČA'!C79,"")</f>
        <v/>
      </c>
      <c r="D79" s="54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ht="28.5" customHeight="1" x14ac:dyDescent="0.25">
      <c r="A80" s="51">
        <f>'OSNOVNA PLAČA'!A80</f>
        <v>71</v>
      </c>
      <c r="B80" s="154" t="str">
        <f>+IF(LEN('OSNOVNA PLAČA'!B80)&gt;0,'OSNOVNA PLAČA'!B80,"")</f>
        <v>A71</v>
      </c>
      <c r="C80" s="52" t="str">
        <f>+IF(LEN('OSNOVNA PLAČA'!C80)&gt;0,'OSNOVNA PLAČA'!C80,"")</f>
        <v/>
      </c>
      <c r="D80" s="54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8.5" customHeight="1" x14ac:dyDescent="0.25">
      <c r="A81" s="51">
        <f>'OSNOVNA PLAČA'!A81</f>
        <v>72</v>
      </c>
      <c r="B81" s="154" t="str">
        <f>+IF(LEN('OSNOVNA PLAČA'!B81)&gt;0,'OSNOVNA PLAČA'!B81,"")</f>
        <v>A72</v>
      </c>
      <c r="C81" s="52" t="str">
        <f>+IF(LEN('OSNOVNA PLAČA'!C81)&gt;0,'OSNOVNA PLAČA'!C81,"")</f>
        <v/>
      </c>
      <c r="D81" s="54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28.5" customHeight="1" x14ac:dyDescent="0.25">
      <c r="A82" s="51">
        <f>'OSNOVNA PLAČA'!A82</f>
        <v>73</v>
      </c>
      <c r="B82" s="154" t="str">
        <f>+IF(LEN('OSNOVNA PLAČA'!B82)&gt;0,'OSNOVNA PLAČA'!B82,"")</f>
        <v>A73</v>
      </c>
      <c r="C82" s="52" t="str">
        <f>+IF(LEN('OSNOVNA PLAČA'!C82)&gt;0,'OSNOVNA PLAČA'!C82,"")</f>
        <v/>
      </c>
      <c r="D82" s="54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ht="28.5" customHeight="1" x14ac:dyDescent="0.25">
      <c r="A83" s="51">
        <f>'OSNOVNA PLAČA'!A83</f>
        <v>74</v>
      </c>
      <c r="B83" s="154" t="str">
        <f>+IF(LEN('OSNOVNA PLAČA'!B83)&gt;0,'OSNOVNA PLAČA'!B83,"")</f>
        <v>A74</v>
      </c>
      <c r="C83" s="52" t="str">
        <f>+IF(LEN('OSNOVNA PLAČA'!C83)&gt;0,'OSNOVNA PLAČA'!C83,"")</f>
        <v/>
      </c>
      <c r="D83" s="54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ht="28.5" customHeight="1" x14ac:dyDescent="0.25">
      <c r="A84" s="51">
        <f>'OSNOVNA PLAČA'!A84</f>
        <v>75</v>
      </c>
      <c r="B84" s="154" t="str">
        <f>+IF(LEN('OSNOVNA PLAČA'!B84)&gt;0,'OSNOVNA PLAČA'!B84,"")</f>
        <v>A75</v>
      </c>
      <c r="C84" s="52" t="str">
        <f>+IF(LEN('OSNOVNA PLAČA'!C84)&gt;0,'OSNOVNA PLAČA'!C84,"")</f>
        <v/>
      </c>
      <c r="D84" s="54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ht="28.5" customHeight="1" x14ac:dyDescent="0.25">
      <c r="A85" s="51">
        <f>'OSNOVNA PLAČA'!A85</f>
        <v>76</v>
      </c>
      <c r="B85" s="154" t="str">
        <f>+IF(LEN('OSNOVNA PLAČA'!B85)&gt;0,'OSNOVNA PLAČA'!B85,"")</f>
        <v>A76</v>
      </c>
      <c r="C85" s="52" t="str">
        <f>+IF(LEN('OSNOVNA PLAČA'!C85)&gt;0,'OSNOVNA PLAČA'!C85,"")</f>
        <v/>
      </c>
      <c r="D85" s="54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ht="28.5" customHeight="1" x14ac:dyDescent="0.25">
      <c r="A86" s="51">
        <f>'OSNOVNA PLAČA'!A86</f>
        <v>77</v>
      </c>
      <c r="B86" s="154" t="str">
        <f>+IF(LEN('OSNOVNA PLAČA'!B86)&gt;0,'OSNOVNA PLAČA'!B86,"")</f>
        <v>A77</v>
      </c>
      <c r="C86" s="52" t="str">
        <f>+IF(LEN('OSNOVNA PLAČA'!C86)&gt;0,'OSNOVNA PLAČA'!C86,"")</f>
        <v/>
      </c>
      <c r="D86" s="54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ht="28.5" customHeight="1" x14ac:dyDescent="0.25">
      <c r="A87" s="51">
        <f>'OSNOVNA PLAČA'!A87</f>
        <v>78</v>
      </c>
      <c r="B87" s="154" t="str">
        <f>+IF(LEN('OSNOVNA PLAČA'!B87)&gt;0,'OSNOVNA PLAČA'!B87,"")</f>
        <v>A78</v>
      </c>
      <c r="C87" s="52" t="str">
        <f>+IF(LEN('OSNOVNA PLAČA'!C87)&gt;0,'OSNOVNA PLAČA'!C87,"")</f>
        <v/>
      </c>
      <c r="D87" s="54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ht="28.5" customHeight="1" x14ac:dyDescent="0.25">
      <c r="A88" s="51">
        <f>'OSNOVNA PLAČA'!A88</f>
        <v>79</v>
      </c>
      <c r="B88" s="154" t="str">
        <f>+IF(LEN('OSNOVNA PLAČA'!B88)&gt;0,'OSNOVNA PLAČA'!B88,"")</f>
        <v>A79</v>
      </c>
      <c r="C88" s="52" t="str">
        <f>+IF(LEN('OSNOVNA PLAČA'!C88)&gt;0,'OSNOVNA PLAČA'!C88,"")</f>
        <v/>
      </c>
      <c r="D88" s="54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ht="28.5" customHeight="1" x14ac:dyDescent="0.25">
      <c r="A89" s="51">
        <f>'OSNOVNA PLAČA'!A89</f>
        <v>80</v>
      </c>
      <c r="B89" s="154" t="str">
        <f>+IF(LEN('OSNOVNA PLAČA'!B89)&gt;0,'OSNOVNA PLAČA'!B89,"")</f>
        <v>A80</v>
      </c>
      <c r="C89" s="52" t="str">
        <f>+IF(LEN('OSNOVNA PLAČA'!C89)&gt;0,'OSNOVNA PLAČA'!C89,"")</f>
        <v/>
      </c>
      <c r="D89" s="54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ht="28.5" customHeight="1" x14ac:dyDescent="0.25">
      <c r="A90" s="51">
        <f>'OSNOVNA PLAČA'!A90</f>
        <v>81</v>
      </c>
      <c r="B90" s="154" t="str">
        <f>+IF(LEN('OSNOVNA PLAČA'!B90)&gt;0,'OSNOVNA PLAČA'!B90,"")</f>
        <v>A81</v>
      </c>
      <c r="C90" s="52" t="str">
        <f>+IF(LEN('OSNOVNA PLAČA'!C90)&gt;0,'OSNOVNA PLAČA'!C90,"")</f>
        <v/>
      </c>
      <c r="D90" s="54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ht="28.5" customHeight="1" x14ac:dyDescent="0.25">
      <c r="A91" s="51">
        <f>'OSNOVNA PLAČA'!A91</f>
        <v>82</v>
      </c>
      <c r="B91" s="154" t="str">
        <f>+IF(LEN('OSNOVNA PLAČA'!B91)&gt;0,'OSNOVNA PLAČA'!B91,"")</f>
        <v>A82</v>
      </c>
      <c r="C91" s="52" t="str">
        <f>+IF(LEN('OSNOVNA PLAČA'!C91)&gt;0,'OSNOVNA PLAČA'!C91,"")</f>
        <v/>
      </c>
      <c r="D91" s="54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ht="28.5" customHeight="1" x14ac:dyDescent="0.25">
      <c r="A92" s="51">
        <f>'OSNOVNA PLAČA'!A92</f>
        <v>83</v>
      </c>
      <c r="B92" s="154" t="str">
        <f>+IF(LEN('OSNOVNA PLAČA'!B92)&gt;0,'OSNOVNA PLAČA'!B92,"")</f>
        <v>A83</v>
      </c>
      <c r="C92" s="52" t="str">
        <f>+IF(LEN('OSNOVNA PLAČA'!C92)&gt;0,'OSNOVNA PLAČA'!C92,"")</f>
        <v/>
      </c>
      <c r="D92" s="54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ht="28.5" customHeight="1" x14ac:dyDescent="0.25">
      <c r="A93" s="51">
        <f>'OSNOVNA PLAČA'!A93</f>
        <v>84</v>
      </c>
      <c r="B93" s="154" t="str">
        <f>+IF(LEN('OSNOVNA PLAČA'!B93)&gt;0,'OSNOVNA PLAČA'!B93,"")</f>
        <v>A84</v>
      </c>
      <c r="C93" s="52" t="str">
        <f>+IF(LEN('OSNOVNA PLAČA'!C93)&gt;0,'OSNOVNA PLAČA'!C93,"")</f>
        <v/>
      </c>
      <c r="D93" s="54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ht="28.5" customHeight="1" x14ac:dyDescent="0.25">
      <c r="A94" s="51">
        <f>'OSNOVNA PLAČA'!A94</f>
        <v>85</v>
      </c>
      <c r="B94" s="154" t="str">
        <f>+IF(LEN('OSNOVNA PLAČA'!B94)&gt;0,'OSNOVNA PLAČA'!B94,"")</f>
        <v>A85</v>
      </c>
      <c r="C94" s="52" t="str">
        <f>+IF(LEN('OSNOVNA PLAČA'!C94)&gt;0,'OSNOVNA PLAČA'!C94,"")</f>
        <v/>
      </c>
      <c r="D94" s="54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ht="28.5" customHeight="1" x14ac:dyDescent="0.25">
      <c r="A95" s="51">
        <f>'OSNOVNA PLAČA'!A95</f>
        <v>86</v>
      </c>
      <c r="B95" s="154" t="str">
        <f>+IF(LEN('OSNOVNA PLAČA'!B95)&gt;0,'OSNOVNA PLAČA'!B95,"")</f>
        <v>A86</v>
      </c>
      <c r="C95" s="52" t="str">
        <f>+IF(LEN('OSNOVNA PLAČA'!C95)&gt;0,'OSNOVNA PLAČA'!C95,"")</f>
        <v/>
      </c>
      <c r="D95" s="54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ht="28.5" customHeight="1" x14ac:dyDescent="0.25">
      <c r="A96" s="51">
        <f>'OSNOVNA PLAČA'!A96</f>
        <v>87</v>
      </c>
      <c r="B96" s="154" t="str">
        <f>+IF(LEN('OSNOVNA PLAČA'!B96)&gt;0,'OSNOVNA PLAČA'!B96,"")</f>
        <v>A87</v>
      </c>
      <c r="C96" s="52" t="str">
        <f>+IF(LEN('OSNOVNA PLAČA'!C96)&gt;0,'OSNOVNA PLAČA'!C96,"")</f>
        <v/>
      </c>
      <c r="D96" s="54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ht="28.5" customHeight="1" x14ac:dyDescent="0.25">
      <c r="A97" s="51">
        <f>'OSNOVNA PLAČA'!A97</f>
        <v>88</v>
      </c>
      <c r="B97" s="154" t="str">
        <f>+IF(LEN('OSNOVNA PLAČA'!B97)&gt;0,'OSNOVNA PLAČA'!B97,"")</f>
        <v>A88</v>
      </c>
      <c r="C97" s="52" t="str">
        <f>+IF(LEN('OSNOVNA PLAČA'!C97)&gt;0,'OSNOVNA PLAČA'!C97,"")</f>
        <v/>
      </c>
      <c r="D97" s="54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ht="28.5" customHeight="1" x14ac:dyDescent="0.25">
      <c r="A98" s="51">
        <f>'OSNOVNA PLAČA'!A98</f>
        <v>89</v>
      </c>
      <c r="B98" s="154" t="str">
        <f>+IF(LEN('OSNOVNA PLAČA'!B98)&gt;0,'OSNOVNA PLAČA'!B98,"")</f>
        <v>A89</v>
      </c>
      <c r="C98" s="52" t="str">
        <f>+IF(LEN('OSNOVNA PLAČA'!C98)&gt;0,'OSNOVNA PLAČA'!C98,"")</f>
        <v/>
      </c>
      <c r="D98" s="54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ht="28.5" customHeight="1" x14ac:dyDescent="0.25">
      <c r="A99" s="51">
        <f>'OSNOVNA PLAČA'!A99</f>
        <v>90</v>
      </c>
      <c r="B99" s="154" t="str">
        <f>+IF(LEN('OSNOVNA PLAČA'!B99)&gt;0,'OSNOVNA PLAČA'!B99,"")</f>
        <v>A90</v>
      </c>
      <c r="C99" s="52" t="str">
        <f>+IF(LEN('OSNOVNA PLAČA'!C99)&gt;0,'OSNOVNA PLAČA'!C99,"")</f>
        <v/>
      </c>
      <c r="D99" s="54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ht="28.5" customHeight="1" x14ac:dyDescent="0.25">
      <c r="A100" s="51">
        <f>'OSNOVNA PLAČA'!A100</f>
        <v>91</v>
      </c>
      <c r="B100" s="154" t="str">
        <f>+IF(LEN('OSNOVNA PLAČA'!B100)&gt;0,'OSNOVNA PLAČA'!B100,"")</f>
        <v>A91</v>
      </c>
      <c r="C100" s="52" t="str">
        <f>+IF(LEN('OSNOVNA PLAČA'!C100)&gt;0,'OSNOVNA PLAČA'!C100,"")</f>
        <v/>
      </c>
      <c r="D100" s="54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ht="28.5" customHeight="1" x14ac:dyDescent="0.25">
      <c r="A101" s="51">
        <f>'OSNOVNA PLAČA'!A101</f>
        <v>92</v>
      </c>
      <c r="B101" s="154" t="str">
        <f>+IF(LEN('OSNOVNA PLAČA'!B101)&gt;0,'OSNOVNA PLAČA'!B101,"")</f>
        <v>A92</v>
      </c>
      <c r="C101" s="52" t="str">
        <f>+IF(LEN('OSNOVNA PLAČA'!C101)&gt;0,'OSNOVNA PLAČA'!C101,"")</f>
        <v/>
      </c>
      <c r="D101" s="54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ht="28.5" customHeight="1" x14ac:dyDescent="0.25">
      <c r="A102" s="51">
        <f>'OSNOVNA PLAČA'!A102</f>
        <v>93</v>
      </c>
      <c r="B102" s="154" t="str">
        <f>+IF(LEN('OSNOVNA PLAČA'!B102)&gt;0,'OSNOVNA PLAČA'!B102,"")</f>
        <v>A93</v>
      </c>
      <c r="C102" s="52" t="str">
        <f>+IF(LEN('OSNOVNA PLAČA'!C102)&gt;0,'OSNOVNA PLAČA'!C102,"")</f>
        <v/>
      </c>
      <c r="D102" s="54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ht="28.5" customHeight="1" x14ac:dyDescent="0.25">
      <c r="A103" s="51">
        <f>'OSNOVNA PLAČA'!A103</f>
        <v>94</v>
      </c>
      <c r="B103" s="154" t="str">
        <f>+IF(LEN('OSNOVNA PLAČA'!B103)&gt;0,'OSNOVNA PLAČA'!B103,"")</f>
        <v>A94</v>
      </c>
      <c r="C103" s="52" t="str">
        <f>+IF(LEN('OSNOVNA PLAČA'!C103)&gt;0,'OSNOVNA PLAČA'!C103,"")</f>
        <v/>
      </c>
      <c r="D103" s="54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ht="28.5" customHeight="1" x14ac:dyDescent="0.25">
      <c r="A104" s="51">
        <f>'OSNOVNA PLAČA'!A104</f>
        <v>95</v>
      </c>
      <c r="B104" s="154" t="str">
        <f>+IF(LEN('OSNOVNA PLAČA'!B104)&gt;0,'OSNOVNA PLAČA'!B104,"")</f>
        <v>A95</v>
      </c>
      <c r="C104" s="52" t="str">
        <f>+IF(LEN('OSNOVNA PLAČA'!C104)&gt;0,'OSNOVNA PLAČA'!C104,"")</f>
        <v/>
      </c>
      <c r="D104" s="54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ht="28.5" customHeight="1" x14ac:dyDescent="0.25">
      <c r="A105" s="51">
        <f>'OSNOVNA PLAČA'!A105</f>
        <v>96</v>
      </c>
      <c r="B105" s="154" t="str">
        <f>+IF(LEN('OSNOVNA PLAČA'!B105)&gt;0,'OSNOVNA PLAČA'!B105,"")</f>
        <v>A96</v>
      </c>
      <c r="C105" s="52" t="str">
        <f>+IF(LEN('OSNOVNA PLAČA'!C105)&gt;0,'OSNOVNA PLAČA'!C105,"")</f>
        <v/>
      </c>
      <c r="D105" s="54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ht="28.5" customHeight="1" x14ac:dyDescent="0.25">
      <c r="A106" s="51">
        <f>'OSNOVNA PLAČA'!A106</f>
        <v>97</v>
      </c>
      <c r="B106" s="154" t="str">
        <f>+IF(LEN('OSNOVNA PLAČA'!B106)&gt;0,'OSNOVNA PLAČA'!B106,"")</f>
        <v>A97</v>
      </c>
      <c r="C106" s="52" t="str">
        <f>+IF(LEN('OSNOVNA PLAČA'!C106)&gt;0,'OSNOVNA PLAČA'!C106,"")</f>
        <v/>
      </c>
      <c r="D106" s="54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ht="28.5" customHeight="1" x14ac:dyDescent="0.25">
      <c r="A107" s="51">
        <f>'OSNOVNA PLAČA'!A107</f>
        <v>98</v>
      </c>
      <c r="B107" s="154" t="str">
        <f>+IF(LEN('OSNOVNA PLAČA'!B107)&gt;0,'OSNOVNA PLAČA'!B107,"")</f>
        <v>A98</v>
      </c>
      <c r="C107" s="52" t="str">
        <f>+IF(LEN('OSNOVNA PLAČA'!C107)&gt;0,'OSNOVNA PLAČA'!C107,"")</f>
        <v/>
      </c>
      <c r="D107" s="54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ht="28.5" customHeight="1" x14ac:dyDescent="0.25">
      <c r="A108" s="51">
        <f>'OSNOVNA PLAČA'!A108</f>
        <v>99</v>
      </c>
      <c r="B108" s="154" t="str">
        <f>+IF(LEN('OSNOVNA PLAČA'!B108)&gt;0,'OSNOVNA PLAČA'!B108,"")</f>
        <v>A99</v>
      </c>
      <c r="C108" s="52" t="str">
        <f>+IF(LEN('OSNOVNA PLAČA'!C108)&gt;0,'OSNOVNA PLAČA'!C108,"")</f>
        <v/>
      </c>
      <c r="D108" s="54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ht="28.5" customHeight="1" x14ac:dyDescent="0.25">
      <c r="A109" s="51">
        <f>'OSNOVNA PLAČA'!A109</f>
        <v>100</v>
      </c>
      <c r="B109" s="154" t="str">
        <f>+IF(LEN('OSNOVNA PLAČA'!B109)&gt;0,'OSNOVNA PLAČA'!B109,"")</f>
        <v>A100</v>
      </c>
      <c r="C109" s="52" t="str">
        <f>+IF(LEN('OSNOVNA PLAČA'!C109)&gt;0,'OSNOVNA PLAČA'!C109,"")</f>
        <v/>
      </c>
      <c r="D109" s="54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ht="28.5" customHeight="1" x14ac:dyDescent="0.25">
      <c r="A110" s="51">
        <f>'OSNOVNA PLAČA'!A110</f>
        <v>101</v>
      </c>
      <c r="B110" s="154" t="str">
        <f>+IF(LEN('OSNOVNA PLAČA'!B110)&gt;0,'OSNOVNA PLAČA'!B110,"")</f>
        <v>A101</v>
      </c>
      <c r="C110" s="52" t="str">
        <f>+IF(LEN('OSNOVNA PLAČA'!C110)&gt;0,'OSNOVNA PLAČA'!C110,"")</f>
        <v>VII</v>
      </c>
      <c r="D110" s="54">
        <f>+IF(LEN('OSNOVNA PLAČA'!D110)&gt;0,'OSNOVNA PLAČA'!D110,"")</f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ht="28.5" customHeight="1" x14ac:dyDescent="0.25">
      <c r="A111" s="51">
        <f>'OSNOVNA PLAČA'!A111</f>
        <v>102</v>
      </c>
      <c r="B111" s="154" t="str">
        <f>+IF(LEN('OSNOVNA PLAČA'!B111)&gt;0,'OSNOVNA PLAČA'!B111,"")</f>
        <v>A102</v>
      </c>
      <c r="C111" s="52" t="str">
        <f>+IF(LEN('OSNOVNA PLAČA'!C111)&gt;0,'OSNOVNA PLAČA'!C111,"")</f>
        <v/>
      </c>
      <c r="D111" s="54" t="str">
        <f>+IF(LEN('OSNOVNA PLAČA'!D111)&gt;0,'OSNOVNA PLAČA'!D111,"")</f>
        <v/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ht="28.5" customHeight="1" x14ac:dyDescent="0.25">
      <c r="A112" s="51">
        <f>'OSNOVNA PLAČA'!A112</f>
        <v>103</v>
      </c>
      <c r="B112" s="154" t="str">
        <f>+IF(LEN('OSNOVNA PLAČA'!B112)&gt;0,'OSNOVNA PLAČA'!B112,"")</f>
        <v>A103</v>
      </c>
      <c r="C112" s="52" t="str">
        <f>+IF(LEN('OSNOVNA PLAČA'!C112)&gt;0,'OSNOVNA PLAČA'!C112,"")</f>
        <v/>
      </c>
      <c r="D112" s="54" t="str">
        <f>+IF(LEN('OSNOVNA PLAČA'!D112)&gt;0,'OSNOVNA PLAČA'!D112,"")</f>
        <v/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ht="28.5" customHeight="1" x14ac:dyDescent="0.25">
      <c r="A113" s="51">
        <f>'OSNOVNA PLAČA'!A113</f>
        <v>104</v>
      </c>
      <c r="B113" s="154" t="str">
        <f>+IF(LEN('OSNOVNA PLAČA'!B113)&gt;0,'OSNOVNA PLAČA'!B113,"")</f>
        <v>A104</v>
      </c>
      <c r="C113" s="52" t="str">
        <f>+IF(LEN('OSNOVNA PLAČA'!C113)&gt;0,'OSNOVNA PLAČA'!C113,"")</f>
        <v/>
      </c>
      <c r="D113" s="54" t="str">
        <f>+IF(LEN('OSNOVNA PLAČA'!D113)&gt;0,'OSNOVNA PLAČA'!D113,"")</f>
        <v/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ht="28.5" customHeight="1" x14ac:dyDescent="0.25">
      <c r="A114" s="51">
        <f>'OSNOVNA PLAČA'!A114</f>
        <v>105</v>
      </c>
      <c r="B114" s="154" t="str">
        <f>+IF(LEN('OSNOVNA PLAČA'!B114)&gt;0,'OSNOVNA PLAČA'!B114,"")</f>
        <v>A105</v>
      </c>
      <c r="C114" s="52" t="str">
        <f>+IF(LEN('OSNOVNA PLAČA'!C114)&gt;0,'OSNOVNA PLAČA'!C114,"")</f>
        <v/>
      </c>
      <c r="D114" s="54" t="str">
        <f>+IF(LEN('OSNOVNA PLAČA'!D114)&gt;0,'OSNOVNA PLAČA'!D114,"")</f>
        <v/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ht="28.5" customHeight="1" x14ac:dyDescent="0.25">
      <c r="A115" s="51">
        <f>'OSNOVNA PLAČA'!A115</f>
        <v>106</v>
      </c>
      <c r="B115" s="154" t="str">
        <f>+IF(LEN('OSNOVNA PLAČA'!B115)&gt;0,'OSNOVNA PLAČA'!B115,"")</f>
        <v>A106</v>
      </c>
      <c r="C115" s="52" t="str">
        <f>+IF(LEN('OSNOVNA PLAČA'!C115)&gt;0,'OSNOVNA PLAČA'!C115,"")</f>
        <v/>
      </c>
      <c r="D115" s="54" t="str">
        <f>+IF(LEN('OSNOVNA PLAČA'!D115)&gt;0,'OSNOVNA PLAČA'!D115,"")</f>
        <v/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ht="28.5" customHeight="1" x14ac:dyDescent="0.25">
      <c r="A116" s="51">
        <f>'OSNOVNA PLAČA'!A116</f>
        <v>107</v>
      </c>
      <c r="B116" s="154" t="str">
        <f>+IF(LEN('OSNOVNA PLAČA'!B116)&gt;0,'OSNOVNA PLAČA'!B116,"")</f>
        <v>A107</v>
      </c>
      <c r="C116" s="52" t="str">
        <f>+IF(LEN('OSNOVNA PLAČA'!C116)&gt;0,'OSNOVNA PLAČA'!C116,"")</f>
        <v/>
      </c>
      <c r="D116" s="54" t="str">
        <f>+IF(LEN('OSNOVNA PLAČA'!D116)&gt;0,'OSNOVNA PLAČA'!D116,"")</f>
        <v/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ht="28.5" customHeight="1" x14ac:dyDescent="0.25">
      <c r="A117" s="51">
        <f>'OSNOVNA PLAČA'!A117</f>
        <v>108</v>
      </c>
      <c r="B117" s="154" t="str">
        <f>+IF(LEN('OSNOVNA PLAČA'!B117)&gt;0,'OSNOVNA PLAČA'!B117,"")</f>
        <v>A108</v>
      </c>
      <c r="C117" s="52" t="str">
        <f>+IF(LEN('OSNOVNA PLAČA'!C117)&gt;0,'OSNOVNA PLAČA'!C117,"")</f>
        <v/>
      </c>
      <c r="D117" s="54" t="str">
        <f>+IF(LEN('OSNOVNA PLAČA'!D117)&gt;0,'OSNOVNA PLAČA'!D117,"")</f>
        <v/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ht="28.5" customHeight="1" x14ac:dyDescent="0.25">
      <c r="A118" s="51">
        <f>'OSNOVNA PLAČA'!A118</f>
        <v>109</v>
      </c>
      <c r="B118" s="154" t="str">
        <f>+IF(LEN('OSNOVNA PLAČA'!B118)&gt;0,'OSNOVNA PLAČA'!B118,"")</f>
        <v>A109</v>
      </c>
      <c r="C118" s="52" t="str">
        <f>+IF(LEN('OSNOVNA PLAČA'!C118)&gt;0,'OSNOVNA PLAČA'!C118,"")</f>
        <v/>
      </c>
      <c r="D118" s="54" t="str">
        <f>+IF(LEN('OSNOVNA PLAČA'!D118)&gt;0,'OSNOVNA PLAČA'!D118,"")</f>
        <v/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ht="28.5" customHeight="1" x14ac:dyDescent="0.25">
      <c r="A119" s="51">
        <f>'OSNOVNA PLAČA'!A119</f>
        <v>110</v>
      </c>
      <c r="B119" s="154" t="str">
        <f>+IF(LEN('OSNOVNA PLAČA'!B119)&gt;0,'OSNOVNA PLAČA'!B119,"")</f>
        <v>A110</v>
      </c>
      <c r="C119" s="52" t="str">
        <f>+IF(LEN('OSNOVNA PLAČA'!C119)&gt;0,'OSNOVNA PLAČA'!C119,"")</f>
        <v/>
      </c>
      <c r="D119" s="54" t="str">
        <f>+IF(LEN('OSNOVNA PLAČA'!D119)&gt;0,'OSNOVNA PLAČA'!D119,"")</f>
        <v/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ht="28.5" customHeight="1" x14ac:dyDescent="0.25">
      <c r="A120" s="51">
        <f>'OSNOVNA PLAČA'!A120</f>
        <v>111</v>
      </c>
      <c r="B120" s="154" t="str">
        <f>+IF(LEN('OSNOVNA PLAČA'!B120)&gt;0,'OSNOVNA PLAČA'!B120,"")</f>
        <v>A111</v>
      </c>
      <c r="C120" s="52" t="str">
        <f>+IF(LEN('OSNOVNA PLAČA'!C120)&gt;0,'OSNOVNA PLAČA'!C120,"")</f>
        <v/>
      </c>
      <c r="D120" s="54" t="str">
        <f>+IF(LEN('OSNOVNA PLAČA'!D120)&gt;0,'OSNOVNA PLAČA'!D120,"")</f>
        <v/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ht="28.5" customHeight="1" x14ac:dyDescent="0.25">
      <c r="A121" s="51">
        <f>'OSNOVNA PLAČA'!A121</f>
        <v>112</v>
      </c>
      <c r="B121" s="154" t="str">
        <f>+IF(LEN('OSNOVNA PLAČA'!B121)&gt;0,'OSNOVNA PLAČA'!B121,"")</f>
        <v>A112</v>
      </c>
      <c r="C121" s="52" t="str">
        <f>+IF(LEN('OSNOVNA PLAČA'!C121)&gt;0,'OSNOVNA PLAČA'!C121,"")</f>
        <v/>
      </c>
      <c r="D121" s="54" t="str">
        <f>+IF(LEN('OSNOVNA PLAČA'!D121)&gt;0,'OSNOVNA PLAČA'!D121,"")</f>
        <v/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ht="28.5" customHeight="1" x14ac:dyDescent="0.25">
      <c r="A122" s="51">
        <f>'OSNOVNA PLAČA'!A122</f>
        <v>113</v>
      </c>
      <c r="B122" s="154" t="str">
        <f>+IF(LEN('OSNOVNA PLAČA'!B122)&gt;0,'OSNOVNA PLAČA'!B122,"")</f>
        <v>A113</v>
      </c>
      <c r="C122" s="52" t="str">
        <f>+IF(LEN('OSNOVNA PLAČA'!C122)&gt;0,'OSNOVNA PLAČA'!C122,"")</f>
        <v/>
      </c>
      <c r="D122" s="54" t="str">
        <f>+IF(LEN('OSNOVNA PLAČA'!D122)&gt;0,'OSNOVNA PLAČA'!D122,"")</f>
        <v/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ht="28.5" customHeight="1" x14ac:dyDescent="0.25">
      <c r="A123" s="51">
        <f>'OSNOVNA PLAČA'!A123</f>
        <v>114</v>
      </c>
      <c r="B123" s="154" t="str">
        <f>+IF(LEN('OSNOVNA PLAČA'!B123)&gt;0,'OSNOVNA PLAČA'!B123,"")</f>
        <v>A114</v>
      </c>
      <c r="C123" s="52" t="str">
        <f>+IF(LEN('OSNOVNA PLAČA'!C123)&gt;0,'OSNOVNA PLAČA'!C123,"")</f>
        <v/>
      </c>
      <c r="D123" s="54" t="str">
        <f>+IF(LEN('OSNOVNA PLAČA'!D123)&gt;0,'OSNOVNA PLAČA'!D123,"")</f>
        <v/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ht="28.5" customHeight="1" x14ac:dyDescent="0.25">
      <c r="A124" s="51">
        <f>'OSNOVNA PLAČA'!A124</f>
        <v>115</v>
      </c>
      <c r="B124" s="154" t="str">
        <f>+IF(LEN('OSNOVNA PLAČA'!B124)&gt;0,'OSNOVNA PLAČA'!B124,"")</f>
        <v>A115</v>
      </c>
      <c r="C124" s="52" t="str">
        <f>+IF(LEN('OSNOVNA PLAČA'!C124)&gt;0,'OSNOVNA PLAČA'!C124,"")</f>
        <v/>
      </c>
      <c r="D124" s="54" t="str">
        <f>+IF(LEN('OSNOVNA PLAČA'!D124)&gt;0,'OSNOVNA PLAČA'!D124,"")</f>
        <v/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ht="28.5" customHeight="1" x14ac:dyDescent="0.25">
      <c r="A125" s="51">
        <f>'OSNOVNA PLAČA'!A125</f>
        <v>116</v>
      </c>
      <c r="B125" s="154" t="str">
        <f>+IF(LEN('OSNOVNA PLAČA'!B125)&gt;0,'OSNOVNA PLAČA'!B125,"")</f>
        <v>A116</v>
      </c>
      <c r="C125" s="52" t="str">
        <f>+IF(LEN('OSNOVNA PLAČA'!C125)&gt;0,'OSNOVNA PLAČA'!C125,"")</f>
        <v/>
      </c>
      <c r="D125" s="54" t="str">
        <f>+IF(LEN('OSNOVNA PLAČA'!D125)&gt;0,'OSNOVNA PLAČA'!D125,"")</f>
        <v/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ht="28.5" customHeight="1" x14ac:dyDescent="0.25">
      <c r="A126" s="51">
        <f>'OSNOVNA PLAČA'!A126</f>
        <v>117</v>
      </c>
      <c r="B126" s="154" t="str">
        <f>+IF(LEN('OSNOVNA PLAČA'!B126)&gt;0,'OSNOVNA PLAČA'!B126,"")</f>
        <v>A117</v>
      </c>
      <c r="C126" s="52" t="str">
        <f>+IF(LEN('OSNOVNA PLAČA'!C126)&gt;0,'OSNOVNA PLAČA'!C126,"")</f>
        <v/>
      </c>
      <c r="D126" s="54" t="str">
        <f>+IF(LEN('OSNOVNA PLAČA'!D126)&gt;0,'OSNOVNA PLAČA'!D126,"")</f>
        <v/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ht="28.5" customHeight="1" x14ac:dyDescent="0.25">
      <c r="A127" s="51">
        <f>'OSNOVNA PLAČA'!A127</f>
        <v>118</v>
      </c>
      <c r="B127" s="154" t="str">
        <f>+IF(LEN('OSNOVNA PLAČA'!B127)&gt;0,'OSNOVNA PLAČA'!B127,"")</f>
        <v>A118</v>
      </c>
      <c r="C127" s="52" t="str">
        <f>+IF(LEN('OSNOVNA PLAČA'!C127)&gt;0,'OSNOVNA PLAČA'!C127,"")</f>
        <v/>
      </c>
      <c r="D127" s="54" t="str">
        <f>+IF(LEN('OSNOVNA PLAČA'!D127)&gt;0,'OSNOVNA PLAČA'!D127,"")</f>
        <v/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ht="28.5" customHeight="1" x14ac:dyDescent="0.25">
      <c r="A128" s="51">
        <f>'OSNOVNA PLAČA'!A128</f>
        <v>119</v>
      </c>
      <c r="B128" s="154" t="str">
        <f>+IF(LEN('OSNOVNA PLAČA'!B128)&gt;0,'OSNOVNA PLAČA'!B128,"")</f>
        <v>A119</v>
      </c>
      <c r="C128" s="52" t="str">
        <f>+IF(LEN('OSNOVNA PLAČA'!C128)&gt;0,'OSNOVNA PLAČA'!C128,"")</f>
        <v/>
      </c>
      <c r="D128" s="54" t="str">
        <f>+IF(LEN('OSNOVNA PLAČA'!D128)&gt;0,'OSNOVNA PLAČA'!D128,"")</f>
        <v/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1:48" ht="28.5" customHeight="1" x14ac:dyDescent="0.25">
      <c r="A129" s="51">
        <f>'OSNOVNA PLAČA'!A129</f>
        <v>120</v>
      </c>
      <c r="B129" s="154" t="str">
        <f>+IF(LEN('OSNOVNA PLAČA'!B129)&gt;0,'OSNOVNA PLAČA'!B129,"")</f>
        <v>A120</v>
      </c>
      <c r="C129" s="52" t="str">
        <f>+IF(LEN('OSNOVNA PLAČA'!C129)&gt;0,'OSNOVNA PLAČA'!C129,"")</f>
        <v/>
      </c>
      <c r="D129" s="54" t="str">
        <f>+IF(LEN('OSNOVNA PLAČA'!D129)&gt;0,'OSNOVNA PLAČA'!D129,"")</f>
        <v/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1:48" ht="28.5" customHeight="1" x14ac:dyDescent="0.25">
      <c r="A130" s="51">
        <f>'OSNOVNA PLAČA'!A130</f>
        <v>121</v>
      </c>
      <c r="B130" s="154" t="str">
        <f>+IF(LEN('OSNOVNA PLAČA'!B130)&gt;0,'OSNOVNA PLAČA'!B130,"")</f>
        <v>A121</v>
      </c>
      <c r="C130" s="52" t="str">
        <f>+IF(LEN('OSNOVNA PLAČA'!C130)&gt;0,'OSNOVNA PLAČA'!C130,"")</f>
        <v/>
      </c>
      <c r="D130" s="54" t="str">
        <f>+IF(LEN('OSNOVNA PLAČA'!D130)&gt;0,'OSNOVNA PLAČA'!D130,"")</f>
        <v/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1:48" ht="28.5" customHeight="1" x14ac:dyDescent="0.25">
      <c r="A131" s="51">
        <f>'OSNOVNA PLAČA'!A131</f>
        <v>122</v>
      </c>
      <c r="B131" s="154" t="str">
        <f>+IF(LEN('OSNOVNA PLAČA'!B131)&gt;0,'OSNOVNA PLAČA'!B131,"")</f>
        <v>A122</v>
      </c>
      <c r="C131" s="52" t="str">
        <f>+IF(LEN('OSNOVNA PLAČA'!C131)&gt;0,'OSNOVNA PLAČA'!C131,"")</f>
        <v/>
      </c>
      <c r="D131" s="54" t="str">
        <f>+IF(LEN('OSNOVNA PLAČA'!D131)&gt;0,'OSNOVNA PLAČA'!D131,"")</f>
        <v/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1:48" ht="28.5" customHeight="1" x14ac:dyDescent="0.25">
      <c r="A132" s="51">
        <f>'OSNOVNA PLAČA'!A132</f>
        <v>123</v>
      </c>
      <c r="B132" s="154" t="str">
        <f>+IF(LEN('OSNOVNA PLAČA'!B132)&gt;0,'OSNOVNA PLAČA'!B132,"")</f>
        <v>A123</v>
      </c>
      <c r="C132" s="52" t="str">
        <f>+IF(LEN('OSNOVNA PLAČA'!C132)&gt;0,'OSNOVNA PLAČA'!C132,"")</f>
        <v/>
      </c>
      <c r="D132" s="54" t="str">
        <f>+IF(LEN('OSNOVNA PLAČA'!D132)&gt;0,'OSNOVNA PLAČA'!D132,"")</f>
        <v/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1:48" ht="28.5" customHeight="1" x14ac:dyDescent="0.25">
      <c r="A133" s="51">
        <f>'OSNOVNA PLAČA'!A133</f>
        <v>124</v>
      </c>
      <c r="B133" s="154" t="str">
        <f>+IF(LEN('OSNOVNA PLAČA'!B133)&gt;0,'OSNOVNA PLAČA'!B133,"")</f>
        <v>A124</v>
      </c>
      <c r="C133" s="52" t="str">
        <f>+IF(LEN('OSNOVNA PLAČA'!C133)&gt;0,'OSNOVNA PLAČA'!C133,"")</f>
        <v/>
      </c>
      <c r="D133" s="54" t="str">
        <f>+IF(LEN('OSNOVNA PLAČA'!D133)&gt;0,'OSNOVNA PLAČA'!D133,"")</f>
        <v/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1:48" ht="28.5" customHeight="1" x14ac:dyDescent="0.25">
      <c r="A134" s="51">
        <f>'OSNOVNA PLAČA'!A134</f>
        <v>125</v>
      </c>
      <c r="B134" s="154" t="str">
        <f>+IF(LEN('OSNOVNA PLAČA'!B134)&gt;0,'OSNOVNA PLAČA'!B134,"")</f>
        <v>A125</v>
      </c>
      <c r="C134" s="52" t="str">
        <f>+IF(LEN('OSNOVNA PLAČA'!C134)&gt;0,'OSNOVNA PLAČA'!C134,"")</f>
        <v/>
      </c>
      <c r="D134" s="54" t="str">
        <f>+IF(LEN('OSNOVNA PLAČA'!D134)&gt;0,'OSNOVNA PLAČA'!D134,"")</f>
        <v/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1:48" ht="28.5" customHeight="1" x14ac:dyDescent="0.25">
      <c r="A135" s="51">
        <f>'OSNOVNA PLAČA'!A135</f>
        <v>126</v>
      </c>
      <c r="B135" s="154" t="str">
        <f>+IF(LEN('OSNOVNA PLAČA'!B135)&gt;0,'OSNOVNA PLAČA'!B135,"")</f>
        <v>A126</v>
      </c>
      <c r="C135" s="52" t="str">
        <f>+IF(LEN('OSNOVNA PLAČA'!C135)&gt;0,'OSNOVNA PLAČA'!C135,"")</f>
        <v/>
      </c>
      <c r="D135" s="54" t="str">
        <f>+IF(LEN('OSNOVNA PLAČA'!D135)&gt;0,'OSNOVNA PLAČA'!D135,"")</f>
        <v/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1:48" ht="28.5" customHeight="1" x14ac:dyDescent="0.25">
      <c r="A136" s="51">
        <f>'OSNOVNA PLAČA'!A136</f>
        <v>127</v>
      </c>
      <c r="B136" s="154" t="str">
        <f>+IF(LEN('OSNOVNA PLAČA'!B136)&gt;0,'OSNOVNA PLAČA'!B136,"")</f>
        <v>A127</v>
      </c>
      <c r="C136" s="52" t="str">
        <f>+IF(LEN('OSNOVNA PLAČA'!C136)&gt;0,'OSNOVNA PLAČA'!C136,"")</f>
        <v/>
      </c>
      <c r="D136" s="54" t="str">
        <f>+IF(LEN('OSNOVNA PLAČA'!D136)&gt;0,'OSNOVNA PLAČA'!D136,"")</f>
        <v/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1:48" ht="28.5" customHeight="1" x14ac:dyDescent="0.25">
      <c r="A137" s="51">
        <f>'OSNOVNA PLAČA'!A137</f>
        <v>128</v>
      </c>
      <c r="B137" s="154" t="str">
        <f>+IF(LEN('OSNOVNA PLAČA'!B137)&gt;0,'OSNOVNA PLAČA'!B137,"")</f>
        <v>A128</v>
      </c>
      <c r="C137" s="52" t="str">
        <f>+IF(LEN('OSNOVNA PLAČA'!C137)&gt;0,'OSNOVNA PLAČA'!C137,"")</f>
        <v/>
      </c>
      <c r="D137" s="54" t="str">
        <f>+IF(LEN('OSNOVNA PLAČA'!D137)&gt;0,'OSNOVNA PLAČA'!D137,"")</f>
        <v/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1:48" ht="28.5" customHeight="1" x14ac:dyDescent="0.25">
      <c r="A138" s="51">
        <f>'OSNOVNA PLAČA'!A138</f>
        <v>129</v>
      </c>
      <c r="B138" s="154" t="str">
        <f>+IF(LEN('OSNOVNA PLAČA'!B138)&gt;0,'OSNOVNA PLAČA'!B138,"")</f>
        <v>A129</v>
      </c>
      <c r="C138" s="52" t="str">
        <f>+IF(LEN('OSNOVNA PLAČA'!C138)&gt;0,'OSNOVNA PLAČA'!C138,"")</f>
        <v/>
      </c>
      <c r="D138" s="54" t="str">
        <f>+IF(LEN('OSNOVNA PLAČA'!D138)&gt;0,'OSNOVNA PLAČA'!D138,"")</f>
        <v/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1:48" ht="28.5" customHeight="1" x14ac:dyDescent="0.25">
      <c r="A139" s="51">
        <f>'OSNOVNA PLAČA'!A139</f>
        <v>130</v>
      </c>
      <c r="B139" s="154" t="str">
        <f>+IF(LEN('OSNOVNA PLAČA'!B139)&gt;0,'OSNOVNA PLAČA'!B139,"")</f>
        <v>A130</v>
      </c>
      <c r="C139" s="52" t="str">
        <f>+IF(LEN('OSNOVNA PLAČA'!C139)&gt;0,'OSNOVNA PLAČA'!C139,"")</f>
        <v/>
      </c>
      <c r="D139" s="54" t="str">
        <f>+IF(LEN('OSNOVNA PLAČA'!D139)&gt;0,'OSNOVNA PLAČA'!D139,"")</f>
        <v/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1:48" ht="28.5" customHeight="1" x14ac:dyDescent="0.25">
      <c r="A140" s="51">
        <f>'OSNOVNA PLAČA'!A140</f>
        <v>131</v>
      </c>
      <c r="B140" s="154" t="str">
        <f>+IF(LEN('OSNOVNA PLAČA'!B140)&gt;0,'OSNOVNA PLAČA'!B140,"")</f>
        <v>A131</v>
      </c>
      <c r="C140" s="52" t="str">
        <f>+IF(LEN('OSNOVNA PLAČA'!C140)&gt;0,'OSNOVNA PLAČA'!C140,"")</f>
        <v/>
      </c>
      <c r="D140" s="54" t="str">
        <f>+IF(LEN('OSNOVNA PLAČA'!D140)&gt;0,'OSNOVNA PLAČA'!D140,"")</f>
        <v/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1:48" ht="28.5" customHeight="1" x14ac:dyDescent="0.25">
      <c r="A141" s="51">
        <f>'OSNOVNA PLAČA'!A141</f>
        <v>132</v>
      </c>
      <c r="B141" s="154" t="str">
        <f>+IF(LEN('OSNOVNA PLAČA'!B141)&gt;0,'OSNOVNA PLAČA'!B141,"")</f>
        <v>A132</v>
      </c>
      <c r="C141" s="52" t="str">
        <f>+IF(LEN('OSNOVNA PLAČA'!C141)&gt;0,'OSNOVNA PLAČA'!C141,"")</f>
        <v/>
      </c>
      <c r="D141" s="54" t="str">
        <f>+IF(LEN('OSNOVNA PLAČA'!D141)&gt;0,'OSNOVNA PLAČA'!D141,"")</f>
        <v/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1:48" ht="28.5" customHeight="1" x14ac:dyDescent="0.25">
      <c r="A142" s="51">
        <f>'OSNOVNA PLAČA'!A142</f>
        <v>133</v>
      </c>
      <c r="B142" s="154" t="str">
        <f>+IF(LEN('OSNOVNA PLAČA'!B142)&gt;0,'OSNOVNA PLAČA'!B142,"")</f>
        <v>A133</v>
      </c>
      <c r="C142" s="52" t="str">
        <f>+IF(LEN('OSNOVNA PLAČA'!C142)&gt;0,'OSNOVNA PLAČA'!C142,"")</f>
        <v/>
      </c>
      <c r="D142" s="54" t="str">
        <f>+IF(LEN('OSNOVNA PLAČA'!D142)&gt;0,'OSNOVNA PLAČA'!D142,"")</f>
        <v/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1:48" ht="28.5" customHeight="1" x14ac:dyDescent="0.25">
      <c r="A143" s="51">
        <f>'OSNOVNA PLAČA'!A143</f>
        <v>134</v>
      </c>
      <c r="B143" s="154" t="str">
        <f>+IF(LEN('OSNOVNA PLAČA'!B143)&gt;0,'OSNOVNA PLAČA'!B143,"")</f>
        <v>A134</v>
      </c>
      <c r="C143" s="52" t="str">
        <f>+IF(LEN('OSNOVNA PLAČA'!C143)&gt;0,'OSNOVNA PLAČA'!C143,"")</f>
        <v/>
      </c>
      <c r="D143" s="54" t="str">
        <f>+IF(LEN('OSNOVNA PLAČA'!D143)&gt;0,'OSNOVNA PLAČA'!D143,"")</f>
        <v/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1:48" ht="28.5" customHeight="1" x14ac:dyDescent="0.25">
      <c r="A144" s="51">
        <f>'OSNOVNA PLAČA'!A144</f>
        <v>135</v>
      </c>
      <c r="B144" s="154" t="str">
        <f>+IF(LEN('OSNOVNA PLAČA'!B144)&gt;0,'OSNOVNA PLAČA'!B144,"")</f>
        <v>A135</v>
      </c>
      <c r="C144" s="52" t="str">
        <f>+IF(LEN('OSNOVNA PLAČA'!C144)&gt;0,'OSNOVNA PLAČA'!C144,"")</f>
        <v/>
      </c>
      <c r="D144" s="54" t="str">
        <f>+IF(LEN('OSNOVNA PLAČA'!D144)&gt;0,'OSNOVNA PLAČA'!D144,"")</f>
        <v/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1:48" ht="28.5" customHeight="1" x14ac:dyDescent="0.25">
      <c r="A145" s="51">
        <f>'OSNOVNA PLAČA'!A145</f>
        <v>136</v>
      </c>
      <c r="B145" s="154" t="str">
        <f>+IF(LEN('OSNOVNA PLAČA'!B145)&gt;0,'OSNOVNA PLAČA'!B145,"")</f>
        <v>A136</v>
      </c>
      <c r="C145" s="52" t="str">
        <f>+IF(LEN('OSNOVNA PLAČA'!C145)&gt;0,'OSNOVNA PLAČA'!C145,"")</f>
        <v/>
      </c>
      <c r="D145" s="54" t="str">
        <f>+IF(LEN('OSNOVNA PLAČA'!D145)&gt;0,'OSNOVNA PLAČA'!D145,"")</f>
        <v/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1:48" ht="28.5" customHeight="1" x14ac:dyDescent="0.25">
      <c r="A146" s="51">
        <f>'OSNOVNA PLAČA'!A146</f>
        <v>137</v>
      </c>
      <c r="B146" s="154" t="str">
        <f>+IF(LEN('OSNOVNA PLAČA'!B146)&gt;0,'OSNOVNA PLAČA'!B146,"")</f>
        <v>A137</v>
      </c>
      <c r="C146" s="52" t="str">
        <f>+IF(LEN('OSNOVNA PLAČA'!C146)&gt;0,'OSNOVNA PLAČA'!C146,"")</f>
        <v/>
      </c>
      <c r="D146" s="54" t="str">
        <f>+IF(LEN('OSNOVNA PLAČA'!D146)&gt;0,'OSNOVNA PLAČA'!D146,"")</f>
        <v/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1:48" ht="28.5" customHeight="1" x14ac:dyDescent="0.25">
      <c r="A147" s="51">
        <f>'OSNOVNA PLAČA'!A147</f>
        <v>138</v>
      </c>
      <c r="B147" s="154" t="str">
        <f>+IF(LEN('OSNOVNA PLAČA'!B147)&gt;0,'OSNOVNA PLAČA'!B147,"")</f>
        <v>A138</v>
      </c>
      <c r="C147" s="52" t="str">
        <f>+IF(LEN('OSNOVNA PLAČA'!C147)&gt;0,'OSNOVNA PLAČA'!C147,"")</f>
        <v/>
      </c>
      <c r="D147" s="54" t="str">
        <f>+IF(LEN('OSNOVNA PLAČA'!D147)&gt;0,'OSNOVNA PLAČA'!D147,"")</f>
        <v/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1:48" ht="28.5" customHeight="1" x14ac:dyDescent="0.25">
      <c r="A148" s="51">
        <f>'OSNOVNA PLAČA'!A148</f>
        <v>139</v>
      </c>
      <c r="B148" s="154" t="str">
        <f>+IF(LEN('OSNOVNA PLAČA'!B148)&gt;0,'OSNOVNA PLAČA'!B148,"")</f>
        <v>A139</v>
      </c>
      <c r="C148" s="52" t="str">
        <f>+IF(LEN('OSNOVNA PLAČA'!C148)&gt;0,'OSNOVNA PLAČA'!C148,"")</f>
        <v/>
      </c>
      <c r="D148" s="54" t="str">
        <f>+IF(LEN('OSNOVNA PLAČA'!D148)&gt;0,'OSNOVNA PLAČA'!D148,"")</f>
        <v/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1:48" ht="28.5" customHeight="1" x14ac:dyDescent="0.25">
      <c r="A149" s="51">
        <f>'OSNOVNA PLAČA'!A149</f>
        <v>140</v>
      </c>
      <c r="B149" s="154" t="str">
        <f>+IF(LEN('OSNOVNA PLAČA'!B149)&gt;0,'OSNOVNA PLAČA'!B149,"")</f>
        <v>A140</v>
      </c>
      <c r="C149" s="52" t="str">
        <f>+IF(LEN('OSNOVNA PLAČA'!C149)&gt;0,'OSNOVNA PLAČA'!C149,"")</f>
        <v/>
      </c>
      <c r="D149" s="54" t="str">
        <f>+IF(LEN('OSNOVNA PLAČA'!D149)&gt;0,'OSNOVNA PLAČA'!D149,"")</f>
        <v/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1:48" ht="28.5" customHeight="1" x14ac:dyDescent="0.25">
      <c r="A150" s="51">
        <f>'OSNOVNA PLAČA'!A150</f>
        <v>141</v>
      </c>
      <c r="B150" s="154" t="str">
        <f>+IF(LEN('OSNOVNA PLAČA'!B150)&gt;0,'OSNOVNA PLAČA'!B150,"")</f>
        <v>A141</v>
      </c>
      <c r="C150" s="52" t="str">
        <f>+IF(LEN('OSNOVNA PLAČA'!C150)&gt;0,'OSNOVNA PLAČA'!C150,"")</f>
        <v/>
      </c>
      <c r="D150" s="54" t="str">
        <f>+IF(LEN('OSNOVNA PLAČA'!D150)&gt;0,'OSNOVNA PLAČA'!D150,"")</f>
        <v/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1:48" ht="28.5" customHeight="1" x14ac:dyDescent="0.25">
      <c r="A151" s="51">
        <f>'OSNOVNA PLAČA'!A151</f>
        <v>142</v>
      </c>
      <c r="B151" s="154" t="str">
        <f>+IF(LEN('OSNOVNA PLAČA'!B151)&gt;0,'OSNOVNA PLAČA'!B151,"")</f>
        <v>A142</v>
      </c>
      <c r="C151" s="52" t="str">
        <f>+IF(LEN('OSNOVNA PLAČA'!C151)&gt;0,'OSNOVNA PLAČA'!C151,"")</f>
        <v/>
      </c>
      <c r="D151" s="54" t="str">
        <f>+IF(LEN('OSNOVNA PLAČA'!D151)&gt;0,'OSNOVNA PLAČA'!D151,"")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1:48" ht="28.5" customHeight="1" x14ac:dyDescent="0.25">
      <c r="A152" s="51">
        <f>'OSNOVNA PLAČA'!A152</f>
        <v>143</v>
      </c>
      <c r="B152" s="154" t="str">
        <f>+IF(LEN('OSNOVNA PLAČA'!B152)&gt;0,'OSNOVNA PLAČA'!B152,"")</f>
        <v>A143</v>
      </c>
      <c r="C152" s="52" t="str">
        <f>+IF(LEN('OSNOVNA PLAČA'!C152)&gt;0,'OSNOVNA PLAČA'!C152,"")</f>
        <v/>
      </c>
      <c r="D152" s="54" t="str">
        <f>+IF(LEN('OSNOVNA PLAČA'!D152)&gt;0,'OSNOVNA PLAČA'!D152,"")</f>
        <v/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1:48" ht="28.5" customHeight="1" x14ac:dyDescent="0.25">
      <c r="A153" s="51">
        <f>'OSNOVNA PLAČA'!A153</f>
        <v>144</v>
      </c>
      <c r="B153" s="154" t="str">
        <f>+IF(LEN('OSNOVNA PLAČA'!B153)&gt;0,'OSNOVNA PLAČA'!B153,"")</f>
        <v>A144</v>
      </c>
      <c r="C153" s="52" t="str">
        <f>+IF(LEN('OSNOVNA PLAČA'!C153)&gt;0,'OSNOVNA PLAČA'!C153,"")</f>
        <v/>
      </c>
      <c r="D153" s="54" t="str">
        <f>+IF(LEN('OSNOVNA PLAČA'!D153)&gt;0,'OSNOVNA PLAČA'!D153,"")</f>
        <v/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1:48" ht="28.5" customHeight="1" x14ac:dyDescent="0.25">
      <c r="A154" s="51">
        <f>'OSNOVNA PLAČA'!A154</f>
        <v>145</v>
      </c>
      <c r="B154" s="154" t="str">
        <f>+IF(LEN('OSNOVNA PLAČA'!B154)&gt;0,'OSNOVNA PLAČA'!B154,"")</f>
        <v>A145</v>
      </c>
      <c r="C154" s="52" t="str">
        <f>+IF(LEN('OSNOVNA PLAČA'!C154)&gt;0,'OSNOVNA PLAČA'!C154,"")</f>
        <v/>
      </c>
      <c r="D154" s="54" t="str">
        <f>+IF(LEN('OSNOVNA PLAČA'!D154)&gt;0,'OSNOVNA PLAČA'!D154,"")</f>
        <v/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1:48" ht="28.5" customHeight="1" x14ac:dyDescent="0.25">
      <c r="A155" s="51">
        <f>'OSNOVNA PLAČA'!A155</f>
        <v>146</v>
      </c>
      <c r="B155" s="154" t="str">
        <f>+IF(LEN('OSNOVNA PLAČA'!B155)&gt;0,'OSNOVNA PLAČA'!B155,"")</f>
        <v>A146</v>
      </c>
      <c r="C155" s="52" t="str">
        <f>+IF(LEN('OSNOVNA PLAČA'!C155)&gt;0,'OSNOVNA PLAČA'!C155,"")</f>
        <v/>
      </c>
      <c r="D155" s="54" t="str">
        <f>+IF(LEN('OSNOVNA PLAČA'!D155)&gt;0,'OSNOVNA PLAČA'!D155,"")</f>
        <v/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1:48" ht="28.5" customHeight="1" x14ac:dyDescent="0.25">
      <c r="A156" s="51">
        <f>'OSNOVNA PLAČA'!A156</f>
        <v>147</v>
      </c>
      <c r="B156" s="154" t="str">
        <f>+IF(LEN('OSNOVNA PLAČA'!B156)&gt;0,'OSNOVNA PLAČA'!B156,"")</f>
        <v>A147</v>
      </c>
      <c r="C156" s="52" t="str">
        <f>+IF(LEN('OSNOVNA PLAČA'!C156)&gt;0,'OSNOVNA PLAČA'!C156,"")</f>
        <v/>
      </c>
      <c r="D156" s="54" t="str">
        <f>+IF(LEN('OSNOVNA PLAČA'!D156)&gt;0,'OSNOVNA PLAČA'!D156,"")</f>
        <v/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1:48" ht="28.5" customHeight="1" x14ac:dyDescent="0.25">
      <c r="A157" s="51">
        <f>'OSNOVNA PLAČA'!A157</f>
        <v>148</v>
      </c>
      <c r="B157" s="154" t="str">
        <f>+IF(LEN('OSNOVNA PLAČA'!B157)&gt;0,'OSNOVNA PLAČA'!B157,"")</f>
        <v>A148</v>
      </c>
      <c r="C157" s="52" t="str">
        <f>+IF(LEN('OSNOVNA PLAČA'!C157)&gt;0,'OSNOVNA PLAČA'!C157,"")</f>
        <v/>
      </c>
      <c r="D157" s="54" t="str">
        <f>+IF(LEN('OSNOVNA PLAČA'!D157)&gt;0,'OSNOVNA PLAČA'!D157,"")</f>
        <v/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1:48" ht="28.5" customHeight="1" x14ac:dyDescent="0.25">
      <c r="A158" s="51">
        <f>'OSNOVNA PLAČA'!A158</f>
        <v>149</v>
      </c>
      <c r="B158" s="154" t="str">
        <f>+IF(LEN('OSNOVNA PLAČA'!B158)&gt;0,'OSNOVNA PLAČA'!B158,"")</f>
        <v>A149</v>
      </c>
      <c r="C158" s="52" t="str">
        <f>+IF(LEN('OSNOVNA PLAČA'!C158)&gt;0,'OSNOVNA PLAČA'!C158,"")</f>
        <v/>
      </c>
      <c r="D158" s="54" t="str">
        <f>+IF(LEN('OSNOVNA PLAČA'!D158)&gt;0,'OSNOVNA PLAČA'!D158,"")</f>
        <v/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1:48" ht="28.5" customHeight="1" x14ac:dyDescent="0.25">
      <c r="A159" s="51">
        <f>'OSNOVNA PLAČA'!A159</f>
        <v>150</v>
      </c>
      <c r="B159" s="154" t="str">
        <f>+IF(LEN('OSNOVNA PLAČA'!B159)&gt;0,'OSNOVNA PLAČA'!B159,"")</f>
        <v>A150</v>
      </c>
      <c r="C159" s="52" t="str">
        <f>+IF(LEN('OSNOVNA PLAČA'!C159)&gt;0,'OSNOVNA PLAČA'!C159,"")</f>
        <v/>
      </c>
      <c r="D159" s="54" t="str">
        <f>+IF(LEN('OSNOVNA PLAČA'!D159)&gt;0,'OSNOVNA PLAČA'!D159,"")</f>
        <v/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1:48" x14ac:dyDescent="0.25">
      <c r="A160" s="32"/>
      <c r="B160" s="37"/>
      <c r="C160" s="32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1:48" x14ac:dyDescent="0.25">
      <c r="A161" s="32"/>
      <c r="B161" s="32"/>
      <c r="C161" s="32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1:48" x14ac:dyDescent="0.25">
      <c r="A162" s="32"/>
      <c r="B162" s="32"/>
      <c r="C162" s="32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1:48" x14ac:dyDescent="0.25">
      <c r="A163" s="32"/>
      <c r="B163" s="32"/>
      <c r="C163" s="32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1:48" x14ac:dyDescent="0.25">
      <c r="A164" s="32"/>
      <c r="B164" s="32"/>
      <c r="C164" s="32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1:48" x14ac:dyDescent="0.25">
      <c r="A165" s="32"/>
      <c r="B165" s="32"/>
      <c r="C165" s="32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1:48" x14ac:dyDescent="0.25"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1:48" x14ac:dyDescent="0.25"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1:48" x14ac:dyDescent="0.25"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1:48" x14ac:dyDescent="0.25"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1:48" x14ac:dyDescent="0.25"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1:48" x14ac:dyDescent="0.25"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x14ac:dyDescent="0.25"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x14ac:dyDescent="0.25"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x14ac:dyDescent="0.25"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x14ac:dyDescent="0.25"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x14ac:dyDescent="0.25"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27:48" x14ac:dyDescent="0.25"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27:48" x14ac:dyDescent="0.25"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27:48" x14ac:dyDescent="0.25"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27:48" x14ac:dyDescent="0.25"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27:48" x14ac:dyDescent="0.25"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27:48" x14ac:dyDescent="0.25"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27:48" x14ac:dyDescent="0.25"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27:48" x14ac:dyDescent="0.25"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27:48" x14ac:dyDescent="0.25"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27:48" x14ac:dyDescent="0.25"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27:48" x14ac:dyDescent="0.25"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27:48" x14ac:dyDescent="0.25"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27:48" x14ac:dyDescent="0.25"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27:48" x14ac:dyDescent="0.25"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27:48" x14ac:dyDescent="0.25"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27:48" x14ac:dyDescent="0.25"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27:48" x14ac:dyDescent="0.25"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27:48" x14ac:dyDescent="0.25"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27:48" x14ac:dyDescent="0.25"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27:48" x14ac:dyDescent="0.25"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27:48" x14ac:dyDescent="0.25"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27:48" x14ac:dyDescent="0.25"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27:48" x14ac:dyDescent="0.25"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27:48" x14ac:dyDescent="0.25"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27:48" x14ac:dyDescent="0.25"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27:48" x14ac:dyDescent="0.25"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27:48" x14ac:dyDescent="0.25"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27:48" x14ac:dyDescent="0.25"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27:48" x14ac:dyDescent="0.25"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27:48" x14ac:dyDescent="0.25"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27:48" x14ac:dyDescent="0.25"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27:48" x14ac:dyDescent="0.25"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27:48" x14ac:dyDescent="0.25"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27:48" x14ac:dyDescent="0.25"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27:48" x14ac:dyDescent="0.25"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27:48" x14ac:dyDescent="0.25"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27:48" x14ac:dyDescent="0.25"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27:48" x14ac:dyDescent="0.25"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27:48" x14ac:dyDescent="0.25"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27:48" x14ac:dyDescent="0.25"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27:48" x14ac:dyDescent="0.25"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27:48" x14ac:dyDescent="0.25"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27:48" x14ac:dyDescent="0.25"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27:48" x14ac:dyDescent="0.25"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27:48" x14ac:dyDescent="0.25"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27:48" x14ac:dyDescent="0.25"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27:48" x14ac:dyDescent="0.25"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27:48" x14ac:dyDescent="0.25"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27:48" x14ac:dyDescent="0.25"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27:48" x14ac:dyDescent="0.25"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27:48" x14ac:dyDescent="0.25"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27:48" x14ac:dyDescent="0.25"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27:48" x14ac:dyDescent="0.25"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27:48" x14ac:dyDescent="0.25"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27:48" x14ac:dyDescent="0.25"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27:48" x14ac:dyDescent="0.25"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27:48" x14ac:dyDescent="0.25"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27:48" x14ac:dyDescent="0.25"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27:48" x14ac:dyDescent="0.25"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27:48" x14ac:dyDescent="0.25"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27:48" x14ac:dyDescent="0.25"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27:48" x14ac:dyDescent="0.25"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27:48" x14ac:dyDescent="0.25"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27:48" x14ac:dyDescent="0.25"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27:48" x14ac:dyDescent="0.25"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27:48" x14ac:dyDescent="0.25"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27:48" x14ac:dyDescent="0.25"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27:48" x14ac:dyDescent="0.25"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27:48" x14ac:dyDescent="0.25"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27:48" x14ac:dyDescent="0.25"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27:48" x14ac:dyDescent="0.25"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27:48" x14ac:dyDescent="0.25"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27:48" x14ac:dyDescent="0.25"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27:48" x14ac:dyDescent="0.25"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27:48" x14ac:dyDescent="0.25"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27:48" x14ac:dyDescent="0.25"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27:48" x14ac:dyDescent="0.25"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27:48" x14ac:dyDescent="0.25"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27:48" x14ac:dyDescent="0.25"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27:48" x14ac:dyDescent="0.25"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27:48" x14ac:dyDescent="0.25"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27:48" x14ac:dyDescent="0.25"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27:48" x14ac:dyDescent="0.25"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27:48" x14ac:dyDescent="0.25"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27:48" x14ac:dyDescent="0.25"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27:48" x14ac:dyDescent="0.25"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27:48" x14ac:dyDescent="0.25"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27:48" x14ac:dyDescent="0.25"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27:48" x14ac:dyDescent="0.25"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27:48" x14ac:dyDescent="0.25"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27:48" x14ac:dyDescent="0.25"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27:48" x14ac:dyDescent="0.25"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27:48" x14ac:dyDescent="0.25"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27:48" x14ac:dyDescent="0.25"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27:48" x14ac:dyDescent="0.25"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27:48" x14ac:dyDescent="0.25"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27:48" x14ac:dyDescent="0.25"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27:48" x14ac:dyDescent="0.25"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27:48" x14ac:dyDescent="0.25"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27:48" x14ac:dyDescent="0.25"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27:48" x14ac:dyDescent="0.25"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27:48" x14ac:dyDescent="0.25"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27:48" x14ac:dyDescent="0.25"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27:48" x14ac:dyDescent="0.25"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27:48" x14ac:dyDescent="0.25"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27:48" x14ac:dyDescent="0.25"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27:48" x14ac:dyDescent="0.25"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27:48" x14ac:dyDescent="0.25"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27:48" x14ac:dyDescent="0.25"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27:48" x14ac:dyDescent="0.25"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27:48" x14ac:dyDescent="0.25"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27:48" x14ac:dyDescent="0.25"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27:48" x14ac:dyDescent="0.25"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27:48" x14ac:dyDescent="0.25"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27:48" x14ac:dyDescent="0.25"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27:48" x14ac:dyDescent="0.25"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27:48" x14ac:dyDescent="0.25"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27:48" x14ac:dyDescent="0.25"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27:48" x14ac:dyDescent="0.25"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27:48" x14ac:dyDescent="0.25"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27:48" x14ac:dyDescent="0.25"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27:48" x14ac:dyDescent="0.25"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27:48" x14ac:dyDescent="0.25"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27:48" x14ac:dyDescent="0.25"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27:48" x14ac:dyDescent="0.25"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27:48" x14ac:dyDescent="0.25"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27:48" x14ac:dyDescent="0.25"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27:48" x14ac:dyDescent="0.25"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27:48" x14ac:dyDescent="0.25"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27:48" x14ac:dyDescent="0.25"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27:48" x14ac:dyDescent="0.25"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27:48" x14ac:dyDescent="0.25"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27:48" x14ac:dyDescent="0.25"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27:48" x14ac:dyDescent="0.25"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27:48" x14ac:dyDescent="0.25"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27:48" x14ac:dyDescent="0.25"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27:48" x14ac:dyDescent="0.25"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27:48" x14ac:dyDescent="0.25"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27:48" x14ac:dyDescent="0.25"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27:48" x14ac:dyDescent="0.25"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27:48" x14ac:dyDescent="0.25"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27:48" x14ac:dyDescent="0.25"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27:48" x14ac:dyDescent="0.25"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27:48" x14ac:dyDescent="0.25"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27:48" x14ac:dyDescent="0.25"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27:48" x14ac:dyDescent="0.25"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27:48" x14ac:dyDescent="0.25"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27:48" x14ac:dyDescent="0.25"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27:48" x14ac:dyDescent="0.25"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27:48" x14ac:dyDescent="0.25"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27:48" x14ac:dyDescent="0.25"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27:48" x14ac:dyDescent="0.25"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27:48" x14ac:dyDescent="0.25"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27:48" x14ac:dyDescent="0.25"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27:48" x14ac:dyDescent="0.25"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27:48" x14ac:dyDescent="0.25"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27:48" x14ac:dyDescent="0.25"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27:48" x14ac:dyDescent="0.25"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27:48" x14ac:dyDescent="0.25"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27:48" x14ac:dyDescent="0.25"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27:48" x14ac:dyDescent="0.25"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27:48" x14ac:dyDescent="0.25"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27:48" x14ac:dyDescent="0.25"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27:48" x14ac:dyDescent="0.25"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27:48" x14ac:dyDescent="0.25"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27:48" x14ac:dyDescent="0.25"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27:48" x14ac:dyDescent="0.25"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27:48" x14ac:dyDescent="0.25"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27:48" x14ac:dyDescent="0.25"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27:48" x14ac:dyDescent="0.25"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27:48" x14ac:dyDescent="0.25"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27:48" x14ac:dyDescent="0.25"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27:48" x14ac:dyDescent="0.25"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27:48" x14ac:dyDescent="0.25"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27:48" x14ac:dyDescent="0.25"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27:48" x14ac:dyDescent="0.25"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27:48" x14ac:dyDescent="0.25"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27:48" x14ac:dyDescent="0.25"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27:48" x14ac:dyDescent="0.25"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27:48" x14ac:dyDescent="0.25"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27:48" x14ac:dyDescent="0.25"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27:48" x14ac:dyDescent="0.25"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27:48" x14ac:dyDescent="0.25"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27:48" x14ac:dyDescent="0.25"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27:48" x14ac:dyDescent="0.25"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27:48" x14ac:dyDescent="0.25"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27:48" x14ac:dyDescent="0.25"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27:48" x14ac:dyDescent="0.25"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27:48" x14ac:dyDescent="0.25"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27:48" x14ac:dyDescent="0.25"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27:48" x14ac:dyDescent="0.25"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27:48" x14ac:dyDescent="0.25"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27:48" x14ac:dyDescent="0.25"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27:48" x14ac:dyDescent="0.25"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27:48" x14ac:dyDescent="0.25"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27:48" x14ac:dyDescent="0.25"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27:48" x14ac:dyDescent="0.25"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27:48" x14ac:dyDescent="0.25"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27:48" x14ac:dyDescent="0.25"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27:48" x14ac:dyDescent="0.25"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27:48" x14ac:dyDescent="0.25"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27:48" x14ac:dyDescent="0.25"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27:48" x14ac:dyDescent="0.25"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27:48" x14ac:dyDescent="0.25"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27:48" x14ac:dyDescent="0.25"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27:48" x14ac:dyDescent="0.25"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27:48" x14ac:dyDescent="0.25"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27:48" x14ac:dyDescent="0.25"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27:48" x14ac:dyDescent="0.25"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27:48" x14ac:dyDescent="0.25"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27:48" x14ac:dyDescent="0.25"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27:48" x14ac:dyDescent="0.25"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27:48" x14ac:dyDescent="0.25"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27:48" x14ac:dyDescent="0.25"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27:48" x14ac:dyDescent="0.25"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27:48" x14ac:dyDescent="0.25"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27:48" x14ac:dyDescent="0.25"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27:48" x14ac:dyDescent="0.25"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27:48" x14ac:dyDescent="0.25"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27:48" x14ac:dyDescent="0.25"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27:48" x14ac:dyDescent="0.25"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27:48" x14ac:dyDescent="0.25"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27:48" x14ac:dyDescent="0.25"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27:48" x14ac:dyDescent="0.25"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27:48" x14ac:dyDescent="0.25"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27:48" x14ac:dyDescent="0.25"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27:48" x14ac:dyDescent="0.25"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27:48" x14ac:dyDescent="0.25"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27:48" x14ac:dyDescent="0.25"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27:48" x14ac:dyDescent="0.25"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27:48" x14ac:dyDescent="0.25"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27:48" x14ac:dyDescent="0.25"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27:48" x14ac:dyDescent="0.25"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27:48" x14ac:dyDescent="0.25"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27:48" x14ac:dyDescent="0.25"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27:48" x14ac:dyDescent="0.25"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27:48" x14ac:dyDescent="0.25"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27:48" x14ac:dyDescent="0.25"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27:48" x14ac:dyDescent="0.25"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27:48" x14ac:dyDescent="0.25"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27:48" x14ac:dyDescent="0.25"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27:48" x14ac:dyDescent="0.25"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27:48" x14ac:dyDescent="0.25"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27:48" x14ac:dyDescent="0.25"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27:48" x14ac:dyDescent="0.25"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27:48" x14ac:dyDescent="0.25"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27:48" x14ac:dyDescent="0.25"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27:48" x14ac:dyDescent="0.25"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27:48" x14ac:dyDescent="0.25"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27:48" x14ac:dyDescent="0.25"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27:48" x14ac:dyDescent="0.25"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27:48" x14ac:dyDescent="0.25"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27:48" x14ac:dyDescent="0.25"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27:48" x14ac:dyDescent="0.25"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27:48" x14ac:dyDescent="0.25"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27:48" x14ac:dyDescent="0.25"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27:48" x14ac:dyDescent="0.25"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27:48" x14ac:dyDescent="0.25"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27:48" x14ac:dyDescent="0.25"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27:48" x14ac:dyDescent="0.25"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27:48" x14ac:dyDescent="0.25"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27:48" x14ac:dyDescent="0.25"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27:48" x14ac:dyDescent="0.25"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27:48" x14ac:dyDescent="0.25"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27:48" x14ac:dyDescent="0.25"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27:48" x14ac:dyDescent="0.25"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27:48" x14ac:dyDescent="0.25"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27:48" x14ac:dyDescent="0.25"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27:48" x14ac:dyDescent="0.25"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27:48" x14ac:dyDescent="0.25"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27:48" x14ac:dyDescent="0.25"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27:48" x14ac:dyDescent="0.25"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27:48" x14ac:dyDescent="0.25"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27:48" x14ac:dyDescent="0.25"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27:48" x14ac:dyDescent="0.25"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27:48" x14ac:dyDescent="0.25"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27:48" x14ac:dyDescent="0.25"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27:48" x14ac:dyDescent="0.25"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27:48" x14ac:dyDescent="0.25"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27:48" x14ac:dyDescent="0.25"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27:48" x14ac:dyDescent="0.25"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27:48" x14ac:dyDescent="0.25"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27:48" x14ac:dyDescent="0.25"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27:48" x14ac:dyDescent="0.25"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27:48" x14ac:dyDescent="0.25"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27:48" x14ac:dyDescent="0.25"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27:48" x14ac:dyDescent="0.25"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27:48" x14ac:dyDescent="0.25"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27:48" x14ac:dyDescent="0.25"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27:48" x14ac:dyDescent="0.25"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27:48" x14ac:dyDescent="0.25"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27:48" x14ac:dyDescent="0.25"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27:48" x14ac:dyDescent="0.25"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27:48" x14ac:dyDescent="0.25"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27:48" x14ac:dyDescent="0.25"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27:48" x14ac:dyDescent="0.25"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27:48" x14ac:dyDescent="0.25"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27:48" x14ac:dyDescent="0.25"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27:48" x14ac:dyDescent="0.25"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27:48" x14ac:dyDescent="0.25"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27:48" x14ac:dyDescent="0.25"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27:48" x14ac:dyDescent="0.25"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27:48" x14ac:dyDescent="0.25"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27:48" x14ac:dyDescent="0.25"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27:48" x14ac:dyDescent="0.25"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27:48" x14ac:dyDescent="0.25"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27:48" x14ac:dyDescent="0.25"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27:48" x14ac:dyDescent="0.25"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27:48" x14ac:dyDescent="0.25"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27:48" x14ac:dyDescent="0.25"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27:48" x14ac:dyDescent="0.25"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27:48" x14ac:dyDescent="0.25"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27:48" x14ac:dyDescent="0.25"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27:48" x14ac:dyDescent="0.25"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27:48" x14ac:dyDescent="0.25"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27:48" x14ac:dyDescent="0.25"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27:48" x14ac:dyDescent="0.25"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27:48" x14ac:dyDescent="0.25"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27:48" x14ac:dyDescent="0.25"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27:48" x14ac:dyDescent="0.25"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27:48" x14ac:dyDescent="0.25"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27:48" x14ac:dyDescent="0.25"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27:48" x14ac:dyDescent="0.25"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27:48" x14ac:dyDescent="0.25"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27:48" x14ac:dyDescent="0.25"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27:48" x14ac:dyDescent="0.25"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27:48" x14ac:dyDescent="0.25"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27:48" x14ac:dyDescent="0.25"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27:48" x14ac:dyDescent="0.25"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27:48" x14ac:dyDescent="0.25"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27:48" x14ac:dyDescent="0.25"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27:48" x14ac:dyDescent="0.25"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27:48" x14ac:dyDescent="0.25"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27:48" x14ac:dyDescent="0.25"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27:48" x14ac:dyDescent="0.25"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27:48" x14ac:dyDescent="0.25"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27:48" x14ac:dyDescent="0.25"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27:48" x14ac:dyDescent="0.25"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27:48" x14ac:dyDescent="0.25"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27:48" x14ac:dyDescent="0.25"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27:48" x14ac:dyDescent="0.25"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27:48" x14ac:dyDescent="0.25"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27:48" x14ac:dyDescent="0.25"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27:48" x14ac:dyDescent="0.25"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27:48" x14ac:dyDescent="0.25"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27:48" x14ac:dyDescent="0.25"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27:48" x14ac:dyDescent="0.25"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27:48" x14ac:dyDescent="0.25"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27:48" x14ac:dyDescent="0.25"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27:48" x14ac:dyDescent="0.25"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27:48" x14ac:dyDescent="0.25"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27:48" x14ac:dyDescent="0.25"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27:48" x14ac:dyDescent="0.25"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27:48" x14ac:dyDescent="0.25"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27:48" x14ac:dyDescent="0.25"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27:48" x14ac:dyDescent="0.25"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27:48" x14ac:dyDescent="0.25"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27:48" x14ac:dyDescent="0.25"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27:48" x14ac:dyDescent="0.25"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27:48" x14ac:dyDescent="0.25"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27:48" x14ac:dyDescent="0.25"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27:48" x14ac:dyDescent="0.25"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27:48" x14ac:dyDescent="0.25"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27:48" x14ac:dyDescent="0.25"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27:48" x14ac:dyDescent="0.25"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27:48" x14ac:dyDescent="0.25"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27:48" x14ac:dyDescent="0.25"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27:48" x14ac:dyDescent="0.25"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27:48" x14ac:dyDescent="0.25"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27:48" x14ac:dyDescent="0.25"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27:48" x14ac:dyDescent="0.25"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27:48" x14ac:dyDescent="0.25"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27:48" x14ac:dyDescent="0.25"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27:48" x14ac:dyDescent="0.25"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27:48" x14ac:dyDescent="0.25"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27:48" x14ac:dyDescent="0.25"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  <row r="553" spans="27:48" x14ac:dyDescent="0.25"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</row>
    <row r="554" spans="27:48" x14ac:dyDescent="0.25"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</row>
    <row r="555" spans="27:48" x14ac:dyDescent="0.25"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</row>
    <row r="556" spans="27:48" x14ac:dyDescent="0.25"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</row>
    <row r="557" spans="27:48" x14ac:dyDescent="0.25"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</row>
    <row r="558" spans="27:48" x14ac:dyDescent="0.25"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</row>
    <row r="559" spans="27:48" x14ac:dyDescent="0.25"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</row>
    <row r="560" spans="27:48" x14ac:dyDescent="0.25"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</row>
    <row r="561" spans="27:48" x14ac:dyDescent="0.25"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</row>
    <row r="562" spans="27:48" x14ac:dyDescent="0.25"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</row>
    <row r="563" spans="27:48" x14ac:dyDescent="0.25"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</row>
    <row r="564" spans="27:48" x14ac:dyDescent="0.25"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</row>
    <row r="565" spans="27:48" x14ac:dyDescent="0.25"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</row>
    <row r="566" spans="27:48" x14ac:dyDescent="0.25"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</row>
    <row r="567" spans="27:48" x14ac:dyDescent="0.25"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</row>
    <row r="568" spans="27:48" x14ac:dyDescent="0.25"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</row>
    <row r="569" spans="27:48" x14ac:dyDescent="0.25"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</row>
    <row r="570" spans="27:48" x14ac:dyDescent="0.25"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</row>
    <row r="571" spans="27:48" x14ac:dyDescent="0.25"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</row>
    <row r="572" spans="27:48" x14ac:dyDescent="0.25"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</row>
    <row r="573" spans="27:48" x14ac:dyDescent="0.25"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</row>
    <row r="574" spans="27:48" x14ac:dyDescent="0.25"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</row>
    <row r="575" spans="27:48" x14ac:dyDescent="0.25"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</row>
    <row r="576" spans="27:48" x14ac:dyDescent="0.25"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</row>
    <row r="577" spans="27:48" x14ac:dyDescent="0.25"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</row>
    <row r="578" spans="27:48" x14ac:dyDescent="0.25"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</row>
    <row r="579" spans="27:48" x14ac:dyDescent="0.25"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</row>
    <row r="580" spans="27:48" x14ac:dyDescent="0.25"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</row>
    <row r="581" spans="27:48" x14ac:dyDescent="0.25"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</row>
    <row r="582" spans="27:48" x14ac:dyDescent="0.25"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</row>
    <row r="583" spans="27:48" x14ac:dyDescent="0.25"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</row>
    <row r="584" spans="27:48" x14ac:dyDescent="0.25"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</row>
    <row r="585" spans="27:48" x14ac:dyDescent="0.25"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</row>
    <row r="586" spans="27:48" x14ac:dyDescent="0.25"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</row>
    <row r="587" spans="27:48" x14ac:dyDescent="0.25"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</row>
    <row r="588" spans="27:48" x14ac:dyDescent="0.25"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</row>
    <row r="589" spans="27:48" x14ac:dyDescent="0.25"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</row>
    <row r="590" spans="27:48" x14ac:dyDescent="0.25"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</row>
    <row r="591" spans="27:48" x14ac:dyDescent="0.25"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</row>
    <row r="592" spans="27:48" x14ac:dyDescent="0.25"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</row>
    <row r="593" spans="27:48" x14ac:dyDescent="0.25"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</row>
    <row r="594" spans="27:48" x14ac:dyDescent="0.25"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</row>
    <row r="595" spans="27:48" x14ac:dyDescent="0.25"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</row>
    <row r="596" spans="27:48" x14ac:dyDescent="0.25"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</row>
    <row r="597" spans="27:48" x14ac:dyDescent="0.25"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</row>
    <row r="598" spans="27:48" x14ac:dyDescent="0.25"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</row>
    <row r="599" spans="27:48" x14ac:dyDescent="0.25"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</row>
    <row r="600" spans="27:48" x14ac:dyDescent="0.25"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</row>
    <row r="601" spans="27:48" x14ac:dyDescent="0.25"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</row>
    <row r="602" spans="27:48" x14ac:dyDescent="0.25"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</row>
    <row r="603" spans="27:48" x14ac:dyDescent="0.25"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</row>
    <row r="604" spans="27:48" x14ac:dyDescent="0.25"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</row>
    <row r="605" spans="27:48" x14ac:dyDescent="0.25"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</row>
    <row r="606" spans="27:48" x14ac:dyDescent="0.25"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</row>
    <row r="607" spans="27:48" x14ac:dyDescent="0.25"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</row>
    <row r="608" spans="27:48" x14ac:dyDescent="0.25"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</row>
    <row r="609" spans="27:48" x14ac:dyDescent="0.25"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</row>
    <row r="610" spans="27:48" x14ac:dyDescent="0.25"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</row>
    <row r="611" spans="27:48" x14ac:dyDescent="0.25"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</row>
    <row r="612" spans="27:48" x14ac:dyDescent="0.25"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</row>
    <row r="613" spans="27:48" x14ac:dyDescent="0.25"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</row>
    <row r="614" spans="27:48" x14ac:dyDescent="0.25"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</row>
    <row r="615" spans="27:48" x14ac:dyDescent="0.25"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</row>
    <row r="616" spans="27:48" x14ac:dyDescent="0.25"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</row>
    <row r="617" spans="27:48" x14ac:dyDescent="0.25"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</row>
    <row r="618" spans="27:48" x14ac:dyDescent="0.25"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</row>
    <row r="619" spans="27:48" x14ac:dyDescent="0.25"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</row>
    <row r="620" spans="27:48" x14ac:dyDescent="0.25"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</row>
    <row r="621" spans="27:48" x14ac:dyDescent="0.25"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</row>
    <row r="622" spans="27:48" x14ac:dyDescent="0.25"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</row>
    <row r="623" spans="27:48" x14ac:dyDescent="0.25"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</row>
    <row r="624" spans="27:48" x14ac:dyDescent="0.25"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</row>
    <row r="625" spans="27:48" x14ac:dyDescent="0.25"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</row>
    <row r="626" spans="27:48" x14ac:dyDescent="0.25"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</row>
    <row r="627" spans="27:48" x14ac:dyDescent="0.25"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</row>
    <row r="628" spans="27:48" x14ac:dyDescent="0.25"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</row>
    <row r="629" spans="27:48" x14ac:dyDescent="0.25"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</row>
    <row r="630" spans="27:48" x14ac:dyDescent="0.25"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</row>
    <row r="631" spans="27:48" x14ac:dyDescent="0.25"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  <c r="AR631" s="32"/>
      <c r="AS631" s="32"/>
      <c r="AT631" s="32"/>
      <c r="AU631" s="32"/>
      <c r="AV631" s="32"/>
    </row>
    <row r="632" spans="27:48" x14ac:dyDescent="0.25"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</row>
    <row r="633" spans="27:48" x14ac:dyDescent="0.25"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</row>
    <row r="634" spans="27:48" x14ac:dyDescent="0.25"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</row>
    <row r="635" spans="27:48" x14ac:dyDescent="0.25"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</row>
    <row r="636" spans="27:48" x14ac:dyDescent="0.25"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</row>
    <row r="637" spans="27:48" x14ac:dyDescent="0.25"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</row>
    <row r="638" spans="27:48" x14ac:dyDescent="0.25"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</row>
    <row r="639" spans="27:48" x14ac:dyDescent="0.25"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</row>
    <row r="640" spans="27:48" x14ac:dyDescent="0.25"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</row>
    <row r="641" spans="27:48" x14ac:dyDescent="0.25"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</row>
    <row r="642" spans="27:48" x14ac:dyDescent="0.25"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</row>
    <row r="643" spans="27:48" x14ac:dyDescent="0.25"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</row>
    <row r="644" spans="27:48" x14ac:dyDescent="0.25"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</row>
    <row r="645" spans="27:48" x14ac:dyDescent="0.25"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</row>
    <row r="646" spans="27:48" x14ac:dyDescent="0.25"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</row>
    <row r="647" spans="27:48" x14ac:dyDescent="0.25"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</row>
    <row r="648" spans="27:48" x14ac:dyDescent="0.25"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</row>
    <row r="649" spans="27:48" x14ac:dyDescent="0.25"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</row>
    <row r="650" spans="27:48" x14ac:dyDescent="0.25"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  <c r="AR650" s="32"/>
      <c r="AS650" s="32"/>
      <c r="AT650" s="32"/>
      <c r="AU650" s="32"/>
      <c r="AV650" s="32"/>
    </row>
    <row r="651" spans="27:48" x14ac:dyDescent="0.25"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/>
      <c r="AT651" s="32"/>
      <c r="AU651" s="32"/>
      <c r="AV651" s="32"/>
    </row>
    <row r="652" spans="27:48" x14ac:dyDescent="0.25"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</row>
  </sheetData>
  <sheetProtection algorithmName="SHA-512" hashValue="qrvyRHuINveSAgbn/aA9XWpWVnDqKLx6AocrAbkQJvyzKDKGfswjCxAYSEDuwqWfi1FJHKKFCEzwfJbi7FdCTQ==" saltValue="/NT/UxBgqZnXpROssT/BDg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176"/>
  <sheetViews>
    <sheetView showGridLines="0" showRowColHeaders="0" workbookViewId="0"/>
  </sheetViews>
  <sheetFormatPr defaultColWidth="9.109375" defaultRowHeight="13.2" x14ac:dyDescent="0.25"/>
  <cols>
    <col min="1" max="1" width="17.109375" style="6" customWidth="1"/>
    <col min="2" max="2" width="50.8867187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109375" style="41" customWidth="1"/>
    <col min="19" max="21" width="9.44140625" style="32" customWidth="1"/>
    <col min="22" max="22" width="10.88671875" style="32" customWidth="1"/>
    <col min="23" max="26" width="9.109375" style="32"/>
    <col min="27" max="27" width="9.33203125" style="68" hidden="1" customWidth="1"/>
    <col min="28" max="28" width="21.5546875" style="6" hidden="1" customWidth="1"/>
    <col min="29" max="29" width="12.88671875" style="6" hidden="1" customWidth="1"/>
    <col min="30" max="31" width="12.6640625" style="6" hidden="1" customWidth="1"/>
    <col min="32" max="32" width="13.44140625" style="64" hidden="1" customWidth="1"/>
    <col min="33" max="33" width="13.44140625" style="6" hidden="1" customWidth="1"/>
    <col min="34" max="37" width="13.6640625" style="6" hidden="1" customWidth="1"/>
    <col min="38" max="38" width="9.109375" style="6" hidden="1" customWidth="1"/>
    <col min="39" max="39" width="19.6640625" style="6" hidden="1" customWidth="1"/>
    <col min="40" max="40" width="31.44140625" style="6" hidden="1" customWidth="1"/>
    <col min="41" max="41" width="9.109375" style="6" hidden="1" customWidth="1"/>
    <col min="42" max="42" width="18.88671875" style="6" hidden="1" customWidth="1"/>
    <col min="43" max="43" width="9.88671875" style="6" hidden="1" customWidth="1"/>
    <col min="44" max="44" width="17.5546875" style="6" hidden="1" customWidth="1"/>
    <col min="45" max="45" width="11.6640625" style="6" hidden="1" customWidth="1"/>
    <col min="46" max="46" width="16" style="6" hidden="1" customWidth="1"/>
    <col min="47" max="52" width="9.109375" style="6" hidden="1" customWidth="1"/>
    <col min="53" max="16384" width="9.109375" style="6"/>
  </cols>
  <sheetData>
    <row r="1" spans="1:52" ht="15.6" x14ac:dyDescent="0.25">
      <c r="A1" s="32"/>
      <c r="B1" s="44" t="str">
        <f ca="1">INDIRECT( "'" &amp; $AC$2 &amp; "'!B1") &amp; " za obdobje " &amp; "1-6"</f>
        <v>Priloga 2: šestmesečno izplačilo redne delovne uspešnosti za obdobje 1-6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4"/>
      <c r="S1" s="164"/>
      <c r="AA1" s="329" t="s">
        <v>109</v>
      </c>
      <c r="AB1" s="330"/>
      <c r="AC1" s="330"/>
      <c r="AD1" s="330"/>
      <c r="AE1" s="331"/>
      <c r="AF1" s="165"/>
      <c r="AG1" s="332" t="s">
        <v>108</v>
      </c>
      <c r="AH1" s="333"/>
      <c r="AI1" s="333"/>
      <c r="AJ1" s="333"/>
      <c r="AK1" s="334"/>
      <c r="AM1" s="58" t="s">
        <v>32</v>
      </c>
      <c r="AN1" s="59" t="str">
        <f ca="1">RIGHT(CELL("filename",A1),LEN(CELL("filename",A1))-FIND("]",CELL("filename",A1)))</f>
        <v>1-6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4"/>
      <c r="S2" s="166"/>
      <c r="AA2" s="338" t="s">
        <v>46</v>
      </c>
      <c r="AB2" s="339"/>
      <c r="AC2" s="340" t="s">
        <v>46</v>
      </c>
      <c r="AD2" s="341"/>
      <c r="AE2" s="342"/>
      <c r="AF2" s="165"/>
      <c r="AG2" s="335"/>
      <c r="AH2" s="336"/>
      <c r="AI2" s="336"/>
      <c r="AJ2" s="336"/>
      <c r="AK2" s="337"/>
      <c r="AM2" s="155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5">
      <c r="A3" s="32"/>
      <c r="B3" s="343" t="str">
        <f ca="1">INDIRECT( "'" &amp; $AC$2 &amp; "'!B3")</f>
        <v>Šifra proračunskega uporabnika:</v>
      </c>
      <c r="C3" s="344"/>
      <c r="D3" s="261" t="str">
        <f>+IF(LEN('OSNOVNA PLAČA'!D3)&gt;0,'OSNOVNA PLAČA'!D3,"")</f>
        <v xml:space="preserve">šifra </v>
      </c>
      <c r="E3" s="261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6"/>
      <c r="AA3" s="62" t="s">
        <v>74</v>
      </c>
      <c r="AB3" s="63"/>
      <c r="AC3" s="340" t="s">
        <v>74</v>
      </c>
      <c r="AD3" s="341"/>
      <c r="AE3" s="342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5">
      <c r="A4" s="32"/>
      <c r="B4" s="343" t="str">
        <f ca="1">INDIRECT( "'" &amp; $AC$2 &amp; "'!B4")</f>
        <v>Organizacijska enota:</v>
      </c>
      <c r="C4" s="343"/>
      <c r="D4" s="345" t="str">
        <f>+IF(LEN('OSNOVNA PLAČA'!D4)&gt;0,'OSNOVNA PLAČA'!D4,"")</f>
        <v xml:space="preserve">enota </v>
      </c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5">
      <c r="A5" s="32"/>
      <c r="B5" s="167" t="str">
        <f ca="1">INDIRECT( "'" &amp; $AC$2 &amp; "'!B5")</f>
        <v>Leto:</v>
      </c>
      <c r="C5" s="167"/>
      <c r="D5" s="348">
        <f>+IF(LEN('OSNOVNA PLAČA'!D5)&gt;0,'OSNOVNA PLAČA'!D5,"")</f>
        <v>2024</v>
      </c>
      <c r="E5" s="347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AG5" s="58" t="s">
        <v>107</v>
      </c>
      <c r="AH5" s="30">
        <v>29</v>
      </c>
      <c r="AI5" s="349" t="str">
        <f>+$AC$2</f>
        <v>OSNOVNA PLAČA</v>
      </c>
      <c r="AJ5" s="350"/>
      <c r="AK5" s="351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5">
      <c r="B6" s="17"/>
      <c r="C6" s="17"/>
      <c r="D6" s="8"/>
      <c r="E6" s="6"/>
      <c r="AG6" s="58" t="s">
        <v>107</v>
      </c>
      <c r="AH6" s="30">
        <v>29</v>
      </c>
      <c r="AI6" s="352" t="str">
        <f>+$AC$3</f>
        <v>OBRAČUNANA OSNOVNA PLAČA</v>
      </c>
      <c r="AJ6" s="352"/>
      <c r="AK6" s="352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5">
      <c r="B7" s="304" t="s">
        <v>9</v>
      </c>
      <c r="C7" s="327"/>
      <c r="D7" s="328"/>
      <c r="E7" s="307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5">
      <c r="B8" s="304" t="s">
        <v>10</v>
      </c>
      <c r="C8" s="304"/>
      <c r="D8" s="305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7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2" thickBot="1" x14ac:dyDescent="0.3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3">
      <c r="B10" s="308" t="s">
        <v>0</v>
      </c>
      <c r="C10" s="309"/>
      <c r="D10" s="309"/>
      <c r="E10" s="309"/>
      <c r="F10" s="309"/>
      <c r="G10" s="309"/>
      <c r="H10" s="309"/>
      <c r="I10" s="309"/>
      <c r="J10" s="309"/>
      <c r="K10" s="310"/>
      <c r="L10" s="311" t="s">
        <v>1</v>
      </c>
      <c r="M10" s="312"/>
      <c r="N10" s="312"/>
      <c r="O10" s="312"/>
      <c r="P10" s="312"/>
      <c r="Q10" s="312"/>
      <c r="R10" s="169"/>
      <c r="S10" s="170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13" t="s">
        <v>34</v>
      </c>
      <c r="AC11" s="313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5">
      <c r="A12" s="171"/>
      <c r="B12" s="314" t="s">
        <v>13</v>
      </c>
      <c r="C12" s="315"/>
      <c r="D12" s="315"/>
      <c r="E12" s="316"/>
      <c r="F12" s="317" t="s">
        <v>14</v>
      </c>
      <c r="G12" s="318"/>
      <c r="H12" s="318"/>
      <c r="I12" s="318"/>
      <c r="J12" s="318"/>
      <c r="K12" s="319"/>
      <c r="L12" s="320" t="s">
        <v>76</v>
      </c>
      <c r="M12" s="321"/>
      <c r="N12" s="321"/>
      <c r="O12" s="321"/>
      <c r="P12" s="73" t="s">
        <v>37</v>
      </c>
      <c r="Q12" s="74" t="s">
        <v>80</v>
      </c>
      <c r="R12" s="172"/>
      <c r="S12" s="35"/>
      <c r="T12" s="35"/>
      <c r="U12" s="35"/>
      <c r="V12" s="35"/>
      <c r="W12" s="35"/>
      <c r="X12" s="35"/>
      <c r="Y12" s="35"/>
      <c r="Z12" s="35"/>
      <c r="AA12" s="75"/>
      <c r="AB12" s="283" t="str">
        <f>+P12</f>
        <v>IZPLAČILO REDNE DELOVNE USPEŠNOSTI</v>
      </c>
      <c r="AC12" s="283" t="str">
        <f>+Q12</f>
        <v>NAJVIŠJE MOŽNO IZPLAČILO REDNE LETNE DELOVNE USPEŠNOSTI</v>
      </c>
      <c r="AD12" s="325" t="s">
        <v>15</v>
      </c>
      <c r="AE12" s="325"/>
      <c r="AF12" s="326" t="s">
        <v>16</v>
      </c>
      <c r="AG12" s="326"/>
      <c r="AH12" s="283" t="s">
        <v>17</v>
      </c>
      <c r="AI12" s="283" t="s">
        <v>18</v>
      </c>
      <c r="AJ12" s="283" t="str">
        <f>+AC3</f>
        <v>OBRAČUNANA OSNOVNA PLAČA</v>
      </c>
      <c r="AK12" s="283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5">
      <c r="A13" s="284" t="s">
        <v>127</v>
      </c>
      <c r="B13" s="286" t="s">
        <v>2</v>
      </c>
      <c r="C13" s="288" t="s">
        <v>11</v>
      </c>
      <c r="D13" s="288" t="s">
        <v>12</v>
      </c>
      <c r="E13" s="290" t="s">
        <v>90</v>
      </c>
      <c r="F13" s="322" t="s">
        <v>38</v>
      </c>
      <c r="G13" s="323"/>
      <c r="H13" s="323"/>
      <c r="I13" s="323"/>
      <c r="J13" s="324"/>
      <c r="K13" s="294" t="s">
        <v>3</v>
      </c>
      <c r="L13" s="296" t="s">
        <v>75</v>
      </c>
      <c r="M13" s="298" t="s">
        <v>78</v>
      </c>
      <c r="N13" s="300" t="s">
        <v>77</v>
      </c>
      <c r="O13" s="298" t="s">
        <v>78</v>
      </c>
      <c r="P13" s="302" t="s">
        <v>78</v>
      </c>
      <c r="Q13" s="292" t="s">
        <v>78</v>
      </c>
      <c r="R13" s="172"/>
      <c r="AB13" s="283"/>
      <c r="AC13" s="283"/>
      <c r="AD13" s="325"/>
      <c r="AE13" s="325"/>
      <c r="AF13" s="326"/>
      <c r="AG13" s="326"/>
      <c r="AH13" s="283"/>
      <c r="AI13" s="283"/>
      <c r="AJ13" s="283"/>
      <c r="AK13" s="283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8" thickBot="1" x14ac:dyDescent="0.3">
      <c r="A14" s="285"/>
      <c r="B14" s="287"/>
      <c r="C14" s="289"/>
      <c r="D14" s="289"/>
      <c r="E14" s="29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5"/>
      <c r="L14" s="297"/>
      <c r="M14" s="299"/>
      <c r="N14" s="301"/>
      <c r="O14" s="299"/>
      <c r="P14" s="303"/>
      <c r="Q14" s="293"/>
      <c r="R14" s="172"/>
      <c r="AB14" s="283"/>
      <c r="AC14" s="283"/>
      <c r="AD14" s="325"/>
      <c r="AE14" s="325"/>
      <c r="AF14" s="326"/>
      <c r="AG14" s="326"/>
      <c r="AH14" s="283"/>
      <c r="AI14" s="283"/>
      <c r="AJ14" s="283"/>
      <c r="AK14" s="283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5">
      <c r="A15" s="107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3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5">
      <c r="A16" s="51">
        <f>'OSNOVNA PLAČA'!A10</f>
        <v>1</v>
      </c>
      <c r="B16" s="158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4">
        <f>IF(LEN(B16)&gt;0,SUM('OBRAČUNANA OSNOVNA PLAČA'!E10:J10),"")</f>
        <v>6100</v>
      </c>
      <c r="F16" s="55">
        <v>1</v>
      </c>
      <c r="G16" s="55">
        <v>0</v>
      </c>
      <c r="H16" s="55">
        <v>0</v>
      </c>
      <c r="I16" s="55">
        <v>0</v>
      </c>
      <c r="J16" s="55">
        <v>0</v>
      </c>
      <c r="K16" s="175">
        <f t="shared" ref="K16:K79" si="4">+F16+G16+H16+I16+J16</f>
        <v>1</v>
      </c>
      <c r="L16" s="120">
        <f>IF(LEN(B16)&gt;0,K16/5,"")</f>
        <v>0.2</v>
      </c>
      <c r="M16" s="120">
        <f>IF(LEN(B16)&gt;0,E16*L16,"")</f>
        <v>1220</v>
      </c>
      <c r="N16" s="120">
        <f t="shared" ref="N16:N47" si="5">IF(LEN(B16)&gt;0,L16*$O$167,"")</f>
        <v>6.4751381215469625E-2</v>
      </c>
      <c r="O16" s="120">
        <f t="shared" ref="O16:O79" si="6">IF(LEN(B16)&gt;0,E16*N16,"")</f>
        <v>394.98342541436472</v>
      </c>
      <c r="P16" s="176">
        <f t="shared" ref="P16:P79" si="7">MIN(O16,Q16)</f>
        <v>394.98342541436472</v>
      </c>
      <c r="Q16" s="176">
        <f>IF(LEN(B16)&gt;0,2*'OSNOVNA PLAČA'!E10,"")</f>
        <v>2000</v>
      </c>
      <c r="R16" s="177"/>
      <c r="AA16" s="156">
        <f>ROW()</f>
        <v>16</v>
      </c>
      <c r="AB16" s="91" t="e">
        <f t="shared" ref="AB16:AB79" ca="1" si="8">IF($AN$3=1,0,INDIRECT( "'" &amp; $AN$2 &amp; "'!P" &amp; TEXT($AA16,0)))</f>
        <v>#N/A</v>
      </c>
      <c r="AC16" s="91" t="e">
        <f t="shared" ref="AC16:AC79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47" ca="1" si="10">IF(AB16&gt;=AC16,"-",$K16/(5*MAX($L$171:$L$172)))</f>
        <v>#N/A</v>
      </c>
      <c r="AE16" s="91" t="e">
        <f t="shared" ref="AE16:AE47" ca="1" si="11">IF(AB16&gt;=AC16,"-",$K16/(5*MAX($L$171:$L$172))*AJ16)</f>
        <v>#N/A</v>
      </c>
      <c r="AF16" s="92" t="e">
        <f t="shared" ref="AF16:AF47" ca="1" si="12">IF(AD16="-","-",AD16*$AE$167)</f>
        <v>#N/A</v>
      </c>
      <c r="AG16" s="91" t="e">
        <f t="shared" ref="AG16:AG47" ca="1" si="13">IF(AE16="-","-",AE16*$AE$167)</f>
        <v>#N/A</v>
      </c>
      <c r="AH16" s="91" t="e">
        <f t="shared" ref="AH16:AH79" ca="1" si="14">IF(AF16="-",0,MIN(AG16,Q16))</f>
        <v>#N/A</v>
      </c>
      <c r="AI16" s="93" t="e">
        <f t="shared" ref="AI16:AI79" ca="1" si="15">+AC16-AB16</f>
        <v>#N/A</v>
      </c>
      <c r="AJ16" s="91" t="e">
        <f t="shared" ref="AJ16:AJ79" ca="1" si="1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79" ca="1" si="17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5">
      <c r="A17" s="51">
        <f>'OSNOVNA PLAČA'!A11</f>
        <v>2</v>
      </c>
      <c r="B17" s="158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4">
        <f>IF(LEN(B17)&gt;0,SUM('OBRAČUNANA OSNOVNA PLAČA'!E11:J11),"")</f>
        <v>12000</v>
      </c>
      <c r="F17" s="55">
        <v>0</v>
      </c>
      <c r="G17" s="55">
        <v>1</v>
      </c>
      <c r="H17" s="55"/>
      <c r="I17" s="55">
        <v>0</v>
      </c>
      <c r="J17" s="55"/>
      <c r="K17" s="175">
        <f t="shared" si="4"/>
        <v>1</v>
      </c>
      <c r="L17" s="120">
        <f t="shared" ref="L17:L79" si="18">IF(LEN(B17)&gt;0,K17/5,"")</f>
        <v>0.2</v>
      </c>
      <c r="M17" s="120">
        <f t="shared" ref="M17:M79" si="19">IF(LEN(B17)&gt;0,E17*L17,"")</f>
        <v>2400</v>
      </c>
      <c r="N17" s="120">
        <f t="shared" si="5"/>
        <v>6.4751381215469625E-2</v>
      </c>
      <c r="O17" s="120">
        <f t="shared" si="6"/>
        <v>777.01657458563545</v>
      </c>
      <c r="P17" s="176">
        <f t="shared" si="7"/>
        <v>777.01657458563545</v>
      </c>
      <c r="Q17" s="176">
        <f>IF(LEN(B17)&gt;0,2*'OSNOVNA PLAČA'!E11,"")</f>
        <v>4000</v>
      </c>
      <c r="R17" s="177"/>
      <c r="AA17" s="156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3"/>
        <v>#N/A</v>
      </c>
      <c r="AH17" s="91" t="e">
        <f t="shared" ca="1" si="14"/>
        <v>#N/A</v>
      </c>
      <c r="AI17" s="93" t="e">
        <f t="shared" ca="1" si="15"/>
        <v>#N/A</v>
      </c>
      <c r="AJ17" s="91" t="e">
        <f t="shared" ca="1" si="16"/>
        <v>#N/A</v>
      </c>
      <c r="AK17" s="91" t="e">
        <f t="shared" ca="1" si="17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5">
      <c r="A18" s="51">
        <f>'OSNOVNA PLAČA'!A12</f>
        <v>3</v>
      </c>
      <c r="B18" s="158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4">
        <f>IF(LEN(B18)&gt;0,SUM('OBRAČUNANA OSNOVNA PLAČA'!E12:J12),"")</f>
        <v>17400</v>
      </c>
      <c r="F18" s="55"/>
      <c r="G18" s="55"/>
      <c r="H18" s="55"/>
      <c r="I18" s="55"/>
      <c r="J18" s="55"/>
      <c r="K18" s="175">
        <f t="shared" si="4"/>
        <v>0</v>
      </c>
      <c r="L18" s="120">
        <f t="shared" si="18"/>
        <v>0</v>
      </c>
      <c r="M18" s="120">
        <f t="shared" si="19"/>
        <v>0</v>
      </c>
      <c r="N18" s="120">
        <f t="shared" si="5"/>
        <v>0</v>
      </c>
      <c r="O18" s="120">
        <f t="shared" si="6"/>
        <v>0</v>
      </c>
      <c r="P18" s="176">
        <f t="shared" si="7"/>
        <v>0</v>
      </c>
      <c r="Q18" s="176">
        <f>IF(LEN(B18)&gt;0,2*'OSNOVNA PLAČA'!E12,"")</f>
        <v>5000</v>
      </c>
      <c r="R18" s="177"/>
      <c r="AA18" s="156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3"/>
        <v>#N/A</v>
      </c>
      <c r="AH18" s="91" t="e">
        <f t="shared" ca="1" si="14"/>
        <v>#N/A</v>
      </c>
      <c r="AI18" s="93" t="e">
        <f t="shared" ca="1" si="15"/>
        <v>#N/A</v>
      </c>
      <c r="AJ18" s="91" t="e">
        <f t="shared" ca="1" si="16"/>
        <v>#N/A</v>
      </c>
      <c r="AK18" s="91" t="e">
        <f t="shared" ca="1" si="17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5">
      <c r="A19" s="51">
        <f>'OSNOVNA PLAČA'!A13</f>
        <v>4</v>
      </c>
      <c r="B19" s="158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4">
        <f>IF(LEN(B19)&gt;0,SUM('OBRAČUNANA OSNOVNA PLAČA'!E13:J13),"")</f>
        <v>0</v>
      </c>
      <c r="F19" s="55"/>
      <c r="G19" s="55"/>
      <c r="H19" s="55"/>
      <c r="I19" s="55">
        <v>0</v>
      </c>
      <c r="J19" s="55"/>
      <c r="K19" s="175">
        <f t="shared" si="4"/>
        <v>0</v>
      </c>
      <c r="L19" s="120">
        <f t="shared" si="18"/>
        <v>0</v>
      </c>
      <c r="M19" s="120">
        <f t="shared" si="19"/>
        <v>0</v>
      </c>
      <c r="N19" s="120">
        <f t="shared" si="5"/>
        <v>0</v>
      </c>
      <c r="O19" s="120">
        <f t="shared" si="6"/>
        <v>0</v>
      </c>
      <c r="P19" s="176">
        <f t="shared" si="7"/>
        <v>0</v>
      </c>
      <c r="Q19" s="176">
        <f>IF(LEN(B19)&gt;0,2*'OSNOVNA PLAČA'!E13,"")</f>
        <v>0</v>
      </c>
      <c r="R19" s="177"/>
      <c r="AA19" s="156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3"/>
        <v>#N/A</v>
      </c>
      <c r="AH19" s="91" t="e">
        <f t="shared" ca="1" si="14"/>
        <v>#N/A</v>
      </c>
      <c r="AI19" s="93" t="e">
        <f t="shared" ca="1" si="15"/>
        <v>#N/A</v>
      </c>
      <c r="AJ19" s="91" t="e">
        <f t="shared" ca="1" si="16"/>
        <v>#N/A</v>
      </c>
      <c r="AK19" s="91" t="e">
        <f t="shared" ca="1" si="17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5">
      <c r="A20" s="51">
        <f>'OSNOVNA PLAČA'!A14</f>
        <v>5</v>
      </c>
      <c r="B20" s="158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4">
        <f>IF(LEN(B20)&gt;0,SUM('OBRAČUNANA OSNOVNA PLAČA'!E14:J14),"")</f>
        <v>0</v>
      </c>
      <c r="F20" s="55"/>
      <c r="G20" s="55"/>
      <c r="H20" s="55">
        <v>0</v>
      </c>
      <c r="I20" s="55"/>
      <c r="J20" s="55"/>
      <c r="K20" s="175">
        <f t="shared" si="4"/>
        <v>0</v>
      </c>
      <c r="L20" s="120">
        <f t="shared" si="18"/>
        <v>0</v>
      </c>
      <c r="M20" s="120">
        <f t="shared" si="19"/>
        <v>0</v>
      </c>
      <c r="N20" s="120">
        <f t="shared" si="5"/>
        <v>0</v>
      </c>
      <c r="O20" s="120">
        <f t="shared" si="6"/>
        <v>0</v>
      </c>
      <c r="P20" s="176">
        <f t="shared" si="7"/>
        <v>0</v>
      </c>
      <c r="Q20" s="176">
        <f>IF(LEN(B20)&gt;0,2*'OSNOVNA PLAČA'!E14,"")</f>
        <v>0</v>
      </c>
      <c r="R20" s="177"/>
      <c r="AA20" s="156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3"/>
        <v>#N/A</v>
      </c>
      <c r="AH20" s="91" t="e">
        <f t="shared" ca="1" si="14"/>
        <v>#N/A</v>
      </c>
      <c r="AI20" s="93" t="e">
        <f t="shared" ca="1" si="15"/>
        <v>#N/A</v>
      </c>
      <c r="AJ20" s="91" t="e">
        <f t="shared" ca="1" si="16"/>
        <v>#N/A</v>
      </c>
      <c r="AK20" s="91" t="e">
        <f t="shared" ca="1" si="17"/>
        <v>#N/A</v>
      </c>
    </row>
    <row r="21" spans="1:46" ht="25.5" customHeight="1" x14ac:dyDescent="0.25">
      <c r="A21" s="51">
        <f>'OSNOVNA PLAČA'!A15</f>
        <v>6</v>
      </c>
      <c r="B21" s="158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4">
        <f>IF(LEN(B21)&gt;0,SUM('OBRAČUNANA OSNOVNA PLAČA'!E15:J15),"")</f>
        <v>0</v>
      </c>
      <c r="F21" s="55"/>
      <c r="G21" s="55">
        <v>0</v>
      </c>
      <c r="H21" s="55"/>
      <c r="I21" s="55"/>
      <c r="J21" s="55">
        <v>0</v>
      </c>
      <c r="K21" s="175">
        <f t="shared" si="4"/>
        <v>0</v>
      </c>
      <c r="L21" s="120">
        <f t="shared" si="18"/>
        <v>0</v>
      </c>
      <c r="M21" s="120">
        <f t="shared" si="19"/>
        <v>0</v>
      </c>
      <c r="N21" s="120">
        <f t="shared" si="5"/>
        <v>0</v>
      </c>
      <c r="O21" s="120">
        <f t="shared" si="6"/>
        <v>0</v>
      </c>
      <c r="P21" s="176">
        <f t="shared" si="7"/>
        <v>0</v>
      </c>
      <c r="Q21" s="176">
        <f>IF(LEN(B21)&gt;0,2*'OSNOVNA PLAČA'!E15,"")</f>
        <v>0</v>
      </c>
      <c r="R21" s="177"/>
      <c r="AA21" s="156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3"/>
        <v>#N/A</v>
      </c>
      <c r="AH21" s="91" t="e">
        <f t="shared" ca="1" si="14"/>
        <v>#N/A</v>
      </c>
      <c r="AI21" s="93" t="e">
        <f t="shared" ca="1" si="15"/>
        <v>#N/A</v>
      </c>
      <c r="AJ21" s="91" t="e">
        <f t="shared" ca="1" si="16"/>
        <v>#N/A</v>
      </c>
      <c r="AK21" s="91" t="e">
        <f t="shared" ca="1" si="17"/>
        <v>#N/A</v>
      </c>
    </row>
    <row r="22" spans="1:46" ht="25.5" customHeight="1" x14ac:dyDescent="0.25">
      <c r="A22" s="51">
        <f>'OSNOVNA PLAČA'!A16</f>
        <v>7</v>
      </c>
      <c r="B22" s="158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4">
        <f>IF(LEN(B22)&gt;0,SUM('OBRAČUNANA OSNOVNA PLAČA'!E16:J16),"")</f>
        <v>15000</v>
      </c>
      <c r="F22" s="55"/>
      <c r="G22" s="55"/>
      <c r="H22" s="55"/>
      <c r="I22" s="55"/>
      <c r="J22" s="55"/>
      <c r="K22" s="175">
        <f t="shared" si="4"/>
        <v>0</v>
      </c>
      <c r="L22" s="120">
        <f t="shared" si="18"/>
        <v>0</v>
      </c>
      <c r="M22" s="120">
        <f t="shared" si="19"/>
        <v>0</v>
      </c>
      <c r="N22" s="120">
        <f t="shared" si="5"/>
        <v>0</v>
      </c>
      <c r="O22" s="120">
        <f t="shared" si="6"/>
        <v>0</v>
      </c>
      <c r="P22" s="176">
        <f t="shared" si="7"/>
        <v>0</v>
      </c>
      <c r="Q22" s="176">
        <f>IF(LEN(B22)&gt;0,2*'OSNOVNA PLAČA'!E16,"")</f>
        <v>3000</v>
      </c>
      <c r="R22" s="177"/>
      <c r="AA22" s="156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3"/>
        <v>#N/A</v>
      </c>
      <c r="AH22" s="91" t="e">
        <f t="shared" ca="1" si="14"/>
        <v>#N/A</v>
      </c>
      <c r="AI22" s="93" t="e">
        <f t="shared" ca="1" si="15"/>
        <v>#N/A</v>
      </c>
      <c r="AJ22" s="91" t="e">
        <f t="shared" ca="1" si="16"/>
        <v>#N/A</v>
      </c>
      <c r="AK22" s="91" t="e">
        <f t="shared" ca="1" si="17"/>
        <v>#N/A</v>
      </c>
    </row>
    <row r="23" spans="1:46" ht="25.5" customHeight="1" x14ac:dyDescent="0.25">
      <c r="A23" s="51">
        <f>'OSNOVNA PLAČA'!A17</f>
        <v>8</v>
      </c>
      <c r="B23" s="158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4">
        <f>IF(LEN(B23)&gt;0,SUM('OBRAČUNANA OSNOVNA PLAČA'!E17:J17),"")</f>
        <v>0</v>
      </c>
      <c r="F23" s="55"/>
      <c r="G23" s="55"/>
      <c r="H23" s="55"/>
      <c r="I23" s="55"/>
      <c r="J23" s="55"/>
      <c r="K23" s="175">
        <f t="shared" si="4"/>
        <v>0</v>
      </c>
      <c r="L23" s="120">
        <f t="shared" si="18"/>
        <v>0</v>
      </c>
      <c r="M23" s="120">
        <f t="shared" si="19"/>
        <v>0</v>
      </c>
      <c r="N23" s="120">
        <f t="shared" si="5"/>
        <v>0</v>
      </c>
      <c r="O23" s="120">
        <f t="shared" si="6"/>
        <v>0</v>
      </c>
      <c r="P23" s="176">
        <f t="shared" si="7"/>
        <v>0</v>
      </c>
      <c r="Q23" s="176">
        <f>IF(LEN(B23)&gt;0,2*'OSNOVNA PLAČA'!E17,"")</f>
        <v>0</v>
      </c>
      <c r="R23" s="177"/>
      <c r="AA23" s="156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3"/>
        <v>#N/A</v>
      </c>
      <c r="AH23" s="91" t="e">
        <f t="shared" ca="1" si="14"/>
        <v>#N/A</v>
      </c>
      <c r="AI23" s="93" t="e">
        <f t="shared" ca="1" si="15"/>
        <v>#N/A</v>
      </c>
      <c r="AJ23" s="91" t="e">
        <f t="shared" ca="1" si="16"/>
        <v>#N/A</v>
      </c>
      <c r="AK23" s="91" t="e">
        <f t="shared" ca="1" si="17"/>
        <v>#N/A</v>
      </c>
    </row>
    <row r="24" spans="1:46" ht="25.5" customHeight="1" x14ac:dyDescent="0.25">
      <c r="A24" s="51">
        <f>'OSNOVNA PLAČA'!A18</f>
        <v>9</v>
      </c>
      <c r="B24" s="158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4">
        <f>IF(LEN(B24)&gt;0,SUM('OBRAČUNANA OSNOVNA PLAČA'!E18:J18),"")</f>
        <v>0</v>
      </c>
      <c r="F24" s="55"/>
      <c r="G24" s="55"/>
      <c r="H24" s="55"/>
      <c r="I24" s="55"/>
      <c r="J24" s="55"/>
      <c r="K24" s="175">
        <f t="shared" si="4"/>
        <v>0</v>
      </c>
      <c r="L24" s="120">
        <f t="shared" si="18"/>
        <v>0</v>
      </c>
      <c r="M24" s="120">
        <f t="shared" si="19"/>
        <v>0</v>
      </c>
      <c r="N24" s="120">
        <f t="shared" si="5"/>
        <v>0</v>
      </c>
      <c r="O24" s="120">
        <f t="shared" si="6"/>
        <v>0</v>
      </c>
      <c r="P24" s="176">
        <f t="shared" si="7"/>
        <v>0</v>
      </c>
      <c r="Q24" s="176">
        <f>IF(LEN(B24)&gt;0,2*'OSNOVNA PLAČA'!E18,"")</f>
        <v>0</v>
      </c>
      <c r="R24" s="177"/>
      <c r="AA24" s="156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3"/>
        <v>#N/A</v>
      </c>
      <c r="AH24" s="91" t="e">
        <f t="shared" ca="1" si="14"/>
        <v>#N/A</v>
      </c>
      <c r="AI24" s="93" t="e">
        <f t="shared" ca="1" si="15"/>
        <v>#N/A</v>
      </c>
      <c r="AJ24" s="91" t="e">
        <f t="shared" ca="1" si="16"/>
        <v>#N/A</v>
      </c>
      <c r="AK24" s="91" t="e">
        <f t="shared" ca="1" si="17"/>
        <v>#N/A</v>
      </c>
    </row>
    <row r="25" spans="1:46" ht="25.5" customHeight="1" x14ac:dyDescent="0.25">
      <c r="A25" s="51">
        <f>'OSNOVNA PLAČA'!A19</f>
        <v>10</v>
      </c>
      <c r="B25" s="158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4">
        <f>IF(LEN(B25)&gt;0,SUM('OBRAČUNANA OSNOVNA PLAČA'!E19:J19),"")</f>
        <v>0</v>
      </c>
      <c r="F25" s="55"/>
      <c r="G25" s="55"/>
      <c r="H25" s="55"/>
      <c r="I25" s="55"/>
      <c r="J25" s="55"/>
      <c r="K25" s="175">
        <f t="shared" si="4"/>
        <v>0</v>
      </c>
      <c r="L25" s="120">
        <f t="shared" si="18"/>
        <v>0</v>
      </c>
      <c r="M25" s="120">
        <f t="shared" si="19"/>
        <v>0</v>
      </c>
      <c r="N25" s="120">
        <f t="shared" si="5"/>
        <v>0</v>
      </c>
      <c r="O25" s="120">
        <f t="shared" si="6"/>
        <v>0</v>
      </c>
      <c r="P25" s="176">
        <f t="shared" si="7"/>
        <v>0</v>
      </c>
      <c r="Q25" s="176">
        <f>IF(LEN(B25)&gt;0,2*'OSNOVNA PLAČA'!E19,"")</f>
        <v>0</v>
      </c>
      <c r="R25" s="177"/>
      <c r="AA25" s="156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3"/>
        <v>#N/A</v>
      </c>
      <c r="AH25" s="91" t="e">
        <f t="shared" ca="1" si="14"/>
        <v>#N/A</v>
      </c>
      <c r="AI25" s="93" t="e">
        <f t="shared" ca="1" si="15"/>
        <v>#N/A</v>
      </c>
      <c r="AJ25" s="91" t="e">
        <f t="shared" ca="1" si="16"/>
        <v>#N/A</v>
      </c>
      <c r="AK25" s="91" t="e">
        <f t="shared" ca="1" si="17"/>
        <v>#N/A</v>
      </c>
    </row>
    <row r="26" spans="1:46" ht="25.5" customHeight="1" x14ac:dyDescent="0.25">
      <c r="A26" s="51">
        <f>'OSNOVNA PLAČA'!A20</f>
        <v>11</v>
      </c>
      <c r="B26" s="158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4">
        <f>IF(LEN(B26)&gt;0,SUM('OBRAČUNANA OSNOVNA PLAČA'!E20:J20),"")</f>
        <v>12000</v>
      </c>
      <c r="F26" s="55"/>
      <c r="G26" s="55"/>
      <c r="H26" s="55"/>
      <c r="I26" s="55"/>
      <c r="J26" s="55"/>
      <c r="K26" s="175">
        <f t="shared" si="4"/>
        <v>0</v>
      </c>
      <c r="L26" s="120">
        <f t="shared" si="18"/>
        <v>0</v>
      </c>
      <c r="M26" s="120">
        <f t="shared" si="19"/>
        <v>0</v>
      </c>
      <c r="N26" s="120">
        <f t="shared" si="5"/>
        <v>0</v>
      </c>
      <c r="O26" s="120">
        <f t="shared" si="6"/>
        <v>0</v>
      </c>
      <c r="P26" s="176">
        <f t="shared" si="7"/>
        <v>0</v>
      </c>
      <c r="Q26" s="176">
        <f>IF(LEN(B26)&gt;0,2*'OSNOVNA PLAČA'!E20,"")</f>
        <v>3000</v>
      </c>
      <c r="R26" s="177"/>
      <c r="AA26" s="156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3"/>
        <v>#N/A</v>
      </c>
      <c r="AH26" s="91" t="e">
        <f t="shared" ca="1" si="14"/>
        <v>#N/A</v>
      </c>
      <c r="AI26" s="93" t="e">
        <f t="shared" ca="1" si="15"/>
        <v>#N/A</v>
      </c>
      <c r="AJ26" s="91" t="e">
        <f t="shared" ca="1" si="16"/>
        <v>#N/A</v>
      </c>
      <c r="AK26" s="91" t="e">
        <f t="shared" ca="1" si="17"/>
        <v>#N/A</v>
      </c>
    </row>
    <row r="27" spans="1:46" ht="25.5" customHeight="1" x14ac:dyDescent="0.25">
      <c r="A27" s="51">
        <f>'OSNOVNA PLAČA'!A21</f>
        <v>12</v>
      </c>
      <c r="B27" s="158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4">
        <f>IF(LEN(B27)&gt;0,SUM('OBRAČUNANA OSNOVNA PLAČA'!E21:J21),"")</f>
        <v>0</v>
      </c>
      <c r="F27" s="55"/>
      <c r="G27" s="55"/>
      <c r="H27" s="55"/>
      <c r="I27" s="55"/>
      <c r="J27" s="55"/>
      <c r="K27" s="175">
        <f t="shared" si="4"/>
        <v>0</v>
      </c>
      <c r="L27" s="120">
        <f t="shared" si="18"/>
        <v>0</v>
      </c>
      <c r="M27" s="120">
        <f t="shared" si="19"/>
        <v>0</v>
      </c>
      <c r="N27" s="120">
        <f t="shared" si="5"/>
        <v>0</v>
      </c>
      <c r="O27" s="120">
        <f t="shared" si="6"/>
        <v>0</v>
      </c>
      <c r="P27" s="176">
        <f t="shared" si="7"/>
        <v>0</v>
      </c>
      <c r="Q27" s="176">
        <f>IF(LEN(B27)&gt;0,2*'OSNOVNA PLAČA'!E21,"")</f>
        <v>0</v>
      </c>
      <c r="R27" s="177"/>
      <c r="AA27" s="156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3"/>
        <v>#N/A</v>
      </c>
      <c r="AH27" s="91" t="e">
        <f t="shared" ca="1" si="14"/>
        <v>#N/A</v>
      </c>
      <c r="AI27" s="93" t="e">
        <f t="shared" ca="1" si="15"/>
        <v>#N/A</v>
      </c>
      <c r="AJ27" s="91" t="e">
        <f t="shared" ca="1" si="16"/>
        <v>#N/A</v>
      </c>
      <c r="AK27" s="91" t="e">
        <f t="shared" ca="1" si="17"/>
        <v>#N/A</v>
      </c>
    </row>
    <row r="28" spans="1:46" ht="25.5" customHeight="1" x14ac:dyDescent="0.25">
      <c r="A28" s="51">
        <f>'OSNOVNA PLAČA'!A22</f>
        <v>13</v>
      </c>
      <c r="B28" s="158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4">
        <f>IF(LEN(B28)&gt;0,SUM('OBRAČUNANA OSNOVNA PLAČA'!E22:J22),"")</f>
        <v>0</v>
      </c>
      <c r="F28" s="55"/>
      <c r="G28" s="55"/>
      <c r="H28" s="55"/>
      <c r="I28" s="55"/>
      <c r="J28" s="55"/>
      <c r="K28" s="175">
        <f t="shared" si="4"/>
        <v>0</v>
      </c>
      <c r="L28" s="120">
        <f t="shared" si="18"/>
        <v>0</v>
      </c>
      <c r="M28" s="120">
        <f t="shared" si="19"/>
        <v>0</v>
      </c>
      <c r="N28" s="120">
        <f t="shared" si="5"/>
        <v>0</v>
      </c>
      <c r="O28" s="120">
        <f t="shared" si="6"/>
        <v>0</v>
      </c>
      <c r="P28" s="176">
        <f t="shared" si="7"/>
        <v>0</v>
      </c>
      <c r="Q28" s="176">
        <f>IF(LEN(B28)&gt;0,2*'OSNOVNA PLAČA'!E22,"")</f>
        <v>0</v>
      </c>
      <c r="R28" s="177"/>
      <c r="AA28" s="156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3"/>
        <v>#N/A</v>
      </c>
      <c r="AH28" s="91" t="e">
        <f t="shared" ca="1" si="14"/>
        <v>#N/A</v>
      </c>
      <c r="AI28" s="93" t="e">
        <f t="shared" ca="1" si="15"/>
        <v>#N/A</v>
      </c>
      <c r="AJ28" s="91" t="e">
        <f t="shared" ca="1" si="16"/>
        <v>#N/A</v>
      </c>
      <c r="AK28" s="91" t="e">
        <f t="shared" ca="1" si="17"/>
        <v>#N/A</v>
      </c>
    </row>
    <row r="29" spans="1:46" ht="25.5" customHeight="1" x14ac:dyDescent="0.25">
      <c r="A29" s="51">
        <f>'OSNOVNA PLAČA'!A23</f>
        <v>14</v>
      </c>
      <c r="B29" s="158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4">
        <f>IF(LEN(B29)&gt;0,SUM('OBRAČUNANA OSNOVNA PLAČA'!E23:J23),"")</f>
        <v>0</v>
      </c>
      <c r="F29" s="55"/>
      <c r="G29" s="55"/>
      <c r="H29" s="55"/>
      <c r="I29" s="55"/>
      <c r="J29" s="55"/>
      <c r="K29" s="175">
        <f t="shared" si="4"/>
        <v>0</v>
      </c>
      <c r="L29" s="120">
        <f t="shared" si="18"/>
        <v>0</v>
      </c>
      <c r="M29" s="120">
        <f t="shared" si="19"/>
        <v>0</v>
      </c>
      <c r="N29" s="120">
        <f t="shared" si="5"/>
        <v>0</v>
      </c>
      <c r="O29" s="120">
        <f t="shared" si="6"/>
        <v>0</v>
      </c>
      <c r="P29" s="176">
        <f t="shared" si="7"/>
        <v>0</v>
      </c>
      <c r="Q29" s="176">
        <f>IF(LEN(B29)&gt;0,2*'OSNOVNA PLAČA'!E23,"")</f>
        <v>0</v>
      </c>
      <c r="R29" s="177"/>
      <c r="AA29" s="156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3"/>
        <v>#N/A</v>
      </c>
      <c r="AH29" s="91" t="e">
        <f t="shared" ca="1" si="14"/>
        <v>#N/A</v>
      </c>
      <c r="AI29" s="93" t="e">
        <f t="shared" ca="1" si="15"/>
        <v>#N/A</v>
      </c>
      <c r="AJ29" s="91" t="e">
        <f t="shared" ca="1" si="16"/>
        <v>#N/A</v>
      </c>
      <c r="AK29" s="91" t="e">
        <f t="shared" ca="1" si="17"/>
        <v>#N/A</v>
      </c>
    </row>
    <row r="30" spans="1:46" ht="25.5" customHeight="1" x14ac:dyDescent="0.25">
      <c r="A30" s="51">
        <f>'OSNOVNA PLAČA'!A24</f>
        <v>15</v>
      </c>
      <c r="B30" s="158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4">
        <f>IF(LEN(B30)&gt;0,SUM('OBRAČUNANA OSNOVNA PLAČA'!E24:J24),"")</f>
        <v>0</v>
      </c>
      <c r="F30" s="55"/>
      <c r="G30" s="55"/>
      <c r="H30" s="55"/>
      <c r="I30" s="55"/>
      <c r="J30" s="55"/>
      <c r="K30" s="175">
        <f t="shared" si="4"/>
        <v>0</v>
      </c>
      <c r="L30" s="120">
        <f t="shared" si="18"/>
        <v>0</v>
      </c>
      <c r="M30" s="120">
        <f t="shared" si="19"/>
        <v>0</v>
      </c>
      <c r="N30" s="120">
        <f t="shared" si="5"/>
        <v>0</v>
      </c>
      <c r="O30" s="120">
        <f t="shared" si="6"/>
        <v>0</v>
      </c>
      <c r="P30" s="176">
        <f t="shared" si="7"/>
        <v>0</v>
      </c>
      <c r="Q30" s="176">
        <f>IF(LEN(B30)&gt;0,2*'OSNOVNA PLAČA'!E24,"")</f>
        <v>0</v>
      </c>
      <c r="R30" s="177"/>
      <c r="AA30" s="156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3"/>
        <v>#N/A</v>
      </c>
      <c r="AH30" s="91" t="e">
        <f t="shared" ca="1" si="14"/>
        <v>#N/A</v>
      </c>
      <c r="AI30" s="93" t="e">
        <f t="shared" ca="1" si="15"/>
        <v>#N/A</v>
      </c>
      <c r="AJ30" s="91" t="e">
        <f t="shared" ca="1" si="16"/>
        <v>#N/A</v>
      </c>
      <c r="AK30" s="91" t="e">
        <f t="shared" ca="1" si="17"/>
        <v>#N/A</v>
      </c>
    </row>
    <row r="31" spans="1:46" ht="25.5" customHeight="1" x14ac:dyDescent="0.25">
      <c r="A31" s="51">
        <f>'OSNOVNA PLAČA'!A25</f>
        <v>16</v>
      </c>
      <c r="B31" s="158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4">
        <f>IF(LEN(B31)&gt;0,SUM('OBRAČUNANA OSNOVNA PLAČA'!E25:J25),"")</f>
        <v>0</v>
      </c>
      <c r="F31" s="55"/>
      <c r="G31" s="55"/>
      <c r="H31" s="55"/>
      <c r="I31" s="55"/>
      <c r="J31" s="55"/>
      <c r="K31" s="175">
        <f t="shared" si="4"/>
        <v>0</v>
      </c>
      <c r="L31" s="120">
        <f t="shared" si="18"/>
        <v>0</v>
      </c>
      <c r="M31" s="120">
        <f t="shared" si="19"/>
        <v>0</v>
      </c>
      <c r="N31" s="120">
        <f t="shared" si="5"/>
        <v>0</v>
      </c>
      <c r="O31" s="120">
        <f t="shared" si="6"/>
        <v>0</v>
      </c>
      <c r="P31" s="176">
        <f t="shared" si="7"/>
        <v>0</v>
      </c>
      <c r="Q31" s="176">
        <f>IF(LEN(B31)&gt;0,2*'OSNOVNA PLAČA'!E25,"")</f>
        <v>0</v>
      </c>
      <c r="R31" s="177"/>
      <c r="AA31" s="156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3"/>
        <v>#N/A</v>
      </c>
      <c r="AH31" s="91" t="e">
        <f t="shared" ca="1" si="14"/>
        <v>#N/A</v>
      </c>
      <c r="AI31" s="93" t="e">
        <f t="shared" ca="1" si="15"/>
        <v>#N/A</v>
      </c>
      <c r="AJ31" s="91" t="e">
        <f t="shared" ca="1" si="16"/>
        <v>#N/A</v>
      </c>
      <c r="AK31" s="91" t="e">
        <f t="shared" ca="1" si="17"/>
        <v>#N/A</v>
      </c>
    </row>
    <row r="32" spans="1:46" ht="25.5" customHeight="1" x14ac:dyDescent="0.25">
      <c r="A32" s="51">
        <f>'OSNOVNA PLAČA'!A26</f>
        <v>17</v>
      </c>
      <c r="B32" s="158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4">
        <f>IF(LEN(B32)&gt;0,SUM('OBRAČUNANA OSNOVNA PLAČA'!E26:J26),"")</f>
        <v>0</v>
      </c>
      <c r="F32" s="55"/>
      <c r="G32" s="55"/>
      <c r="H32" s="55"/>
      <c r="I32" s="55"/>
      <c r="J32" s="55"/>
      <c r="K32" s="175">
        <f t="shared" si="4"/>
        <v>0</v>
      </c>
      <c r="L32" s="120">
        <f t="shared" si="18"/>
        <v>0</v>
      </c>
      <c r="M32" s="120">
        <f t="shared" si="19"/>
        <v>0</v>
      </c>
      <c r="N32" s="120">
        <f t="shared" si="5"/>
        <v>0</v>
      </c>
      <c r="O32" s="120">
        <f t="shared" si="6"/>
        <v>0</v>
      </c>
      <c r="P32" s="176">
        <f t="shared" si="7"/>
        <v>0</v>
      </c>
      <c r="Q32" s="176">
        <f>IF(LEN(B32)&gt;0,2*'OSNOVNA PLAČA'!E26,"")</f>
        <v>0</v>
      </c>
      <c r="R32" s="177"/>
      <c r="AA32" s="156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3"/>
        <v>#N/A</v>
      </c>
      <c r="AH32" s="91" t="e">
        <f t="shared" ca="1" si="14"/>
        <v>#N/A</v>
      </c>
      <c r="AI32" s="93" t="e">
        <f t="shared" ca="1" si="15"/>
        <v>#N/A</v>
      </c>
      <c r="AJ32" s="91" t="e">
        <f t="shared" ca="1" si="16"/>
        <v>#N/A</v>
      </c>
      <c r="AK32" s="91" t="e">
        <f t="shared" ca="1" si="17"/>
        <v>#N/A</v>
      </c>
    </row>
    <row r="33" spans="1:37" ht="25.5" customHeight="1" x14ac:dyDescent="0.25">
      <c r="A33" s="51">
        <f>'OSNOVNA PLAČA'!A27</f>
        <v>18</v>
      </c>
      <c r="B33" s="158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4">
        <f>IF(LEN(B33)&gt;0,SUM('OBRAČUNANA OSNOVNA PLAČA'!E27:J27),"")</f>
        <v>0</v>
      </c>
      <c r="F33" s="55"/>
      <c r="G33" s="55"/>
      <c r="H33" s="55"/>
      <c r="I33" s="55"/>
      <c r="J33" s="55"/>
      <c r="K33" s="175">
        <f t="shared" si="4"/>
        <v>0</v>
      </c>
      <c r="L33" s="120">
        <f t="shared" si="18"/>
        <v>0</v>
      </c>
      <c r="M33" s="120">
        <f t="shared" si="19"/>
        <v>0</v>
      </c>
      <c r="N33" s="120">
        <f t="shared" si="5"/>
        <v>0</v>
      </c>
      <c r="O33" s="120">
        <f t="shared" si="6"/>
        <v>0</v>
      </c>
      <c r="P33" s="176">
        <f t="shared" si="7"/>
        <v>0</v>
      </c>
      <c r="Q33" s="176">
        <f>IF(LEN(B33)&gt;0,2*'OSNOVNA PLAČA'!E27,"")</f>
        <v>0</v>
      </c>
      <c r="R33" s="177"/>
      <c r="AA33" s="156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3"/>
        <v>#N/A</v>
      </c>
      <c r="AH33" s="91" t="e">
        <f t="shared" ca="1" si="14"/>
        <v>#N/A</v>
      </c>
      <c r="AI33" s="93" t="e">
        <f t="shared" ca="1" si="15"/>
        <v>#N/A</v>
      </c>
      <c r="AJ33" s="91" t="e">
        <f t="shared" ca="1" si="16"/>
        <v>#N/A</v>
      </c>
      <c r="AK33" s="91" t="e">
        <f t="shared" ca="1" si="17"/>
        <v>#N/A</v>
      </c>
    </row>
    <row r="34" spans="1:37" ht="25.5" customHeight="1" x14ac:dyDescent="0.25">
      <c r="A34" s="51">
        <f>'OSNOVNA PLAČA'!A28</f>
        <v>19</v>
      </c>
      <c r="B34" s="158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4">
        <f>IF(LEN(B34)&gt;0,SUM('OBRAČUNANA OSNOVNA PLAČA'!E28:J28),"")</f>
        <v>0</v>
      </c>
      <c r="F34" s="55"/>
      <c r="G34" s="55"/>
      <c r="H34" s="55"/>
      <c r="I34" s="55"/>
      <c r="J34" s="55"/>
      <c r="K34" s="175">
        <f t="shared" si="4"/>
        <v>0</v>
      </c>
      <c r="L34" s="120">
        <f t="shared" si="18"/>
        <v>0</v>
      </c>
      <c r="M34" s="120">
        <f t="shared" si="19"/>
        <v>0</v>
      </c>
      <c r="N34" s="120">
        <f t="shared" si="5"/>
        <v>0</v>
      </c>
      <c r="O34" s="120">
        <f t="shared" si="6"/>
        <v>0</v>
      </c>
      <c r="P34" s="176">
        <f t="shared" si="7"/>
        <v>0</v>
      </c>
      <c r="Q34" s="176">
        <f>IF(LEN(B34)&gt;0,2*'OSNOVNA PLAČA'!E28,"")</f>
        <v>0</v>
      </c>
      <c r="R34" s="177"/>
      <c r="AA34" s="156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3"/>
        <v>#N/A</v>
      </c>
      <c r="AH34" s="91" t="e">
        <f t="shared" ca="1" si="14"/>
        <v>#N/A</v>
      </c>
      <c r="AI34" s="93" t="e">
        <f t="shared" ca="1" si="15"/>
        <v>#N/A</v>
      </c>
      <c r="AJ34" s="91" t="e">
        <f t="shared" ca="1" si="16"/>
        <v>#N/A</v>
      </c>
      <c r="AK34" s="91" t="e">
        <f t="shared" ca="1" si="17"/>
        <v>#N/A</v>
      </c>
    </row>
    <row r="35" spans="1:37" ht="25.5" customHeight="1" x14ac:dyDescent="0.25">
      <c r="A35" s="51">
        <f>'OSNOVNA PLAČA'!A29</f>
        <v>20</v>
      </c>
      <c r="B35" s="158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4">
        <f>IF(LEN(B35)&gt;0,SUM('OBRAČUNANA OSNOVNA PLAČA'!E29:J29),"")</f>
        <v>0</v>
      </c>
      <c r="F35" s="55"/>
      <c r="G35" s="55"/>
      <c r="H35" s="55"/>
      <c r="I35" s="55"/>
      <c r="J35" s="55"/>
      <c r="K35" s="175">
        <f t="shared" si="4"/>
        <v>0</v>
      </c>
      <c r="L35" s="120">
        <f t="shared" si="18"/>
        <v>0</v>
      </c>
      <c r="M35" s="120">
        <f t="shared" si="19"/>
        <v>0</v>
      </c>
      <c r="N35" s="120">
        <f t="shared" si="5"/>
        <v>0</v>
      </c>
      <c r="O35" s="120">
        <f t="shared" si="6"/>
        <v>0</v>
      </c>
      <c r="P35" s="176">
        <f t="shared" si="7"/>
        <v>0</v>
      </c>
      <c r="Q35" s="176">
        <f>IF(LEN(B35)&gt;0,2*'OSNOVNA PLAČA'!E29,"")</f>
        <v>0</v>
      </c>
      <c r="R35" s="177"/>
      <c r="AA35" s="156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3"/>
        <v>#N/A</v>
      </c>
      <c r="AH35" s="91" t="e">
        <f t="shared" ca="1" si="14"/>
        <v>#N/A</v>
      </c>
      <c r="AI35" s="93" t="e">
        <f t="shared" ca="1" si="15"/>
        <v>#N/A</v>
      </c>
      <c r="AJ35" s="91" t="e">
        <f t="shared" ca="1" si="16"/>
        <v>#N/A</v>
      </c>
      <c r="AK35" s="91" t="e">
        <f t="shared" ca="1" si="17"/>
        <v>#N/A</v>
      </c>
    </row>
    <row r="36" spans="1:37" ht="25.5" customHeight="1" x14ac:dyDescent="0.25">
      <c r="A36" s="51">
        <f>'OSNOVNA PLAČA'!A30</f>
        <v>21</v>
      </c>
      <c r="B36" s="158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4">
        <f>IF(LEN(B36)&gt;0,SUM('OBRAČUNANA OSNOVNA PLAČA'!E30:J30),"")</f>
        <v>0</v>
      </c>
      <c r="F36" s="55"/>
      <c r="G36" s="55"/>
      <c r="H36" s="55"/>
      <c r="I36" s="55"/>
      <c r="J36" s="55"/>
      <c r="K36" s="175">
        <f t="shared" si="4"/>
        <v>0</v>
      </c>
      <c r="L36" s="120">
        <f t="shared" si="18"/>
        <v>0</v>
      </c>
      <c r="M36" s="120">
        <f t="shared" si="19"/>
        <v>0</v>
      </c>
      <c r="N36" s="120">
        <f t="shared" si="5"/>
        <v>0</v>
      </c>
      <c r="O36" s="120">
        <f t="shared" si="6"/>
        <v>0</v>
      </c>
      <c r="P36" s="176">
        <f t="shared" si="7"/>
        <v>0</v>
      </c>
      <c r="Q36" s="176">
        <f>IF(LEN(B36)&gt;0,2*'OSNOVNA PLAČA'!E30,"")</f>
        <v>0</v>
      </c>
      <c r="R36" s="177"/>
      <c r="AA36" s="156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3"/>
        <v>#N/A</v>
      </c>
      <c r="AH36" s="91" t="e">
        <f t="shared" ca="1" si="14"/>
        <v>#N/A</v>
      </c>
      <c r="AI36" s="93" t="e">
        <f t="shared" ca="1" si="15"/>
        <v>#N/A</v>
      </c>
      <c r="AJ36" s="91" t="e">
        <f t="shared" ca="1" si="16"/>
        <v>#N/A</v>
      </c>
      <c r="AK36" s="91" t="e">
        <f t="shared" ca="1" si="17"/>
        <v>#N/A</v>
      </c>
    </row>
    <row r="37" spans="1:37" ht="25.5" customHeight="1" x14ac:dyDescent="0.25">
      <c r="A37" s="51">
        <f>'OSNOVNA PLAČA'!A31</f>
        <v>22</v>
      </c>
      <c r="B37" s="158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4">
        <f>IF(LEN(B37)&gt;0,SUM('OBRAČUNANA OSNOVNA PLAČA'!E31:J31),"")</f>
        <v>0</v>
      </c>
      <c r="F37" s="55"/>
      <c r="G37" s="55"/>
      <c r="H37" s="55"/>
      <c r="I37" s="55"/>
      <c r="J37" s="55"/>
      <c r="K37" s="175">
        <f t="shared" si="4"/>
        <v>0</v>
      </c>
      <c r="L37" s="120">
        <f t="shared" si="18"/>
        <v>0</v>
      </c>
      <c r="M37" s="120">
        <f t="shared" si="19"/>
        <v>0</v>
      </c>
      <c r="N37" s="120">
        <f t="shared" si="5"/>
        <v>0</v>
      </c>
      <c r="O37" s="120">
        <f t="shared" si="6"/>
        <v>0</v>
      </c>
      <c r="P37" s="176">
        <f t="shared" si="7"/>
        <v>0</v>
      </c>
      <c r="Q37" s="176">
        <f>IF(LEN(B37)&gt;0,2*'OSNOVNA PLAČA'!E31,"")</f>
        <v>0</v>
      </c>
      <c r="R37" s="177"/>
      <c r="AA37" s="156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3"/>
        <v>#N/A</v>
      </c>
      <c r="AH37" s="91" t="e">
        <f t="shared" ca="1" si="14"/>
        <v>#N/A</v>
      </c>
      <c r="AI37" s="93" t="e">
        <f t="shared" ca="1" si="15"/>
        <v>#N/A</v>
      </c>
      <c r="AJ37" s="91" t="e">
        <f t="shared" ca="1" si="16"/>
        <v>#N/A</v>
      </c>
      <c r="AK37" s="91" t="e">
        <f t="shared" ca="1" si="17"/>
        <v>#N/A</v>
      </c>
    </row>
    <row r="38" spans="1:37" ht="25.5" customHeight="1" x14ac:dyDescent="0.25">
      <c r="A38" s="51">
        <f>'OSNOVNA PLAČA'!A32</f>
        <v>23</v>
      </c>
      <c r="B38" s="158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4">
        <f>IF(LEN(B38)&gt;0,SUM('OBRAČUNANA OSNOVNA PLAČA'!E32:J32),"")</f>
        <v>0</v>
      </c>
      <c r="F38" s="55"/>
      <c r="G38" s="55"/>
      <c r="H38" s="55"/>
      <c r="I38" s="55"/>
      <c r="J38" s="55"/>
      <c r="K38" s="175">
        <f t="shared" si="4"/>
        <v>0</v>
      </c>
      <c r="L38" s="120">
        <f t="shared" si="18"/>
        <v>0</v>
      </c>
      <c r="M38" s="120">
        <f t="shared" si="19"/>
        <v>0</v>
      </c>
      <c r="N38" s="120">
        <f t="shared" si="5"/>
        <v>0</v>
      </c>
      <c r="O38" s="120">
        <f t="shared" si="6"/>
        <v>0</v>
      </c>
      <c r="P38" s="176">
        <f t="shared" si="7"/>
        <v>0</v>
      </c>
      <c r="Q38" s="176">
        <f>IF(LEN(B38)&gt;0,2*'OSNOVNA PLAČA'!E32,"")</f>
        <v>0</v>
      </c>
      <c r="R38" s="177"/>
      <c r="AA38" s="156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3"/>
        <v>#N/A</v>
      </c>
      <c r="AH38" s="91" t="e">
        <f t="shared" ca="1" si="14"/>
        <v>#N/A</v>
      </c>
      <c r="AI38" s="93" t="e">
        <f t="shared" ca="1" si="15"/>
        <v>#N/A</v>
      </c>
      <c r="AJ38" s="91" t="e">
        <f t="shared" ca="1" si="16"/>
        <v>#N/A</v>
      </c>
      <c r="AK38" s="91" t="e">
        <f t="shared" ca="1" si="17"/>
        <v>#N/A</v>
      </c>
    </row>
    <row r="39" spans="1:37" ht="25.5" customHeight="1" x14ac:dyDescent="0.25">
      <c r="A39" s="51">
        <f>'OSNOVNA PLAČA'!A33</f>
        <v>24</v>
      </c>
      <c r="B39" s="158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4">
        <f>IF(LEN(B39)&gt;0,SUM('OBRAČUNANA OSNOVNA PLAČA'!E33:J33),"")</f>
        <v>0</v>
      </c>
      <c r="F39" s="55"/>
      <c r="G39" s="55"/>
      <c r="H39" s="55"/>
      <c r="I39" s="55"/>
      <c r="J39" s="55"/>
      <c r="K39" s="175">
        <f t="shared" si="4"/>
        <v>0</v>
      </c>
      <c r="L39" s="120">
        <f t="shared" si="18"/>
        <v>0</v>
      </c>
      <c r="M39" s="120">
        <f t="shared" si="19"/>
        <v>0</v>
      </c>
      <c r="N39" s="120">
        <f t="shared" si="5"/>
        <v>0</v>
      </c>
      <c r="O39" s="120">
        <f t="shared" si="6"/>
        <v>0</v>
      </c>
      <c r="P39" s="176">
        <f t="shared" si="7"/>
        <v>0</v>
      </c>
      <c r="Q39" s="176">
        <f>IF(LEN(B39)&gt;0,2*'OSNOVNA PLAČA'!E33,"")</f>
        <v>0</v>
      </c>
      <c r="R39" s="177"/>
      <c r="AA39" s="156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3"/>
        <v>#N/A</v>
      </c>
      <c r="AH39" s="91" t="e">
        <f t="shared" ca="1" si="14"/>
        <v>#N/A</v>
      </c>
      <c r="AI39" s="93" t="e">
        <f t="shared" ca="1" si="15"/>
        <v>#N/A</v>
      </c>
      <c r="AJ39" s="91" t="e">
        <f t="shared" ca="1" si="16"/>
        <v>#N/A</v>
      </c>
      <c r="AK39" s="91" t="e">
        <f t="shared" ca="1" si="17"/>
        <v>#N/A</v>
      </c>
    </row>
    <row r="40" spans="1:37" ht="25.5" customHeight="1" x14ac:dyDescent="0.25">
      <c r="A40" s="51">
        <f>'OSNOVNA PLAČA'!A34</f>
        <v>25</v>
      </c>
      <c r="B40" s="158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4">
        <f>IF(LEN(B40)&gt;0,SUM('OBRAČUNANA OSNOVNA PLAČA'!E34:J34),"")</f>
        <v>0</v>
      </c>
      <c r="F40" s="55"/>
      <c r="G40" s="55"/>
      <c r="H40" s="55"/>
      <c r="I40" s="55"/>
      <c r="J40" s="55"/>
      <c r="K40" s="175">
        <f t="shared" si="4"/>
        <v>0</v>
      </c>
      <c r="L40" s="120">
        <f t="shared" si="18"/>
        <v>0</v>
      </c>
      <c r="M40" s="120">
        <f t="shared" si="19"/>
        <v>0</v>
      </c>
      <c r="N40" s="120">
        <f t="shared" si="5"/>
        <v>0</v>
      </c>
      <c r="O40" s="120">
        <f t="shared" si="6"/>
        <v>0</v>
      </c>
      <c r="P40" s="176">
        <f t="shared" si="7"/>
        <v>0</v>
      </c>
      <c r="Q40" s="176">
        <f>IF(LEN(B40)&gt;0,2*'OSNOVNA PLAČA'!E34,"")</f>
        <v>0</v>
      </c>
      <c r="R40" s="177"/>
      <c r="AA40" s="156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3"/>
        <v>#N/A</v>
      </c>
      <c r="AH40" s="91" t="e">
        <f t="shared" ca="1" si="14"/>
        <v>#N/A</v>
      </c>
      <c r="AI40" s="93" t="e">
        <f t="shared" ca="1" si="15"/>
        <v>#N/A</v>
      </c>
      <c r="AJ40" s="91" t="e">
        <f t="shared" ca="1" si="16"/>
        <v>#N/A</v>
      </c>
      <c r="AK40" s="91" t="e">
        <f t="shared" ca="1" si="17"/>
        <v>#N/A</v>
      </c>
    </row>
    <row r="41" spans="1:37" ht="25.5" customHeight="1" x14ac:dyDescent="0.25">
      <c r="A41" s="51">
        <f>'OSNOVNA PLAČA'!A35</f>
        <v>26</v>
      </c>
      <c r="B41" s="158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4">
        <f>IF(LEN(B41)&gt;0,SUM('OBRAČUNANA OSNOVNA PLAČA'!E35:J35),"")</f>
        <v>0</v>
      </c>
      <c r="F41" s="55"/>
      <c r="G41" s="55"/>
      <c r="H41" s="55"/>
      <c r="I41" s="55"/>
      <c r="J41" s="55"/>
      <c r="K41" s="175">
        <f t="shared" si="4"/>
        <v>0</v>
      </c>
      <c r="L41" s="120">
        <f t="shared" si="18"/>
        <v>0</v>
      </c>
      <c r="M41" s="120">
        <f t="shared" si="19"/>
        <v>0</v>
      </c>
      <c r="N41" s="120">
        <f t="shared" si="5"/>
        <v>0</v>
      </c>
      <c r="O41" s="120">
        <f t="shared" si="6"/>
        <v>0</v>
      </c>
      <c r="P41" s="176">
        <f t="shared" si="7"/>
        <v>0</v>
      </c>
      <c r="Q41" s="176">
        <f>IF(LEN(B41)&gt;0,2*'OSNOVNA PLAČA'!E35,"")</f>
        <v>0</v>
      </c>
      <c r="R41" s="177"/>
      <c r="AA41" s="156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3"/>
        <v>#N/A</v>
      </c>
      <c r="AH41" s="91" t="e">
        <f t="shared" ca="1" si="14"/>
        <v>#N/A</v>
      </c>
      <c r="AI41" s="93" t="e">
        <f t="shared" ca="1" si="15"/>
        <v>#N/A</v>
      </c>
      <c r="AJ41" s="91" t="e">
        <f t="shared" ca="1" si="16"/>
        <v>#N/A</v>
      </c>
      <c r="AK41" s="91" t="e">
        <f t="shared" ca="1" si="17"/>
        <v>#N/A</v>
      </c>
    </row>
    <row r="42" spans="1:37" ht="25.5" customHeight="1" x14ac:dyDescent="0.25">
      <c r="A42" s="51">
        <f>'OSNOVNA PLAČA'!A36</f>
        <v>27</v>
      </c>
      <c r="B42" s="158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4">
        <f>IF(LEN(B42)&gt;0,SUM('OBRAČUNANA OSNOVNA PLAČA'!E36:J36),"")</f>
        <v>0</v>
      </c>
      <c r="F42" s="55"/>
      <c r="G42" s="55"/>
      <c r="H42" s="55"/>
      <c r="I42" s="55"/>
      <c r="J42" s="55"/>
      <c r="K42" s="175">
        <f t="shared" si="4"/>
        <v>0</v>
      </c>
      <c r="L42" s="120">
        <f t="shared" si="18"/>
        <v>0</v>
      </c>
      <c r="M42" s="120">
        <f t="shared" si="19"/>
        <v>0</v>
      </c>
      <c r="N42" s="120">
        <f t="shared" si="5"/>
        <v>0</v>
      </c>
      <c r="O42" s="120">
        <f t="shared" si="6"/>
        <v>0</v>
      </c>
      <c r="P42" s="176">
        <f t="shared" si="7"/>
        <v>0</v>
      </c>
      <c r="Q42" s="176">
        <f>IF(LEN(B42)&gt;0,2*'OSNOVNA PLAČA'!E36,"")</f>
        <v>0</v>
      </c>
      <c r="R42" s="177"/>
      <c r="AA42" s="156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3"/>
        <v>#N/A</v>
      </c>
      <c r="AH42" s="91" t="e">
        <f t="shared" ca="1" si="14"/>
        <v>#N/A</v>
      </c>
      <c r="AI42" s="93" t="e">
        <f t="shared" ca="1" si="15"/>
        <v>#N/A</v>
      </c>
      <c r="AJ42" s="91" t="e">
        <f t="shared" ca="1" si="16"/>
        <v>#N/A</v>
      </c>
      <c r="AK42" s="91" t="e">
        <f t="shared" ca="1" si="17"/>
        <v>#N/A</v>
      </c>
    </row>
    <row r="43" spans="1:37" ht="25.5" customHeight="1" x14ac:dyDescent="0.25">
      <c r="A43" s="51">
        <f>'OSNOVNA PLAČA'!A37</f>
        <v>28</v>
      </c>
      <c r="B43" s="158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4">
        <f>IF(LEN(B43)&gt;0,SUM('OBRAČUNANA OSNOVNA PLAČA'!E37:J37),"")</f>
        <v>0</v>
      </c>
      <c r="F43" s="55"/>
      <c r="G43" s="55"/>
      <c r="H43" s="55"/>
      <c r="I43" s="55"/>
      <c r="J43" s="55"/>
      <c r="K43" s="175">
        <f t="shared" si="4"/>
        <v>0</v>
      </c>
      <c r="L43" s="120">
        <f t="shared" si="18"/>
        <v>0</v>
      </c>
      <c r="M43" s="120">
        <f t="shared" si="19"/>
        <v>0</v>
      </c>
      <c r="N43" s="120">
        <f t="shared" si="5"/>
        <v>0</v>
      </c>
      <c r="O43" s="120">
        <f t="shared" si="6"/>
        <v>0</v>
      </c>
      <c r="P43" s="176">
        <f t="shared" si="7"/>
        <v>0</v>
      </c>
      <c r="Q43" s="176">
        <f>IF(LEN(B43)&gt;0,2*'OSNOVNA PLAČA'!E37,"")</f>
        <v>0</v>
      </c>
      <c r="R43" s="177"/>
      <c r="AA43" s="156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3"/>
        <v>#N/A</v>
      </c>
      <c r="AH43" s="91" t="e">
        <f t="shared" ca="1" si="14"/>
        <v>#N/A</v>
      </c>
      <c r="AI43" s="93" t="e">
        <f t="shared" ca="1" si="15"/>
        <v>#N/A</v>
      </c>
      <c r="AJ43" s="91" t="e">
        <f t="shared" ca="1" si="16"/>
        <v>#N/A</v>
      </c>
      <c r="AK43" s="91" t="e">
        <f t="shared" ca="1" si="17"/>
        <v>#N/A</v>
      </c>
    </row>
    <row r="44" spans="1:37" ht="25.5" customHeight="1" x14ac:dyDescent="0.25">
      <c r="A44" s="51">
        <f>'OSNOVNA PLAČA'!A38</f>
        <v>29</v>
      </c>
      <c r="B44" s="158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4">
        <f>IF(LEN(B44)&gt;0,SUM('OBRAČUNANA OSNOVNA PLAČA'!E38:J38),"")</f>
        <v>0</v>
      </c>
      <c r="F44" s="55"/>
      <c r="G44" s="55"/>
      <c r="H44" s="55"/>
      <c r="I44" s="55"/>
      <c r="J44" s="55"/>
      <c r="K44" s="175">
        <f t="shared" si="4"/>
        <v>0</v>
      </c>
      <c r="L44" s="120">
        <f t="shared" si="18"/>
        <v>0</v>
      </c>
      <c r="M44" s="120">
        <f t="shared" si="19"/>
        <v>0</v>
      </c>
      <c r="N44" s="120">
        <f t="shared" si="5"/>
        <v>0</v>
      </c>
      <c r="O44" s="120">
        <f t="shared" si="6"/>
        <v>0</v>
      </c>
      <c r="P44" s="176">
        <f t="shared" si="7"/>
        <v>0</v>
      </c>
      <c r="Q44" s="176">
        <f>IF(LEN(B44)&gt;0,2*'OSNOVNA PLAČA'!E38,"")</f>
        <v>0</v>
      </c>
      <c r="R44" s="177"/>
      <c r="AA44" s="156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3"/>
        <v>#N/A</v>
      </c>
      <c r="AH44" s="91" t="e">
        <f t="shared" ca="1" si="14"/>
        <v>#N/A</v>
      </c>
      <c r="AI44" s="93" t="e">
        <f t="shared" ca="1" si="15"/>
        <v>#N/A</v>
      </c>
      <c r="AJ44" s="91" t="e">
        <f t="shared" ca="1" si="16"/>
        <v>#N/A</v>
      </c>
      <c r="AK44" s="91" t="e">
        <f t="shared" ca="1" si="17"/>
        <v>#N/A</v>
      </c>
    </row>
    <row r="45" spans="1:37" ht="25.5" customHeight="1" x14ac:dyDescent="0.25">
      <c r="A45" s="51">
        <f>'OSNOVNA PLAČA'!A39</f>
        <v>30</v>
      </c>
      <c r="B45" s="158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4">
        <f>IF(LEN(B45)&gt;0,SUM('OBRAČUNANA OSNOVNA PLAČA'!E39:J39),"")</f>
        <v>0</v>
      </c>
      <c r="F45" s="55"/>
      <c r="G45" s="55"/>
      <c r="H45" s="55"/>
      <c r="I45" s="55"/>
      <c r="J45" s="55"/>
      <c r="K45" s="175">
        <f t="shared" si="4"/>
        <v>0</v>
      </c>
      <c r="L45" s="120">
        <f t="shared" si="18"/>
        <v>0</v>
      </c>
      <c r="M45" s="120">
        <f t="shared" si="19"/>
        <v>0</v>
      </c>
      <c r="N45" s="120">
        <f t="shared" si="5"/>
        <v>0</v>
      </c>
      <c r="O45" s="120">
        <f t="shared" si="6"/>
        <v>0</v>
      </c>
      <c r="P45" s="176">
        <f t="shared" si="7"/>
        <v>0</v>
      </c>
      <c r="Q45" s="176">
        <f>IF(LEN(B45)&gt;0,2*'OSNOVNA PLAČA'!E39,"")</f>
        <v>0</v>
      </c>
      <c r="R45" s="177"/>
      <c r="AA45" s="156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3"/>
        <v>#N/A</v>
      </c>
      <c r="AH45" s="91" t="e">
        <f t="shared" ca="1" si="14"/>
        <v>#N/A</v>
      </c>
      <c r="AI45" s="93" t="e">
        <f t="shared" ca="1" si="15"/>
        <v>#N/A</v>
      </c>
      <c r="AJ45" s="91" t="e">
        <f t="shared" ca="1" si="16"/>
        <v>#N/A</v>
      </c>
      <c r="AK45" s="91" t="e">
        <f t="shared" ca="1" si="17"/>
        <v>#N/A</v>
      </c>
    </row>
    <row r="46" spans="1:37" ht="25.5" customHeight="1" x14ac:dyDescent="0.25">
      <c r="A46" s="51">
        <f>'OSNOVNA PLAČA'!A40</f>
        <v>31</v>
      </c>
      <c r="B46" s="158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4">
        <f>IF(LEN(B46)&gt;0,SUM('OBRAČUNANA OSNOVNA PLAČA'!E40:J40),"")</f>
        <v>0</v>
      </c>
      <c r="F46" s="55"/>
      <c r="G46" s="55"/>
      <c r="H46" s="55"/>
      <c r="I46" s="55"/>
      <c r="J46" s="55"/>
      <c r="K46" s="175">
        <f t="shared" si="4"/>
        <v>0</v>
      </c>
      <c r="L46" s="120">
        <f t="shared" si="18"/>
        <v>0</v>
      </c>
      <c r="M46" s="120">
        <f t="shared" si="19"/>
        <v>0</v>
      </c>
      <c r="N46" s="120">
        <f t="shared" si="5"/>
        <v>0</v>
      </c>
      <c r="O46" s="120">
        <f t="shared" si="6"/>
        <v>0</v>
      </c>
      <c r="P46" s="176">
        <f t="shared" si="7"/>
        <v>0</v>
      </c>
      <c r="Q46" s="176">
        <f>IF(LEN(B46)&gt;0,2*'OSNOVNA PLAČA'!E40,"")</f>
        <v>0</v>
      </c>
      <c r="R46" s="177"/>
      <c r="AA46" s="156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3"/>
        <v>#N/A</v>
      </c>
      <c r="AH46" s="91" t="e">
        <f t="shared" ca="1" si="14"/>
        <v>#N/A</v>
      </c>
      <c r="AI46" s="93" t="e">
        <f t="shared" ca="1" si="15"/>
        <v>#N/A</v>
      </c>
      <c r="AJ46" s="91" t="e">
        <f t="shared" ca="1" si="16"/>
        <v>#N/A</v>
      </c>
      <c r="AK46" s="91" t="e">
        <f t="shared" ca="1" si="17"/>
        <v>#N/A</v>
      </c>
    </row>
    <row r="47" spans="1:37" ht="25.5" customHeight="1" x14ac:dyDescent="0.25">
      <c r="A47" s="51">
        <f>'OSNOVNA PLAČA'!A41</f>
        <v>32</v>
      </c>
      <c r="B47" s="158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4">
        <f>IF(LEN(B47)&gt;0,SUM('OBRAČUNANA OSNOVNA PLAČA'!E41:J41),"")</f>
        <v>0</v>
      </c>
      <c r="F47" s="55"/>
      <c r="G47" s="55"/>
      <c r="H47" s="55"/>
      <c r="I47" s="55"/>
      <c r="J47" s="55"/>
      <c r="K47" s="175">
        <f t="shared" si="4"/>
        <v>0</v>
      </c>
      <c r="L47" s="120">
        <f t="shared" si="18"/>
        <v>0</v>
      </c>
      <c r="M47" s="120">
        <f t="shared" si="19"/>
        <v>0</v>
      </c>
      <c r="N47" s="120">
        <f t="shared" si="5"/>
        <v>0</v>
      </c>
      <c r="O47" s="120">
        <f t="shared" si="6"/>
        <v>0</v>
      </c>
      <c r="P47" s="176">
        <f t="shared" si="7"/>
        <v>0</v>
      </c>
      <c r="Q47" s="176">
        <f>IF(LEN(B47)&gt;0,2*'OSNOVNA PLAČA'!E41,"")</f>
        <v>0</v>
      </c>
      <c r="R47" s="177"/>
      <c r="AA47" s="156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3"/>
        <v>#N/A</v>
      </c>
      <c r="AH47" s="91" t="e">
        <f t="shared" ca="1" si="14"/>
        <v>#N/A</v>
      </c>
      <c r="AI47" s="93" t="e">
        <f t="shared" ca="1" si="15"/>
        <v>#N/A</v>
      </c>
      <c r="AJ47" s="91" t="e">
        <f t="shared" ca="1" si="16"/>
        <v>#N/A</v>
      </c>
      <c r="AK47" s="91" t="e">
        <f t="shared" ca="1" si="17"/>
        <v>#N/A</v>
      </c>
    </row>
    <row r="48" spans="1:37" ht="25.5" customHeight="1" x14ac:dyDescent="0.25">
      <c r="A48" s="51">
        <f>'OSNOVNA PLAČA'!A42</f>
        <v>33</v>
      </c>
      <c r="B48" s="158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4">
        <f>IF(LEN(B48)&gt;0,SUM('OBRAČUNANA OSNOVNA PLAČA'!E42:J42),"")</f>
        <v>0</v>
      </c>
      <c r="F48" s="55"/>
      <c r="G48" s="55"/>
      <c r="H48" s="55"/>
      <c r="I48" s="55"/>
      <c r="J48" s="55"/>
      <c r="K48" s="175">
        <f t="shared" si="4"/>
        <v>0</v>
      </c>
      <c r="L48" s="120">
        <f t="shared" si="18"/>
        <v>0</v>
      </c>
      <c r="M48" s="120">
        <f t="shared" si="19"/>
        <v>0</v>
      </c>
      <c r="N48" s="120">
        <f t="shared" ref="N48:N79" si="20">IF(LEN(B48)&gt;0,L48*$O$167,"")</f>
        <v>0</v>
      </c>
      <c r="O48" s="120">
        <f t="shared" si="6"/>
        <v>0</v>
      </c>
      <c r="P48" s="176">
        <f t="shared" si="7"/>
        <v>0</v>
      </c>
      <c r="Q48" s="176">
        <f>IF(LEN(B48)&gt;0,2*'OSNOVNA PLAČA'!E42,"")</f>
        <v>0</v>
      </c>
      <c r="R48" s="177"/>
      <c r="AA48" s="156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ref="AD48:AD79" ca="1" si="21">IF(AB48&gt;=AC48,"-",$K48/(5*MAX($L$171:$L$172)))</f>
        <v>#N/A</v>
      </c>
      <c r="AE48" s="91" t="e">
        <f t="shared" ref="AE48:AE79" ca="1" si="22">IF(AB48&gt;=AC48,"-",$K48/(5*MAX($L$171:$L$172))*AJ48)</f>
        <v>#N/A</v>
      </c>
      <c r="AF48" s="92" t="e">
        <f t="shared" ref="AF48:AF79" ca="1" si="23">IF(AD48="-","-",AD48*$AE$167)</f>
        <v>#N/A</v>
      </c>
      <c r="AG48" s="91" t="e">
        <f t="shared" ref="AG48:AG79" ca="1" si="24">IF(AE48="-","-",AE48*$AE$167)</f>
        <v>#N/A</v>
      </c>
      <c r="AH48" s="91" t="e">
        <f t="shared" ca="1" si="14"/>
        <v>#N/A</v>
      </c>
      <c r="AI48" s="93" t="e">
        <f t="shared" ca="1" si="15"/>
        <v>#N/A</v>
      </c>
      <c r="AJ48" s="91" t="e">
        <f t="shared" ca="1" si="16"/>
        <v>#N/A</v>
      </c>
      <c r="AK48" s="91" t="e">
        <f t="shared" ca="1" si="17"/>
        <v>#N/A</v>
      </c>
    </row>
    <row r="49" spans="1:37" ht="25.5" customHeight="1" x14ac:dyDescent="0.25">
      <c r="A49" s="51">
        <f>'OSNOVNA PLAČA'!A43</f>
        <v>34</v>
      </c>
      <c r="B49" s="158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4">
        <f>IF(LEN(B49)&gt;0,SUM('OBRAČUNANA OSNOVNA PLAČA'!E43:J43),"")</f>
        <v>0</v>
      </c>
      <c r="F49" s="55"/>
      <c r="G49" s="55"/>
      <c r="H49" s="55"/>
      <c r="I49" s="55"/>
      <c r="J49" s="55"/>
      <c r="K49" s="175">
        <f t="shared" si="4"/>
        <v>0</v>
      </c>
      <c r="L49" s="120">
        <f t="shared" si="18"/>
        <v>0</v>
      </c>
      <c r="M49" s="120">
        <f t="shared" si="19"/>
        <v>0</v>
      </c>
      <c r="N49" s="120">
        <f t="shared" si="20"/>
        <v>0</v>
      </c>
      <c r="O49" s="120">
        <f t="shared" si="6"/>
        <v>0</v>
      </c>
      <c r="P49" s="176">
        <f t="shared" si="7"/>
        <v>0</v>
      </c>
      <c r="Q49" s="176">
        <f>IF(LEN(B49)&gt;0,2*'OSNOVNA PLAČA'!E43,"")</f>
        <v>0</v>
      </c>
      <c r="R49" s="177"/>
      <c r="AA49" s="156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21"/>
        <v>#N/A</v>
      </c>
      <c r="AE49" s="91" t="e">
        <f t="shared" ca="1" si="22"/>
        <v>#N/A</v>
      </c>
      <c r="AF49" s="92" t="e">
        <f t="shared" ca="1" si="23"/>
        <v>#N/A</v>
      </c>
      <c r="AG49" s="91" t="e">
        <f t="shared" ca="1" si="24"/>
        <v>#N/A</v>
      </c>
      <c r="AH49" s="91" t="e">
        <f t="shared" ca="1" si="14"/>
        <v>#N/A</v>
      </c>
      <c r="AI49" s="93" t="e">
        <f t="shared" ca="1" si="15"/>
        <v>#N/A</v>
      </c>
      <c r="AJ49" s="91" t="e">
        <f t="shared" ca="1" si="16"/>
        <v>#N/A</v>
      </c>
      <c r="AK49" s="91" t="e">
        <f t="shared" ca="1" si="17"/>
        <v>#N/A</v>
      </c>
    </row>
    <row r="50" spans="1:37" ht="25.5" customHeight="1" x14ac:dyDescent="0.25">
      <c r="A50" s="51">
        <f>'OSNOVNA PLAČA'!A44</f>
        <v>35</v>
      </c>
      <c r="B50" s="158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4">
        <f>IF(LEN(B50)&gt;0,SUM('OBRAČUNANA OSNOVNA PLAČA'!E44:J44),"")</f>
        <v>0</v>
      </c>
      <c r="F50" s="55"/>
      <c r="G50" s="55"/>
      <c r="H50" s="55"/>
      <c r="I50" s="55"/>
      <c r="J50" s="55"/>
      <c r="K50" s="175">
        <f t="shared" si="4"/>
        <v>0</v>
      </c>
      <c r="L50" s="120">
        <f t="shared" si="18"/>
        <v>0</v>
      </c>
      <c r="M50" s="120">
        <f t="shared" si="19"/>
        <v>0</v>
      </c>
      <c r="N50" s="120">
        <f t="shared" si="20"/>
        <v>0</v>
      </c>
      <c r="O50" s="120">
        <f t="shared" si="6"/>
        <v>0</v>
      </c>
      <c r="P50" s="176">
        <f t="shared" si="7"/>
        <v>0</v>
      </c>
      <c r="Q50" s="176">
        <f>IF(LEN(B50)&gt;0,2*'OSNOVNA PLAČA'!E44,"")</f>
        <v>0</v>
      </c>
      <c r="R50" s="177"/>
      <c r="AA50" s="156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21"/>
        <v>#N/A</v>
      </c>
      <c r="AE50" s="91" t="e">
        <f t="shared" ca="1" si="22"/>
        <v>#N/A</v>
      </c>
      <c r="AF50" s="92" t="e">
        <f t="shared" ca="1" si="23"/>
        <v>#N/A</v>
      </c>
      <c r="AG50" s="91" t="e">
        <f t="shared" ca="1" si="24"/>
        <v>#N/A</v>
      </c>
      <c r="AH50" s="91" t="e">
        <f t="shared" ca="1" si="14"/>
        <v>#N/A</v>
      </c>
      <c r="AI50" s="93" t="e">
        <f t="shared" ca="1" si="15"/>
        <v>#N/A</v>
      </c>
      <c r="AJ50" s="91" t="e">
        <f t="shared" ca="1" si="16"/>
        <v>#N/A</v>
      </c>
      <c r="AK50" s="91" t="e">
        <f t="shared" ca="1" si="17"/>
        <v>#N/A</v>
      </c>
    </row>
    <row r="51" spans="1:37" ht="25.5" customHeight="1" x14ac:dyDescent="0.25">
      <c r="A51" s="51">
        <f>'OSNOVNA PLAČA'!A45</f>
        <v>36</v>
      </c>
      <c r="B51" s="158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4">
        <f>IF(LEN(B51)&gt;0,SUM('OBRAČUNANA OSNOVNA PLAČA'!E45:J45),"")</f>
        <v>0</v>
      </c>
      <c r="F51" s="55"/>
      <c r="G51" s="55"/>
      <c r="H51" s="55"/>
      <c r="I51" s="55"/>
      <c r="J51" s="55"/>
      <c r="K51" s="175">
        <f t="shared" si="4"/>
        <v>0</v>
      </c>
      <c r="L51" s="120">
        <f t="shared" si="18"/>
        <v>0</v>
      </c>
      <c r="M51" s="120">
        <f t="shared" si="19"/>
        <v>0</v>
      </c>
      <c r="N51" s="120">
        <f t="shared" si="20"/>
        <v>0</v>
      </c>
      <c r="O51" s="120">
        <f t="shared" si="6"/>
        <v>0</v>
      </c>
      <c r="P51" s="176">
        <f t="shared" si="7"/>
        <v>0</v>
      </c>
      <c r="Q51" s="176">
        <f>IF(LEN(B51)&gt;0,2*'OSNOVNA PLAČA'!E45,"")</f>
        <v>0</v>
      </c>
      <c r="R51" s="177"/>
      <c r="AA51" s="156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21"/>
        <v>#N/A</v>
      </c>
      <c r="AE51" s="91" t="e">
        <f t="shared" ca="1" si="22"/>
        <v>#N/A</v>
      </c>
      <c r="AF51" s="92" t="e">
        <f t="shared" ca="1" si="23"/>
        <v>#N/A</v>
      </c>
      <c r="AG51" s="91" t="e">
        <f t="shared" ca="1" si="24"/>
        <v>#N/A</v>
      </c>
      <c r="AH51" s="91" t="e">
        <f t="shared" ca="1" si="14"/>
        <v>#N/A</v>
      </c>
      <c r="AI51" s="93" t="e">
        <f t="shared" ca="1" si="15"/>
        <v>#N/A</v>
      </c>
      <c r="AJ51" s="91" t="e">
        <f t="shared" ca="1" si="16"/>
        <v>#N/A</v>
      </c>
      <c r="AK51" s="91" t="e">
        <f t="shared" ca="1" si="17"/>
        <v>#N/A</v>
      </c>
    </row>
    <row r="52" spans="1:37" ht="25.5" customHeight="1" x14ac:dyDescent="0.25">
      <c r="A52" s="51">
        <f>'OSNOVNA PLAČA'!A46</f>
        <v>37</v>
      </c>
      <c r="B52" s="158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4">
        <f>IF(LEN(B52)&gt;0,SUM('OBRAČUNANA OSNOVNA PLAČA'!E46:J46),"")</f>
        <v>0</v>
      </c>
      <c r="F52" s="55"/>
      <c r="G52" s="55"/>
      <c r="H52" s="55"/>
      <c r="I52" s="55"/>
      <c r="J52" s="55"/>
      <c r="K52" s="175">
        <f t="shared" si="4"/>
        <v>0</v>
      </c>
      <c r="L52" s="120">
        <f t="shared" si="18"/>
        <v>0</v>
      </c>
      <c r="M52" s="120">
        <f t="shared" si="19"/>
        <v>0</v>
      </c>
      <c r="N52" s="120">
        <f t="shared" si="20"/>
        <v>0</v>
      </c>
      <c r="O52" s="120">
        <f t="shared" si="6"/>
        <v>0</v>
      </c>
      <c r="P52" s="176">
        <f t="shared" si="7"/>
        <v>0</v>
      </c>
      <c r="Q52" s="176">
        <f>IF(LEN(B52)&gt;0,2*'OSNOVNA PLAČA'!E46,"")</f>
        <v>0</v>
      </c>
      <c r="R52" s="177"/>
      <c r="AA52" s="156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21"/>
        <v>#N/A</v>
      </c>
      <c r="AE52" s="91" t="e">
        <f t="shared" ca="1" si="22"/>
        <v>#N/A</v>
      </c>
      <c r="AF52" s="92" t="e">
        <f t="shared" ca="1" si="23"/>
        <v>#N/A</v>
      </c>
      <c r="AG52" s="91" t="e">
        <f t="shared" ca="1" si="24"/>
        <v>#N/A</v>
      </c>
      <c r="AH52" s="91" t="e">
        <f t="shared" ca="1" si="14"/>
        <v>#N/A</v>
      </c>
      <c r="AI52" s="93" t="e">
        <f t="shared" ca="1" si="15"/>
        <v>#N/A</v>
      </c>
      <c r="AJ52" s="91" t="e">
        <f t="shared" ca="1" si="16"/>
        <v>#N/A</v>
      </c>
      <c r="AK52" s="91" t="e">
        <f t="shared" ca="1" si="17"/>
        <v>#N/A</v>
      </c>
    </row>
    <row r="53" spans="1:37" ht="25.5" customHeight="1" x14ac:dyDescent="0.25">
      <c r="A53" s="51">
        <f>'OSNOVNA PLAČA'!A47</f>
        <v>38</v>
      </c>
      <c r="B53" s="158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4">
        <f>IF(LEN(B53)&gt;0,SUM('OBRAČUNANA OSNOVNA PLAČA'!E47:J47),"")</f>
        <v>0</v>
      </c>
      <c r="F53" s="55"/>
      <c r="G53" s="55"/>
      <c r="H53" s="55"/>
      <c r="I53" s="55"/>
      <c r="J53" s="55"/>
      <c r="K53" s="175">
        <f t="shared" si="4"/>
        <v>0</v>
      </c>
      <c r="L53" s="120">
        <f t="shared" si="18"/>
        <v>0</v>
      </c>
      <c r="M53" s="120">
        <f t="shared" si="19"/>
        <v>0</v>
      </c>
      <c r="N53" s="120">
        <f t="shared" si="20"/>
        <v>0</v>
      </c>
      <c r="O53" s="120">
        <f t="shared" si="6"/>
        <v>0</v>
      </c>
      <c r="P53" s="176">
        <f t="shared" si="7"/>
        <v>0</v>
      </c>
      <c r="Q53" s="176">
        <f>IF(LEN(B53)&gt;0,2*'OSNOVNA PLAČA'!E47,"")</f>
        <v>0</v>
      </c>
      <c r="R53" s="177"/>
      <c r="AA53" s="156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21"/>
        <v>#N/A</v>
      </c>
      <c r="AE53" s="91" t="e">
        <f t="shared" ca="1" si="22"/>
        <v>#N/A</v>
      </c>
      <c r="AF53" s="92" t="e">
        <f t="shared" ca="1" si="23"/>
        <v>#N/A</v>
      </c>
      <c r="AG53" s="91" t="e">
        <f t="shared" ca="1" si="24"/>
        <v>#N/A</v>
      </c>
      <c r="AH53" s="91" t="e">
        <f t="shared" ca="1" si="14"/>
        <v>#N/A</v>
      </c>
      <c r="AI53" s="93" t="e">
        <f t="shared" ca="1" si="15"/>
        <v>#N/A</v>
      </c>
      <c r="AJ53" s="91" t="e">
        <f t="shared" ca="1" si="16"/>
        <v>#N/A</v>
      </c>
      <c r="AK53" s="91" t="e">
        <f t="shared" ca="1" si="17"/>
        <v>#N/A</v>
      </c>
    </row>
    <row r="54" spans="1:37" ht="25.5" customHeight="1" x14ac:dyDescent="0.25">
      <c r="A54" s="51">
        <f>'OSNOVNA PLAČA'!A48</f>
        <v>39</v>
      </c>
      <c r="B54" s="158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4">
        <f>IF(LEN(B54)&gt;0,SUM('OBRAČUNANA OSNOVNA PLAČA'!E48:J48),"")</f>
        <v>0</v>
      </c>
      <c r="F54" s="55"/>
      <c r="G54" s="55"/>
      <c r="H54" s="55"/>
      <c r="I54" s="55"/>
      <c r="J54" s="55"/>
      <c r="K54" s="175">
        <f t="shared" si="4"/>
        <v>0</v>
      </c>
      <c r="L54" s="120">
        <f t="shared" si="18"/>
        <v>0</v>
      </c>
      <c r="M54" s="120">
        <f t="shared" si="19"/>
        <v>0</v>
      </c>
      <c r="N54" s="120">
        <f t="shared" si="20"/>
        <v>0</v>
      </c>
      <c r="O54" s="120">
        <f t="shared" si="6"/>
        <v>0</v>
      </c>
      <c r="P54" s="176">
        <f t="shared" si="7"/>
        <v>0</v>
      </c>
      <c r="Q54" s="176">
        <f>IF(LEN(B54)&gt;0,2*'OSNOVNA PLAČA'!E48,"")</f>
        <v>0</v>
      </c>
      <c r="R54" s="177"/>
      <c r="AA54" s="156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21"/>
        <v>#N/A</v>
      </c>
      <c r="AE54" s="91" t="e">
        <f t="shared" ca="1" si="22"/>
        <v>#N/A</v>
      </c>
      <c r="AF54" s="92" t="e">
        <f t="shared" ca="1" si="23"/>
        <v>#N/A</v>
      </c>
      <c r="AG54" s="91" t="e">
        <f t="shared" ca="1" si="24"/>
        <v>#N/A</v>
      </c>
      <c r="AH54" s="91" t="e">
        <f t="shared" ca="1" si="14"/>
        <v>#N/A</v>
      </c>
      <c r="AI54" s="93" t="e">
        <f t="shared" ca="1" si="15"/>
        <v>#N/A</v>
      </c>
      <c r="AJ54" s="91" t="e">
        <f t="shared" ca="1" si="16"/>
        <v>#N/A</v>
      </c>
      <c r="AK54" s="91" t="e">
        <f t="shared" ca="1" si="17"/>
        <v>#N/A</v>
      </c>
    </row>
    <row r="55" spans="1:37" ht="25.5" customHeight="1" x14ac:dyDescent="0.25">
      <c r="A55" s="51">
        <f>'OSNOVNA PLAČA'!A49</f>
        <v>40</v>
      </c>
      <c r="B55" s="158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4">
        <f>IF(LEN(B55)&gt;0,SUM('OBRAČUNANA OSNOVNA PLAČA'!E49:J49),"")</f>
        <v>0</v>
      </c>
      <c r="F55" s="55"/>
      <c r="G55" s="55"/>
      <c r="H55" s="55"/>
      <c r="I55" s="55"/>
      <c r="J55" s="55"/>
      <c r="K55" s="175">
        <f t="shared" si="4"/>
        <v>0</v>
      </c>
      <c r="L55" s="120">
        <f t="shared" si="18"/>
        <v>0</v>
      </c>
      <c r="M55" s="120">
        <f t="shared" si="19"/>
        <v>0</v>
      </c>
      <c r="N55" s="120">
        <f t="shared" si="20"/>
        <v>0</v>
      </c>
      <c r="O55" s="120">
        <f t="shared" si="6"/>
        <v>0</v>
      </c>
      <c r="P55" s="176">
        <f t="shared" si="7"/>
        <v>0</v>
      </c>
      <c r="Q55" s="176">
        <f>IF(LEN(B55)&gt;0,2*'OSNOVNA PLAČA'!E49,"")</f>
        <v>0</v>
      </c>
      <c r="R55" s="177"/>
      <c r="AA55" s="156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21"/>
        <v>#N/A</v>
      </c>
      <c r="AE55" s="91" t="e">
        <f t="shared" ca="1" si="22"/>
        <v>#N/A</v>
      </c>
      <c r="AF55" s="92" t="e">
        <f t="shared" ca="1" si="23"/>
        <v>#N/A</v>
      </c>
      <c r="AG55" s="91" t="e">
        <f t="shared" ca="1" si="24"/>
        <v>#N/A</v>
      </c>
      <c r="AH55" s="91" t="e">
        <f t="shared" ca="1" si="14"/>
        <v>#N/A</v>
      </c>
      <c r="AI55" s="93" t="e">
        <f t="shared" ca="1" si="15"/>
        <v>#N/A</v>
      </c>
      <c r="AJ55" s="91" t="e">
        <f t="shared" ca="1" si="16"/>
        <v>#N/A</v>
      </c>
      <c r="AK55" s="91" t="e">
        <f t="shared" ca="1" si="17"/>
        <v>#N/A</v>
      </c>
    </row>
    <row r="56" spans="1:37" ht="25.5" customHeight="1" x14ac:dyDescent="0.25">
      <c r="A56" s="51">
        <f>'OSNOVNA PLAČA'!A50</f>
        <v>41</v>
      </c>
      <c r="B56" s="158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4">
        <f>IF(LEN(B56)&gt;0,SUM('OBRAČUNANA OSNOVNA PLAČA'!E50:J50),"")</f>
        <v>0</v>
      </c>
      <c r="F56" s="55"/>
      <c r="G56" s="55"/>
      <c r="H56" s="55"/>
      <c r="I56" s="55"/>
      <c r="J56" s="55"/>
      <c r="K56" s="175">
        <f t="shared" si="4"/>
        <v>0</v>
      </c>
      <c r="L56" s="120">
        <f t="shared" si="18"/>
        <v>0</v>
      </c>
      <c r="M56" s="120">
        <f t="shared" si="19"/>
        <v>0</v>
      </c>
      <c r="N56" s="120">
        <f t="shared" si="20"/>
        <v>0</v>
      </c>
      <c r="O56" s="120">
        <f t="shared" si="6"/>
        <v>0</v>
      </c>
      <c r="P56" s="176">
        <f t="shared" si="7"/>
        <v>0</v>
      </c>
      <c r="Q56" s="176">
        <f>IF(LEN(B56)&gt;0,2*'OSNOVNA PLAČA'!E50,"")</f>
        <v>0</v>
      </c>
      <c r="R56" s="177"/>
      <c r="AA56" s="156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21"/>
        <v>#N/A</v>
      </c>
      <c r="AE56" s="91" t="e">
        <f t="shared" ca="1" si="22"/>
        <v>#N/A</v>
      </c>
      <c r="AF56" s="92" t="e">
        <f t="shared" ca="1" si="23"/>
        <v>#N/A</v>
      </c>
      <c r="AG56" s="91" t="e">
        <f t="shared" ca="1" si="24"/>
        <v>#N/A</v>
      </c>
      <c r="AH56" s="91" t="e">
        <f t="shared" ca="1" si="14"/>
        <v>#N/A</v>
      </c>
      <c r="AI56" s="93" t="e">
        <f t="shared" ca="1" si="15"/>
        <v>#N/A</v>
      </c>
      <c r="AJ56" s="91" t="e">
        <f t="shared" ca="1" si="16"/>
        <v>#N/A</v>
      </c>
      <c r="AK56" s="91" t="e">
        <f t="shared" ca="1" si="17"/>
        <v>#N/A</v>
      </c>
    </row>
    <row r="57" spans="1:37" ht="25.5" customHeight="1" x14ac:dyDescent="0.25">
      <c r="A57" s="51">
        <f>'OSNOVNA PLAČA'!A51</f>
        <v>42</v>
      </c>
      <c r="B57" s="158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4">
        <f>IF(LEN(B57)&gt;0,SUM('OBRAČUNANA OSNOVNA PLAČA'!E51:J51),"")</f>
        <v>0</v>
      </c>
      <c r="F57" s="55"/>
      <c r="G57" s="55"/>
      <c r="H57" s="55"/>
      <c r="I57" s="55"/>
      <c r="J57" s="55"/>
      <c r="K57" s="175">
        <f t="shared" si="4"/>
        <v>0</v>
      </c>
      <c r="L57" s="120">
        <f t="shared" si="18"/>
        <v>0</v>
      </c>
      <c r="M57" s="120">
        <f t="shared" si="19"/>
        <v>0</v>
      </c>
      <c r="N57" s="120">
        <f t="shared" si="20"/>
        <v>0</v>
      </c>
      <c r="O57" s="120">
        <f t="shared" si="6"/>
        <v>0</v>
      </c>
      <c r="P57" s="176">
        <f t="shared" si="7"/>
        <v>0</v>
      </c>
      <c r="Q57" s="176">
        <f>IF(LEN(B57)&gt;0,2*'OSNOVNA PLAČA'!E51,"")</f>
        <v>0</v>
      </c>
      <c r="R57" s="177"/>
      <c r="AA57" s="156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21"/>
        <v>#N/A</v>
      </c>
      <c r="AE57" s="91" t="e">
        <f t="shared" ca="1" si="22"/>
        <v>#N/A</v>
      </c>
      <c r="AF57" s="92" t="e">
        <f t="shared" ca="1" si="23"/>
        <v>#N/A</v>
      </c>
      <c r="AG57" s="91" t="e">
        <f t="shared" ca="1" si="24"/>
        <v>#N/A</v>
      </c>
      <c r="AH57" s="91" t="e">
        <f t="shared" ca="1" si="14"/>
        <v>#N/A</v>
      </c>
      <c r="AI57" s="93" t="e">
        <f t="shared" ca="1" si="15"/>
        <v>#N/A</v>
      </c>
      <c r="AJ57" s="91" t="e">
        <f t="shared" ca="1" si="16"/>
        <v>#N/A</v>
      </c>
      <c r="AK57" s="91" t="e">
        <f t="shared" ca="1" si="17"/>
        <v>#N/A</v>
      </c>
    </row>
    <row r="58" spans="1:37" ht="25.5" customHeight="1" x14ac:dyDescent="0.25">
      <c r="A58" s="51">
        <f>'OSNOVNA PLAČA'!A52</f>
        <v>43</v>
      </c>
      <c r="B58" s="158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4">
        <f>IF(LEN(B58)&gt;0,SUM('OBRAČUNANA OSNOVNA PLAČA'!E52:J52),"")</f>
        <v>0</v>
      </c>
      <c r="F58" s="55"/>
      <c r="G58" s="55"/>
      <c r="H58" s="55"/>
      <c r="I58" s="55"/>
      <c r="J58" s="55"/>
      <c r="K58" s="175">
        <f t="shared" si="4"/>
        <v>0</v>
      </c>
      <c r="L58" s="120">
        <f t="shared" si="18"/>
        <v>0</v>
      </c>
      <c r="M58" s="120">
        <f t="shared" si="19"/>
        <v>0</v>
      </c>
      <c r="N58" s="120">
        <f t="shared" si="20"/>
        <v>0</v>
      </c>
      <c r="O58" s="120">
        <f t="shared" si="6"/>
        <v>0</v>
      </c>
      <c r="P58" s="176">
        <f t="shared" si="7"/>
        <v>0</v>
      </c>
      <c r="Q58" s="176">
        <f>IF(LEN(B58)&gt;0,2*'OSNOVNA PLAČA'!E52,"")</f>
        <v>0</v>
      </c>
      <c r="R58" s="177"/>
      <c r="AA58" s="156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21"/>
        <v>#N/A</v>
      </c>
      <c r="AE58" s="91" t="e">
        <f t="shared" ca="1" si="22"/>
        <v>#N/A</v>
      </c>
      <c r="AF58" s="92" t="e">
        <f t="shared" ca="1" si="23"/>
        <v>#N/A</v>
      </c>
      <c r="AG58" s="91" t="e">
        <f t="shared" ca="1" si="24"/>
        <v>#N/A</v>
      </c>
      <c r="AH58" s="91" t="e">
        <f t="shared" ca="1" si="14"/>
        <v>#N/A</v>
      </c>
      <c r="AI58" s="93" t="e">
        <f t="shared" ca="1" si="15"/>
        <v>#N/A</v>
      </c>
      <c r="AJ58" s="91" t="e">
        <f t="shared" ca="1" si="16"/>
        <v>#N/A</v>
      </c>
      <c r="AK58" s="91" t="e">
        <f t="shared" ca="1" si="17"/>
        <v>#N/A</v>
      </c>
    </row>
    <row r="59" spans="1:37" ht="25.5" customHeight="1" x14ac:dyDescent="0.25">
      <c r="A59" s="51">
        <f>'OSNOVNA PLAČA'!A53</f>
        <v>44</v>
      </c>
      <c r="B59" s="158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4">
        <f>IF(LEN(B59)&gt;0,SUM('OBRAČUNANA OSNOVNA PLAČA'!E53:J53),"")</f>
        <v>0</v>
      </c>
      <c r="F59" s="55"/>
      <c r="G59" s="55"/>
      <c r="H59" s="55"/>
      <c r="I59" s="55"/>
      <c r="J59" s="55"/>
      <c r="K59" s="175">
        <f t="shared" si="4"/>
        <v>0</v>
      </c>
      <c r="L59" s="120">
        <f t="shared" si="18"/>
        <v>0</v>
      </c>
      <c r="M59" s="120">
        <f t="shared" si="19"/>
        <v>0</v>
      </c>
      <c r="N59" s="120">
        <f t="shared" si="20"/>
        <v>0</v>
      </c>
      <c r="O59" s="120">
        <f t="shared" si="6"/>
        <v>0</v>
      </c>
      <c r="P59" s="176">
        <f t="shared" si="7"/>
        <v>0</v>
      </c>
      <c r="Q59" s="176">
        <f>IF(LEN(B59)&gt;0,2*'OSNOVNA PLAČA'!E53,"")</f>
        <v>0</v>
      </c>
      <c r="R59" s="177"/>
      <c r="AA59" s="156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21"/>
        <v>#N/A</v>
      </c>
      <c r="AE59" s="91" t="e">
        <f t="shared" ca="1" si="22"/>
        <v>#N/A</v>
      </c>
      <c r="AF59" s="92" t="e">
        <f t="shared" ca="1" si="23"/>
        <v>#N/A</v>
      </c>
      <c r="AG59" s="91" t="e">
        <f t="shared" ca="1" si="24"/>
        <v>#N/A</v>
      </c>
      <c r="AH59" s="91" t="e">
        <f t="shared" ca="1" si="14"/>
        <v>#N/A</v>
      </c>
      <c r="AI59" s="93" t="e">
        <f t="shared" ca="1" si="15"/>
        <v>#N/A</v>
      </c>
      <c r="AJ59" s="91" t="e">
        <f t="shared" ca="1" si="16"/>
        <v>#N/A</v>
      </c>
      <c r="AK59" s="91" t="e">
        <f t="shared" ca="1" si="17"/>
        <v>#N/A</v>
      </c>
    </row>
    <row r="60" spans="1:37" ht="25.5" customHeight="1" x14ac:dyDescent="0.25">
      <c r="A60" s="51">
        <f>'OSNOVNA PLAČA'!A54</f>
        <v>45</v>
      </c>
      <c r="B60" s="158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4">
        <f>IF(LEN(B60)&gt;0,SUM('OBRAČUNANA OSNOVNA PLAČA'!E54:J54),"")</f>
        <v>0</v>
      </c>
      <c r="F60" s="55"/>
      <c r="G60" s="55"/>
      <c r="H60" s="55"/>
      <c r="I60" s="55"/>
      <c r="J60" s="55"/>
      <c r="K60" s="175">
        <f t="shared" si="4"/>
        <v>0</v>
      </c>
      <c r="L60" s="120">
        <f t="shared" si="18"/>
        <v>0</v>
      </c>
      <c r="M60" s="120">
        <f t="shared" si="19"/>
        <v>0</v>
      </c>
      <c r="N60" s="120">
        <f t="shared" si="20"/>
        <v>0</v>
      </c>
      <c r="O60" s="120">
        <f t="shared" si="6"/>
        <v>0</v>
      </c>
      <c r="P60" s="176">
        <f t="shared" si="7"/>
        <v>0</v>
      </c>
      <c r="Q60" s="176">
        <f>IF(LEN(B60)&gt;0,2*'OSNOVNA PLAČA'!E54,"")</f>
        <v>0</v>
      </c>
      <c r="R60" s="177"/>
      <c r="AA60" s="156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21"/>
        <v>#N/A</v>
      </c>
      <c r="AE60" s="91" t="e">
        <f t="shared" ca="1" si="22"/>
        <v>#N/A</v>
      </c>
      <c r="AF60" s="92" t="e">
        <f t="shared" ca="1" si="23"/>
        <v>#N/A</v>
      </c>
      <c r="AG60" s="91" t="e">
        <f t="shared" ca="1" si="24"/>
        <v>#N/A</v>
      </c>
      <c r="AH60" s="91" t="e">
        <f t="shared" ca="1" si="14"/>
        <v>#N/A</v>
      </c>
      <c r="AI60" s="93" t="e">
        <f t="shared" ca="1" si="15"/>
        <v>#N/A</v>
      </c>
      <c r="AJ60" s="91" t="e">
        <f t="shared" ca="1" si="16"/>
        <v>#N/A</v>
      </c>
      <c r="AK60" s="91" t="e">
        <f t="shared" ca="1" si="17"/>
        <v>#N/A</v>
      </c>
    </row>
    <row r="61" spans="1:37" ht="25.5" customHeight="1" x14ac:dyDescent="0.25">
      <c r="A61" s="51">
        <f>'OSNOVNA PLAČA'!A55</f>
        <v>46</v>
      </c>
      <c r="B61" s="158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4">
        <f>IF(LEN(B61)&gt;0,SUM('OBRAČUNANA OSNOVNA PLAČA'!E55:J55),"")</f>
        <v>0</v>
      </c>
      <c r="F61" s="55"/>
      <c r="G61" s="55"/>
      <c r="H61" s="55"/>
      <c r="I61" s="55"/>
      <c r="J61" s="55"/>
      <c r="K61" s="175">
        <f t="shared" si="4"/>
        <v>0</v>
      </c>
      <c r="L61" s="120">
        <f t="shared" si="18"/>
        <v>0</v>
      </c>
      <c r="M61" s="120">
        <f t="shared" si="19"/>
        <v>0</v>
      </c>
      <c r="N61" s="120">
        <f t="shared" si="20"/>
        <v>0</v>
      </c>
      <c r="O61" s="120">
        <f t="shared" si="6"/>
        <v>0</v>
      </c>
      <c r="P61" s="176">
        <f t="shared" si="7"/>
        <v>0</v>
      </c>
      <c r="Q61" s="176">
        <f>IF(LEN(B61)&gt;0,2*'OSNOVNA PLAČA'!E55,"")</f>
        <v>0</v>
      </c>
      <c r="R61" s="177"/>
      <c r="AA61" s="156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21"/>
        <v>#N/A</v>
      </c>
      <c r="AE61" s="91" t="e">
        <f t="shared" ca="1" si="22"/>
        <v>#N/A</v>
      </c>
      <c r="AF61" s="92" t="e">
        <f t="shared" ca="1" si="23"/>
        <v>#N/A</v>
      </c>
      <c r="AG61" s="91" t="e">
        <f t="shared" ca="1" si="24"/>
        <v>#N/A</v>
      </c>
      <c r="AH61" s="91" t="e">
        <f t="shared" ca="1" si="14"/>
        <v>#N/A</v>
      </c>
      <c r="AI61" s="93" t="e">
        <f t="shared" ca="1" si="15"/>
        <v>#N/A</v>
      </c>
      <c r="AJ61" s="91" t="e">
        <f t="shared" ca="1" si="16"/>
        <v>#N/A</v>
      </c>
      <c r="AK61" s="91" t="e">
        <f t="shared" ca="1" si="17"/>
        <v>#N/A</v>
      </c>
    </row>
    <row r="62" spans="1:37" ht="25.5" customHeight="1" x14ac:dyDescent="0.25">
      <c r="A62" s="51">
        <f>'OSNOVNA PLAČA'!A56</f>
        <v>47</v>
      </c>
      <c r="B62" s="158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4">
        <f>IF(LEN(B62)&gt;0,SUM('OBRAČUNANA OSNOVNA PLAČA'!E56:J56),"")</f>
        <v>0</v>
      </c>
      <c r="F62" s="55"/>
      <c r="G62" s="55"/>
      <c r="H62" s="55"/>
      <c r="I62" s="55"/>
      <c r="J62" s="55"/>
      <c r="K62" s="175">
        <f t="shared" si="4"/>
        <v>0</v>
      </c>
      <c r="L62" s="120">
        <f t="shared" si="18"/>
        <v>0</v>
      </c>
      <c r="M62" s="120">
        <f t="shared" si="19"/>
        <v>0</v>
      </c>
      <c r="N62" s="120">
        <f t="shared" si="20"/>
        <v>0</v>
      </c>
      <c r="O62" s="120">
        <f t="shared" si="6"/>
        <v>0</v>
      </c>
      <c r="P62" s="176">
        <f t="shared" si="7"/>
        <v>0</v>
      </c>
      <c r="Q62" s="176">
        <f>IF(LEN(B62)&gt;0,2*'OSNOVNA PLAČA'!E56,"")</f>
        <v>0</v>
      </c>
      <c r="R62" s="177"/>
      <c r="AA62" s="156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21"/>
        <v>#N/A</v>
      </c>
      <c r="AE62" s="91" t="e">
        <f t="shared" ca="1" si="22"/>
        <v>#N/A</v>
      </c>
      <c r="AF62" s="92" t="e">
        <f t="shared" ca="1" si="23"/>
        <v>#N/A</v>
      </c>
      <c r="AG62" s="91" t="e">
        <f t="shared" ca="1" si="24"/>
        <v>#N/A</v>
      </c>
      <c r="AH62" s="91" t="e">
        <f t="shared" ca="1" si="14"/>
        <v>#N/A</v>
      </c>
      <c r="AI62" s="93" t="e">
        <f t="shared" ca="1" si="15"/>
        <v>#N/A</v>
      </c>
      <c r="AJ62" s="91" t="e">
        <f t="shared" ca="1" si="16"/>
        <v>#N/A</v>
      </c>
      <c r="AK62" s="91" t="e">
        <f t="shared" ca="1" si="17"/>
        <v>#N/A</v>
      </c>
    </row>
    <row r="63" spans="1:37" ht="25.5" customHeight="1" x14ac:dyDescent="0.25">
      <c r="A63" s="51">
        <f>'OSNOVNA PLAČA'!A57</f>
        <v>48</v>
      </c>
      <c r="B63" s="158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4">
        <f>IF(LEN(B63)&gt;0,SUM('OBRAČUNANA OSNOVNA PLAČA'!E57:J57),"")</f>
        <v>0</v>
      </c>
      <c r="F63" s="55"/>
      <c r="G63" s="55"/>
      <c r="H63" s="55"/>
      <c r="I63" s="55"/>
      <c r="J63" s="55"/>
      <c r="K63" s="175">
        <f t="shared" si="4"/>
        <v>0</v>
      </c>
      <c r="L63" s="120">
        <f t="shared" si="18"/>
        <v>0</v>
      </c>
      <c r="M63" s="120">
        <f t="shared" si="19"/>
        <v>0</v>
      </c>
      <c r="N63" s="120">
        <f t="shared" si="20"/>
        <v>0</v>
      </c>
      <c r="O63" s="120">
        <f t="shared" si="6"/>
        <v>0</v>
      </c>
      <c r="P63" s="176">
        <f t="shared" si="7"/>
        <v>0</v>
      </c>
      <c r="Q63" s="176">
        <f>IF(LEN(B63)&gt;0,2*'OSNOVNA PLAČA'!E57,"")</f>
        <v>0</v>
      </c>
      <c r="R63" s="177"/>
      <c r="AA63" s="156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21"/>
        <v>#N/A</v>
      </c>
      <c r="AE63" s="91" t="e">
        <f t="shared" ca="1" si="22"/>
        <v>#N/A</v>
      </c>
      <c r="AF63" s="92" t="e">
        <f t="shared" ca="1" si="23"/>
        <v>#N/A</v>
      </c>
      <c r="AG63" s="91" t="e">
        <f t="shared" ca="1" si="24"/>
        <v>#N/A</v>
      </c>
      <c r="AH63" s="91" t="e">
        <f t="shared" ca="1" si="14"/>
        <v>#N/A</v>
      </c>
      <c r="AI63" s="93" t="e">
        <f t="shared" ca="1" si="15"/>
        <v>#N/A</v>
      </c>
      <c r="AJ63" s="91" t="e">
        <f t="shared" ca="1" si="16"/>
        <v>#N/A</v>
      </c>
      <c r="AK63" s="91" t="e">
        <f t="shared" ca="1" si="17"/>
        <v>#N/A</v>
      </c>
    </row>
    <row r="64" spans="1:37" ht="25.5" customHeight="1" x14ac:dyDescent="0.25">
      <c r="A64" s="51">
        <f>'OSNOVNA PLAČA'!A58</f>
        <v>49</v>
      </c>
      <c r="B64" s="158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4">
        <f>IF(LEN(B64)&gt;0,SUM('OBRAČUNANA OSNOVNA PLAČA'!E58:J58),"")</f>
        <v>0</v>
      </c>
      <c r="F64" s="55"/>
      <c r="G64" s="55"/>
      <c r="H64" s="55"/>
      <c r="I64" s="55"/>
      <c r="J64" s="55"/>
      <c r="K64" s="175">
        <f t="shared" si="4"/>
        <v>0</v>
      </c>
      <c r="L64" s="120">
        <f t="shared" si="18"/>
        <v>0</v>
      </c>
      <c r="M64" s="120">
        <f t="shared" si="19"/>
        <v>0</v>
      </c>
      <c r="N64" s="120">
        <f t="shared" si="20"/>
        <v>0</v>
      </c>
      <c r="O64" s="120">
        <f t="shared" si="6"/>
        <v>0</v>
      </c>
      <c r="P64" s="176">
        <f t="shared" si="7"/>
        <v>0</v>
      </c>
      <c r="Q64" s="176">
        <f>IF(LEN(B64)&gt;0,2*'OSNOVNA PLAČA'!E58,"")</f>
        <v>0</v>
      </c>
      <c r="R64" s="177"/>
      <c r="AA64" s="156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21"/>
        <v>#N/A</v>
      </c>
      <c r="AE64" s="91" t="e">
        <f t="shared" ca="1" si="22"/>
        <v>#N/A</v>
      </c>
      <c r="AF64" s="92" t="e">
        <f t="shared" ca="1" si="23"/>
        <v>#N/A</v>
      </c>
      <c r="AG64" s="91" t="e">
        <f t="shared" ca="1" si="24"/>
        <v>#N/A</v>
      </c>
      <c r="AH64" s="91" t="e">
        <f t="shared" ca="1" si="14"/>
        <v>#N/A</v>
      </c>
      <c r="AI64" s="93" t="e">
        <f t="shared" ca="1" si="15"/>
        <v>#N/A</v>
      </c>
      <c r="AJ64" s="91" t="e">
        <f t="shared" ca="1" si="16"/>
        <v>#N/A</v>
      </c>
      <c r="AK64" s="91" t="e">
        <f t="shared" ca="1" si="17"/>
        <v>#N/A</v>
      </c>
    </row>
    <row r="65" spans="1:37" ht="25.5" customHeight="1" x14ac:dyDescent="0.25">
      <c r="A65" s="51">
        <f>'OSNOVNA PLAČA'!A59</f>
        <v>50</v>
      </c>
      <c r="B65" s="158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4">
        <f>IF(LEN(B65)&gt;0,SUM('OBRAČUNANA OSNOVNA PLAČA'!E59:J59),"")</f>
        <v>0</v>
      </c>
      <c r="F65" s="55"/>
      <c r="G65" s="55"/>
      <c r="H65" s="55"/>
      <c r="I65" s="55"/>
      <c r="J65" s="55"/>
      <c r="K65" s="175">
        <f t="shared" si="4"/>
        <v>0</v>
      </c>
      <c r="L65" s="120">
        <f t="shared" si="18"/>
        <v>0</v>
      </c>
      <c r="M65" s="120">
        <f t="shared" si="19"/>
        <v>0</v>
      </c>
      <c r="N65" s="120">
        <f t="shared" si="20"/>
        <v>0</v>
      </c>
      <c r="O65" s="120">
        <f t="shared" si="6"/>
        <v>0</v>
      </c>
      <c r="P65" s="176">
        <f t="shared" si="7"/>
        <v>0</v>
      </c>
      <c r="Q65" s="176">
        <f>IF(LEN(B65)&gt;0,2*'OSNOVNA PLAČA'!E59,"")</f>
        <v>0</v>
      </c>
      <c r="R65" s="177"/>
      <c r="AA65" s="156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21"/>
        <v>#N/A</v>
      </c>
      <c r="AE65" s="91" t="e">
        <f t="shared" ca="1" si="22"/>
        <v>#N/A</v>
      </c>
      <c r="AF65" s="92" t="e">
        <f t="shared" ca="1" si="23"/>
        <v>#N/A</v>
      </c>
      <c r="AG65" s="91" t="e">
        <f t="shared" ca="1" si="24"/>
        <v>#N/A</v>
      </c>
      <c r="AH65" s="91" t="e">
        <f t="shared" ca="1" si="14"/>
        <v>#N/A</v>
      </c>
      <c r="AI65" s="93" t="e">
        <f t="shared" ca="1" si="15"/>
        <v>#N/A</v>
      </c>
      <c r="AJ65" s="91" t="e">
        <f t="shared" ca="1" si="16"/>
        <v>#N/A</v>
      </c>
      <c r="AK65" s="91" t="e">
        <f t="shared" ca="1" si="17"/>
        <v>#N/A</v>
      </c>
    </row>
    <row r="66" spans="1:37" ht="25.5" customHeight="1" x14ac:dyDescent="0.25">
      <c r="A66" s="51">
        <f>'OSNOVNA PLAČA'!A60</f>
        <v>51</v>
      </c>
      <c r="B66" s="158" t="str">
        <f>IF(LEN('OSNOVNA PLAČA'!B60)&gt;0,'OSNOVNA PLAČA'!B60,"")</f>
        <v>A51</v>
      </c>
      <c r="C66" s="52">
        <f>IF(LEN(B66)&gt;0,'OSNOVNA PLAČA'!C60,"")</f>
        <v>0</v>
      </c>
      <c r="D66" s="54">
        <f>IF(LEN(B66)&gt;0,'OSNOVNA PLAČA'!D60,"")</f>
        <v>0</v>
      </c>
      <c r="E66" s="174">
        <f>IF(LEN(B66)&gt;0,SUM('OBRAČUNANA OSNOVNA PLAČA'!E60:J60),"")</f>
        <v>0</v>
      </c>
      <c r="F66" s="55"/>
      <c r="G66" s="55"/>
      <c r="H66" s="55"/>
      <c r="I66" s="55"/>
      <c r="J66" s="55"/>
      <c r="K66" s="175">
        <f t="shared" si="4"/>
        <v>0</v>
      </c>
      <c r="L66" s="120">
        <f t="shared" si="18"/>
        <v>0</v>
      </c>
      <c r="M66" s="120">
        <f t="shared" si="19"/>
        <v>0</v>
      </c>
      <c r="N66" s="120">
        <f t="shared" si="20"/>
        <v>0</v>
      </c>
      <c r="O66" s="120">
        <f t="shared" si="6"/>
        <v>0</v>
      </c>
      <c r="P66" s="176">
        <f t="shared" si="7"/>
        <v>0</v>
      </c>
      <c r="Q66" s="176">
        <f>IF(LEN(B66)&gt;0,2*'OSNOVNA PLAČA'!E60,"")</f>
        <v>0</v>
      </c>
      <c r="R66" s="177"/>
      <c r="AA66" s="156">
        <f>ROW()</f>
        <v>66</v>
      </c>
      <c r="AB66" s="91" t="e">
        <f t="shared" ca="1" si="8"/>
        <v>#N/A</v>
      </c>
      <c r="AC66" s="91" t="e">
        <f t="shared" ca="1" si="9"/>
        <v>#N/A</v>
      </c>
      <c r="AD66" s="92" t="e">
        <f t="shared" ca="1" si="21"/>
        <v>#N/A</v>
      </c>
      <c r="AE66" s="91" t="e">
        <f t="shared" ca="1" si="22"/>
        <v>#N/A</v>
      </c>
      <c r="AF66" s="92" t="e">
        <f t="shared" ca="1" si="23"/>
        <v>#N/A</v>
      </c>
      <c r="AG66" s="91" t="e">
        <f t="shared" ca="1" si="24"/>
        <v>#N/A</v>
      </c>
      <c r="AH66" s="91" t="e">
        <f t="shared" ca="1" si="14"/>
        <v>#N/A</v>
      </c>
      <c r="AI66" s="93" t="e">
        <f t="shared" ca="1" si="15"/>
        <v>#N/A</v>
      </c>
      <c r="AJ66" s="91" t="e">
        <f t="shared" ca="1" si="16"/>
        <v>#N/A</v>
      </c>
      <c r="AK66" s="91" t="e">
        <f t="shared" ca="1" si="17"/>
        <v>#N/A</v>
      </c>
    </row>
    <row r="67" spans="1:37" ht="25.5" customHeight="1" x14ac:dyDescent="0.25">
      <c r="A67" s="51">
        <f>'OSNOVNA PLAČA'!A61</f>
        <v>52</v>
      </c>
      <c r="B67" s="158" t="str">
        <f>IF(LEN('OSNOVNA PLAČA'!B61)&gt;0,'OSNOVNA PLAČA'!B61,"")</f>
        <v>A52</v>
      </c>
      <c r="C67" s="52">
        <f>IF(LEN(B67)&gt;0,'OSNOVNA PLAČA'!C61,"")</f>
        <v>0</v>
      </c>
      <c r="D67" s="54">
        <f>IF(LEN(B67)&gt;0,'OSNOVNA PLAČA'!D61,"")</f>
        <v>0</v>
      </c>
      <c r="E67" s="174">
        <f>IF(LEN(B67)&gt;0,SUM('OBRAČUNANA OSNOVNA PLAČA'!E61:J61),"")</f>
        <v>0</v>
      </c>
      <c r="F67" s="55"/>
      <c r="G67" s="55"/>
      <c r="H67" s="55"/>
      <c r="I67" s="55"/>
      <c r="J67" s="55"/>
      <c r="K67" s="175">
        <f t="shared" si="4"/>
        <v>0</v>
      </c>
      <c r="L67" s="120">
        <f t="shared" si="18"/>
        <v>0</v>
      </c>
      <c r="M67" s="120">
        <f t="shared" si="19"/>
        <v>0</v>
      </c>
      <c r="N67" s="120">
        <f t="shared" si="20"/>
        <v>0</v>
      </c>
      <c r="O67" s="120">
        <f t="shared" si="6"/>
        <v>0</v>
      </c>
      <c r="P67" s="176">
        <f t="shared" si="7"/>
        <v>0</v>
      </c>
      <c r="Q67" s="176">
        <f>IF(LEN(B67)&gt;0,2*'OSNOVNA PLAČA'!E61,"")</f>
        <v>0</v>
      </c>
      <c r="R67" s="177"/>
      <c r="AA67" s="156">
        <f>ROW()</f>
        <v>67</v>
      </c>
      <c r="AB67" s="91" t="e">
        <f t="shared" ca="1" si="8"/>
        <v>#N/A</v>
      </c>
      <c r="AC67" s="91" t="e">
        <f t="shared" ca="1" si="9"/>
        <v>#N/A</v>
      </c>
      <c r="AD67" s="92" t="e">
        <f t="shared" ca="1" si="21"/>
        <v>#N/A</v>
      </c>
      <c r="AE67" s="91" t="e">
        <f t="shared" ca="1" si="22"/>
        <v>#N/A</v>
      </c>
      <c r="AF67" s="92" t="e">
        <f t="shared" ca="1" si="23"/>
        <v>#N/A</v>
      </c>
      <c r="AG67" s="91" t="e">
        <f t="shared" ca="1" si="24"/>
        <v>#N/A</v>
      </c>
      <c r="AH67" s="91" t="e">
        <f t="shared" ca="1" si="14"/>
        <v>#N/A</v>
      </c>
      <c r="AI67" s="93" t="e">
        <f t="shared" ca="1" si="15"/>
        <v>#N/A</v>
      </c>
      <c r="AJ67" s="91" t="e">
        <f t="shared" ca="1" si="16"/>
        <v>#N/A</v>
      </c>
      <c r="AK67" s="91" t="e">
        <f t="shared" ca="1" si="17"/>
        <v>#N/A</v>
      </c>
    </row>
    <row r="68" spans="1:37" ht="25.5" customHeight="1" x14ac:dyDescent="0.25">
      <c r="A68" s="51">
        <f>'OSNOVNA PLAČA'!A62</f>
        <v>53</v>
      </c>
      <c r="B68" s="158" t="str">
        <f>IF(LEN('OSNOVNA PLAČA'!B62)&gt;0,'OSNOVNA PLAČA'!B62,"")</f>
        <v>A53</v>
      </c>
      <c r="C68" s="52">
        <f>IF(LEN(B68)&gt;0,'OSNOVNA PLAČA'!C62,"")</f>
        <v>0</v>
      </c>
      <c r="D68" s="54">
        <f>IF(LEN(B68)&gt;0,'OSNOVNA PLAČA'!D62,"")</f>
        <v>0</v>
      </c>
      <c r="E68" s="174">
        <f>IF(LEN(B68)&gt;0,SUM('OBRAČUNANA OSNOVNA PLAČA'!E62:J62),"")</f>
        <v>0</v>
      </c>
      <c r="F68" s="55"/>
      <c r="G68" s="55"/>
      <c r="H68" s="55"/>
      <c r="I68" s="55"/>
      <c r="J68" s="55"/>
      <c r="K68" s="175">
        <f t="shared" si="4"/>
        <v>0</v>
      </c>
      <c r="L68" s="120">
        <f t="shared" si="18"/>
        <v>0</v>
      </c>
      <c r="M68" s="120">
        <f t="shared" si="19"/>
        <v>0</v>
      </c>
      <c r="N68" s="120">
        <f t="shared" si="20"/>
        <v>0</v>
      </c>
      <c r="O68" s="120">
        <f t="shared" si="6"/>
        <v>0</v>
      </c>
      <c r="P68" s="176">
        <f t="shared" si="7"/>
        <v>0</v>
      </c>
      <c r="Q68" s="176">
        <f>IF(LEN(B68)&gt;0,2*'OSNOVNA PLAČA'!E62,"")</f>
        <v>0</v>
      </c>
      <c r="R68" s="177"/>
      <c r="AA68" s="156">
        <f>ROW()</f>
        <v>68</v>
      </c>
      <c r="AB68" s="91" t="e">
        <f t="shared" ca="1" si="8"/>
        <v>#N/A</v>
      </c>
      <c r="AC68" s="91" t="e">
        <f t="shared" ca="1" si="9"/>
        <v>#N/A</v>
      </c>
      <c r="AD68" s="92" t="e">
        <f t="shared" ca="1" si="21"/>
        <v>#N/A</v>
      </c>
      <c r="AE68" s="91" t="e">
        <f t="shared" ca="1" si="22"/>
        <v>#N/A</v>
      </c>
      <c r="AF68" s="92" t="e">
        <f t="shared" ca="1" si="23"/>
        <v>#N/A</v>
      </c>
      <c r="AG68" s="91" t="e">
        <f t="shared" ca="1" si="24"/>
        <v>#N/A</v>
      </c>
      <c r="AH68" s="91" t="e">
        <f t="shared" ca="1" si="14"/>
        <v>#N/A</v>
      </c>
      <c r="AI68" s="93" t="e">
        <f t="shared" ca="1" si="15"/>
        <v>#N/A</v>
      </c>
      <c r="AJ68" s="91" t="e">
        <f t="shared" ca="1" si="16"/>
        <v>#N/A</v>
      </c>
      <c r="AK68" s="91" t="e">
        <f t="shared" ca="1" si="17"/>
        <v>#N/A</v>
      </c>
    </row>
    <row r="69" spans="1:37" ht="25.5" customHeight="1" x14ac:dyDescent="0.25">
      <c r="A69" s="51">
        <f>'OSNOVNA PLAČA'!A63</f>
        <v>54</v>
      </c>
      <c r="B69" s="158" t="str">
        <f>IF(LEN('OSNOVNA PLAČA'!B63)&gt;0,'OSNOVNA PLAČA'!B63,"")</f>
        <v>A54</v>
      </c>
      <c r="C69" s="52">
        <f>IF(LEN(B69)&gt;0,'OSNOVNA PLAČA'!C63,"")</f>
        <v>0</v>
      </c>
      <c r="D69" s="54">
        <f>IF(LEN(B69)&gt;0,'OSNOVNA PLAČA'!D63,"")</f>
        <v>0</v>
      </c>
      <c r="E69" s="174">
        <f>IF(LEN(B69)&gt;0,SUM('OBRAČUNANA OSNOVNA PLAČA'!E63:J63),"")</f>
        <v>0</v>
      </c>
      <c r="F69" s="55"/>
      <c r="G69" s="55"/>
      <c r="H69" s="55"/>
      <c r="I69" s="55"/>
      <c r="J69" s="55"/>
      <c r="K69" s="175">
        <f t="shared" si="4"/>
        <v>0</v>
      </c>
      <c r="L69" s="120">
        <f t="shared" si="18"/>
        <v>0</v>
      </c>
      <c r="M69" s="120">
        <f t="shared" si="19"/>
        <v>0</v>
      </c>
      <c r="N69" s="120">
        <f t="shared" si="20"/>
        <v>0</v>
      </c>
      <c r="O69" s="120">
        <f t="shared" si="6"/>
        <v>0</v>
      </c>
      <c r="P69" s="176">
        <f t="shared" si="7"/>
        <v>0</v>
      </c>
      <c r="Q69" s="176">
        <f>IF(LEN(B69)&gt;0,2*'OSNOVNA PLAČA'!E63,"")</f>
        <v>0</v>
      </c>
      <c r="R69" s="177"/>
      <c r="AA69" s="156">
        <f>ROW()</f>
        <v>69</v>
      </c>
      <c r="AB69" s="91" t="e">
        <f t="shared" ca="1" si="8"/>
        <v>#N/A</v>
      </c>
      <c r="AC69" s="91" t="e">
        <f t="shared" ca="1" si="9"/>
        <v>#N/A</v>
      </c>
      <c r="AD69" s="92" t="e">
        <f t="shared" ca="1" si="21"/>
        <v>#N/A</v>
      </c>
      <c r="AE69" s="91" t="e">
        <f t="shared" ca="1" si="22"/>
        <v>#N/A</v>
      </c>
      <c r="AF69" s="92" t="e">
        <f t="shared" ca="1" si="23"/>
        <v>#N/A</v>
      </c>
      <c r="AG69" s="91" t="e">
        <f t="shared" ca="1" si="24"/>
        <v>#N/A</v>
      </c>
      <c r="AH69" s="91" t="e">
        <f t="shared" ca="1" si="14"/>
        <v>#N/A</v>
      </c>
      <c r="AI69" s="93" t="e">
        <f t="shared" ca="1" si="15"/>
        <v>#N/A</v>
      </c>
      <c r="AJ69" s="91" t="e">
        <f t="shared" ca="1" si="16"/>
        <v>#N/A</v>
      </c>
      <c r="AK69" s="91" t="e">
        <f t="shared" ca="1" si="17"/>
        <v>#N/A</v>
      </c>
    </row>
    <row r="70" spans="1:37" ht="25.5" customHeight="1" x14ac:dyDescent="0.25">
      <c r="A70" s="51">
        <f>'OSNOVNA PLAČA'!A64</f>
        <v>55</v>
      </c>
      <c r="B70" s="158" t="str">
        <f>IF(LEN('OSNOVNA PLAČA'!B64)&gt;0,'OSNOVNA PLAČA'!B64,"")</f>
        <v>A55</v>
      </c>
      <c r="C70" s="52">
        <f>IF(LEN(B70)&gt;0,'OSNOVNA PLAČA'!C64,"")</f>
        <v>0</v>
      </c>
      <c r="D70" s="54">
        <f>IF(LEN(B70)&gt;0,'OSNOVNA PLAČA'!D64,"")</f>
        <v>0</v>
      </c>
      <c r="E70" s="174">
        <f>IF(LEN(B70)&gt;0,SUM('OBRAČUNANA OSNOVNA PLAČA'!E64:J64),"")</f>
        <v>0</v>
      </c>
      <c r="F70" s="55"/>
      <c r="G70" s="55"/>
      <c r="H70" s="55"/>
      <c r="I70" s="55"/>
      <c r="J70" s="55"/>
      <c r="K70" s="175">
        <f t="shared" si="4"/>
        <v>0</v>
      </c>
      <c r="L70" s="120">
        <f t="shared" si="18"/>
        <v>0</v>
      </c>
      <c r="M70" s="120">
        <f t="shared" si="19"/>
        <v>0</v>
      </c>
      <c r="N70" s="120">
        <f t="shared" si="20"/>
        <v>0</v>
      </c>
      <c r="O70" s="120">
        <f t="shared" si="6"/>
        <v>0</v>
      </c>
      <c r="P70" s="176">
        <f t="shared" si="7"/>
        <v>0</v>
      </c>
      <c r="Q70" s="176">
        <f>IF(LEN(B70)&gt;0,2*'OSNOVNA PLAČA'!E64,"")</f>
        <v>0</v>
      </c>
      <c r="R70" s="177"/>
      <c r="AA70" s="156">
        <f>ROW()</f>
        <v>70</v>
      </c>
      <c r="AB70" s="91" t="e">
        <f t="shared" ca="1" si="8"/>
        <v>#N/A</v>
      </c>
      <c r="AC70" s="91" t="e">
        <f t="shared" ca="1" si="9"/>
        <v>#N/A</v>
      </c>
      <c r="AD70" s="92" t="e">
        <f t="shared" ca="1" si="21"/>
        <v>#N/A</v>
      </c>
      <c r="AE70" s="91" t="e">
        <f t="shared" ca="1" si="22"/>
        <v>#N/A</v>
      </c>
      <c r="AF70" s="92" t="e">
        <f t="shared" ca="1" si="23"/>
        <v>#N/A</v>
      </c>
      <c r="AG70" s="91" t="e">
        <f t="shared" ca="1" si="24"/>
        <v>#N/A</v>
      </c>
      <c r="AH70" s="91" t="e">
        <f t="shared" ca="1" si="14"/>
        <v>#N/A</v>
      </c>
      <c r="AI70" s="93" t="e">
        <f t="shared" ca="1" si="15"/>
        <v>#N/A</v>
      </c>
      <c r="AJ70" s="91" t="e">
        <f t="shared" ca="1" si="16"/>
        <v>#N/A</v>
      </c>
      <c r="AK70" s="91" t="e">
        <f t="shared" ca="1" si="17"/>
        <v>#N/A</v>
      </c>
    </row>
    <row r="71" spans="1:37" ht="25.5" customHeight="1" x14ac:dyDescent="0.25">
      <c r="A71" s="51">
        <f>'OSNOVNA PLAČA'!A65</f>
        <v>56</v>
      </c>
      <c r="B71" s="158" t="str">
        <f>IF(LEN('OSNOVNA PLAČA'!B65)&gt;0,'OSNOVNA PLAČA'!B65,"")</f>
        <v>A56</v>
      </c>
      <c r="C71" s="52">
        <f>IF(LEN(B71)&gt;0,'OSNOVNA PLAČA'!C65,"")</f>
        <v>0</v>
      </c>
      <c r="D71" s="54">
        <f>IF(LEN(B71)&gt;0,'OSNOVNA PLAČA'!D65,"")</f>
        <v>0</v>
      </c>
      <c r="E71" s="174">
        <f>IF(LEN(B71)&gt;0,SUM('OBRAČUNANA OSNOVNA PLAČA'!E65:J65),"")</f>
        <v>0</v>
      </c>
      <c r="F71" s="55"/>
      <c r="G71" s="55"/>
      <c r="H71" s="55"/>
      <c r="I71" s="55"/>
      <c r="J71" s="55"/>
      <c r="K71" s="175">
        <f t="shared" si="4"/>
        <v>0</v>
      </c>
      <c r="L71" s="120">
        <f t="shared" si="18"/>
        <v>0</v>
      </c>
      <c r="M71" s="120">
        <f t="shared" si="19"/>
        <v>0</v>
      </c>
      <c r="N71" s="120">
        <f t="shared" si="20"/>
        <v>0</v>
      </c>
      <c r="O71" s="120">
        <f t="shared" si="6"/>
        <v>0</v>
      </c>
      <c r="P71" s="176">
        <f t="shared" si="7"/>
        <v>0</v>
      </c>
      <c r="Q71" s="176">
        <f>IF(LEN(B71)&gt;0,2*'OSNOVNA PLAČA'!E65,"")</f>
        <v>0</v>
      </c>
      <c r="R71" s="177"/>
      <c r="AA71" s="156">
        <f>ROW()</f>
        <v>71</v>
      </c>
      <c r="AB71" s="91" t="e">
        <f t="shared" ca="1" si="8"/>
        <v>#N/A</v>
      </c>
      <c r="AC71" s="91" t="e">
        <f t="shared" ca="1" si="9"/>
        <v>#N/A</v>
      </c>
      <c r="AD71" s="92" t="e">
        <f t="shared" ca="1" si="21"/>
        <v>#N/A</v>
      </c>
      <c r="AE71" s="91" t="e">
        <f t="shared" ca="1" si="22"/>
        <v>#N/A</v>
      </c>
      <c r="AF71" s="92" t="e">
        <f t="shared" ca="1" si="23"/>
        <v>#N/A</v>
      </c>
      <c r="AG71" s="91" t="e">
        <f t="shared" ca="1" si="24"/>
        <v>#N/A</v>
      </c>
      <c r="AH71" s="91" t="e">
        <f t="shared" ca="1" si="14"/>
        <v>#N/A</v>
      </c>
      <c r="AI71" s="93" t="e">
        <f t="shared" ca="1" si="15"/>
        <v>#N/A</v>
      </c>
      <c r="AJ71" s="91" t="e">
        <f t="shared" ca="1" si="16"/>
        <v>#N/A</v>
      </c>
      <c r="AK71" s="91" t="e">
        <f t="shared" ca="1" si="17"/>
        <v>#N/A</v>
      </c>
    </row>
    <row r="72" spans="1:37" ht="25.5" customHeight="1" x14ac:dyDescent="0.25">
      <c r="A72" s="51">
        <f>'OSNOVNA PLAČA'!A66</f>
        <v>57</v>
      </c>
      <c r="B72" s="158" t="str">
        <f>IF(LEN('OSNOVNA PLAČA'!B66)&gt;0,'OSNOVNA PLAČA'!B66,"")</f>
        <v>A57</v>
      </c>
      <c r="C72" s="52">
        <f>IF(LEN(B72)&gt;0,'OSNOVNA PLAČA'!C66,"")</f>
        <v>0</v>
      </c>
      <c r="D72" s="54">
        <f>IF(LEN(B72)&gt;0,'OSNOVNA PLAČA'!D66,"")</f>
        <v>0</v>
      </c>
      <c r="E72" s="174">
        <f>IF(LEN(B72)&gt;0,SUM('OBRAČUNANA OSNOVNA PLAČA'!E66:J66),"")</f>
        <v>0</v>
      </c>
      <c r="F72" s="55"/>
      <c r="G72" s="55"/>
      <c r="H72" s="55"/>
      <c r="I72" s="55"/>
      <c r="J72" s="55"/>
      <c r="K72" s="175">
        <f t="shared" si="4"/>
        <v>0</v>
      </c>
      <c r="L72" s="120">
        <f t="shared" si="18"/>
        <v>0</v>
      </c>
      <c r="M72" s="120">
        <f t="shared" si="19"/>
        <v>0</v>
      </c>
      <c r="N72" s="120">
        <f t="shared" si="20"/>
        <v>0</v>
      </c>
      <c r="O72" s="120">
        <f t="shared" si="6"/>
        <v>0</v>
      </c>
      <c r="P72" s="176">
        <f t="shared" si="7"/>
        <v>0</v>
      </c>
      <c r="Q72" s="176">
        <f>IF(LEN(B72)&gt;0,2*'OSNOVNA PLAČA'!E66,"")</f>
        <v>0</v>
      </c>
      <c r="R72" s="177"/>
      <c r="AA72" s="156">
        <f>ROW()</f>
        <v>72</v>
      </c>
      <c r="AB72" s="91" t="e">
        <f t="shared" ca="1" si="8"/>
        <v>#N/A</v>
      </c>
      <c r="AC72" s="91" t="e">
        <f t="shared" ca="1" si="9"/>
        <v>#N/A</v>
      </c>
      <c r="AD72" s="92" t="e">
        <f t="shared" ca="1" si="21"/>
        <v>#N/A</v>
      </c>
      <c r="AE72" s="91" t="e">
        <f t="shared" ca="1" si="22"/>
        <v>#N/A</v>
      </c>
      <c r="AF72" s="92" t="e">
        <f t="shared" ca="1" si="23"/>
        <v>#N/A</v>
      </c>
      <c r="AG72" s="91" t="e">
        <f t="shared" ca="1" si="24"/>
        <v>#N/A</v>
      </c>
      <c r="AH72" s="91" t="e">
        <f t="shared" ca="1" si="14"/>
        <v>#N/A</v>
      </c>
      <c r="AI72" s="93" t="e">
        <f t="shared" ca="1" si="15"/>
        <v>#N/A</v>
      </c>
      <c r="AJ72" s="91" t="e">
        <f t="shared" ca="1" si="16"/>
        <v>#N/A</v>
      </c>
      <c r="AK72" s="91" t="e">
        <f t="shared" ca="1" si="17"/>
        <v>#N/A</v>
      </c>
    </row>
    <row r="73" spans="1:37" ht="25.5" customHeight="1" x14ac:dyDescent="0.25">
      <c r="A73" s="51">
        <f>'OSNOVNA PLAČA'!A67</f>
        <v>58</v>
      </c>
      <c r="B73" s="158" t="str">
        <f>IF(LEN('OSNOVNA PLAČA'!B67)&gt;0,'OSNOVNA PLAČA'!B67,"")</f>
        <v>A58</v>
      </c>
      <c r="C73" s="52">
        <f>IF(LEN(B73)&gt;0,'OSNOVNA PLAČA'!C67,"")</f>
        <v>0</v>
      </c>
      <c r="D73" s="54">
        <f>IF(LEN(B73)&gt;0,'OSNOVNA PLAČA'!D67,"")</f>
        <v>0</v>
      </c>
      <c r="E73" s="174">
        <f>IF(LEN(B73)&gt;0,SUM('OBRAČUNANA OSNOVNA PLAČA'!E67:J67),"")</f>
        <v>0</v>
      </c>
      <c r="F73" s="55"/>
      <c r="G73" s="55"/>
      <c r="H73" s="55"/>
      <c r="I73" s="55"/>
      <c r="J73" s="55"/>
      <c r="K73" s="175">
        <f t="shared" si="4"/>
        <v>0</v>
      </c>
      <c r="L73" s="120">
        <f t="shared" si="18"/>
        <v>0</v>
      </c>
      <c r="M73" s="120">
        <f t="shared" si="19"/>
        <v>0</v>
      </c>
      <c r="N73" s="120">
        <f t="shared" si="20"/>
        <v>0</v>
      </c>
      <c r="O73" s="120">
        <f t="shared" si="6"/>
        <v>0</v>
      </c>
      <c r="P73" s="176">
        <f t="shared" si="7"/>
        <v>0</v>
      </c>
      <c r="Q73" s="176">
        <f>IF(LEN(B73)&gt;0,2*'OSNOVNA PLAČA'!E67,"")</f>
        <v>0</v>
      </c>
      <c r="R73" s="177"/>
      <c r="AA73" s="156">
        <f>ROW()</f>
        <v>73</v>
      </c>
      <c r="AB73" s="91" t="e">
        <f t="shared" ca="1" si="8"/>
        <v>#N/A</v>
      </c>
      <c r="AC73" s="91" t="e">
        <f t="shared" ca="1" si="9"/>
        <v>#N/A</v>
      </c>
      <c r="AD73" s="92" t="e">
        <f t="shared" ca="1" si="21"/>
        <v>#N/A</v>
      </c>
      <c r="AE73" s="91" t="e">
        <f t="shared" ca="1" si="22"/>
        <v>#N/A</v>
      </c>
      <c r="AF73" s="92" t="e">
        <f t="shared" ca="1" si="23"/>
        <v>#N/A</v>
      </c>
      <c r="AG73" s="91" t="e">
        <f t="shared" ca="1" si="24"/>
        <v>#N/A</v>
      </c>
      <c r="AH73" s="91" t="e">
        <f t="shared" ca="1" si="14"/>
        <v>#N/A</v>
      </c>
      <c r="AI73" s="93" t="e">
        <f t="shared" ca="1" si="15"/>
        <v>#N/A</v>
      </c>
      <c r="AJ73" s="91" t="e">
        <f t="shared" ca="1" si="16"/>
        <v>#N/A</v>
      </c>
      <c r="AK73" s="91" t="e">
        <f t="shared" ca="1" si="17"/>
        <v>#N/A</v>
      </c>
    </row>
    <row r="74" spans="1:37" ht="25.5" customHeight="1" x14ac:dyDescent="0.25">
      <c r="A74" s="51">
        <f>'OSNOVNA PLAČA'!A68</f>
        <v>59</v>
      </c>
      <c r="B74" s="158" t="str">
        <f>IF(LEN('OSNOVNA PLAČA'!B68)&gt;0,'OSNOVNA PLAČA'!B68,"")</f>
        <v>A59</v>
      </c>
      <c r="C74" s="52">
        <f>IF(LEN(B74)&gt;0,'OSNOVNA PLAČA'!C68,"")</f>
        <v>0</v>
      </c>
      <c r="D74" s="54">
        <f>IF(LEN(B74)&gt;0,'OSNOVNA PLAČA'!D68,"")</f>
        <v>0</v>
      </c>
      <c r="E74" s="174">
        <f>IF(LEN(B74)&gt;0,SUM('OBRAČUNANA OSNOVNA PLAČA'!E68:J68),"")</f>
        <v>0</v>
      </c>
      <c r="F74" s="55"/>
      <c r="G74" s="55"/>
      <c r="H74" s="55"/>
      <c r="I74" s="55"/>
      <c r="J74" s="55"/>
      <c r="K74" s="175">
        <f t="shared" si="4"/>
        <v>0</v>
      </c>
      <c r="L74" s="120">
        <f t="shared" si="18"/>
        <v>0</v>
      </c>
      <c r="M74" s="120">
        <f t="shared" si="19"/>
        <v>0</v>
      </c>
      <c r="N74" s="120">
        <f t="shared" si="20"/>
        <v>0</v>
      </c>
      <c r="O74" s="120">
        <f t="shared" si="6"/>
        <v>0</v>
      </c>
      <c r="P74" s="176">
        <f t="shared" si="7"/>
        <v>0</v>
      </c>
      <c r="Q74" s="176">
        <f>IF(LEN(B74)&gt;0,2*'OSNOVNA PLAČA'!E68,"")</f>
        <v>0</v>
      </c>
      <c r="R74" s="177"/>
      <c r="AA74" s="156">
        <f>ROW()</f>
        <v>74</v>
      </c>
      <c r="AB74" s="91" t="e">
        <f t="shared" ca="1" si="8"/>
        <v>#N/A</v>
      </c>
      <c r="AC74" s="91" t="e">
        <f t="shared" ca="1" si="9"/>
        <v>#N/A</v>
      </c>
      <c r="AD74" s="92" t="e">
        <f t="shared" ca="1" si="21"/>
        <v>#N/A</v>
      </c>
      <c r="AE74" s="91" t="e">
        <f t="shared" ca="1" si="22"/>
        <v>#N/A</v>
      </c>
      <c r="AF74" s="92" t="e">
        <f t="shared" ca="1" si="23"/>
        <v>#N/A</v>
      </c>
      <c r="AG74" s="91" t="e">
        <f t="shared" ca="1" si="24"/>
        <v>#N/A</v>
      </c>
      <c r="AH74" s="91" t="e">
        <f t="shared" ca="1" si="14"/>
        <v>#N/A</v>
      </c>
      <c r="AI74" s="93" t="e">
        <f t="shared" ca="1" si="15"/>
        <v>#N/A</v>
      </c>
      <c r="AJ74" s="91" t="e">
        <f t="shared" ca="1" si="16"/>
        <v>#N/A</v>
      </c>
      <c r="AK74" s="91" t="e">
        <f t="shared" ca="1" si="17"/>
        <v>#N/A</v>
      </c>
    </row>
    <row r="75" spans="1:37" ht="25.5" customHeight="1" x14ac:dyDescent="0.25">
      <c r="A75" s="51">
        <f>'OSNOVNA PLAČA'!A69</f>
        <v>60</v>
      </c>
      <c r="B75" s="158" t="str">
        <f>IF(LEN('OSNOVNA PLAČA'!B69)&gt;0,'OSNOVNA PLAČA'!B69,"")</f>
        <v>A60</v>
      </c>
      <c r="C75" s="52">
        <f>IF(LEN(B75)&gt;0,'OSNOVNA PLAČA'!C69,"")</f>
        <v>0</v>
      </c>
      <c r="D75" s="54">
        <f>IF(LEN(B75)&gt;0,'OSNOVNA PLAČA'!D69,"")</f>
        <v>0</v>
      </c>
      <c r="E75" s="174">
        <f>IF(LEN(B75)&gt;0,SUM('OBRAČUNANA OSNOVNA PLAČA'!E69:J69),"")</f>
        <v>0</v>
      </c>
      <c r="F75" s="55"/>
      <c r="G75" s="55"/>
      <c r="H75" s="55"/>
      <c r="I75" s="55"/>
      <c r="J75" s="55"/>
      <c r="K75" s="175">
        <f t="shared" si="4"/>
        <v>0</v>
      </c>
      <c r="L75" s="120">
        <f t="shared" si="18"/>
        <v>0</v>
      </c>
      <c r="M75" s="120">
        <f t="shared" si="19"/>
        <v>0</v>
      </c>
      <c r="N75" s="120">
        <f t="shared" si="20"/>
        <v>0</v>
      </c>
      <c r="O75" s="120">
        <f t="shared" si="6"/>
        <v>0</v>
      </c>
      <c r="P75" s="176">
        <f t="shared" si="7"/>
        <v>0</v>
      </c>
      <c r="Q75" s="176">
        <f>IF(LEN(B75)&gt;0,2*'OSNOVNA PLAČA'!E69,"")</f>
        <v>0</v>
      </c>
      <c r="R75" s="177"/>
      <c r="AA75" s="156">
        <f>ROW()</f>
        <v>75</v>
      </c>
      <c r="AB75" s="91" t="e">
        <f t="shared" ca="1" si="8"/>
        <v>#N/A</v>
      </c>
      <c r="AC75" s="91" t="e">
        <f t="shared" ca="1" si="9"/>
        <v>#N/A</v>
      </c>
      <c r="AD75" s="92" t="e">
        <f t="shared" ca="1" si="21"/>
        <v>#N/A</v>
      </c>
      <c r="AE75" s="91" t="e">
        <f t="shared" ca="1" si="22"/>
        <v>#N/A</v>
      </c>
      <c r="AF75" s="92" t="e">
        <f t="shared" ca="1" si="23"/>
        <v>#N/A</v>
      </c>
      <c r="AG75" s="91" t="e">
        <f t="shared" ca="1" si="24"/>
        <v>#N/A</v>
      </c>
      <c r="AH75" s="91" t="e">
        <f t="shared" ca="1" si="14"/>
        <v>#N/A</v>
      </c>
      <c r="AI75" s="93" t="e">
        <f t="shared" ca="1" si="15"/>
        <v>#N/A</v>
      </c>
      <c r="AJ75" s="91" t="e">
        <f t="shared" ca="1" si="16"/>
        <v>#N/A</v>
      </c>
      <c r="AK75" s="91" t="e">
        <f t="shared" ca="1" si="17"/>
        <v>#N/A</v>
      </c>
    </row>
    <row r="76" spans="1:37" ht="25.5" customHeight="1" x14ac:dyDescent="0.25">
      <c r="A76" s="51">
        <f>'OSNOVNA PLAČA'!A70</f>
        <v>61</v>
      </c>
      <c r="B76" s="158" t="str">
        <f>IF(LEN('OSNOVNA PLAČA'!B70)&gt;0,'OSNOVNA PLAČA'!B70,"")</f>
        <v>A61</v>
      </c>
      <c r="C76" s="52">
        <f>IF(LEN(B76)&gt;0,'OSNOVNA PLAČA'!C70,"")</f>
        <v>0</v>
      </c>
      <c r="D76" s="54">
        <f>IF(LEN(B76)&gt;0,'OSNOVNA PLAČA'!D70,"")</f>
        <v>0</v>
      </c>
      <c r="E76" s="174">
        <f>IF(LEN(B76)&gt;0,SUM('OBRAČUNANA OSNOVNA PLAČA'!E70:J70),"")</f>
        <v>0</v>
      </c>
      <c r="F76" s="55"/>
      <c r="G76" s="55"/>
      <c r="H76" s="55"/>
      <c r="I76" s="55"/>
      <c r="J76" s="55"/>
      <c r="K76" s="175">
        <f t="shared" si="4"/>
        <v>0</v>
      </c>
      <c r="L76" s="120">
        <f t="shared" si="18"/>
        <v>0</v>
      </c>
      <c r="M76" s="120">
        <f t="shared" si="19"/>
        <v>0</v>
      </c>
      <c r="N76" s="120">
        <f t="shared" si="20"/>
        <v>0</v>
      </c>
      <c r="O76" s="120">
        <f t="shared" si="6"/>
        <v>0</v>
      </c>
      <c r="P76" s="176">
        <f t="shared" si="7"/>
        <v>0</v>
      </c>
      <c r="Q76" s="176">
        <f>IF(LEN(B76)&gt;0,2*'OSNOVNA PLAČA'!E70,"")</f>
        <v>0</v>
      </c>
      <c r="R76" s="177"/>
      <c r="AA76" s="156">
        <f>ROW()</f>
        <v>76</v>
      </c>
      <c r="AB76" s="91" t="e">
        <f t="shared" ca="1" si="8"/>
        <v>#N/A</v>
      </c>
      <c r="AC76" s="91" t="e">
        <f t="shared" ca="1" si="9"/>
        <v>#N/A</v>
      </c>
      <c r="AD76" s="92" t="e">
        <f t="shared" ca="1" si="21"/>
        <v>#N/A</v>
      </c>
      <c r="AE76" s="91" t="e">
        <f t="shared" ca="1" si="22"/>
        <v>#N/A</v>
      </c>
      <c r="AF76" s="92" t="e">
        <f t="shared" ca="1" si="23"/>
        <v>#N/A</v>
      </c>
      <c r="AG76" s="91" t="e">
        <f t="shared" ca="1" si="24"/>
        <v>#N/A</v>
      </c>
      <c r="AH76" s="91" t="e">
        <f t="shared" ca="1" si="14"/>
        <v>#N/A</v>
      </c>
      <c r="AI76" s="93" t="e">
        <f t="shared" ca="1" si="15"/>
        <v>#N/A</v>
      </c>
      <c r="AJ76" s="91" t="e">
        <f t="shared" ca="1" si="16"/>
        <v>#N/A</v>
      </c>
      <c r="AK76" s="91" t="e">
        <f t="shared" ca="1" si="17"/>
        <v>#N/A</v>
      </c>
    </row>
    <row r="77" spans="1:37" ht="25.5" customHeight="1" x14ac:dyDescent="0.25">
      <c r="A77" s="51">
        <f>'OSNOVNA PLAČA'!A71</f>
        <v>62</v>
      </c>
      <c r="B77" s="158" t="str">
        <f>IF(LEN('OSNOVNA PLAČA'!B71)&gt;0,'OSNOVNA PLAČA'!B71,"")</f>
        <v>A62</v>
      </c>
      <c r="C77" s="52">
        <f>IF(LEN(B77)&gt;0,'OSNOVNA PLAČA'!C71,"")</f>
        <v>0</v>
      </c>
      <c r="D77" s="54">
        <f>IF(LEN(B77)&gt;0,'OSNOVNA PLAČA'!D71,"")</f>
        <v>0</v>
      </c>
      <c r="E77" s="174">
        <f>IF(LEN(B77)&gt;0,SUM('OBRAČUNANA OSNOVNA PLAČA'!E71:J71),"")</f>
        <v>0</v>
      </c>
      <c r="F77" s="55"/>
      <c r="G77" s="55"/>
      <c r="H77" s="55"/>
      <c r="I77" s="55"/>
      <c r="J77" s="55"/>
      <c r="K77" s="175">
        <f t="shared" si="4"/>
        <v>0</v>
      </c>
      <c r="L77" s="120">
        <f t="shared" si="18"/>
        <v>0</v>
      </c>
      <c r="M77" s="120">
        <f t="shared" si="19"/>
        <v>0</v>
      </c>
      <c r="N77" s="120">
        <f t="shared" si="20"/>
        <v>0</v>
      </c>
      <c r="O77" s="120">
        <f t="shared" si="6"/>
        <v>0</v>
      </c>
      <c r="P77" s="176">
        <f t="shared" si="7"/>
        <v>0</v>
      </c>
      <c r="Q77" s="176">
        <f>IF(LEN(B77)&gt;0,2*'OSNOVNA PLAČA'!E71,"")</f>
        <v>0</v>
      </c>
      <c r="R77" s="177"/>
      <c r="AA77" s="156">
        <f>ROW()</f>
        <v>77</v>
      </c>
      <c r="AB77" s="91" t="e">
        <f t="shared" ca="1" si="8"/>
        <v>#N/A</v>
      </c>
      <c r="AC77" s="91" t="e">
        <f t="shared" ca="1" si="9"/>
        <v>#N/A</v>
      </c>
      <c r="AD77" s="92" t="e">
        <f t="shared" ca="1" si="21"/>
        <v>#N/A</v>
      </c>
      <c r="AE77" s="91" t="e">
        <f t="shared" ca="1" si="22"/>
        <v>#N/A</v>
      </c>
      <c r="AF77" s="92" t="e">
        <f t="shared" ca="1" si="23"/>
        <v>#N/A</v>
      </c>
      <c r="AG77" s="91" t="e">
        <f t="shared" ca="1" si="24"/>
        <v>#N/A</v>
      </c>
      <c r="AH77" s="91" t="e">
        <f t="shared" ca="1" si="14"/>
        <v>#N/A</v>
      </c>
      <c r="AI77" s="93" t="e">
        <f t="shared" ca="1" si="15"/>
        <v>#N/A</v>
      </c>
      <c r="AJ77" s="91" t="e">
        <f t="shared" ca="1" si="16"/>
        <v>#N/A</v>
      </c>
      <c r="AK77" s="91" t="e">
        <f t="shared" ca="1" si="17"/>
        <v>#N/A</v>
      </c>
    </row>
    <row r="78" spans="1:37" ht="25.5" customHeight="1" x14ac:dyDescent="0.25">
      <c r="A78" s="51">
        <f>'OSNOVNA PLAČA'!A72</f>
        <v>63</v>
      </c>
      <c r="B78" s="158" t="str">
        <f>IF(LEN('OSNOVNA PLAČA'!B72)&gt;0,'OSNOVNA PLAČA'!B72,"")</f>
        <v>A63</v>
      </c>
      <c r="C78" s="52">
        <f>IF(LEN(B78)&gt;0,'OSNOVNA PLAČA'!C72,"")</f>
        <v>0</v>
      </c>
      <c r="D78" s="54">
        <f>IF(LEN(B78)&gt;0,'OSNOVNA PLAČA'!D72,"")</f>
        <v>0</v>
      </c>
      <c r="E78" s="174">
        <f>IF(LEN(B78)&gt;0,SUM('OBRAČUNANA OSNOVNA PLAČA'!E72:J72),"")</f>
        <v>0</v>
      </c>
      <c r="F78" s="55"/>
      <c r="G78" s="55"/>
      <c r="H78" s="55"/>
      <c r="I78" s="55"/>
      <c r="J78" s="55"/>
      <c r="K78" s="175">
        <f t="shared" si="4"/>
        <v>0</v>
      </c>
      <c r="L78" s="120">
        <f t="shared" si="18"/>
        <v>0</v>
      </c>
      <c r="M78" s="120">
        <f t="shared" si="19"/>
        <v>0</v>
      </c>
      <c r="N78" s="120">
        <f t="shared" si="20"/>
        <v>0</v>
      </c>
      <c r="O78" s="120">
        <f t="shared" si="6"/>
        <v>0</v>
      </c>
      <c r="P78" s="176">
        <f t="shared" si="7"/>
        <v>0</v>
      </c>
      <c r="Q78" s="176">
        <f>IF(LEN(B78)&gt;0,2*'OSNOVNA PLAČA'!E72,"")</f>
        <v>0</v>
      </c>
      <c r="R78" s="177"/>
      <c r="AA78" s="156">
        <f>ROW()</f>
        <v>78</v>
      </c>
      <c r="AB78" s="91" t="e">
        <f t="shared" ca="1" si="8"/>
        <v>#N/A</v>
      </c>
      <c r="AC78" s="91" t="e">
        <f t="shared" ca="1" si="9"/>
        <v>#N/A</v>
      </c>
      <c r="AD78" s="92" t="e">
        <f t="shared" ca="1" si="21"/>
        <v>#N/A</v>
      </c>
      <c r="AE78" s="91" t="e">
        <f t="shared" ca="1" si="22"/>
        <v>#N/A</v>
      </c>
      <c r="AF78" s="92" t="e">
        <f t="shared" ca="1" si="23"/>
        <v>#N/A</v>
      </c>
      <c r="AG78" s="91" t="e">
        <f t="shared" ca="1" si="24"/>
        <v>#N/A</v>
      </c>
      <c r="AH78" s="91" t="e">
        <f t="shared" ca="1" si="14"/>
        <v>#N/A</v>
      </c>
      <c r="AI78" s="93" t="e">
        <f t="shared" ca="1" si="15"/>
        <v>#N/A</v>
      </c>
      <c r="AJ78" s="91" t="e">
        <f t="shared" ca="1" si="16"/>
        <v>#N/A</v>
      </c>
      <c r="AK78" s="91" t="e">
        <f t="shared" ca="1" si="17"/>
        <v>#N/A</v>
      </c>
    </row>
    <row r="79" spans="1:37" ht="25.5" customHeight="1" x14ac:dyDescent="0.25">
      <c r="A79" s="51">
        <f>'OSNOVNA PLAČA'!A73</f>
        <v>64</v>
      </c>
      <c r="B79" s="158" t="str">
        <f>IF(LEN('OSNOVNA PLAČA'!B73)&gt;0,'OSNOVNA PLAČA'!B73,"")</f>
        <v>A64</v>
      </c>
      <c r="C79" s="52">
        <f>IF(LEN(B79)&gt;0,'OSNOVNA PLAČA'!C73,"")</f>
        <v>0</v>
      </c>
      <c r="D79" s="54">
        <f>IF(LEN(B79)&gt;0,'OSNOVNA PLAČA'!D73,"")</f>
        <v>0</v>
      </c>
      <c r="E79" s="174">
        <f>IF(LEN(B79)&gt;0,SUM('OBRAČUNANA OSNOVNA PLAČA'!E73:J73),"")</f>
        <v>0</v>
      </c>
      <c r="F79" s="55"/>
      <c r="G79" s="55"/>
      <c r="H79" s="55"/>
      <c r="I79" s="55"/>
      <c r="J79" s="55"/>
      <c r="K79" s="175">
        <f t="shared" si="4"/>
        <v>0</v>
      </c>
      <c r="L79" s="120">
        <f t="shared" si="18"/>
        <v>0</v>
      </c>
      <c r="M79" s="120">
        <f t="shared" si="19"/>
        <v>0</v>
      </c>
      <c r="N79" s="120">
        <f t="shared" si="20"/>
        <v>0</v>
      </c>
      <c r="O79" s="120">
        <f t="shared" si="6"/>
        <v>0</v>
      </c>
      <c r="P79" s="176">
        <f t="shared" si="7"/>
        <v>0</v>
      </c>
      <c r="Q79" s="176">
        <f>IF(LEN(B79)&gt;0,2*'OSNOVNA PLAČA'!E73,"")</f>
        <v>0</v>
      </c>
      <c r="R79" s="177"/>
      <c r="AA79" s="156">
        <f>ROW()</f>
        <v>79</v>
      </c>
      <c r="AB79" s="91" t="e">
        <f t="shared" ca="1" si="8"/>
        <v>#N/A</v>
      </c>
      <c r="AC79" s="91" t="e">
        <f t="shared" ca="1" si="9"/>
        <v>#N/A</v>
      </c>
      <c r="AD79" s="92" t="e">
        <f t="shared" ca="1" si="21"/>
        <v>#N/A</v>
      </c>
      <c r="AE79" s="91" t="e">
        <f t="shared" ca="1" si="22"/>
        <v>#N/A</v>
      </c>
      <c r="AF79" s="92" t="e">
        <f t="shared" ca="1" si="23"/>
        <v>#N/A</v>
      </c>
      <c r="AG79" s="91" t="e">
        <f t="shared" ca="1" si="24"/>
        <v>#N/A</v>
      </c>
      <c r="AH79" s="91" t="e">
        <f t="shared" ca="1" si="14"/>
        <v>#N/A</v>
      </c>
      <c r="AI79" s="93" t="e">
        <f t="shared" ca="1" si="15"/>
        <v>#N/A</v>
      </c>
      <c r="AJ79" s="91" t="e">
        <f t="shared" ca="1" si="16"/>
        <v>#N/A</v>
      </c>
      <c r="AK79" s="91" t="e">
        <f t="shared" ca="1" si="17"/>
        <v>#N/A</v>
      </c>
    </row>
    <row r="80" spans="1:37" ht="25.5" customHeight="1" x14ac:dyDescent="0.25">
      <c r="A80" s="51">
        <f>'OSNOVNA PLAČA'!A74</f>
        <v>65</v>
      </c>
      <c r="B80" s="158" t="str">
        <f>IF(LEN('OSNOVNA PLAČA'!B74)&gt;0,'OSNOVNA PLAČA'!B74,"")</f>
        <v>A65</v>
      </c>
      <c r="C80" s="52">
        <f>IF(LEN(B80)&gt;0,'OSNOVNA PLAČA'!C74,"")</f>
        <v>0</v>
      </c>
      <c r="D80" s="54">
        <f>IF(LEN(B80)&gt;0,'OSNOVNA PLAČA'!D74,"")</f>
        <v>0</v>
      </c>
      <c r="E80" s="174">
        <f>IF(LEN(B80)&gt;0,SUM('OBRAČUNANA OSNOVNA PLAČA'!E74:J74),"")</f>
        <v>0</v>
      </c>
      <c r="F80" s="55"/>
      <c r="G80" s="55"/>
      <c r="H80" s="55"/>
      <c r="I80" s="55"/>
      <c r="J80" s="55"/>
      <c r="K80" s="175">
        <f t="shared" ref="K80:K143" si="25">+F80+G80+H80+I80+J80</f>
        <v>0</v>
      </c>
      <c r="L80" s="120">
        <f t="shared" ref="L80:L143" si="26">IF(LEN(B80)&gt;0,K80/5,"")</f>
        <v>0</v>
      </c>
      <c r="M80" s="120">
        <f t="shared" ref="M80:M143" si="27">IF(LEN(B80)&gt;0,E80*L80,"")</f>
        <v>0</v>
      </c>
      <c r="N80" s="120">
        <f t="shared" ref="N80:N111" si="28">IF(LEN(B80)&gt;0,L80*$O$167,"")</f>
        <v>0</v>
      </c>
      <c r="O80" s="120">
        <f t="shared" ref="O80:O143" si="29">IF(LEN(B80)&gt;0,E80*N80,"")</f>
        <v>0</v>
      </c>
      <c r="P80" s="176">
        <f t="shared" ref="P80:P143" si="30">MIN(O80,Q80)</f>
        <v>0</v>
      </c>
      <c r="Q80" s="176">
        <f>IF(LEN(B80)&gt;0,2*'OSNOVNA PLAČA'!E74,"")</f>
        <v>0</v>
      </c>
      <c r="R80" s="177"/>
      <c r="AA80" s="156">
        <f>ROW()</f>
        <v>80</v>
      </c>
      <c r="AB80" s="91" t="e">
        <f t="shared" ref="AB80:AB165" ca="1" si="31">IF($AN$3=1,0,INDIRECT( "'" &amp; $AN$2 &amp; "'!P" &amp; TEXT($AA80,0)))</f>
        <v>#N/A</v>
      </c>
      <c r="AC80" s="91" t="e">
        <f t="shared" ref="AC80:AC165" ca="1" si="32">IF($AN$3=1,(INDIRECT( "'" &amp; $AC$2 &amp; "'!F" &amp; TEXT($AA80-6,0))*2/12+INDIRECT( "'" &amp; $AC$2 &amp; "'!G" &amp; TEXT($AA80-6,0))*10/12)*2,INDIRECT( "'" &amp; $AN$2 &amp; "'!Q" &amp; TEXT($AA80,0)))</f>
        <v>#N/A</v>
      </c>
      <c r="AD80" s="92" t="e">
        <f t="shared" ref="AD80:AD111" ca="1" si="33">IF(AB80&gt;=AC80,"-",$K80/(5*MAX($L$171:$L$172)))</f>
        <v>#N/A</v>
      </c>
      <c r="AE80" s="91" t="e">
        <f t="shared" ref="AE80:AE111" ca="1" si="34">IF(AB80&gt;=AC80,"-",$K80/(5*MAX($L$171:$L$172))*AJ80)</f>
        <v>#N/A</v>
      </c>
      <c r="AF80" s="92" t="e">
        <f t="shared" ref="AF80:AF111" ca="1" si="35">IF(AD80="-","-",AD80*$AE$167)</f>
        <v>#N/A</v>
      </c>
      <c r="AG80" s="91" t="e">
        <f t="shared" ref="AG80:AG111" ca="1" si="36">IF(AE80="-","-",AE80*$AE$167)</f>
        <v>#N/A</v>
      </c>
      <c r="AH80" s="91" t="e">
        <f t="shared" ref="AH80:AH143" ca="1" si="37">IF(AF80="-",0,MIN(AG80,Q80))</f>
        <v>#N/A</v>
      </c>
      <c r="AI80" s="93" t="e">
        <f t="shared" ref="AI80:AI143" ca="1" si="38">+AC80-AB80</f>
        <v>#N/A</v>
      </c>
      <c r="AJ80" s="91" t="e">
        <f t="shared" ref="AJ80:AJ165" ca="1" si="3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91" t="e">
        <f t="shared" ref="AK80:AK165" ca="1" si="40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5.5" customHeight="1" x14ac:dyDescent="0.25">
      <c r="A81" s="51">
        <f>'OSNOVNA PLAČA'!A75</f>
        <v>66</v>
      </c>
      <c r="B81" s="158" t="str">
        <f>IF(LEN('OSNOVNA PLAČA'!B75)&gt;0,'OSNOVNA PLAČA'!B75,"")</f>
        <v>A66</v>
      </c>
      <c r="C81" s="52">
        <f>IF(LEN(B81)&gt;0,'OSNOVNA PLAČA'!C75,"")</f>
        <v>0</v>
      </c>
      <c r="D81" s="54">
        <f>IF(LEN(B81)&gt;0,'OSNOVNA PLAČA'!D75,"")</f>
        <v>0</v>
      </c>
      <c r="E81" s="174">
        <f>IF(LEN(B81)&gt;0,SUM('OBRAČUNANA OSNOVNA PLAČA'!E75:J75),"")</f>
        <v>0</v>
      </c>
      <c r="F81" s="55"/>
      <c r="G81" s="55"/>
      <c r="H81" s="55"/>
      <c r="I81" s="55"/>
      <c r="J81" s="55"/>
      <c r="K81" s="175">
        <f t="shared" si="25"/>
        <v>0</v>
      </c>
      <c r="L81" s="120">
        <f t="shared" si="26"/>
        <v>0</v>
      </c>
      <c r="M81" s="120">
        <f t="shared" si="27"/>
        <v>0</v>
      </c>
      <c r="N81" s="120">
        <f t="shared" si="28"/>
        <v>0</v>
      </c>
      <c r="O81" s="120">
        <f t="shared" si="29"/>
        <v>0</v>
      </c>
      <c r="P81" s="176">
        <f t="shared" si="30"/>
        <v>0</v>
      </c>
      <c r="Q81" s="176">
        <f>IF(LEN(B81)&gt;0,2*'OSNOVNA PLAČA'!E75,"")</f>
        <v>0</v>
      </c>
      <c r="R81" s="177"/>
      <c r="AA81" s="156">
        <f>ROW()</f>
        <v>81</v>
      </c>
      <c r="AB81" s="91" t="e">
        <f t="shared" ca="1" si="31"/>
        <v>#N/A</v>
      </c>
      <c r="AC81" s="91" t="e">
        <f t="shared" ca="1" si="32"/>
        <v>#N/A</v>
      </c>
      <c r="AD81" s="92" t="e">
        <f t="shared" ca="1" si="33"/>
        <v>#N/A</v>
      </c>
      <c r="AE81" s="91" t="e">
        <f t="shared" ca="1" si="34"/>
        <v>#N/A</v>
      </c>
      <c r="AF81" s="92" t="e">
        <f t="shared" ca="1" si="35"/>
        <v>#N/A</v>
      </c>
      <c r="AG81" s="91" t="e">
        <f t="shared" ca="1" si="36"/>
        <v>#N/A</v>
      </c>
      <c r="AH81" s="91" t="e">
        <f t="shared" ca="1" si="37"/>
        <v>#N/A</v>
      </c>
      <c r="AI81" s="93" t="e">
        <f t="shared" ca="1" si="38"/>
        <v>#N/A</v>
      </c>
      <c r="AJ81" s="91" t="e">
        <f t="shared" ca="1" si="39"/>
        <v>#N/A</v>
      </c>
      <c r="AK81" s="91" t="e">
        <f t="shared" ca="1" si="40"/>
        <v>#N/A</v>
      </c>
    </row>
    <row r="82" spans="1:37" ht="25.5" customHeight="1" x14ac:dyDescent="0.25">
      <c r="A82" s="51">
        <f>'OSNOVNA PLAČA'!A76</f>
        <v>67</v>
      </c>
      <c r="B82" s="158" t="str">
        <f>IF(LEN('OSNOVNA PLAČA'!B76)&gt;0,'OSNOVNA PLAČA'!B76,"")</f>
        <v>A67</v>
      </c>
      <c r="C82" s="52">
        <f>IF(LEN(B82)&gt;0,'OSNOVNA PLAČA'!C76,"")</f>
        <v>0</v>
      </c>
      <c r="D82" s="54">
        <f>IF(LEN(B82)&gt;0,'OSNOVNA PLAČA'!D76,"")</f>
        <v>0</v>
      </c>
      <c r="E82" s="174">
        <f>IF(LEN(B82)&gt;0,SUM('OBRAČUNANA OSNOVNA PLAČA'!E76:J76),"")</f>
        <v>0</v>
      </c>
      <c r="F82" s="55"/>
      <c r="G82" s="55"/>
      <c r="H82" s="55"/>
      <c r="I82" s="55"/>
      <c r="J82" s="55"/>
      <c r="K82" s="175">
        <f t="shared" si="25"/>
        <v>0</v>
      </c>
      <c r="L82" s="120">
        <f t="shared" si="26"/>
        <v>0</v>
      </c>
      <c r="M82" s="120">
        <f t="shared" si="27"/>
        <v>0</v>
      </c>
      <c r="N82" s="120">
        <f t="shared" si="28"/>
        <v>0</v>
      </c>
      <c r="O82" s="120">
        <f t="shared" si="29"/>
        <v>0</v>
      </c>
      <c r="P82" s="176">
        <f t="shared" si="30"/>
        <v>0</v>
      </c>
      <c r="Q82" s="176">
        <f>IF(LEN(B82)&gt;0,2*'OSNOVNA PLAČA'!E76,"")</f>
        <v>0</v>
      </c>
      <c r="R82" s="177"/>
      <c r="AA82" s="156">
        <f>ROW()</f>
        <v>82</v>
      </c>
      <c r="AB82" s="91" t="e">
        <f t="shared" ca="1" si="31"/>
        <v>#N/A</v>
      </c>
      <c r="AC82" s="91" t="e">
        <f t="shared" ca="1" si="32"/>
        <v>#N/A</v>
      </c>
      <c r="AD82" s="92" t="e">
        <f t="shared" ca="1" si="33"/>
        <v>#N/A</v>
      </c>
      <c r="AE82" s="91" t="e">
        <f t="shared" ca="1" si="34"/>
        <v>#N/A</v>
      </c>
      <c r="AF82" s="92" t="e">
        <f t="shared" ca="1" si="35"/>
        <v>#N/A</v>
      </c>
      <c r="AG82" s="91" t="e">
        <f t="shared" ca="1" si="36"/>
        <v>#N/A</v>
      </c>
      <c r="AH82" s="91" t="e">
        <f t="shared" ca="1" si="37"/>
        <v>#N/A</v>
      </c>
      <c r="AI82" s="93" t="e">
        <f t="shared" ca="1" si="38"/>
        <v>#N/A</v>
      </c>
      <c r="AJ82" s="91" t="e">
        <f t="shared" ca="1" si="39"/>
        <v>#N/A</v>
      </c>
      <c r="AK82" s="91" t="e">
        <f t="shared" ca="1" si="40"/>
        <v>#N/A</v>
      </c>
    </row>
    <row r="83" spans="1:37" ht="25.5" customHeight="1" x14ac:dyDescent="0.25">
      <c r="A83" s="51">
        <f>'OSNOVNA PLAČA'!A77</f>
        <v>68</v>
      </c>
      <c r="B83" s="158" t="str">
        <f>IF(LEN('OSNOVNA PLAČA'!B77)&gt;0,'OSNOVNA PLAČA'!B77,"")</f>
        <v>A68</v>
      </c>
      <c r="C83" s="52">
        <f>IF(LEN(B83)&gt;0,'OSNOVNA PLAČA'!C77,"")</f>
        <v>0</v>
      </c>
      <c r="D83" s="54">
        <f>IF(LEN(B83)&gt;0,'OSNOVNA PLAČA'!D77,"")</f>
        <v>0</v>
      </c>
      <c r="E83" s="174">
        <f>IF(LEN(B83)&gt;0,SUM('OBRAČUNANA OSNOVNA PLAČA'!E77:J77),"")</f>
        <v>0</v>
      </c>
      <c r="F83" s="55"/>
      <c r="G83" s="55"/>
      <c r="H83" s="55"/>
      <c r="I83" s="55"/>
      <c r="J83" s="55"/>
      <c r="K83" s="175">
        <f t="shared" si="25"/>
        <v>0</v>
      </c>
      <c r="L83" s="120">
        <f t="shared" si="26"/>
        <v>0</v>
      </c>
      <c r="M83" s="120">
        <f t="shared" si="27"/>
        <v>0</v>
      </c>
      <c r="N83" s="120">
        <f t="shared" si="28"/>
        <v>0</v>
      </c>
      <c r="O83" s="120">
        <f t="shared" si="29"/>
        <v>0</v>
      </c>
      <c r="P83" s="176">
        <f t="shared" si="30"/>
        <v>0</v>
      </c>
      <c r="Q83" s="176">
        <f>IF(LEN(B83)&gt;0,2*'OSNOVNA PLAČA'!E77,"")</f>
        <v>0</v>
      </c>
      <c r="R83" s="177"/>
      <c r="AA83" s="156">
        <f>ROW()</f>
        <v>83</v>
      </c>
      <c r="AB83" s="91" t="e">
        <f t="shared" ca="1" si="31"/>
        <v>#N/A</v>
      </c>
      <c r="AC83" s="91" t="e">
        <f t="shared" ca="1" si="32"/>
        <v>#N/A</v>
      </c>
      <c r="AD83" s="92" t="e">
        <f t="shared" ca="1" si="33"/>
        <v>#N/A</v>
      </c>
      <c r="AE83" s="91" t="e">
        <f t="shared" ca="1" si="34"/>
        <v>#N/A</v>
      </c>
      <c r="AF83" s="92" t="e">
        <f t="shared" ca="1" si="35"/>
        <v>#N/A</v>
      </c>
      <c r="AG83" s="91" t="e">
        <f t="shared" ca="1" si="36"/>
        <v>#N/A</v>
      </c>
      <c r="AH83" s="91" t="e">
        <f t="shared" ca="1" si="37"/>
        <v>#N/A</v>
      </c>
      <c r="AI83" s="93" t="e">
        <f t="shared" ca="1" si="38"/>
        <v>#N/A</v>
      </c>
      <c r="AJ83" s="91" t="e">
        <f t="shared" ca="1" si="39"/>
        <v>#N/A</v>
      </c>
      <c r="AK83" s="91" t="e">
        <f t="shared" ca="1" si="40"/>
        <v>#N/A</v>
      </c>
    </row>
    <row r="84" spans="1:37" ht="25.5" customHeight="1" x14ac:dyDescent="0.25">
      <c r="A84" s="51">
        <f>'OSNOVNA PLAČA'!A78</f>
        <v>69</v>
      </c>
      <c r="B84" s="158" t="str">
        <f>IF(LEN('OSNOVNA PLAČA'!B78)&gt;0,'OSNOVNA PLAČA'!B78,"")</f>
        <v>A69</v>
      </c>
      <c r="C84" s="52">
        <f>IF(LEN(B84)&gt;0,'OSNOVNA PLAČA'!C78,"")</f>
        <v>0</v>
      </c>
      <c r="D84" s="54">
        <f>IF(LEN(B84)&gt;0,'OSNOVNA PLAČA'!D78,"")</f>
        <v>0</v>
      </c>
      <c r="E84" s="174">
        <f>IF(LEN(B84)&gt;0,SUM('OBRAČUNANA OSNOVNA PLAČA'!E78:J78),"")</f>
        <v>0</v>
      </c>
      <c r="F84" s="55"/>
      <c r="G84" s="55"/>
      <c r="H84" s="55"/>
      <c r="I84" s="55"/>
      <c r="J84" s="55"/>
      <c r="K84" s="175">
        <f t="shared" si="25"/>
        <v>0</v>
      </c>
      <c r="L84" s="120">
        <f t="shared" si="26"/>
        <v>0</v>
      </c>
      <c r="M84" s="120">
        <f t="shared" si="27"/>
        <v>0</v>
      </c>
      <c r="N84" s="120">
        <f t="shared" si="28"/>
        <v>0</v>
      </c>
      <c r="O84" s="120">
        <f t="shared" si="29"/>
        <v>0</v>
      </c>
      <c r="P84" s="176">
        <f t="shared" si="30"/>
        <v>0</v>
      </c>
      <c r="Q84" s="176">
        <f>IF(LEN(B84)&gt;0,2*'OSNOVNA PLAČA'!E78,"")</f>
        <v>0</v>
      </c>
      <c r="R84" s="177"/>
      <c r="AA84" s="156">
        <f>ROW()</f>
        <v>84</v>
      </c>
      <c r="AB84" s="91" t="e">
        <f t="shared" ca="1" si="31"/>
        <v>#N/A</v>
      </c>
      <c r="AC84" s="91" t="e">
        <f t="shared" ca="1" si="32"/>
        <v>#N/A</v>
      </c>
      <c r="AD84" s="92" t="e">
        <f t="shared" ca="1" si="33"/>
        <v>#N/A</v>
      </c>
      <c r="AE84" s="91" t="e">
        <f t="shared" ca="1" si="34"/>
        <v>#N/A</v>
      </c>
      <c r="AF84" s="92" t="e">
        <f t="shared" ca="1" si="35"/>
        <v>#N/A</v>
      </c>
      <c r="AG84" s="91" t="e">
        <f t="shared" ca="1" si="36"/>
        <v>#N/A</v>
      </c>
      <c r="AH84" s="91" t="e">
        <f t="shared" ca="1" si="37"/>
        <v>#N/A</v>
      </c>
      <c r="AI84" s="93" t="e">
        <f t="shared" ca="1" si="38"/>
        <v>#N/A</v>
      </c>
      <c r="AJ84" s="91" t="e">
        <f t="shared" ca="1" si="39"/>
        <v>#N/A</v>
      </c>
      <c r="AK84" s="91" t="e">
        <f t="shared" ca="1" si="40"/>
        <v>#N/A</v>
      </c>
    </row>
    <row r="85" spans="1:37" ht="25.5" customHeight="1" x14ac:dyDescent="0.25">
      <c r="A85" s="51">
        <f>'OSNOVNA PLAČA'!A79</f>
        <v>70</v>
      </c>
      <c r="B85" s="158" t="str">
        <f>IF(LEN('OSNOVNA PLAČA'!B79)&gt;0,'OSNOVNA PLAČA'!B79,"")</f>
        <v>A70</v>
      </c>
      <c r="C85" s="52">
        <f>IF(LEN(B85)&gt;0,'OSNOVNA PLAČA'!C79,"")</f>
        <v>0</v>
      </c>
      <c r="D85" s="54">
        <f>IF(LEN(B85)&gt;0,'OSNOVNA PLAČA'!D79,"")</f>
        <v>0</v>
      </c>
      <c r="E85" s="174">
        <f>IF(LEN(B85)&gt;0,SUM('OBRAČUNANA OSNOVNA PLAČA'!E79:J79),"")</f>
        <v>0</v>
      </c>
      <c r="F85" s="55"/>
      <c r="G85" s="55"/>
      <c r="H85" s="55"/>
      <c r="I85" s="55"/>
      <c r="J85" s="55"/>
      <c r="K85" s="175">
        <f t="shared" si="25"/>
        <v>0</v>
      </c>
      <c r="L85" s="120">
        <f t="shared" si="26"/>
        <v>0</v>
      </c>
      <c r="M85" s="120">
        <f t="shared" si="27"/>
        <v>0</v>
      </c>
      <c r="N85" s="120">
        <f t="shared" si="28"/>
        <v>0</v>
      </c>
      <c r="O85" s="120">
        <f t="shared" si="29"/>
        <v>0</v>
      </c>
      <c r="P85" s="176">
        <f t="shared" si="30"/>
        <v>0</v>
      </c>
      <c r="Q85" s="176">
        <f>IF(LEN(B85)&gt;0,2*'OSNOVNA PLAČA'!E79,"")</f>
        <v>0</v>
      </c>
      <c r="R85" s="177"/>
      <c r="AA85" s="156">
        <f>ROW()</f>
        <v>85</v>
      </c>
      <c r="AB85" s="91" t="e">
        <f t="shared" ca="1" si="31"/>
        <v>#N/A</v>
      </c>
      <c r="AC85" s="91" t="e">
        <f t="shared" ca="1" si="32"/>
        <v>#N/A</v>
      </c>
      <c r="AD85" s="92" t="e">
        <f t="shared" ca="1" si="33"/>
        <v>#N/A</v>
      </c>
      <c r="AE85" s="91" t="e">
        <f t="shared" ca="1" si="34"/>
        <v>#N/A</v>
      </c>
      <c r="AF85" s="92" t="e">
        <f t="shared" ca="1" si="35"/>
        <v>#N/A</v>
      </c>
      <c r="AG85" s="91" t="e">
        <f t="shared" ca="1" si="36"/>
        <v>#N/A</v>
      </c>
      <c r="AH85" s="91" t="e">
        <f t="shared" ca="1" si="37"/>
        <v>#N/A</v>
      </c>
      <c r="AI85" s="93" t="e">
        <f t="shared" ca="1" si="38"/>
        <v>#N/A</v>
      </c>
      <c r="AJ85" s="91" t="e">
        <f t="shared" ca="1" si="39"/>
        <v>#N/A</v>
      </c>
      <c r="AK85" s="91" t="e">
        <f t="shared" ca="1" si="40"/>
        <v>#N/A</v>
      </c>
    </row>
    <row r="86" spans="1:37" ht="25.5" customHeight="1" x14ac:dyDescent="0.25">
      <c r="A86" s="51">
        <f>'OSNOVNA PLAČA'!A80</f>
        <v>71</v>
      </c>
      <c r="B86" s="158" t="str">
        <f>IF(LEN('OSNOVNA PLAČA'!B80)&gt;0,'OSNOVNA PLAČA'!B80,"")</f>
        <v>A71</v>
      </c>
      <c r="C86" s="52">
        <f>IF(LEN(B86)&gt;0,'OSNOVNA PLAČA'!C80,"")</f>
        <v>0</v>
      </c>
      <c r="D86" s="54">
        <f>IF(LEN(B86)&gt;0,'OSNOVNA PLAČA'!D80,"")</f>
        <v>0</v>
      </c>
      <c r="E86" s="174">
        <f>IF(LEN(B86)&gt;0,SUM('OBRAČUNANA OSNOVNA PLAČA'!E80:J80),"")</f>
        <v>0</v>
      </c>
      <c r="F86" s="55"/>
      <c r="G86" s="55"/>
      <c r="H86" s="55"/>
      <c r="I86" s="55"/>
      <c r="J86" s="55"/>
      <c r="K86" s="175">
        <f t="shared" si="25"/>
        <v>0</v>
      </c>
      <c r="L86" s="120">
        <f t="shared" si="26"/>
        <v>0</v>
      </c>
      <c r="M86" s="120">
        <f t="shared" si="27"/>
        <v>0</v>
      </c>
      <c r="N86" s="120">
        <f t="shared" si="28"/>
        <v>0</v>
      </c>
      <c r="O86" s="120">
        <f t="shared" si="29"/>
        <v>0</v>
      </c>
      <c r="P86" s="176">
        <f t="shared" si="30"/>
        <v>0</v>
      </c>
      <c r="Q86" s="176">
        <f>IF(LEN(B86)&gt;0,2*'OSNOVNA PLAČA'!E80,"")</f>
        <v>0</v>
      </c>
      <c r="R86" s="177"/>
      <c r="AA86" s="156">
        <f>ROW()</f>
        <v>86</v>
      </c>
      <c r="AB86" s="91" t="e">
        <f t="shared" ca="1" si="31"/>
        <v>#N/A</v>
      </c>
      <c r="AC86" s="91" t="e">
        <f t="shared" ca="1" si="32"/>
        <v>#N/A</v>
      </c>
      <c r="AD86" s="92" t="e">
        <f t="shared" ca="1" si="33"/>
        <v>#N/A</v>
      </c>
      <c r="AE86" s="91" t="e">
        <f t="shared" ca="1" si="34"/>
        <v>#N/A</v>
      </c>
      <c r="AF86" s="92" t="e">
        <f t="shared" ca="1" si="35"/>
        <v>#N/A</v>
      </c>
      <c r="AG86" s="91" t="e">
        <f t="shared" ca="1" si="36"/>
        <v>#N/A</v>
      </c>
      <c r="AH86" s="91" t="e">
        <f t="shared" ca="1" si="37"/>
        <v>#N/A</v>
      </c>
      <c r="AI86" s="93" t="e">
        <f t="shared" ca="1" si="38"/>
        <v>#N/A</v>
      </c>
      <c r="AJ86" s="91" t="e">
        <f t="shared" ca="1" si="39"/>
        <v>#N/A</v>
      </c>
      <c r="AK86" s="91" t="e">
        <f t="shared" ca="1" si="40"/>
        <v>#N/A</v>
      </c>
    </row>
    <row r="87" spans="1:37" ht="25.5" customHeight="1" x14ac:dyDescent="0.25">
      <c r="A87" s="51">
        <f>'OSNOVNA PLAČA'!A81</f>
        <v>72</v>
      </c>
      <c r="B87" s="158" t="str">
        <f>IF(LEN('OSNOVNA PLAČA'!B81)&gt;0,'OSNOVNA PLAČA'!B81,"")</f>
        <v>A72</v>
      </c>
      <c r="C87" s="52">
        <f>IF(LEN(B87)&gt;0,'OSNOVNA PLAČA'!C81,"")</f>
        <v>0</v>
      </c>
      <c r="D87" s="54">
        <f>IF(LEN(B87)&gt;0,'OSNOVNA PLAČA'!D81,"")</f>
        <v>0</v>
      </c>
      <c r="E87" s="174">
        <f>IF(LEN(B87)&gt;0,SUM('OBRAČUNANA OSNOVNA PLAČA'!E81:J81),"")</f>
        <v>0</v>
      </c>
      <c r="F87" s="55"/>
      <c r="G87" s="55"/>
      <c r="H87" s="55"/>
      <c r="I87" s="55"/>
      <c r="J87" s="55"/>
      <c r="K87" s="175">
        <f t="shared" si="25"/>
        <v>0</v>
      </c>
      <c r="L87" s="120">
        <f t="shared" si="26"/>
        <v>0</v>
      </c>
      <c r="M87" s="120">
        <f t="shared" si="27"/>
        <v>0</v>
      </c>
      <c r="N87" s="120">
        <f t="shared" si="28"/>
        <v>0</v>
      </c>
      <c r="O87" s="120">
        <f t="shared" si="29"/>
        <v>0</v>
      </c>
      <c r="P87" s="176">
        <f t="shared" si="30"/>
        <v>0</v>
      </c>
      <c r="Q87" s="176">
        <f>IF(LEN(B87)&gt;0,2*'OSNOVNA PLAČA'!E81,"")</f>
        <v>0</v>
      </c>
      <c r="R87" s="177"/>
      <c r="AA87" s="156">
        <f>ROW()</f>
        <v>87</v>
      </c>
      <c r="AB87" s="91" t="e">
        <f t="shared" ca="1" si="31"/>
        <v>#N/A</v>
      </c>
      <c r="AC87" s="91" t="e">
        <f t="shared" ca="1" si="32"/>
        <v>#N/A</v>
      </c>
      <c r="AD87" s="92" t="e">
        <f t="shared" ca="1" si="33"/>
        <v>#N/A</v>
      </c>
      <c r="AE87" s="91" t="e">
        <f t="shared" ca="1" si="34"/>
        <v>#N/A</v>
      </c>
      <c r="AF87" s="92" t="e">
        <f t="shared" ca="1" si="35"/>
        <v>#N/A</v>
      </c>
      <c r="AG87" s="91" t="e">
        <f t="shared" ca="1" si="36"/>
        <v>#N/A</v>
      </c>
      <c r="AH87" s="91" t="e">
        <f t="shared" ca="1" si="37"/>
        <v>#N/A</v>
      </c>
      <c r="AI87" s="93" t="e">
        <f t="shared" ca="1" si="38"/>
        <v>#N/A</v>
      </c>
      <c r="AJ87" s="91" t="e">
        <f t="shared" ca="1" si="39"/>
        <v>#N/A</v>
      </c>
      <c r="AK87" s="91" t="e">
        <f t="shared" ca="1" si="40"/>
        <v>#N/A</v>
      </c>
    </row>
    <row r="88" spans="1:37" ht="25.5" customHeight="1" x14ac:dyDescent="0.25">
      <c r="A88" s="51">
        <f>'OSNOVNA PLAČA'!A82</f>
        <v>73</v>
      </c>
      <c r="B88" s="158" t="str">
        <f>IF(LEN('OSNOVNA PLAČA'!B82)&gt;0,'OSNOVNA PLAČA'!B82,"")</f>
        <v>A73</v>
      </c>
      <c r="C88" s="52">
        <f>IF(LEN(B88)&gt;0,'OSNOVNA PLAČA'!C82,"")</f>
        <v>0</v>
      </c>
      <c r="D88" s="54">
        <f>IF(LEN(B88)&gt;0,'OSNOVNA PLAČA'!D82,"")</f>
        <v>0</v>
      </c>
      <c r="E88" s="174">
        <f>IF(LEN(B88)&gt;0,SUM('OBRAČUNANA OSNOVNA PLAČA'!E82:J82),"")</f>
        <v>0</v>
      </c>
      <c r="F88" s="55"/>
      <c r="G88" s="55"/>
      <c r="H88" s="55"/>
      <c r="I88" s="55"/>
      <c r="J88" s="55"/>
      <c r="K88" s="175">
        <f t="shared" si="25"/>
        <v>0</v>
      </c>
      <c r="L88" s="120">
        <f t="shared" si="26"/>
        <v>0</v>
      </c>
      <c r="M88" s="120">
        <f t="shared" si="27"/>
        <v>0</v>
      </c>
      <c r="N88" s="120">
        <f t="shared" si="28"/>
        <v>0</v>
      </c>
      <c r="O88" s="120">
        <f t="shared" si="29"/>
        <v>0</v>
      </c>
      <c r="P88" s="176">
        <f t="shared" si="30"/>
        <v>0</v>
      </c>
      <c r="Q88" s="176">
        <f>IF(LEN(B88)&gt;0,2*'OSNOVNA PLAČA'!E82,"")</f>
        <v>0</v>
      </c>
      <c r="R88" s="177"/>
      <c r="AA88" s="156">
        <f>ROW()</f>
        <v>88</v>
      </c>
      <c r="AB88" s="91" t="e">
        <f t="shared" ca="1" si="31"/>
        <v>#N/A</v>
      </c>
      <c r="AC88" s="91" t="e">
        <f t="shared" ca="1" si="32"/>
        <v>#N/A</v>
      </c>
      <c r="AD88" s="92" t="e">
        <f t="shared" ca="1" si="33"/>
        <v>#N/A</v>
      </c>
      <c r="AE88" s="91" t="e">
        <f t="shared" ca="1" si="34"/>
        <v>#N/A</v>
      </c>
      <c r="AF88" s="92" t="e">
        <f t="shared" ca="1" si="35"/>
        <v>#N/A</v>
      </c>
      <c r="AG88" s="91" t="e">
        <f t="shared" ca="1" si="36"/>
        <v>#N/A</v>
      </c>
      <c r="AH88" s="91" t="e">
        <f t="shared" ca="1" si="37"/>
        <v>#N/A</v>
      </c>
      <c r="AI88" s="93" t="e">
        <f t="shared" ca="1" si="38"/>
        <v>#N/A</v>
      </c>
      <c r="AJ88" s="91" t="e">
        <f t="shared" ca="1" si="39"/>
        <v>#N/A</v>
      </c>
      <c r="AK88" s="91" t="e">
        <f t="shared" ca="1" si="40"/>
        <v>#N/A</v>
      </c>
    </row>
    <row r="89" spans="1:37" ht="25.5" customHeight="1" x14ac:dyDescent="0.25">
      <c r="A89" s="51">
        <f>'OSNOVNA PLAČA'!A83</f>
        <v>74</v>
      </c>
      <c r="B89" s="158" t="str">
        <f>IF(LEN('OSNOVNA PLAČA'!B83)&gt;0,'OSNOVNA PLAČA'!B83,"")</f>
        <v>A74</v>
      </c>
      <c r="C89" s="52">
        <f>IF(LEN(B89)&gt;0,'OSNOVNA PLAČA'!C83,"")</f>
        <v>0</v>
      </c>
      <c r="D89" s="54">
        <f>IF(LEN(B89)&gt;0,'OSNOVNA PLAČA'!D83,"")</f>
        <v>0</v>
      </c>
      <c r="E89" s="174">
        <f>IF(LEN(B89)&gt;0,SUM('OBRAČUNANA OSNOVNA PLAČA'!E83:J83),"")</f>
        <v>0</v>
      </c>
      <c r="F89" s="55"/>
      <c r="G89" s="55"/>
      <c r="H89" s="55"/>
      <c r="I89" s="55"/>
      <c r="J89" s="55"/>
      <c r="K89" s="175">
        <f t="shared" si="25"/>
        <v>0</v>
      </c>
      <c r="L89" s="120">
        <f t="shared" si="26"/>
        <v>0</v>
      </c>
      <c r="M89" s="120">
        <f t="shared" si="27"/>
        <v>0</v>
      </c>
      <c r="N89" s="120">
        <f t="shared" si="28"/>
        <v>0</v>
      </c>
      <c r="O89" s="120">
        <f t="shared" si="29"/>
        <v>0</v>
      </c>
      <c r="P89" s="176">
        <f t="shared" si="30"/>
        <v>0</v>
      </c>
      <c r="Q89" s="176">
        <f>IF(LEN(B89)&gt;0,2*'OSNOVNA PLAČA'!E83,"")</f>
        <v>0</v>
      </c>
      <c r="R89" s="177"/>
      <c r="AA89" s="156">
        <f>ROW()</f>
        <v>89</v>
      </c>
      <c r="AB89" s="91" t="e">
        <f t="shared" ca="1" si="31"/>
        <v>#N/A</v>
      </c>
      <c r="AC89" s="91" t="e">
        <f t="shared" ca="1" si="32"/>
        <v>#N/A</v>
      </c>
      <c r="AD89" s="92" t="e">
        <f t="shared" ca="1" si="33"/>
        <v>#N/A</v>
      </c>
      <c r="AE89" s="91" t="e">
        <f t="shared" ca="1" si="34"/>
        <v>#N/A</v>
      </c>
      <c r="AF89" s="92" t="e">
        <f t="shared" ca="1" si="35"/>
        <v>#N/A</v>
      </c>
      <c r="AG89" s="91" t="e">
        <f t="shared" ca="1" si="36"/>
        <v>#N/A</v>
      </c>
      <c r="AH89" s="91" t="e">
        <f t="shared" ca="1" si="37"/>
        <v>#N/A</v>
      </c>
      <c r="AI89" s="93" t="e">
        <f t="shared" ca="1" si="38"/>
        <v>#N/A</v>
      </c>
      <c r="AJ89" s="91" t="e">
        <f t="shared" ca="1" si="39"/>
        <v>#N/A</v>
      </c>
      <c r="AK89" s="91" t="e">
        <f t="shared" ca="1" si="40"/>
        <v>#N/A</v>
      </c>
    </row>
    <row r="90" spans="1:37" ht="25.5" customHeight="1" x14ac:dyDescent="0.25">
      <c r="A90" s="51">
        <f>'OSNOVNA PLAČA'!A84</f>
        <v>75</v>
      </c>
      <c r="B90" s="158" t="str">
        <f>IF(LEN('OSNOVNA PLAČA'!B84)&gt;0,'OSNOVNA PLAČA'!B84,"")</f>
        <v>A75</v>
      </c>
      <c r="C90" s="52">
        <f>IF(LEN(B90)&gt;0,'OSNOVNA PLAČA'!C84,"")</f>
        <v>0</v>
      </c>
      <c r="D90" s="54">
        <f>IF(LEN(B90)&gt;0,'OSNOVNA PLAČA'!D84,"")</f>
        <v>0</v>
      </c>
      <c r="E90" s="174">
        <f>IF(LEN(B90)&gt;0,SUM('OBRAČUNANA OSNOVNA PLAČA'!E84:J84),"")</f>
        <v>0</v>
      </c>
      <c r="F90" s="55"/>
      <c r="G90" s="55"/>
      <c r="H90" s="55"/>
      <c r="I90" s="55"/>
      <c r="J90" s="55"/>
      <c r="K90" s="175">
        <f t="shared" si="25"/>
        <v>0</v>
      </c>
      <c r="L90" s="120">
        <f t="shared" si="26"/>
        <v>0</v>
      </c>
      <c r="M90" s="120">
        <f t="shared" si="27"/>
        <v>0</v>
      </c>
      <c r="N90" s="120">
        <f t="shared" si="28"/>
        <v>0</v>
      </c>
      <c r="O90" s="120">
        <f t="shared" si="29"/>
        <v>0</v>
      </c>
      <c r="P90" s="176">
        <f t="shared" si="30"/>
        <v>0</v>
      </c>
      <c r="Q90" s="176">
        <f>IF(LEN(B90)&gt;0,2*'OSNOVNA PLAČA'!E84,"")</f>
        <v>0</v>
      </c>
      <c r="R90" s="177"/>
      <c r="AA90" s="156">
        <f>ROW()</f>
        <v>90</v>
      </c>
      <c r="AB90" s="91" t="e">
        <f t="shared" ca="1" si="31"/>
        <v>#N/A</v>
      </c>
      <c r="AC90" s="91" t="e">
        <f t="shared" ca="1" si="32"/>
        <v>#N/A</v>
      </c>
      <c r="AD90" s="92" t="e">
        <f t="shared" ca="1" si="33"/>
        <v>#N/A</v>
      </c>
      <c r="AE90" s="91" t="e">
        <f t="shared" ca="1" si="34"/>
        <v>#N/A</v>
      </c>
      <c r="AF90" s="92" t="e">
        <f t="shared" ca="1" si="35"/>
        <v>#N/A</v>
      </c>
      <c r="AG90" s="91" t="e">
        <f t="shared" ca="1" si="36"/>
        <v>#N/A</v>
      </c>
      <c r="AH90" s="91" t="e">
        <f t="shared" ca="1" si="37"/>
        <v>#N/A</v>
      </c>
      <c r="AI90" s="93" t="e">
        <f t="shared" ca="1" si="38"/>
        <v>#N/A</v>
      </c>
      <c r="AJ90" s="91" t="e">
        <f t="shared" ca="1" si="39"/>
        <v>#N/A</v>
      </c>
      <c r="AK90" s="91" t="e">
        <f t="shared" ca="1" si="40"/>
        <v>#N/A</v>
      </c>
    </row>
    <row r="91" spans="1:37" ht="25.5" customHeight="1" x14ac:dyDescent="0.25">
      <c r="A91" s="51">
        <f>'OSNOVNA PLAČA'!A85</f>
        <v>76</v>
      </c>
      <c r="B91" s="158" t="str">
        <f>IF(LEN('OSNOVNA PLAČA'!B85)&gt;0,'OSNOVNA PLAČA'!B85,"")</f>
        <v>A76</v>
      </c>
      <c r="C91" s="52">
        <f>IF(LEN(B91)&gt;0,'OSNOVNA PLAČA'!C85,"")</f>
        <v>0</v>
      </c>
      <c r="D91" s="54">
        <f>IF(LEN(B91)&gt;0,'OSNOVNA PLAČA'!D85,"")</f>
        <v>0</v>
      </c>
      <c r="E91" s="174">
        <f>IF(LEN(B91)&gt;0,SUM('OBRAČUNANA OSNOVNA PLAČA'!E85:J85),"")</f>
        <v>0</v>
      </c>
      <c r="F91" s="55"/>
      <c r="G91" s="55"/>
      <c r="H91" s="55"/>
      <c r="I91" s="55"/>
      <c r="J91" s="55"/>
      <c r="K91" s="175">
        <f t="shared" si="25"/>
        <v>0</v>
      </c>
      <c r="L91" s="120">
        <f t="shared" si="26"/>
        <v>0</v>
      </c>
      <c r="M91" s="120">
        <f t="shared" si="27"/>
        <v>0</v>
      </c>
      <c r="N91" s="120">
        <f t="shared" si="28"/>
        <v>0</v>
      </c>
      <c r="O91" s="120">
        <f t="shared" si="29"/>
        <v>0</v>
      </c>
      <c r="P91" s="176">
        <f t="shared" si="30"/>
        <v>0</v>
      </c>
      <c r="Q91" s="176">
        <f>IF(LEN(B91)&gt;0,2*'OSNOVNA PLAČA'!E85,"")</f>
        <v>0</v>
      </c>
      <c r="R91" s="177"/>
      <c r="AA91" s="156">
        <f>ROW()</f>
        <v>91</v>
      </c>
      <c r="AB91" s="91" t="e">
        <f t="shared" ca="1" si="31"/>
        <v>#N/A</v>
      </c>
      <c r="AC91" s="91" t="e">
        <f t="shared" ca="1" si="32"/>
        <v>#N/A</v>
      </c>
      <c r="AD91" s="92" t="e">
        <f t="shared" ca="1" si="33"/>
        <v>#N/A</v>
      </c>
      <c r="AE91" s="91" t="e">
        <f t="shared" ca="1" si="34"/>
        <v>#N/A</v>
      </c>
      <c r="AF91" s="92" t="e">
        <f t="shared" ca="1" si="35"/>
        <v>#N/A</v>
      </c>
      <c r="AG91" s="91" t="e">
        <f t="shared" ca="1" si="36"/>
        <v>#N/A</v>
      </c>
      <c r="AH91" s="91" t="e">
        <f t="shared" ca="1" si="37"/>
        <v>#N/A</v>
      </c>
      <c r="AI91" s="93" t="e">
        <f t="shared" ca="1" si="38"/>
        <v>#N/A</v>
      </c>
      <c r="AJ91" s="91" t="e">
        <f t="shared" ca="1" si="39"/>
        <v>#N/A</v>
      </c>
      <c r="AK91" s="91" t="e">
        <f t="shared" ca="1" si="40"/>
        <v>#N/A</v>
      </c>
    </row>
    <row r="92" spans="1:37" ht="25.5" customHeight="1" x14ac:dyDescent="0.25">
      <c r="A92" s="51">
        <f>'OSNOVNA PLAČA'!A86</f>
        <v>77</v>
      </c>
      <c r="B92" s="158" t="str">
        <f>IF(LEN('OSNOVNA PLAČA'!B86)&gt;0,'OSNOVNA PLAČA'!B86,"")</f>
        <v>A77</v>
      </c>
      <c r="C92" s="52">
        <f>IF(LEN(B92)&gt;0,'OSNOVNA PLAČA'!C86,"")</f>
        <v>0</v>
      </c>
      <c r="D92" s="54">
        <f>IF(LEN(B92)&gt;0,'OSNOVNA PLAČA'!D86,"")</f>
        <v>0</v>
      </c>
      <c r="E92" s="174">
        <f>IF(LEN(B92)&gt;0,SUM('OBRAČUNANA OSNOVNA PLAČA'!E86:J86),"")</f>
        <v>0</v>
      </c>
      <c r="F92" s="55"/>
      <c r="G92" s="55"/>
      <c r="H92" s="55"/>
      <c r="I92" s="55"/>
      <c r="J92" s="55"/>
      <c r="K92" s="175">
        <f t="shared" si="25"/>
        <v>0</v>
      </c>
      <c r="L92" s="120">
        <f t="shared" si="26"/>
        <v>0</v>
      </c>
      <c r="M92" s="120">
        <f t="shared" si="27"/>
        <v>0</v>
      </c>
      <c r="N92" s="120">
        <f t="shared" si="28"/>
        <v>0</v>
      </c>
      <c r="O92" s="120">
        <f t="shared" si="29"/>
        <v>0</v>
      </c>
      <c r="P92" s="176">
        <f t="shared" si="30"/>
        <v>0</v>
      </c>
      <c r="Q92" s="176">
        <f>IF(LEN(B92)&gt;0,2*'OSNOVNA PLAČA'!E86,"")</f>
        <v>0</v>
      </c>
      <c r="R92" s="177"/>
      <c r="AA92" s="156">
        <f>ROW()</f>
        <v>92</v>
      </c>
      <c r="AB92" s="91" t="e">
        <f t="shared" ca="1" si="31"/>
        <v>#N/A</v>
      </c>
      <c r="AC92" s="91" t="e">
        <f t="shared" ca="1" si="32"/>
        <v>#N/A</v>
      </c>
      <c r="AD92" s="92" t="e">
        <f t="shared" ca="1" si="33"/>
        <v>#N/A</v>
      </c>
      <c r="AE92" s="91" t="e">
        <f t="shared" ca="1" si="34"/>
        <v>#N/A</v>
      </c>
      <c r="AF92" s="92" t="e">
        <f t="shared" ca="1" si="35"/>
        <v>#N/A</v>
      </c>
      <c r="AG92" s="91" t="e">
        <f t="shared" ca="1" si="36"/>
        <v>#N/A</v>
      </c>
      <c r="AH92" s="91" t="e">
        <f t="shared" ca="1" si="37"/>
        <v>#N/A</v>
      </c>
      <c r="AI92" s="93" t="e">
        <f t="shared" ca="1" si="38"/>
        <v>#N/A</v>
      </c>
      <c r="AJ92" s="91" t="e">
        <f t="shared" ca="1" si="39"/>
        <v>#N/A</v>
      </c>
      <c r="AK92" s="91" t="e">
        <f t="shared" ca="1" si="40"/>
        <v>#N/A</v>
      </c>
    </row>
    <row r="93" spans="1:37" ht="25.5" customHeight="1" x14ac:dyDescent="0.25">
      <c r="A93" s="51">
        <f>'OSNOVNA PLAČA'!A87</f>
        <v>78</v>
      </c>
      <c r="B93" s="158" t="str">
        <f>IF(LEN('OSNOVNA PLAČA'!B87)&gt;0,'OSNOVNA PLAČA'!B87,"")</f>
        <v>A78</v>
      </c>
      <c r="C93" s="52">
        <f>IF(LEN(B93)&gt;0,'OSNOVNA PLAČA'!C87,"")</f>
        <v>0</v>
      </c>
      <c r="D93" s="54">
        <f>IF(LEN(B93)&gt;0,'OSNOVNA PLAČA'!D87,"")</f>
        <v>0</v>
      </c>
      <c r="E93" s="174">
        <f>IF(LEN(B93)&gt;0,SUM('OBRAČUNANA OSNOVNA PLAČA'!E87:J87),"")</f>
        <v>0</v>
      </c>
      <c r="F93" s="55"/>
      <c r="G93" s="55"/>
      <c r="H93" s="55"/>
      <c r="I93" s="55"/>
      <c r="J93" s="55"/>
      <c r="K93" s="175">
        <f t="shared" si="25"/>
        <v>0</v>
      </c>
      <c r="L93" s="120">
        <f t="shared" si="26"/>
        <v>0</v>
      </c>
      <c r="M93" s="120">
        <f t="shared" si="27"/>
        <v>0</v>
      </c>
      <c r="N93" s="120">
        <f t="shared" si="28"/>
        <v>0</v>
      </c>
      <c r="O93" s="120">
        <f t="shared" si="29"/>
        <v>0</v>
      </c>
      <c r="P93" s="176">
        <f t="shared" si="30"/>
        <v>0</v>
      </c>
      <c r="Q93" s="176">
        <f>IF(LEN(B93)&gt;0,2*'OSNOVNA PLAČA'!E87,"")</f>
        <v>0</v>
      </c>
      <c r="R93" s="177"/>
      <c r="AA93" s="156">
        <f>ROW()</f>
        <v>93</v>
      </c>
      <c r="AB93" s="91" t="e">
        <f t="shared" ca="1" si="31"/>
        <v>#N/A</v>
      </c>
      <c r="AC93" s="91" t="e">
        <f t="shared" ca="1" si="32"/>
        <v>#N/A</v>
      </c>
      <c r="AD93" s="92" t="e">
        <f t="shared" ca="1" si="33"/>
        <v>#N/A</v>
      </c>
      <c r="AE93" s="91" t="e">
        <f t="shared" ca="1" si="34"/>
        <v>#N/A</v>
      </c>
      <c r="AF93" s="92" t="e">
        <f t="shared" ca="1" si="35"/>
        <v>#N/A</v>
      </c>
      <c r="AG93" s="91" t="e">
        <f t="shared" ca="1" si="36"/>
        <v>#N/A</v>
      </c>
      <c r="AH93" s="91" t="e">
        <f t="shared" ca="1" si="37"/>
        <v>#N/A</v>
      </c>
      <c r="AI93" s="93" t="e">
        <f t="shared" ca="1" si="38"/>
        <v>#N/A</v>
      </c>
      <c r="AJ93" s="91" t="e">
        <f t="shared" ca="1" si="39"/>
        <v>#N/A</v>
      </c>
      <c r="AK93" s="91" t="e">
        <f t="shared" ca="1" si="40"/>
        <v>#N/A</v>
      </c>
    </row>
    <row r="94" spans="1:37" ht="25.5" customHeight="1" x14ac:dyDescent="0.25">
      <c r="A94" s="51">
        <f>'OSNOVNA PLAČA'!A88</f>
        <v>79</v>
      </c>
      <c r="B94" s="158" t="str">
        <f>IF(LEN('OSNOVNA PLAČA'!B88)&gt;0,'OSNOVNA PLAČA'!B88,"")</f>
        <v>A79</v>
      </c>
      <c r="C94" s="52">
        <f>IF(LEN(B94)&gt;0,'OSNOVNA PLAČA'!C88,"")</f>
        <v>0</v>
      </c>
      <c r="D94" s="54">
        <f>IF(LEN(B94)&gt;0,'OSNOVNA PLAČA'!D88,"")</f>
        <v>0</v>
      </c>
      <c r="E94" s="174">
        <f>IF(LEN(B94)&gt;0,SUM('OBRAČUNANA OSNOVNA PLAČA'!E88:J88),"")</f>
        <v>0</v>
      </c>
      <c r="F94" s="55"/>
      <c r="G94" s="55"/>
      <c r="H94" s="55"/>
      <c r="I94" s="55"/>
      <c r="J94" s="55"/>
      <c r="K94" s="175">
        <f t="shared" si="25"/>
        <v>0</v>
      </c>
      <c r="L94" s="120">
        <f t="shared" si="26"/>
        <v>0</v>
      </c>
      <c r="M94" s="120">
        <f t="shared" si="27"/>
        <v>0</v>
      </c>
      <c r="N94" s="120">
        <f t="shared" si="28"/>
        <v>0</v>
      </c>
      <c r="O94" s="120">
        <f t="shared" si="29"/>
        <v>0</v>
      </c>
      <c r="P94" s="176">
        <f t="shared" si="30"/>
        <v>0</v>
      </c>
      <c r="Q94" s="176">
        <f>IF(LEN(B94)&gt;0,2*'OSNOVNA PLAČA'!E88,"")</f>
        <v>0</v>
      </c>
      <c r="R94" s="177"/>
      <c r="AA94" s="156">
        <f>ROW()</f>
        <v>94</v>
      </c>
      <c r="AB94" s="91" t="e">
        <f t="shared" ca="1" si="31"/>
        <v>#N/A</v>
      </c>
      <c r="AC94" s="91" t="e">
        <f t="shared" ca="1" si="32"/>
        <v>#N/A</v>
      </c>
      <c r="AD94" s="92" t="e">
        <f t="shared" ca="1" si="33"/>
        <v>#N/A</v>
      </c>
      <c r="AE94" s="91" t="e">
        <f t="shared" ca="1" si="34"/>
        <v>#N/A</v>
      </c>
      <c r="AF94" s="92" t="e">
        <f t="shared" ca="1" si="35"/>
        <v>#N/A</v>
      </c>
      <c r="AG94" s="91" t="e">
        <f t="shared" ca="1" si="36"/>
        <v>#N/A</v>
      </c>
      <c r="AH94" s="91" t="e">
        <f t="shared" ca="1" si="37"/>
        <v>#N/A</v>
      </c>
      <c r="AI94" s="93" t="e">
        <f t="shared" ca="1" si="38"/>
        <v>#N/A</v>
      </c>
      <c r="AJ94" s="91" t="e">
        <f t="shared" ca="1" si="39"/>
        <v>#N/A</v>
      </c>
      <c r="AK94" s="91" t="e">
        <f t="shared" ca="1" si="40"/>
        <v>#N/A</v>
      </c>
    </row>
    <row r="95" spans="1:37" ht="25.5" customHeight="1" x14ac:dyDescent="0.25">
      <c r="A95" s="51">
        <f>'OSNOVNA PLAČA'!A89</f>
        <v>80</v>
      </c>
      <c r="B95" s="158" t="str">
        <f>IF(LEN('OSNOVNA PLAČA'!B89)&gt;0,'OSNOVNA PLAČA'!B89,"")</f>
        <v>A80</v>
      </c>
      <c r="C95" s="52">
        <f>IF(LEN(B95)&gt;0,'OSNOVNA PLAČA'!C89,"")</f>
        <v>0</v>
      </c>
      <c r="D95" s="54">
        <f>IF(LEN(B95)&gt;0,'OSNOVNA PLAČA'!D89,"")</f>
        <v>0</v>
      </c>
      <c r="E95" s="174">
        <f>IF(LEN(B95)&gt;0,SUM('OBRAČUNANA OSNOVNA PLAČA'!E89:J89),"")</f>
        <v>0</v>
      </c>
      <c r="F95" s="55"/>
      <c r="G95" s="55"/>
      <c r="H95" s="55"/>
      <c r="I95" s="55"/>
      <c r="J95" s="55"/>
      <c r="K95" s="175">
        <f t="shared" si="25"/>
        <v>0</v>
      </c>
      <c r="L95" s="120">
        <f t="shared" si="26"/>
        <v>0</v>
      </c>
      <c r="M95" s="120">
        <f t="shared" si="27"/>
        <v>0</v>
      </c>
      <c r="N95" s="120">
        <f t="shared" si="28"/>
        <v>0</v>
      </c>
      <c r="O95" s="120">
        <f t="shared" si="29"/>
        <v>0</v>
      </c>
      <c r="P95" s="176">
        <f t="shared" si="30"/>
        <v>0</v>
      </c>
      <c r="Q95" s="176">
        <f>IF(LEN(B95)&gt;0,2*'OSNOVNA PLAČA'!E89,"")</f>
        <v>0</v>
      </c>
      <c r="R95" s="177"/>
      <c r="AA95" s="156">
        <f>ROW()</f>
        <v>95</v>
      </c>
      <c r="AB95" s="91" t="e">
        <f t="shared" ca="1" si="31"/>
        <v>#N/A</v>
      </c>
      <c r="AC95" s="91" t="e">
        <f t="shared" ca="1" si="32"/>
        <v>#N/A</v>
      </c>
      <c r="AD95" s="92" t="e">
        <f t="shared" ca="1" si="33"/>
        <v>#N/A</v>
      </c>
      <c r="AE95" s="91" t="e">
        <f t="shared" ca="1" si="34"/>
        <v>#N/A</v>
      </c>
      <c r="AF95" s="92" t="e">
        <f t="shared" ca="1" si="35"/>
        <v>#N/A</v>
      </c>
      <c r="AG95" s="91" t="e">
        <f t="shared" ca="1" si="36"/>
        <v>#N/A</v>
      </c>
      <c r="AH95" s="91" t="e">
        <f t="shared" ca="1" si="37"/>
        <v>#N/A</v>
      </c>
      <c r="AI95" s="93" t="e">
        <f t="shared" ca="1" si="38"/>
        <v>#N/A</v>
      </c>
      <c r="AJ95" s="91" t="e">
        <f t="shared" ca="1" si="39"/>
        <v>#N/A</v>
      </c>
      <c r="AK95" s="91" t="e">
        <f t="shared" ca="1" si="40"/>
        <v>#N/A</v>
      </c>
    </row>
    <row r="96" spans="1:37" ht="25.5" customHeight="1" x14ac:dyDescent="0.25">
      <c r="A96" s="51">
        <f>'OSNOVNA PLAČA'!A90</f>
        <v>81</v>
      </c>
      <c r="B96" s="158" t="str">
        <f>IF(LEN('OSNOVNA PLAČA'!B90)&gt;0,'OSNOVNA PLAČA'!B90,"")</f>
        <v>A81</v>
      </c>
      <c r="C96" s="52">
        <f>IF(LEN(B96)&gt;0,'OSNOVNA PLAČA'!C90,"")</f>
        <v>0</v>
      </c>
      <c r="D96" s="54">
        <f>IF(LEN(B96)&gt;0,'OSNOVNA PLAČA'!D90,"")</f>
        <v>0</v>
      </c>
      <c r="E96" s="174">
        <f>IF(LEN(B96)&gt;0,SUM('OBRAČUNANA OSNOVNA PLAČA'!E90:J90),"")</f>
        <v>0</v>
      </c>
      <c r="F96" s="55"/>
      <c r="G96" s="55"/>
      <c r="H96" s="55"/>
      <c r="I96" s="55"/>
      <c r="J96" s="55"/>
      <c r="K96" s="175">
        <f t="shared" si="25"/>
        <v>0</v>
      </c>
      <c r="L96" s="120">
        <f t="shared" si="26"/>
        <v>0</v>
      </c>
      <c r="M96" s="120">
        <f t="shared" si="27"/>
        <v>0</v>
      </c>
      <c r="N96" s="120">
        <f t="shared" si="28"/>
        <v>0</v>
      </c>
      <c r="O96" s="120">
        <f t="shared" si="29"/>
        <v>0</v>
      </c>
      <c r="P96" s="176">
        <f t="shared" si="30"/>
        <v>0</v>
      </c>
      <c r="Q96" s="176">
        <f>IF(LEN(B96)&gt;0,2*'OSNOVNA PLAČA'!E90,"")</f>
        <v>0</v>
      </c>
      <c r="R96" s="177"/>
      <c r="AA96" s="156">
        <f>ROW()</f>
        <v>96</v>
      </c>
      <c r="AB96" s="91" t="e">
        <f t="shared" ca="1" si="31"/>
        <v>#N/A</v>
      </c>
      <c r="AC96" s="91" t="e">
        <f t="shared" ca="1" si="32"/>
        <v>#N/A</v>
      </c>
      <c r="AD96" s="92" t="e">
        <f t="shared" ca="1" si="33"/>
        <v>#N/A</v>
      </c>
      <c r="AE96" s="91" t="e">
        <f t="shared" ca="1" si="34"/>
        <v>#N/A</v>
      </c>
      <c r="AF96" s="92" t="e">
        <f t="shared" ca="1" si="35"/>
        <v>#N/A</v>
      </c>
      <c r="AG96" s="91" t="e">
        <f t="shared" ca="1" si="36"/>
        <v>#N/A</v>
      </c>
      <c r="AH96" s="91" t="e">
        <f t="shared" ca="1" si="37"/>
        <v>#N/A</v>
      </c>
      <c r="AI96" s="93" t="e">
        <f t="shared" ca="1" si="38"/>
        <v>#N/A</v>
      </c>
      <c r="AJ96" s="91" t="e">
        <f t="shared" ca="1" si="39"/>
        <v>#N/A</v>
      </c>
      <c r="AK96" s="91" t="e">
        <f t="shared" ca="1" si="40"/>
        <v>#N/A</v>
      </c>
    </row>
    <row r="97" spans="1:37" ht="25.5" customHeight="1" x14ac:dyDescent="0.25">
      <c r="A97" s="51">
        <f>'OSNOVNA PLAČA'!A91</f>
        <v>82</v>
      </c>
      <c r="B97" s="158" t="str">
        <f>IF(LEN('OSNOVNA PLAČA'!B91)&gt;0,'OSNOVNA PLAČA'!B91,"")</f>
        <v>A82</v>
      </c>
      <c r="C97" s="52">
        <f>IF(LEN(B97)&gt;0,'OSNOVNA PLAČA'!C91,"")</f>
        <v>0</v>
      </c>
      <c r="D97" s="54">
        <f>IF(LEN(B97)&gt;0,'OSNOVNA PLAČA'!D91,"")</f>
        <v>0</v>
      </c>
      <c r="E97" s="174">
        <f>IF(LEN(B97)&gt;0,SUM('OBRAČUNANA OSNOVNA PLAČA'!E91:J91),"")</f>
        <v>0</v>
      </c>
      <c r="F97" s="55"/>
      <c r="G97" s="55"/>
      <c r="H97" s="55"/>
      <c r="I97" s="55"/>
      <c r="J97" s="55"/>
      <c r="K97" s="175">
        <f t="shared" si="25"/>
        <v>0</v>
      </c>
      <c r="L97" s="120">
        <f t="shared" si="26"/>
        <v>0</v>
      </c>
      <c r="M97" s="120">
        <f t="shared" si="27"/>
        <v>0</v>
      </c>
      <c r="N97" s="120">
        <f t="shared" si="28"/>
        <v>0</v>
      </c>
      <c r="O97" s="120">
        <f t="shared" si="29"/>
        <v>0</v>
      </c>
      <c r="P97" s="176">
        <f t="shared" si="30"/>
        <v>0</v>
      </c>
      <c r="Q97" s="176">
        <f>IF(LEN(B97)&gt;0,2*'OSNOVNA PLAČA'!E91,"")</f>
        <v>0</v>
      </c>
      <c r="R97" s="177"/>
      <c r="AA97" s="156">
        <f>ROW()</f>
        <v>97</v>
      </c>
      <c r="AB97" s="91" t="e">
        <f t="shared" ca="1" si="31"/>
        <v>#N/A</v>
      </c>
      <c r="AC97" s="91" t="e">
        <f t="shared" ca="1" si="32"/>
        <v>#N/A</v>
      </c>
      <c r="AD97" s="92" t="e">
        <f t="shared" ca="1" si="33"/>
        <v>#N/A</v>
      </c>
      <c r="AE97" s="91" t="e">
        <f t="shared" ca="1" si="34"/>
        <v>#N/A</v>
      </c>
      <c r="AF97" s="92" t="e">
        <f t="shared" ca="1" si="35"/>
        <v>#N/A</v>
      </c>
      <c r="AG97" s="91" t="e">
        <f t="shared" ca="1" si="36"/>
        <v>#N/A</v>
      </c>
      <c r="AH97" s="91" t="e">
        <f t="shared" ca="1" si="37"/>
        <v>#N/A</v>
      </c>
      <c r="AI97" s="93" t="e">
        <f t="shared" ca="1" si="38"/>
        <v>#N/A</v>
      </c>
      <c r="AJ97" s="91" t="e">
        <f t="shared" ca="1" si="39"/>
        <v>#N/A</v>
      </c>
      <c r="AK97" s="91" t="e">
        <f t="shared" ca="1" si="40"/>
        <v>#N/A</v>
      </c>
    </row>
    <row r="98" spans="1:37" ht="25.5" customHeight="1" x14ac:dyDescent="0.25">
      <c r="A98" s="51">
        <f>'OSNOVNA PLAČA'!A92</f>
        <v>83</v>
      </c>
      <c r="B98" s="158" t="str">
        <f>IF(LEN('OSNOVNA PLAČA'!B92)&gt;0,'OSNOVNA PLAČA'!B92,"")</f>
        <v>A83</v>
      </c>
      <c r="C98" s="52">
        <f>IF(LEN(B98)&gt;0,'OSNOVNA PLAČA'!C92,"")</f>
        <v>0</v>
      </c>
      <c r="D98" s="54">
        <f>IF(LEN(B98)&gt;0,'OSNOVNA PLAČA'!D92,"")</f>
        <v>0</v>
      </c>
      <c r="E98" s="174">
        <f>IF(LEN(B98)&gt;0,SUM('OBRAČUNANA OSNOVNA PLAČA'!E92:J92),"")</f>
        <v>0</v>
      </c>
      <c r="F98" s="55"/>
      <c r="G98" s="55"/>
      <c r="H98" s="55"/>
      <c r="I98" s="55"/>
      <c r="J98" s="55"/>
      <c r="K98" s="175">
        <f t="shared" si="25"/>
        <v>0</v>
      </c>
      <c r="L98" s="120">
        <f t="shared" si="26"/>
        <v>0</v>
      </c>
      <c r="M98" s="120">
        <f t="shared" si="27"/>
        <v>0</v>
      </c>
      <c r="N98" s="120">
        <f t="shared" si="28"/>
        <v>0</v>
      </c>
      <c r="O98" s="120">
        <f t="shared" si="29"/>
        <v>0</v>
      </c>
      <c r="P98" s="176">
        <f t="shared" si="30"/>
        <v>0</v>
      </c>
      <c r="Q98" s="176">
        <f>IF(LEN(B98)&gt;0,2*'OSNOVNA PLAČA'!E92,"")</f>
        <v>0</v>
      </c>
      <c r="R98" s="177"/>
      <c r="AA98" s="156">
        <f>ROW()</f>
        <v>98</v>
      </c>
      <c r="AB98" s="91" t="e">
        <f t="shared" ca="1" si="31"/>
        <v>#N/A</v>
      </c>
      <c r="AC98" s="91" t="e">
        <f t="shared" ca="1" si="32"/>
        <v>#N/A</v>
      </c>
      <c r="AD98" s="92" t="e">
        <f t="shared" ca="1" si="33"/>
        <v>#N/A</v>
      </c>
      <c r="AE98" s="91" t="e">
        <f t="shared" ca="1" si="34"/>
        <v>#N/A</v>
      </c>
      <c r="AF98" s="92" t="e">
        <f t="shared" ca="1" si="35"/>
        <v>#N/A</v>
      </c>
      <c r="AG98" s="91" t="e">
        <f t="shared" ca="1" si="36"/>
        <v>#N/A</v>
      </c>
      <c r="AH98" s="91" t="e">
        <f t="shared" ca="1" si="37"/>
        <v>#N/A</v>
      </c>
      <c r="AI98" s="93" t="e">
        <f t="shared" ca="1" si="38"/>
        <v>#N/A</v>
      </c>
      <c r="AJ98" s="91" t="e">
        <f t="shared" ca="1" si="39"/>
        <v>#N/A</v>
      </c>
      <c r="AK98" s="91" t="e">
        <f t="shared" ca="1" si="40"/>
        <v>#N/A</v>
      </c>
    </row>
    <row r="99" spans="1:37" ht="25.5" customHeight="1" x14ac:dyDescent="0.25">
      <c r="A99" s="51">
        <f>'OSNOVNA PLAČA'!A93</f>
        <v>84</v>
      </c>
      <c r="B99" s="158" t="str">
        <f>IF(LEN('OSNOVNA PLAČA'!B93)&gt;0,'OSNOVNA PLAČA'!B93,"")</f>
        <v>A84</v>
      </c>
      <c r="C99" s="52">
        <f>IF(LEN(B99)&gt;0,'OSNOVNA PLAČA'!C93,"")</f>
        <v>0</v>
      </c>
      <c r="D99" s="54">
        <f>IF(LEN(B99)&gt;0,'OSNOVNA PLAČA'!D93,"")</f>
        <v>0</v>
      </c>
      <c r="E99" s="174">
        <f>IF(LEN(B99)&gt;0,SUM('OBRAČUNANA OSNOVNA PLAČA'!E93:J93),"")</f>
        <v>0</v>
      </c>
      <c r="F99" s="55"/>
      <c r="G99" s="55"/>
      <c r="H99" s="55"/>
      <c r="I99" s="55"/>
      <c r="J99" s="55"/>
      <c r="K99" s="175">
        <f t="shared" si="25"/>
        <v>0</v>
      </c>
      <c r="L99" s="120">
        <f t="shared" si="26"/>
        <v>0</v>
      </c>
      <c r="M99" s="120">
        <f t="shared" si="27"/>
        <v>0</v>
      </c>
      <c r="N99" s="120">
        <f t="shared" si="28"/>
        <v>0</v>
      </c>
      <c r="O99" s="120">
        <f t="shared" si="29"/>
        <v>0</v>
      </c>
      <c r="P99" s="176">
        <f t="shared" si="30"/>
        <v>0</v>
      </c>
      <c r="Q99" s="176">
        <f>IF(LEN(B99)&gt;0,2*'OSNOVNA PLAČA'!E93,"")</f>
        <v>0</v>
      </c>
      <c r="R99" s="177"/>
      <c r="AA99" s="156">
        <f>ROW()</f>
        <v>99</v>
      </c>
      <c r="AB99" s="91" t="e">
        <f t="shared" ca="1" si="31"/>
        <v>#N/A</v>
      </c>
      <c r="AC99" s="91" t="e">
        <f t="shared" ca="1" si="32"/>
        <v>#N/A</v>
      </c>
      <c r="AD99" s="92" t="e">
        <f t="shared" ca="1" si="33"/>
        <v>#N/A</v>
      </c>
      <c r="AE99" s="91" t="e">
        <f t="shared" ca="1" si="34"/>
        <v>#N/A</v>
      </c>
      <c r="AF99" s="92" t="e">
        <f t="shared" ca="1" si="35"/>
        <v>#N/A</v>
      </c>
      <c r="AG99" s="91" t="e">
        <f t="shared" ca="1" si="36"/>
        <v>#N/A</v>
      </c>
      <c r="AH99" s="91" t="e">
        <f t="shared" ca="1" si="37"/>
        <v>#N/A</v>
      </c>
      <c r="AI99" s="93" t="e">
        <f t="shared" ca="1" si="38"/>
        <v>#N/A</v>
      </c>
      <c r="AJ99" s="91" t="e">
        <f t="shared" ca="1" si="39"/>
        <v>#N/A</v>
      </c>
      <c r="AK99" s="91" t="e">
        <f t="shared" ca="1" si="40"/>
        <v>#N/A</v>
      </c>
    </row>
    <row r="100" spans="1:37" ht="25.5" customHeight="1" x14ac:dyDescent="0.25">
      <c r="A100" s="51">
        <f>'OSNOVNA PLAČA'!A94</f>
        <v>85</v>
      </c>
      <c r="B100" s="158" t="str">
        <f>IF(LEN('OSNOVNA PLAČA'!B94)&gt;0,'OSNOVNA PLAČA'!B94,"")</f>
        <v>A85</v>
      </c>
      <c r="C100" s="52">
        <f>IF(LEN(B100)&gt;0,'OSNOVNA PLAČA'!C94,"")</f>
        <v>0</v>
      </c>
      <c r="D100" s="54">
        <f>IF(LEN(B100)&gt;0,'OSNOVNA PLAČA'!D94,"")</f>
        <v>0</v>
      </c>
      <c r="E100" s="174">
        <f>IF(LEN(B100)&gt;0,SUM('OBRAČUNANA OSNOVNA PLAČA'!E94:J94),"")</f>
        <v>0</v>
      </c>
      <c r="F100" s="55"/>
      <c r="G100" s="55"/>
      <c r="H100" s="55"/>
      <c r="I100" s="55"/>
      <c r="J100" s="55"/>
      <c r="K100" s="175">
        <f t="shared" si="25"/>
        <v>0</v>
      </c>
      <c r="L100" s="120">
        <f t="shared" si="26"/>
        <v>0</v>
      </c>
      <c r="M100" s="120">
        <f t="shared" si="27"/>
        <v>0</v>
      </c>
      <c r="N100" s="120">
        <f t="shared" si="28"/>
        <v>0</v>
      </c>
      <c r="O100" s="120">
        <f t="shared" si="29"/>
        <v>0</v>
      </c>
      <c r="P100" s="176">
        <f t="shared" si="30"/>
        <v>0</v>
      </c>
      <c r="Q100" s="176">
        <f>IF(LEN(B100)&gt;0,2*'OSNOVNA PLAČA'!E94,"")</f>
        <v>0</v>
      </c>
      <c r="R100" s="177"/>
      <c r="AA100" s="156">
        <f>ROW()</f>
        <v>100</v>
      </c>
      <c r="AB100" s="91" t="e">
        <f t="shared" ca="1" si="31"/>
        <v>#N/A</v>
      </c>
      <c r="AC100" s="91" t="e">
        <f t="shared" ca="1" si="32"/>
        <v>#N/A</v>
      </c>
      <c r="AD100" s="92" t="e">
        <f t="shared" ca="1" si="33"/>
        <v>#N/A</v>
      </c>
      <c r="AE100" s="91" t="e">
        <f t="shared" ca="1" si="34"/>
        <v>#N/A</v>
      </c>
      <c r="AF100" s="92" t="e">
        <f t="shared" ca="1" si="35"/>
        <v>#N/A</v>
      </c>
      <c r="AG100" s="91" t="e">
        <f t="shared" ca="1" si="36"/>
        <v>#N/A</v>
      </c>
      <c r="AH100" s="91" t="e">
        <f t="shared" ca="1" si="37"/>
        <v>#N/A</v>
      </c>
      <c r="AI100" s="93" t="e">
        <f t="shared" ca="1" si="38"/>
        <v>#N/A</v>
      </c>
      <c r="AJ100" s="91" t="e">
        <f t="shared" ca="1" si="39"/>
        <v>#N/A</v>
      </c>
      <c r="AK100" s="91" t="e">
        <f t="shared" ca="1" si="40"/>
        <v>#N/A</v>
      </c>
    </row>
    <row r="101" spans="1:37" ht="25.5" customHeight="1" x14ac:dyDescent="0.25">
      <c r="A101" s="51">
        <f>'OSNOVNA PLAČA'!A95</f>
        <v>86</v>
      </c>
      <c r="B101" s="158" t="str">
        <f>IF(LEN('OSNOVNA PLAČA'!B95)&gt;0,'OSNOVNA PLAČA'!B95,"")</f>
        <v>A86</v>
      </c>
      <c r="C101" s="52">
        <f>IF(LEN(B101)&gt;0,'OSNOVNA PLAČA'!C95,"")</f>
        <v>0</v>
      </c>
      <c r="D101" s="54">
        <f>IF(LEN(B101)&gt;0,'OSNOVNA PLAČA'!D95,"")</f>
        <v>0</v>
      </c>
      <c r="E101" s="174">
        <f>IF(LEN(B101)&gt;0,SUM('OBRAČUNANA OSNOVNA PLAČA'!E95:J95),"")</f>
        <v>0</v>
      </c>
      <c r="F101" s="55"/>
      <c r="G101" s="55"/>
      <c r="H101" s="55"/>
      <c r="I101" s="55"/>
      <c r="J101" s="55"/>
      <c r="K101" s="175">
        <f t="shared" si="25"/>
        <v>0</v>
      </c>
      <c r="L101" s="120">
        <f t="shared" si="26"/>
        <v>0</v>
      </c>
      <c r="M101" s="120">
        <f t="shared" si="27"/>
        <v>0</v>
      </c>
      <c r="N101" s="120">
        <f t="shared" si="28"/>
        <v>0</v>
      </c>
      <c r="O101" s="120">
        <f t="shared" si="29"/>
        <v>0</v>
      </c>
      <c r="P101" s="176">
        <f t="shared" si="30"/>
        <v>0</v>
      </c>
      <c r="Q101" s="176">
        <f>IF(LEN(B101)&gt;0,2*'OSNOVNA PLAČA'!E95,"")</f>
        <v>0</v>
      </c>
      <c r="R101" s="177"/>
      <c r="AA101" s="156">
        <f>ROW()</f>
        <v>101</v>
      </c>
      <c r="AB101" s="91" t="e">
        <f t="shared" ca="1" si="31"/>
        <v>#N/A</v>
      </c>
      <c r="AC101" s="91" t="e">
        <f t="shared" ca="1" si="32"/>
        <v>#N/A</v>
      </c>
      <c r="AD101" s="92" t="e">
        <f t="shared" ca="1" si="33"/>
        <v>#N/A</v>
      </c>
      <c r="AE101" s="91" t="e">
        <f t="shared" ca="1" si="34"/>
        <v>#N/A</v>
      </c>
      <c r="AF101" s="92" t="e">
        <f t="shared" ca="1" si="35"/>
        <v>#N/A</v>
      </c>
      <c r="AG101" s="91" t="e">
        <f t="shared" ca="1" si="36"/>
        <v>#N/A</v>
      </c>
      <c r="AH101" s="91" t="e">
        <f t="shared" ca="1" si="37"/>
        <v>#N/A</v>
      </c>
      <c r="AI101" s="93" t="e">
        <f t="shared" ca="1" si="38"/>
        <v>#N/A</v>
      </c>
      <c r="AJ101" s="91" t="e">
        <f t="shared" ca="1" si="39"/>
        <v>#N/A</v>
      </c>
      <c r="AK101" s="91" t="e">
        <f t="shared" ca="1" si="40"/>
        <v>#N/A</v>
      </c>
    </row>
    <row r="102" spans="1:37" ht="25.5" customHeight="1" x14ac:dyDescent="0.25">
      <c r="A102" s="51">
        <f>'OSNOVNA PLAČA'!A96</f>
        <v>87</v>
      </c>
      <c r="B102" s="158" t="str">
        <f>IF(LEN('OSNOVNA PLAČA'!B96)&gt;0,'OSNOVNA PLAČA'!B96,"")</f>
        <v>A87</v>
      </c>
      <c r="C102" s="52">
        <f>IF(LEN(B102)&gt;0,'OSNOVNA PLAČA'!C96,"")</f>
        <v>0</v>
      </c>
      <c r="D102" s="54">
        <f>IF(LEN(B102)&gt;0,'OSNOVNA PLAČA'!D96,"")</f>
        <v>0</v>
      </c>
      <c r="E102" s="174">
        <f>IF(LEN(B102)&gt;0,SUM('OBRAČUNANA OSNOVNA PLAČA'!E96:J96),"")</f>
        <v>0</v>
      </c>
      <c r="F102" s="55"/>
      <c r="G102" s="55"/>
      <c r="H102" s="55"/>
      <c r="I102" s="55"/>
      <c r="J102" s="55"/>
      <c r="K102" s="175">
        <f t="shared" si="25"/>
        <v>0</v>
      </c>
      <c r="L102" s="120">
        <f t="shared" si="26"/>
        <v>0</v>
      </c>
      <c r="M102" s="120">
        <f t="shared" si="27"/>
        <v>0</v>
      </c>
      <c r="N102" s="120">
        <f t="shared" si="28"/>
        <v>0</v>
      </c>
      <c r="O102" s="120">
        <f t="shared" si="29"/>
        <v>0</v>
      </c>
      <c r="P102" s="176">
        <f t="shared" si="30"/>
        <v>0</v>
      </c>
      <c r="Q102" s="176">
        <f>IF(LEN(B102)&gt;0,2*'OSNOVNA PLAČA'!E96,"")</f>
        <v>0</v>
      </c>
      <c r="R102" s="177"/>
      <c r="AA102" s="156">
        <f>ROW()</f>
        <v>102</v>
      </c>
      <c r="AB102" s="91" t="e">
        <f t="shared" ca="1" si="31"/>
        <v>#N/A</v>
      </c>
      <c r="AC102" s="91" t="e">
        <f t="shared" ca="1" si="32"/>
        <v>#N/A</v>
      </c>
      <c r="AD102" s="92" t="e">
        <f t="shared" ca="1" si="33"/>
        <v>#N/A</v>
      </c>
      <c r="AE102" s="91" t="e">
        <f t="shared" ca="1" si="34"/>
        <v>#N/A</v>
      </c>
      <c r="AF102" s="92" t="e">
        <f t="shared" ca="1" si="35"/>
        <v>#N/A</v>
      </c>
      <c r="AG102" s="91" t="e">
        <f t="shared" ca="1" si="36"/>
        <v>#N/A</v>
      </c>
      <c r="AH102" s="91" t="e">
        <f t="shared" ca="1" si="37"/>
        <v>#N/A</v>
      </c>
      <c r="AI102" s="93" t="e">
        <f t="shared" ca="1" si="38"/>
        <v>#N/A</v>
      </c>
      <c r="AJ102" s="91" t="e">
        <f t="shared" ca="1" si="39"/>
        <v>#N/A</v>
      </c>
      <c r="AK102" s="91" t="e">
        <f t="shared" ca="1" si="40"/>
        <v>#N/A</v>
      </c>
    </row>
    <row r="103" spans="1:37" ht="25.5" customHeight="1" x14ac:dyDescent="0.25">
      <c r="A103" s="51">
        <f>'OSNOVNA PLAČA'!A97</f>
        <v>88</v>
      </c>
      <c r="B103" s="158" t="str">
        <f>IF(LEN('OSNOVNA PLAČA'!B97)&gt;0,'OSNOVNA PLAČA'!B97,"")</f>
        <v>A88</v>
      </c>
      <c r="C103" s="52">
        <f>IF(LEN(B103)&gt;0,'OSNOVNA PLAČA'!C97,"")</f>
        <v>0</v>
      </c>
      <c r="D103" s="54">
        <f>IF(LEN(B103)&gt;0,'OSNOVNA PLAČA'!D97,"")</f>
        <v>0</v>
      </c>
      <c r="E103" s="174">
        <f>IF(LEN(B103)&gt;0,SUM('OBRAČUNANA OSNOVNA PLAČA'!E97:J97),"")</f>
        <v>0</v>
      </c>
      <c r="F103" s="55"/>
      <c r="G103" s="55"/>
      <c r="H103" s="55"/>
      <c r="I103" s="55"/>
      <c r="J103" s="55"/>
      <c r="K103" s="175">
        <f t="shared" si="25"/>
        <v>0</v>
      </c>
      <c r="L103" s="120">
        <f t="shared" si="26"/>
        <v>0</v>
      </c>
      <c r="M103" s="120">
        <f t="shared" si="27"/>
        <v>0</v>
      </c>
      <c r="N103" s="120">
        <f t="shared" si="28"/>
        <v>0</v>
      </c>
      <c r="O103" s="120">
        <f t="shared" si="29"/>
        <v>0</v>
      </c>
      <c r="P103" s="176">
        <f t="shared" si="30"/>
        <v>0</v>
      </c>
      <c r="Q103" s="176">
        <f>IF(LEN(B103)&gt;0,2*'OSNOVNA PLAČA'!E97,"")</f>
        <v>0</v>
      </c>
      <c r="R103" s="177"/>
      <c r="AA103" s="156">
        <f>ROW()</f>
        <v>103</v>
      </c>
      <c r="AB103" s="91" t="e">
        <f t="shared" ca="1" si="31"/>
        <v>#N/A</v>
      </c>
      <c r="AC103" s="91" t="e">
        <f t="shared" ca="1" si="32"/>
        <v>#N/A</v>
      </c>
      <c r="AD103" s="92" t="e">
        <f t="shared" ca="1" si="33"/>
        <v>#N/A</v>
      </c>
      <c r="AE103" s="91" t="e">
        <f t="shared" ca="1" si="34"/>
        <v>#N/A</v>
      </c>
      <c r="AF103" s="92" t="e">
        <f t="shared" ca="1" si="35"/>
        <v>#N/A</v>
      </c>
      <c r="AG103" s="91" t="e">
        <f t="shared" ca="1" si="36"/>
        <v>#N/A</v>
      </c>
      <c r="AH103" s="91" t="e">
        <f t="shared" ca="1" si="37"/>
        <v>#N/A</v>
      </c>
      <c r="AI103" s="93" t="e">
        <f t="shared" ca="1" si="38"/>
        <v>#N/A</v>
      </c>
      <c r="AJ103" s="91" t="e">
        <f t="shared" ca="1" si="39"/>
        <v>#N/A</v>
      </c>
      <c r="AK103" s="91" t="e">
        <f t="shared" ca="1" si="40"/>
        <v>#N/A</v>
      </c>
    </row>
    <row r="104" spans="1:37" ht="25.5" customHeight="1" x14ac:dyDescent="0.25">
      <c r="A104" s="51">
        <f>'OSNOVNA PLAČA'!A98</f>
        <v>89</v>
      </c>
      <c r="B104" s="158" t="str">
        <f>IF(LEN('OSNOVNA PLAČA'!B98)&gt;0,'OSNOVNA PLAČA'!B98,"")</f>
        <v>A89</v>
      </c>
      <c r="C104" s="52">
        <f>IF(LEN(B104)&gt;0,'OSNOVNA PLAČA'!C98,"")</f>
        <v>0</v>
      </c>
      <c r="D104" s="54">
        <f>IF(LEN(B104)&gt;0,'OSNOVNA PLAČA'!D98,"")</f>
        <v>0</v>
      </c>
      <c r="E104" s="174">
        <f>IF(LEN(B104)&gt;0,SUM('OBRAČUNANA OSNOVNA PLAČA'!E98:J98),"")</f>
        <v>0</v>
      </c>
      <c r="F104" s="55"/>
      <c r="G104" s="55"/>
      <c r="H104" s="55"/>
      <c r="I104" s="55"/>
      <c r="J104" s="55"/>
      <c r="K104" s="175">
        <f t="shared" si="25"/>
        <v>0</v>
      </c>
      <c r="L104" s="120">
        <f t="shared" si="26"/>
        <v>0</v>
      </c>
      <c r="M104" s="120">
        <f t="shared" si="27"/>
        <v>0</v>
      </c>
      <c r="N104" s="120">
        <f t="shared" si="28"/>
        <v>0</v>
      </c>
      <c r="O104" s="120">
        <f t="shared" si="29"/>
        <v>0</v>
      </c>
      <c r="P104" s="176">
        <f t="shared" si="30"/>
        <v>0</v>
      </c>
      <c r="Q104" s="176">
        <f>IF(LEN(B104)&gt;0,2*'OSNOVNA PLAČA'!E98,"")</f>
        <v>0</v>
      </c>
      <c r="R104" s="177"/>
      <c r="AA104" s="156">
        <f>ROW()</f>
        <v>104</v>
      </c>
      <c r="AB104" s="91" t="e">
        <f t="shared" ca="1" si="31"/>
        <v>#N/A</v>
      </c>
      <c r="AC104" s="91" t="e">
        <f t="shared" ca="1" si="32"/>
        <v>#N/A</v>
      </c>
      <c r="AD104" s="92" t="e">
        <f t="shared" ca="1" si="33"/>
        <v>#N/A</v>
      </c>
      <c r="AE104" s="91" t="e">
        <f t="shared" ca="1" si="34"/>
        <v>#N/A</v>
      </c>
      <c r="AF104" s="92" t="e">
        <f t="shared" ca="1" si="35"/>
        <v>#N/A</v>
      </c>
      <c r="AG104" s="91" t="e">
        <f t="shared" ca="1" si="36"/>
        <v>#N/A</v>
      </c>
      <c r="AH104" s="91" t="e">
        <f t="shared" ca="1" si="37"/>
        <v>#N/A</v>
      </c>
      <c r="AI104" s="93" t="e">
        <f t="shared" ca="1" si="38"/>
        <v>#N/A</v>
      </c>
      <c r="AJ104" s="91" t="e">
        <f t="shared" ca="1" si="39"/>
        <v>#N/A</v>
      </c>
      <c r="AK104" s="91" t="e">
        <f t="shared" ca="1" si="40"/>
        <v>#N/A</v>
      </c>
    </row>
    <row r="105" spans="1:37" ht="25.5" customHeight="1" x14ac:dyDescent="0.25">
      <c r="A105" s="51">
        <f>'OSNOVNA PLAČA'!A99</f>
        <v>90</v>
      </c>
      <c r="B105" s="158" t="str">
        <f>IF(LEN('OSNOVNA PLAČA'!B99)&gt;0,'OSNOVNA PLAČA'!B99,"")</f>
        <v>A90</v>
      </c>
      <c r="C105" s="52">
        <f>IF(LEN(B105)&gt;0,'OSNOVNA PLAČA'!C99,"")</f>
        <v>0</v>
      </c>
      <c r="D105" s="54">
        <f>IF(LEN(B105)&gt;0,'OSNOVNA PLAČA'!D99,"")</f>
        <v>0</v>
      </c>
      <c r="E105" s="174">
        <f>IF(LEN(B105)&gt;0,SUM('OBRAČUNANA OSNOVNA PLAČA'!E99:J99),"")</f>
        <v>0</v>
      </c>
      <c r="F105" s="55"/>
      <c r="G105" s="55"/>
      <c r="H105" s="55"/>
      <c r="I105" s="55"/>
      <c r="J105" s="55"/>
      <c r="K105" s="175">
        <f t="shared" si="25"/>
        <v>0</v>
      </c>
      <c r="L105" s="120">
        <f t="shared" si="26"/>
        <v>0</v>
      </c>
      <c r="M105" s="120">
        <f t="shared" si="27"/>
        <v>0</v>
      </c>
      <c r="N105" s="120">
        <f t="shared" si="28"/>
        <v>0</v>
      </c>
      <c r="O105" s="120">
        <f t="shared" si="29"/>
        <v>0</v>
      </c>
      <c r="P105" s="176">
        <f t="shared" si="30"/>
        <v>0</v>
      </c>
      <c r="Q105" s="176">
        <f>IF(LEN(B105)&gt;0,2*'OSNOVNA PLAČA'!E99,"")</f>
        <v>0</v>
      </c>
      <c r="R105" s="177"/>
      <c r="AA105" s="156">
        <f>ROW()</f>
        <v>105</v>
      </c>
      <c r="AB105" s="91" t="e">
        <f t="shared" ca="1" si="31"/>
        <v>#N/A</v>
      </c>
      <c r="AC105" s="91" t="e">
        <f t="shared" ca="1" si="32"/>
        <v>#N/A</v>
      </c>
      <c r="AD105" s="92" t="e">
        <f t="shared" ca="1" si="33"/>
        <v>#N/A</v>
      </c>
      <c r="AE105" s="91" t="e">
        <f t="shared" ca="1" si="34"/>
        <v>#N/A</v>
      </c>
      <c r="AF105" s="92" t="e">
        <f t="shared" ca="1" si="35"/>
        <v>#N/A</v>
      </c>
      <c r="AG105" s="91" t="e">
        <f t="shared" ca="1" si="36"/>
        <v>#N/A</v>
      </c>
      <c r="AH105" s="91" t="e">
        <f t="shared" ca="1" si="37"/>
        <v>#N/A</v>
      </c>
      <c r="AI105" s="93" t="e">
        <f t="shared" ca="1" si="38"/>
        <v>#N/A</v>
      </c>
      <c r="AJ105" s="91" t="e">
        <f t="shared" ca="1" si="39"/>
        <v>#N/A</v>
      </c>
      <c r="AK105" s="91" t="e">
        <f t="shared" ca="1" si="40"/>
        <v>#N/A</v>
      </c>
    </row>
    <row r="106" spans="1:37" ht="25.5" customHeight="1" x14ac:dyDescent="0.25">
      <c r="A106" s="51">
        <f>'OSNOVNA PLAČA'!A100</f>
        <v>91</v>
      </c>
      <c r="B106" s="158" t="str">
        <f>IF(LEN('OSNOVNA PLAČA'!B100)&gt;0,'OSNOVNA PLAČA'!B100,"")</f>
        <v>A91</v>
      </c>
      <c r="C106" s="52">
        <f>IF(LEN(B106)&gt;0,'OSNOVNA PLAČA'!C100,"")</f>
        <v>0</v>
      </c>
      <c r="D106" s="54">
        <f>IF(LEN(B106)&gt;0,'OSNOVNA PLAČA'!D100,"")</f>
        <v>0</v>
      </c>
      <c r="E106" s="174">
        <f>IF(LEN(B106)&gt;0,SUM('OBRAČUNANA OSNOVNA PLAČA'!E100:J100),"")</f>
        <v>0</v>
      </c>
      <c r="F106" s="55"/>
      <c r="G106" s="55"/>
      <c r="H106" s="55"/>
      <c r="I106" s="55"/>
      <c r="J106" s="55"/>
      <c r="K106" s="175">
        <f t="shared" si="25"/>
        <v>0</v>
      </c>
      <c r="L106" s="120">
        <f t="shared" si="26"/>
        <v>0</v>
      </c>
      <c r="M106" s="120">
        <f t="shared" si="27"/>
        <v>0</v>
      </c>
      <c r="N106" s="120">
        <f t="shared" si="28"/>
        <v>0</v>
      </c>
      <c r="O106" s="120">
        <f t="shared" si="29"/>
        <v>0</v>
      </c>
      <c r="P106" s="176">
        <f t="shared" si="30"/>
        <v>0</v>
      </c>
      <c r="Q106" s="176">
        <f>IF(LEN(B106)&gt;0,2*'OSNOVNA PLAČA'!E100,"")</f>
        <v>0</v>
      </c>
      <c r="R106" s="177"/>
      <c r="AA106" s="156">
        <f>ROW()</f>
        <v>106</v>
      </c>
      <c r="AB106" s="91" t="e">
        <f t="shared" ca="1" si="31"/>
        <v>#N/A</v>
      </c>
      <c r="AC106" s="91" t="e">
        <f t="shared" ca="1" si="32"/>
        <v>#N/A</v>
      </c>
      <c r="AD106" s="92" t="e">
        <f t="shared" ca="1" si="33"/>
        <v>#N/A</v>
      </c>
      <c r="AE106" s="91" t="e">
        <f t="shared" ca="1" si="34"/>
        <v>#N/A</v>
      </c>
      <c r="AF106" s="92" t="e">
        <f t="shared" ca="1" si="35"/>
        <v>#N/A</v>
      </c>
      <c r="AG106" s="91" t="e">
        <f t="shared" ca="1" si="36"/>
        <v>#N/A</v>
      </c>
      <c r="AH106" s="91" t="e">
        <f t="shared" ca="1" si="37"/>
        <v>#N/A</v>
      </c>
      <c r="AI106" s="93" t="e">
        <f t="shared" ca="1" si="38"/>
        <v>#N/A</v>
      </c>
      <c r="AJ106" s="91" t="e">
        <f t="shared" ca="1" si="39"/>
        <v>#N/A</v>
      </c>
      <c r="AK106" s="91" t="e">
        <f t="shared" ca="1" si="40"/>
        <v>#N/A</v>
      </c>
    </row>
    <row r="107" spans="1:37" ht="25.5" customHeight="1" x14ac:dyDescent="0.25">
      <c r="A107" s="51">
        <f>'OSNOVNA PLAČA'!A101</f>
        <v>92</v>
      </c>
      <c r="B107" s="158" t="str">
        <f>IF(LEN('OSNOVNA PLAČA'!B101)&gt;0,'OSNOVNA PLAČA'!B101,"")</f>
        <v>A92</v>
      </c>
      <c r="C107" s="52">
        <f>IF(LEN(B107)&gt;0,'OSNOVNA PLAČA'!C101,"")</f>
        <v>0</v>
      </c>
      <c r="D107" s="54">
        <f>IF(LEN(B107)&gt;0,'OSNOVNA PLAČA'!D101,"")</f>
        <v>0</v>
      </c>
      <c r="E107" s="174">
        <f>IF(LEN(B107)&gt;0,SUM('OBRAČUNANA OSNOVNA PLAČA'!E101:J101),"")</f>
        <v>0</v>
      </c>
      <c r="F107" s="55"/>
      <c r="G107" s="55"/>
      <c r="H107" s="55"/>
      <c r="I107" s="55"/>
      <c r="J107" s="55"/>
      <c r="K107" s="175">
        <f t="shared" si="25"/>
        <v>0</v>
      </c>
      <c r="L107" s="120">
        <f t="shared" si="26"/>
        <v>0</v>
      </c>
      <c r="M107" s="120">
        <f t="shared" si="27"/>
        <v>0</v>
      </c>
      <c r="N107" s="120">
        <f t="shared" si="28"/>
        <v>0</v>
      </c>
      <c r="O107" s="120">
        <f t="shared" si="29"/>
        <v>0</v>
      </c>
      <c r="P107" s="176">
        <f t="shared" si="30"/>
        <v>0</v>
      </c>
      <c r="Q107" s="176">
        <f>IF(LEN(B107)&gt;0,2*'OSNOVNA PLAČA'!E101,"")</f>
        <v>0</v>
      </c>
      <c r="R107" s="177"/>
      <c r="AA107" s="156">
        <f>ROW()</f>
        <v>107</v>
      </c>
      <c r="AB107" s="91" t="e">
        <f t="shared" ca="1" si="31"/>
        <v>#N/A</v>
      </c>
      <c r="AC107" s="91" t="e">
        <f t="shared" ca="1" si="32"/>
        <v>#N/A</v>
      </c>
      <c r="AD107" s="92" t="e">
        <f t="shared" ca="1" si="33"/>
        <v>#N/A</v>
      </c>
      <c r="AE107" s="91" t="e">
        <f t="shared" ca="1" si="34"/>
        <v>#N/A</v>
      </c>
      <c r="AF107" s="92" t="e">
        <f t="shared" ca="1" si="35"/>
        <v>#N/A</v>
      </c>
      <c r="AG107" s="91" t="e">
        <f t="shared" ca="1" si="36"/>
        <v>#N/A</v>
      </c>
      <c r="AH107" s="91" t="e">
        <f t="shared" ca="1" si="37"/>
        <v>#N/A</v>
      </c>
      <c r="AI107" s="93" t="e">
        <f t="shared" ca="1" si="38"/>
        <v>#N/A</v>
      </c>
      <c r="AJ107" s="91" t="e">
        <f t="shared" ca="1" si="39"/>
        <v>#N/A</v>
      </c>
      <c r="AK107" s="91" t="e">
        <f t="shared" ca="1" si="40"/>
        <v>#N/A</v>
      </c>
    </row>
    <row r="108" spans="1:37" ht="25.5" customHeight="1" x14ac:dyDescent="0.25">
      <c r="A108" s="51">
        <f>'OSNOVNA PLAČA'!A102</f>
        <v>93</v>
      </c>
      <c r="B108" s="158" t="str">
        <f>IF(LEN('OSNOVNA PLAČA'!B102)&gt;0,'OSNOVNA PLAČA'!B102,"")</f>
        <v>A93</v>
      </c>
      <c r="C108" s="52">
        <f>IF(LEN(B108)&gt;0,'OSNOVNA PLAČA'!C102,"")</f>
        <v>0</v>
      </c>
      <c r="D108" s="54">
        <f>IF(LEN(B108)&gt;0,'OSNOVNA PLAČA'!D102,"")</f>
        <v>0</v>
      </c>
      <c r="E108" s="174">
        <f>IF(LEN(B108)&gt;0,SUM('OBRAČUNANA OSNOVNA PLAČA'!E102:J102),"")</f>
        <v>0</v>
      </c>
      <c r="F108" s="55"/>
      <c r="G108" s="55"/>
      <c r="H108" s="55"/>
      <c r="I108" s="55"/>
      <c r="J108" s="55"/>
      <c r="K108" s="175">
        <f t="shared" si="25"/>
        <v>0</v>
      </c>
      <c r="L108" s="120">
        <f t="shared" si="26"/>
        <v>0</v>
      </c>
      <c r="M108" s="120">
        <f t="shared" si="27"/>
        <v>0</v>
      </c>
      <c r="N108" s="120">
        <f t="shared" si="28"/>
        <v>0</v>
      </c>
      <c r="O108" s="120">
        <f t="shared" si="29"/>
        <v>0</v>
      </c>
      <c r="P108" s="176">
        <f t="shared" si="30"/>
        <v>0</v>
      </c>
      <c r="Q108" s="176">
        <f>IF(LEN(B108)&gt;0,2*'OSNOVNA PLAČA'!E102,"")</f>
        <v>0</v>
      </c>
      <c r="R108" s="177"/>
      <c r="AA108" s="156">
        <f>ROW()</f>
        <v>108</v>
      </c>
      <c r="AB108" s="91" t="e">
        <f t="shared" ca="1" si="31"/>
        <v>#N/A</v>
      </c>
      <c r="AC108" s="91" t="e">
        <f t="shared" ca="1" si="32"/>
        <v>#N/A</v>
      </c>
      <c r="AD108" s="92" t="e">
        <f t="shared" ca="1" si="33"/>
        <v>#N/A</v>
      </c>
      <c r="AE108" s="91" t="e">
        <f t="shared" ca="1" si="34"/>
        <v>#N/A</v>
      </c>
      <c r="AF108" s="92" t="e">
        <f t="shared" ca="1" si="35"/>
        <v>#N/A</v>
      </c>
      <c r="AG108" s="91" t="e">
        <f t="shared" ca="1" si="36"/>
        <v>#N/A</v>
      </c>
      <c r="AH108" s="91" t="e">
        <f t="shared" ca="1" si="37"/>
        <v>#N/A</v>
      </c>
      <c r="AI108" s="93" t="e">
        <f t="shared" ca="1" si="38"/>
        <v>#N/A</v>
      </c>
      <c r="AJ108" s="91" t="e">
        <f t="shared" ca="1" si="39"/>
        <v>#N/A</v>
      </c>
      <c r="AK108" s="91" t="e">
        <f t="shared" ca="1" si="40"/>
        <v>#N/A</v>
      </c>
    </row>
    <row r="109" spans="1:37" ht="25.5" customHeight="1" x14ac:dyDescent="0.25">
      <c r="A109" s="51">
        <f>'OSNOVNA PLAČA'!A103</f>
        <v>94</v>
      </c>
      <c r="B109" s="158" t="str">
        <f>IF(LEN('OSNOVNA PLAČA'!B103)&gt;0,'OSNOVNA PLAČA'!B103,"")</f>
        <v>A94</v>
      </c>
      <c r="C109" s="52">
        <f>IF(LEN(B109)&gt;0,'OSNOVNA PLAČA'!C103,"")</f>
        <v>0</v>
      </c>
      <c r="D109" s="54">
        <f>IF(LEN(B109)&gt;0,'OSNOVNA PLAČA'!D103,"")</f>
        <v>0</v>
      </c>
      <c r="E109" s="174">
        <f>IF(LEN(B109)&gt;0,SUM('OBRAČUNANA OSNOVNA PLAČA'!E103:J103),"")</f>
        <v>0</v>
      </c>
      <c r="F109" s="55"/>
      <c r="G109" s="55"/>
      <c r="H109" s="55"/>
      <c r="I109" s="55"/>
      <c r="J109" s="55"/>
      <c r="K109" s="175">
        <f t="shared" si="25"/>
        <v>0</v>
      </c>
      <c r="L109" s="120">
        <f t="shared" si="26"/>
        <v>0</v>
      </c>
      <c r="M109" s="120">
        <f t="shared" si="27"/>
        <v>0</v>
      </c>
      <c r="N109" s="120">
        <f t="shared" si="28"/>
        <v>0</v>
      </c>
      <c r="O109" s="120">
        <f t="shared" si="29"/>
        <v>0</v>
      </c>
      <c r="P109" s="176">
        <f t="shared" si="30"/>
        <v>0</v>
      </c>
      <c r="Q109" s="176">
        <f>IF(LEN(B109)&gt;0,2*'OSNOVNA PLAČA'!E103,"")</f>
        <v>0</v>
      </c>
      <c r="R109" s="177"/>
      <c r="AA109" s="156">
        <f>ROW()</f>
        <v>109</v>
      </c>
      <c r="AB109" s="91" t="e">
        <f t="shared" ca="1" si="31"/>
        <v>#N/A</v>
      </c>
      <c r="AC109" s="91" t="e">
        <f t="shared" ca="1" si="32"/>
        <v>#N/A</v>
      </c>
      <c r="AD109" s="92" t="e">
        <f t="shared" ca="1" si="33"/>
        <v>#N/A</v>
      </c>
      <c r="AE109" s="91" t="e">
        <f t="shared" ca="1" si="34"/>
        <v>#N/A</v>
      </c>
      <c r="AF109" s="92" t="e">
        <f t="shared" ca="1" si="35"/>
        <v>#N/A</v>
      </c>
      <c r="AG109" s="91" t="e">
        <f t="shared" ca="1" si="36"/>
        <v>#N/A</v>
      </c>
      <c r="AH109" s="91" t="e">
        <f t="shared" ca="1" si="37"/>
        <v>#N/A</v>
      </c>
      <c r="AI109" s="93" t="e">
        <f t="shared" ca="1" si="38"/>
        <v>#N/A</v>
      </c>
      <c r="AJ109" s="91" t="e">
        <f t="shared" ca="1" si="39"/>
        <v>#N/A</v>
      </c>
      <c r="AK109" s="91" t="e">
        <f t="shared" ca="1" si="40"/>
        <v>#N/A</v>
      </c>
    </row>
    <row r="110" spans="1:37" ht="25.5" customHeight="1" x14ac:dyDescent="0.25">
      <c r="A110" s="51">
        <f>'OSNOVNA PLAČA'!A104</f>
        <v>95</v>
      </c>
      <c r="B110" s="158" t="str">
        <f>IF(LEN('OSNOVNA PLAČA'!B104)&gt;0,'OSNOVNA PLAČA'!B104,"")</f>
        <v>A95</v>
      </c>
      <c r="C110" s="52">
        <f>IF(LEN(B110)&gt;0,'OSNOVNA PLAČA'!C104,"")</f>
        <v>0</v>
      </c>
      <c r="D110" s="54">
        <f>IF(LEN(B110)&gt;0,'OSNOVNA PLAČA'!D104,"")</f>
        <v>0</v>
      </c>
      <c r="E110" s="174">
        <f>IF(LEN(B110)&gt;0,SUM('OBRAČUNANA OSNOVNA PLAČA'!E104:J104),"")</f>
        <v>0</v>
      </c>
      <c r="F110" s="55"/>
      <c r="G110" s="55"/>
      <c r="H110" s="55"/>
      <c r="I110" s="55"/>
      <c r="J110" s="55"/>
      <c r="K110" s="175">
        <f t="shared" si="25"/>
        <v>0</v>
      </c>
      <c r="L110" s="120">
        <f t="shared" si="26"/>
        <v>0</v>
      </c>
      <c r="M110" s="120">
        <f t="shared" si="27"/>
        <v>0</v>
      </c>
      <c r="N110" s="120">
        <f t="shared" si="28"/>
        <v>0</v>
      </c>
      <c r="O110" s="120">
        <f t="shared" si="29"/>
        <v>0</v>
      </c>
      <c r="P110" s="176">
        <f t="shared" si="30"/>
        <v>0</v>
      </c>
      <c r="Q110" s="176">
        <f>IF(LEN(B110)&gt;0,2*'OSNOVNA PLAČA'!E104,"")</f>
        <v>0</v>
      </c>
      <c r="R110" s="177"/>
      <c r="AA110" s="156">
        <f>ROW()</f>
        <v>110</v>
      </c>
      <c r="AB110" s="91" t="e">
        <f t="shared" ca="1" si="31"/>
        <v>#N/A</v>
      </c>
      <c r="AC110" s="91" t="e">
        <f t="shared" ca="1" si="32"/>
        <v>#N/A</v>
      </c>
      <c r="AD110" s="92" t="e">
        <f t="shared" ca="1" si="33"/>
        <v>#N/A</v>
      </c>
      <c r="AE110" s="91" t="e">
        <f t="shared" ca="1" si="34"/>
        <v>#N/A</v>
      </c>
      <c r="AF110" s="92" t="e">
        <f t="shared" ca="1" si="35"/>
        <v>#N/A</v>
      </c>
      <c r="AG110" s="91" t="e">
        <f t="shared" ca="1" si="36"/>
        <v>#N/A</v>
      </c>
      <c r="AH110" s="91" t="e">
        <f t="shared" ca="1" si="37"/>
        <v>#N/A</v>
      </c>
      <c r="AI110" s="93" t="e">
        <f t="shared" ca="1" si="38"/>
        <v>#N/A</v>
      </c>
      <c r="AJ110" s="91" t="e">
        <f t="shared" ca="1" si="39"/>
        <v>#N/A</v>
      </c>
      <c r="AK110" s="91" t="e">
        <f t="shared" ca="1" si="40"/>
        <v>#N/A</v>
      </c>
    </row>
    <row r="111" spans="1:37" ht="25.5" customHeight="1" x14ac:dyDescent="0.25">
      <c r="A111" s="51">
        <f>'OSNOVNA PLAČA'!A105</f>
        <v>96</v>
      </c>
      <c r="B111" s="158" t="str">
        <f>IF(LEN('OSNOVNA PLAČA'!B105)&gt;0,'OSNOVNA PLAČA'!B105,"")</f>
        <v>A96</v>
      </c>
      <c r="C111" s="52">
        <f>IF(LEN(B111)&gt;0,'OSNOVNA PLAČA'!C105,"")</f>
        <v>0</v>
      </c>
      <c r="D111" s="54">
        <f>IF(LEN(B111)&gt;0,'OSNOVNA PLAČA'!D105,"")</f>
        <v>0</v>
      </c>
      <c r="E111" s="174">
        <f>IF(LEN(B111)&gt;0,SUM('OBRAČUNANA OSNOVNA PLAČA'!E105:J105),"")</f>
        <v>0</v>
      </c>
      <c r="F111" s="55"/>
      <c r="G111" s="55"/>
      <c r="H111" s="55"/>
      <c r="I111" s="55"/>
      <c r="J111" s="55"/>
      <c r="K111" s="175">
        <f t="shared" si="25"/>
        <v>0</v>
      </c>
      <c r="L111" s="120">
        <f t="shared" si="26"/>
        <v>0</v>
      </c>
      <c r="M111" s="120">
        <f t="shared" si="27"/>
        <v>0</v>
      </c>
      <c r="N111" s="120">
        <f t="shared" si="28"/>
        <v>0</v>
      </c>
      <c r="O111" s="120">
        <f t="shared" si="29"/>
        <v>0</v>
      </c>
      <c r="P111" s="176">
        <f t="shared" si="30"/>
        <v>0</v>
      </c>
      <c r="Q111" s="176">
        <f>IF(LEN(B111)&gt;0,2*'OSNOVNA PLAČA'!E105,"")</f>
        <v>0</v>
      </c>
      <c r="R111" s="177"/>
      <c r="AA111" s="156">
        <f>ROW()</f>
        <v>111</v>
      </c>
      <c r="AB111" s="91" t="e">
        <f t="shared" ca="1" si="31"/>
        <v>#N/A</v>
      </c>
      <c r="AC111" s="91" t="e">
        <f t="shared" ca="1" si="32"/>
        <v>#N/A</v>
      </c>
      <c r="AD111" s="92" t="e">
        <f t="shared" ca="1" si="33"/>
        <v>#N/A</v>
      </c>
      <c r="AE111" s="91" t="e">
        <f t="shared" ca="1" si="34"/>
        <v>#N/A</v>
      </c>
      <c r="AF111" s="92" t="e">
        <f t="shared" ca="1" si="35"/>
        <v>#N/A</v>
      </c>
      <c r="AG111" s="91" t="e">
        <f t="shared" ca="1" si="36"/>
        <v>#N/A</v>
      </c>
      <c r="AH111" s="91" t="e">
        <f t="shared" ca="1" si="37"/>
        <v>#N/A</v>
      </c>
      <c r="AI111" s="93" t="e">
        <f t="shared" ca="1" si="38"/>
        <v>#N/A</v>
      </c>
      <c r="AJ111" s="91" t="e">
        <f t="shared" ca="1" si="39"/>
        <v>#N/A</v>
      </c>
      <c r="AK111" s="91" t="e">
        <f t="shared" ca="1" si="40"/>
        <v>#N/A</v>
      </c>
    </row>
    <row r="112" spans="1:37" ht="25.5" customHeight="1" x14ac:dyDescent="0.25">
      <c r="A112" s="51">
        <f>'OSNOVNA PLAČA'!A106</f>
        <v>97</v>
      </c>
      <c r="B112" s="158" t="str">
        <f>IF(LEN('OSNOVNA PLAČA'!B106)&gt;0,'OSNOVNA PLAČA'!B106,"")</f>
        <v>A97</v>
      </c>
      <c r="C112" s="52">
        <f>IF(LEN(B112)&gt;0,'OSNOVNA PLAČA'!C106,"")</f>
        <v>0</v>
      </c>
      <c r="D112" s="54">
        <f>IF(LEN(B112)&gt;0,'OSNOVNA PLAČA'!D106,"")</f>
        <v>0</v>
      </c>
      <c r="E112" s="174">
        <f>IF(LEN(B112)&gt;0,SUM('OBRAČUNANA OSNOVNA PLAČA'!E106:J106),"")</f>
        <v>0</v>
      </c>
      <c r="F112" s="55"/>
      <c r="G112" s="55"/>
      <c r="H112" s="55"/>
      <c r="I112" s="55"/>
      <c r="J112" s="55"/>
      <c r="K112" s="175">
        <f t="shared" si="25"/>
        <v>0</v>
      </c>
      <c r="L112" s="120">
        <f t="shared" si="26"/>
        <v>0</v>
      </c>
      <c r="M112" s="120">
        <f t="shared" si="27"/>
        <v>0</v>
      </c>
      <c r="N112" s="120">
        <f t="shared" ref="N112:N143" si="41">IF(LEN(B112)&gt;0,L112*$O$167,"")</f>
        <v>0</v>
      </c>
      <c r="O112" s="120">
        <f t="shared" si="29"/>
        <v>0</v>
      </c>
      <c r="P112" s="176">
        <f t="shared" si="30"/>
        <v>0</v>
      </c>
      <c r="Q112" s="176">
        <f>IF(LEN(B112)&gt;0,2*'OSNOVNA PLAČA'!E106,"")</f>
        <v>0</v>
      </c>
      <c r="R112" s="177"/>
      <c r="AA112" s="156">
        <f>ROW()</f>
        <v>112</v>
      </c>
      <c r="AB112" s="91" t="e">
        <f t="shared" ca="1" si="31"/>
        <v>#N/A</v>
      </c>
      <c r="AC112" s="91" t="e">
        <f t="shared" ca="1" si="32"/>
        <v>#N/A</v>
      </c>
      <c r="AD112" s="92" t="e">
        <f t="shared" ref="AD112:AD143" ca="1" si="42">IF(AB112&gt;=AC112,"-",$K112/(5*MAX($L$171:$L$172)))</f>
        <v>#N/A</v>
      </c>
      <c r="AE112" s="91" t="e">
        <f t="shared" ref="AE112:AE143" ca="1" si="43">IF(AB112&gt;=AC112,"-",$K112/(5*MAX($L$171:$L$172))*AJ112)</f>
        <v>#N/A</v>
      </c>
      <c r="AF112" s="92" t="e">
        <f t="shared" ref="AF112:AF143" ca="1" si="44">IF(AD112="-","-",AD112*$AE$167)</f>
        <v>#N/A</v>
      </c>
      <c r="AG112" s="91" t="e">
        <f t="shared" ref="AG112:AG143" ca="1" si="45">IF(AE112="-","-",AE112*$AE$167)</f>
        <v>#N/A</v>
      </c>
      <c r="AH112" s="91" t="e">
        <f t="shared" ca="1" si="37"/>
        <v>#N/A</v>
      </c>
      <c r="AI112" s="93" t="e">
        <f t="shared" ca="1" si="38"/>
        <v>#N/A</v>
      </c>
      <c r="AJ112" s="91" t="e">
        <f t="shared" ca="1" si="39"/>
        <v>#N/A</v>
      </c>
      <c r="AK112" s="91" t="e">
        <f t="shared" ca="1" si="40"/>
        <v>#N/A</v>
      </c>
    </row>
    <row r="113" spans="1:37" ht="25.5" customHeight="1" x14ac:dyDescent="0.25">
      <c r="A113" s="51">
        <f>'OSNOVNA PLAČA'!A107</f>
        <v>98</v>
      </c>
      <c r="B113" s="158" t="str">
        <f>IF(LEN('OSNOVNA PLAČA'!B107)&gt;0,'OSNOVNA PLAČA'!B107,"")</f>
        <v>A98</v>
      </c>
      <c r="C113" s="52">
        <f>IF(LEN(B113)&gt;0,'OSNOVNA PLAČA'!C107,"")</f>
        <v>0</v>
      </c>
      <c r="D113" s="54">
        <f>IF(LEN(B113)&gt;0,'OSNOVNA PLAČA'!D107,"")</f>
        <v>0</v>
      </c>
      <c r="E113" s="174">
        <f>IF(LEN(B113)&gt;0,SUM('OBRAČUNANA OSNOVNA PLAČA'!E107:J107),"")</f>
        <v>0</v>
      </c>
      <c r="F113" s="55"/>
      <c r="G113" s="55"/>
      <c r="H113" s="55"/>
      <c r="I113" s="55"/>
      <c r="J113" s="55"/>
      <c r="K113" s="175">
        <f t="shared" si="25"/>
        <v>0</v>
      </c>
      <c r="L113" s="120">
        <f t="shared" si="26"/>
        <v>0</v>
      </c>
      <c r="M113" s="120">
        <f t="shared" si="27"/>
        <v>0</v>
      </c>
      <c r="N113" s="120">
        <f t="shared" si="41"/>
        <v>0</v>
      </c>
      <c r="O113" s="120">
        <f t="shared" si="29"/>
        <v>0</v>
      </c>
      <c r="P113" s="176">
        <f t="shared" si="30"/>
        <v>0</v>
      </c>
      <c r="Q113" s="176">
        <f>IF(LEN(B113)&gt;0,2*'OSNOVNA PLAČA'!E107,"")</f>
        <v>0</v>
      </c>
      <c r="R113" s="177"/>
      <c r="AA113" s="156">
        <f>ROW()</f>
        <v>113</v>
      </c>
      <c r="AB113" s="91" t="e">
        <f t="shared" ca="1" si="31"/>
        <v>#N/A</v>
      </c>
      <c r="AC113" s="91" t="e">
        <f t="shared" ca="1" si="32"/>
        <v>#N/A</v>
      </c>
      <c r="AD113" s="92" t="e">
        <f t="shared" ca="1" si="42"/>
        <v>#N/A</v>
      </c>
      <c r="AE113" s="91" t="e">
        <f t="shared" ca="1" si="43"/>
        <v>#N/A</v>
      </c>
      <c r="AF113" s="92" t="e">
        <f t="shared" ca="1" si="44"/>
        <v>#N/A</v>
      </c>
      <c r="AG113" s="91" t="e">
        <f t="shared" ca="1" si="45"/>
        <v>#N/A</v>
      </c>
      <c r="AH113" s="91" t="e">
        <f t="shared" ca="1" si="37"/>
        <v>#N/A</v>
      </c>
      <c r="AI113" s="93" t="e">
        <f t="shared" ca="1" si="38"/>
        <v>#N/A</v>
      </c>
      <c r="AJ113" s="91" t="e">
        <f t="shared" ca="1" si="39"/>
        <v>#N/A</v>
      </c>
      <c r="AK113" s="91" t="e">
        <f t="shared" ca="1" si="40"/>
        <v>#N/A</v>
      </c>
    </row>
    <row r="114" spans="1:37" ht="25.5" customHeight="1" x14ac:dyDescent="0.25">
      <c r="A114" s="51">
        <f>'OSNOVNA PLAČA'!A108</f>
        <v>99</v>
      </c>
      <c r="B114" s="158" t="str">
        <f>IF(LEN('OSNOVNA PLAČA'!B108)&gt;0,'OSNOVNA PLAČA'!B108,"")</f>
        <v>A99</v>
      </c>
      <c r="C114" s="52">
        <f>IF(LEN(B114)&gt;0,'OSNOVNA PLAČA'!C108,"")</f>
        <v>0</v>
      </c>
      <c r="D114" s="54">
        <f>IF(LEN(B114)&gt;0,'OSNOVNA PLAČA'!D108,"")</f>
        <v>0</v>
      </c>
      <c r="E114" s="174">
        <f>IF(LEN(B114)&gt;0,SUM('OBRAČUNANA OSNOVNA PLAČA'!E108:J108),"")</f>
        <v>0</v>
      </c>
      <c r="F114" s="55"/>
      <c r="G114" s="55"/>
      <c r="H114" s="55"/>
      <c r="I114" s="55"/>
      <c r="J114" s="55"/>
      <c r="K114" s="175">
        <f t="shared" si="25"/>
        <v>0</v>
      </c>
      <c r="L114" s="120">
        <f t="shared" si="26"/>
        <v>0</v>
      </c>
      <c r="M114" s="120">
        <f t="shared" si="27"/>
        <v>0</v>
      </c>
      <c r="N114" s="120">
        <f t="shared" si="41"/>
        <v>0</v>
      </c>
      <c r="O114" s="120">
        <f t="shared" si="29"/>
        <v>0</v>
      </c>
      <c r="P114" s="176">
        <f t="shared" si="30"/>
        <v>0</v>
      </c>
      <c r="Q114" s="176">
        <f>IF(LEN(B114)&gt;0,2*'OSNOVNA PLAČA'!E108,"")</f>
        <v>0</v>
      </c>
      <c r="R114" s="177"/>
      <c r="AA114" s="156">
        <f>ROW()</f>
        <v>114</v>
      </c>
      <c r="AB114" s="91" t="e">
        <f t="shared" ca="1" si="31"/>
        <v>#N/A</v>
      </c>
      <c r="AC114" s="91" t="e">
        <f t="shared" ca="1" si="32"/>
        <v>#N/A</v>
      </c>
      <c r="AD114" s="92" t="e">
        <f t="shared" ca="1" si="42"/>
        <v>#N/A</v>
      </c>
      <c r="AE114" s="91" t="e">
        <f t="shared" ca="1" si="43"/>
        <v>#N/A</v>
      </c>
      <c r="AF114" s="92" t="e">
        <f t="shared" ca="1" si="44"/>
        <v>#N/A</v>
      </c>
      <c r="AG114" s="91" t="e">
        <f t="shared" ca="1" si="45"/>
        <v>#N/A</v>
      </c>
      <c r="AH114" s="91" t="e">
        <f t="shared" ca="1" si="37"/>
        <v>#N/A</v>
      </c>
      <c r="AI114" s="93" t="e">
        <f t="shared" ca="1" si="38"/>
        <v>#N/A</v>
      </c>
      <c r="AJ114" s="91" t="e">
        <f t="shared" ca="1" si="39"/>
        <v>#N/A</v>
      </c>
      <c r="AK114" s="91" t="e">
        <f t="shared" ca="1" si="40"/>
        <v>#N/A</v>
      </c>
    </row>
    <row r="115" spans="1:37" ht="25.5" customHeight="1" x14ac:dyDescent="0.25">
      <c r="A115" s="51">
        <f>'OSNOVNA PLAČA'!A109</f>
        <v>100</v>
      </c>
      <c r="B115" s="158" t="str">
        <f>IF(LEN('OSNOVNA PLAČA'!B109)&gt;0,'OSNOVNA PLAČA'!B109,"")</f>
        <v>A100</v>
      </c>
      <c r="C115" s="52">
        <f>IF(LEN(B115)&gt;0,'OSNOVNA PLAČA'!C109,"")</f>
        <v>0</v>
      </c>
      <c r="D115" s="54">
        <f>IF(LEN(B115)&gt;0,'OSNOVNA PLAČA'!D109,"")</f>
        <v>0</v>
      </c>
      <c r="E115" s="174">
        <f>IF(LEN(B115)&gt;0,SUM('OBRAČUNANA OSNOVNA PLAČA'!E109:J109),"")</f>
        <v>0</v>
      </c>
      <c r="F115" s="55"/>
      <c r="G115" s="55"/>
      <c r="H115" s="55"/>
      <c r="I115" s="55"/>
      <c r="J115" s="55"/>
      <c r="K115" s="175">
        <f t="shared" si="25"/>
        <v>0</v>
      </c>
      <c r="L115" s="120">
        <f t="shared" si="26"/>
        <v>0</v>
      </c>
      <c r="M115" s="120">
        <f t="shared" si="27"/>
        <v>0</v>
      </c>
      <c r="N115" s="120">
        <f t="shared" si="41"/>
        <v>0</v>
      </c>
      <c r="O115" s="120">
        <f t="shared" si="29"/>
        <v>0</v>
      </c>
      <c r="P115" s="176">
        <f t="shared" si="30"/>
        <v>0</v>
      </c>
      <c r="Q115" s="176">
        <f>IF(LEN(B115)&gt;0,2*'OSNOVNA PLAČA'!E109,"")</f>
        <v>0</v>
      </c>
      <c r="R115" s="177"/>
      <c r="AA115" s="156">
        <f>ROW()</f>
        <v>115</v>
      </c>
      <c r="AB115" s="91" t="e">
        <f t="shared" ca="1" si="31"/>
        <v>#N/A</v>
      </c>
      <c r="AC115" s="91" t="e">
        <f t="shared" ca="1" si="32"/>
        <v>#N/A</v>
      </c>
      <c r="AD115" s="92" t="e">
        <f t="shared" ca="1" si="42"/>
        <v>#N/A</v>
      </c>
      <c r="AE115" s="91" t="e">
        <f t="shared" ca="1" si="43"/>
        <v>#N/A</v>
      </c>
      <c r="AF115" s="92" t="e">
        <f t="shared" ca="1" si="44"/>
        <v>#N/A</v>
      </c>
      <c r="AG115" s="91" t="e">
        <f t="shared" ca="1" si="45"/>
        <v>#N/A</v>
      </c>
      <c r="AH115" s="91" t="e">
        <f t="shared" ca="1" si="37"/>
        <v>#N/A</v>
      </c>
      <c r="AI115" s="93" t="e">
        <f t="shared" ca="1" si="38"/>
        <v>#N/A</v>
      </c>
      <c r="AJ115" s="91" t="e">
        <f t="shared" ca="1" si="39"/>
        <v>#N/A</v>
      </c>
      <c r="AK115" s="91" t="e">
        <f t="shared" ca="1" si="40"/>
        <v>#N/A</v>
      </c>
    </row>
    <row r="116" spans="1:37" ht="25.5" customHeight="1" x14ac:dyDescent="0.25">
      <c r="A116" s="51">
        <f>'OSNOVNA PLAČA'!A110</f>
        <v>101</v>
      </c>
      <c r="B116" s="158" t="str">
        <f>IF(LEN('OSNOVNA PLAČA'!B110)&gt;0,'OSNOVNA PLAČA'!B110,"")</f>
        <v>A101</v>
      </c>
      <c r="C116" s="52" t="str">
        <f>IF(LEN(B116)&gt;0,'OSNOVNA PLAČA'!C110,"")</f>
        <v>VII</v>
      </c>
      <c r="D116" s="54">
        <f>IF(LEN(B116)&gt;0,'OSNOVNA PLAČA'!D110,"")</f>
        <v>54</v>
      </c>
      <c r="E116" s="174">
        <f>IF(LEN(B116)&gt;0,SUM('OBRAČUNANA OSNOVNA PLAČA'!E110:J110),"")</f>
        <v>21000</v>
      </c>
      <c r="F116" s="55"/>
      <c r="G116" s="55"/>
      <c r="H116" s="55"/>
      <c r="I116" s="55"/>
      <c r="J116" s="55"/>
      <c r="K116" s="175">
        <f t="shared" si="25"/>
        <v>0</v>
      </c>
      <c r="L116" s="120">
        <f t="shared" si="26"/>
        <v>0</v>
      </c>
      <c r="M116" s="120">
        <f t="shared" si="27"/>
        <v>0</v>
      </c>
      <c r="N116" s="120">
        <f t="shared" si="41"/>
        <v>0</v>
      </c>
      <c r="O116" s="120">
        <f t="shared" si="29"/>
        <v>0</v>
      </c>
      <c r="P116" s="176">
        <f t="shared" si="30"/>
        <v>0</v>
      </c>
      <c r="Q116" s="176">
        <f>IF(LEN(B116)&gt;0,2*'OSNOVNA PLAČA'!E110,"")</f>
        <v>7000</v>
      </c>
      <c r="R116" s="177"/>
      <c r="AA116" s="156">
        <f>ROW()</f>
        <v>116</v>
      </c>
      <c r="AB116" s="91" t="e">
        <f t="shared" ca="1" si="31"/>
        <v>#N/A</v>
      </c>
      <c r="AC116" s="91" t="e">
        <f t="shared" ca="1" si="32"/>
        <v>#N/A</v>
      </c>
      <c r="AD116" s="92" t="e">
        <f t="shared" ca="1" si="42"/>
        <v>#N/A</v>
      </c>
      <c r="AE116" s="91" t="e">
        <f t="shared" ca="1" si="43"/>
        <v>#N/A</v>
      </c>
      <c r="AF116" s="92" t="e">
        <f t="shared" ca="1" si="44"/>
        <v>#N/A</v>
      </c>
      <c r="AG116" s="91" t="e">
        <f t="shared" ca="1" si="45"/>
        <v>#N/A</v>
      </c>
      <c r="AH116" s="91" t="e">
        <f t="shared" ca="1" si="37"/>
        <v>#N/A</v>
      </c>
      <c r="AI116" s="93" t="e">
        <f t="shared" ca="1" si="38"/>
        <v>#N/A</v>
      </c>
      <c r="AJ116" s="91" t="e">
        <f t="shared" ca="1" si="39"/>
        <v>#N/A</v>
      </c>
      <c r="AK116" s="91" t="e">
        <f t="shared" ca="1" si="40"/>
        <v>#N/A</v>
      </c>
    </row>
    <row r="117" spans="1:37" ht="25.5" customHeight="1" x14ac:dyDescent="0.25">
      <c r="A117" s="51">
        <f>'OSNOVNA PLAČA'!A111</f>
        <v>102</v>
      </c>
      <c r="B117" s="158" t="str">
        <f>IF(LEN('OSNOVNA PLAČA'!B111)&gt;0,'OSNOVNA PLAČA'!B111,"")</f>
        <v>A102</v>
      </c>
      <c r="C117" s="52">
        <f>IF(LEN(B117)&gt;0,'OSNOVNA PLAČA'!C111,"")</f>
        <v>0</v>
      </c>
      <c r="D117" s="54">
        <f>IF(LEN(B117)&gt;0,'OSNOVNA PLAČA'!D111,"")</f>
        <v>0</v>
      </c>
      <c r="E117" s="174">
        <f>IF(LEN(B117)&gt;0,SUM('OBRAČUNANA OSNOVNA PLAČA'!E111:J111),"")</f>
        <v>0</v>
      </c>
      <c r="F117" s="55"/>
      <c r="G117" s="55"/>
      <c r="H117" s="55"/>
      <c r="I117" s="55"/>
      <c r="J117" s="55"/>
      <c r="K117" s="175">
        <f t="shared" si="25"/>
        <v>0</v>
      </c>
      <c r="L117" s="120">
        <f t="shared" si="26"/>
        <v>0</v>
      </c>
      <c r="M117" s="120">
        <f t="shared" si="27"/>
        <v>0</v>
      </c>
      <c r="N117" s="120">
        <f t="shared" si="41"/>
        <v>0</v>
      </c>
      <c r="O117" s="120">
        <f t="shared" si="29"/>
        <v>0</v>
      </c>
      <c r="P117" s="176">
        <f t="shared" si="30"/>
        <v>0</v>
      </c>
      <c r="Q117" s="176">
        <f>IF(LEN(B117)&gt;0,2*'OSNOVNA PLAČA'!E111,"")</f>
        <v>0</v>
      </c>
      <c r="R117" s="177"/>
      <c r="AA117" s="156">
        <f>ROW()</f>
        <v>117</v>
      </c>
      <c r="AB117" s="91" t="e">
        <f t="shared" ca="1" si="31"/>
        <v>#N/A</v>
      </c>
      <c r="AC117" s="91" t="e">
        <f t="shared" ca="1" si="32"/>
        <v>#N/A</v>
      </c>
      <c r="AD117" s="92" t="e">
        <f t="shared" ca="1" si="42"/>
        <v>#N/A</v>
      </c>
      <c r="AE117" s="91" t="e">
        <f t="shared" ca="1" si="43"/>
        <v>#N/A</v>
      </c>
      <c r="AF117" s="92" t="e">
        <f t="shared" ca="1" si="44"/>
        <v>#N/A</v>
      </c>
      <c r="AG117" s="91" t="e">
        <f t="shared" ca="1" si="45"/>
        <v>#N/A</v>
      </c>
      <c r="AH117" s="91" t="e">
        <f t="shared" ca="1" si="37"/>
        <v>#N/A</v>
      </c>
      <c r="AI117" s="93" t="e">
        <f t="shared" ca="1" si="38"/>
        <v>#N/A</v>
      </c>
      <c r="AJ117" s="91" t="e">
        <f t="shared" ca="1" si="39"/>
        <v>#N/A</v>
      </c>
      <c r="AK117" s="91" t="e">
        <f t="shared" ca="1" si="40"/>
        <v>#N/A</v>
      </c>
    </row>
    <row r="118" spans="1:37" ht="25.5" customHeight="1" x14ac:dyDescent="0.25">
      <c r="A118" s="51">
        <f>'OSNOVNA PLAČA'!A112</f>
        <v>103</v>
      </c>
      <c r="B118" s="158" t="str">
        <f>IF(LEN('OSNOVNA PLAČA'!B112)&gt;0,'OSNOVNA PLAČA'!B112,"")</f>
        <v>A103</v>
      </c>
      <c r="C118" s="52">
        <f>IF(LEN(B118)&gt;0,'OSNOVNA PLAČA'!C112,"")</f>
        <v>0</v>
      </c>
      <c r="D118" s="54">
        <f>IF(LEN(B118)&gt;0,'OSNOVNA PLAČA'!D112,"")</f>
        <v>0</v>
      </c>
      <c r="E118" s="174">
        <f>IF(LEN(B118)&gt;0,SUM('OBRAČUNANA OSNOVNA PLAČA'!E112:J112),"")</f>
        <v>0</v>
      </c>
      <c r="F118" s="55"/>
      <c r="G118" s="55"/>
      <c r="H118" s="55"/>
      <c r="I118" s="55"/>
      <c r="J118" s="55"/>
      <c r="K118" s="175">
        <f t="shared" si="25"/>
        <v>0</v>
      </c>
      <c r="L118" s="120">
        <f t="shared" si="26"/>
        <v>0</v>
      </c>
      <c r="M118" s="120">
        <f t="shared" si="27"/>
        <v>0</v>
      </c>
      <c r="N118" s="120">
        <f t="shared" si="41"/>
        <v>0</v>
      </c>
      <c r="O118" s="120">
        <f t="shared" si="29"/>
        <v>0</v>
      </c>
      <c r="P118" s="176">
        <f t="shared" si="30"/>
        <v>0</v>
      </c>
      <c r="Q118" s="176">
        <f>IF(LEN(B118)&gt;0,2*'OSNOVNA PLAČA'!E112,"")</f>
        <v>0</v>
      </c>
      <c r="R118" s="177"/>
      <c r="AA118" s="156">
        <f>ROW()</f>
        <v>118</v>
      </c>
      <c r="AB118" s="91" t="e">
        <f t="shared" ca="1" si="31"/>
        <v>#N/A</v>
      </c>
      <c r="AC118" s="91" t="e">
        <f t="shared" ca="1" si="32"/>
        <v>#N/A</v>
      </c>
      <c r="AD118" s="92" t="e">
        <f t="shared" ca="1" si="42"/>
        <v>#N/A</v>
      </c>
      <c r="AE118" s="91" t="e">
        <f t="shared" ca="1" si="43"/>
        <v>#N/A</v>
      </c>
      <c r="AF118" s="92" t="e">
        <f t="shared" ca="1" si="44"/>
        <v>#N/A</v>
      </c>
      <c r="AG118" s="91" t="e">
        <f t="shared" ca="1" si="45"/>
        <v>#N/A</v>
      </c>
      <c r="AH118" s="91" t="e">
        <f t="shared" ca="1" si="37"/>
        <v>#N/A</v>
      </c>
      <c r="AI118" s="93" t="e">
        <f t="shared" ca="1" si="38"/>
        <v>#N/A</v>
      </c>
      <c r="AJ118" s="91" t="e">
        <f t="shared" ca="1" si="39"/>
        <v>#N/A</v>
      </c>
      <c r="AK118" s="91" t="e">
        <f t="shared" ca="1" si="40"/>
        <v>#N/A</v>
      </c>
    </row>
    <row r="119" spans="1:37" ht="25.5" customHeight="1" x14ac:dyDescent="0.25">
      <c r="A119" s="51">
        <f>'OSNOVNA PLAČA'!A113</f>
        <v>104</v>
      </c>
      <c r="B119" s="158" t="str">
        <f>IF(LEN('OSNOVNA PLAČA'!B113)&gt;0,'OSNOVNA PLAČA'!B113,"")</f>
        <v>A104</v>
      </c>
      <c r="C119" s="52">
        <f>IF(LEN(B119)&gt;0,'OSNOVNA PLAČA'!C113,"")</f>
        <v>0</v>
      </c>
      <c r="D119" s="54">
        <f>IF(LEN(B119)&gt;0,'OSNOVNA PLAČA'!D113,"")</f>
        <v>0</v>
      </c>
      <c r="E119" s="174">
        <f>IF(LEN(B119)&gt;0,SUM('OBRAČUNANA OSNOVNA PLAČA'!E113:J113),"")</f>
        <v>0</v>
      </c>
      <c r="F119" s="55"/>
      <c r="G119" s="55"/>
      <c r="H119" s="55"/>
      <c r="I119" s="55"/>
      <c r="J119" s="55"/>
      <c r="K119" s="175">
        <f t="shared" si="25"/>
        <v>0</v>
      </c>
      <c r="L119" s="120">
        <f t="shared" si="26"/>
        <v>0</v>
      </c>
      <c r="M119" s="120">
        <f t="shared" si="27"/>
        <v>0</v>
      </c>
      <c r="N119" s="120">
        <f t="shared" si="41"/>
        <v>0</v>
      </c>
      <c r="O119" s="120">
        <f t="shared" si="29"/>
        <v>0</v>
      </c>
      <c r="P119" s="176">
        <f t="shared" si="30"/>
        <v>0</v>
      </c>
      <c r="Q119" s="176">
        <f>IF(LEN(B119)&gt;0,2*'OSNOVNA PLAČA'!E113,"")</f>
        <v>0</v>
      </c>
      <c r="R119" s="177"/>
      <c r="AA119" s="156">
        <f>ROW()</f>
        <v>119</v>
      </c>
      <c r="AB119" s="91" t="e">
        <f t="shared" ca="1" si="31"/>
        <v>#N/A</v>
      </c>
      <c r="AC119" s="91" t="e">
        <f t="shared" ca="1" si="32"/>
        <v>#N/A</v>
      </c>
      <c r="AD119" s="92" t="e">
        <f t="shared" ca="1" si="42"/>
        <v>#N/A</v>
      </c>
      <c r="AE119" s="91" t="e">
        <f t="shared" ca="1" si="43"/>
        <v>#N/A</v>
      </c>
      <c r="AF119" s="92" t="e">
        <f t="shared" ca="1" si="44"/>
        <v>#N/A</v>
      </c>
      <c r="AG119" s="91" t="e">
        <f t="shared" ca="1" si="45"/>
        <v>#N/A</v>
      </c>
      <c r="AH119" s="91" t="e">
        <f t="shared" ca="1" si="37"/>
        <v>#N/A</v>
      </c>
      <c r="AI119" s="93" t="e">
        <f t="shared" ca="1" si="38"/>
        <v>#N/A</v>
      </c>
      <c r="AJ119" s="91" t="e">
        <f t="shared" ca="1" si="39"/>
        <v>#N/A</v>
      </c>
      <c r="AK119" s="91" t="e">
        <f t="shared" ca="1" si="40"/>
        <v>#N/A</v>
      </c>
    </row>
    <row r="120" spans="1:37" ht="25.5" customHeight="1" x14ac:dyDescent="0.25">
      <c r="A120" s="51">
        <f>'OSNOVNA PLAČA'!A114</f>
        <v>105</v>
      </c>
      <c r="B120" s="158" t="str">
        <f>IF(LEN('OSNOVNA PLAČA'!B114)&gt;0,'OSNOVNA PLAČA'!B114,"")</f>
        <v>A105</v>
      </c>
      <c r="C120" s="52">
        <f>IF(LEN(B120)&gt;0,'OSNOVNA PLAČA'!C114,"")</f>
        <v>0</v>
      </c>
      <c r="D120" s="54">
        <f>IF(LEN(B120)&gt;0,'OSNOVNA PLAČA'!D114,"")</f>
        <v>0</v>
      </c>
      <c r="E120" s="174">
        <f>IF(LEN(B120)&gt;0,SUM('OBRAČUNANA OSNOVNA PLAČA'!E114:J114),"")</f>
        <v>0</v>
      </c>
      <c r="F120" s="55"/>
      <c r="G120" s="55"/>
      <c r="H120" s="55"/>
      <c r="I120" s="55"/>
      <c r="J120" s="55"/>
      <c r="K120" s="175">
        <f t="shared" si="25"/>
        <v>0</v>
      </c>
      <c r="L120" s="120">
        <f t="shared" si="26"/>
        <v>0</v>
      </c>
      <c r="M120" s="120">
        <f t="shared" si="27"/>
        <v>0</v>
      </c>
      <c r="N120" s="120">
        <f t="shared" si="41"/>
        <v>0</v>
      </c>
      <c r="O120" s="120">
        <f t="shared" si="29"/>
        <v>0</v>
      </c>
      <c r="P120" s="176">
        <f t="shared" si="30"/>
        <v>0</v>
      </c>
      <c r="Q120" s="176">
        <f>IF(LEN(B120)&gt;0,2*'OSNOVNA PLAČA'!E114,"")</f>
        <v>0</v>
      </c>
      <c r="R120" s="177"/>
      <c r="AA120" s="156">
        <f>ROW()</f>
        <v>120</v>
      </c>
      <c r="AB120" s="91" t="e">
        <f t="shared" ca="1" si="31"/>
        <v>#N/A</v>
      </c>
      <c r="AC120" s="91" t="e">
        <f t="shared" ca="1" si="32"/>
        <v>#N/A</v>
      </c>
      <c r="AD120" s="92" t="e">
        <f t="shared" ca="1" si="42"/>
        <v>#N/A</v>
      </c>
      <c r="AE120" s="91" t="e">
        <f t="shared" ca="1" si="43"/>
        <v>#N/A</v>
      </c>
      <c r="AF120" s="92" t="e">
        <f t="shared" ca="1" si="44"/>
        <v>#N/A</v>
      </c>
      <c r="AG120" s="91" t="e">
        <f t="shared" ca="1" si="45"/>
        <v>#N/A</v>
      </c>
      <c r="AH120" s="91" t="e">
        <f t="shared" ca="1" si="37"/>
        <v>#N/A</v>
      </c>
      <c r="AI120" s="93" t="e">
        <f t="shared" ca="1" si="38"/>
        <v>#N/A</v>
      </c>
      <c r="AJ120" s="91" t="e">
        <f t="shared" ca="1" si="39"/>
        <v>#N/A</v>
      </c>
      <c r="AK120" s="91" t="e">
        <f t="shared" ca="1" si="40"/>
        <v>#N/A</v>
      </c>
    </row>
    <row r="121" spans="1:37" ht="25.5" customHeight="1" x14ac:dyDescent="0.25">
      <c r="A121" s="51">
        <f>'OSNOVNA PLAČA'!A115</f>
        <v>106</v>
      </c>
      <c r="B121" s="158" t="str">
        <f>IF(LEN('OSNOVNA PLAČA'!B115)&gt;0,'OSNOVNA PLAČA'!B115,"")</f>
        <v>A106</v>
      </c>
      <c r="C121" s="52">
        <f>IF(LEN(B121)&gt;0,'OSNOVNA PLAČA'!C115,"")</f>
        <v>0</v>
      </c>
      <c r="D121" s="54">
        <f>IF(LEN(B121)&gt;0,'OSNOVNA PLAČA'!D115,"")</f>
        <v>0</v>
      </c>
      <c r="E121" s="174">
        <f>IF(LEN(B121)&gt;0,SUM('OBRAČUNANA OSNOVNA PLAČA'!E115:J115),"")</f>
        <v>0</v>
      </c>
      <c r="F121" s="55"/>
      <c r="G121" s="55"/>
      <c r="H121" s="55"/>
      <c r="I121" s="55"/>
      <c r="J121" s="55"/>
      <c r="K121" s="175">
        <f t="shared" si="25"/>
        <v>0</v>
      </c>
      <c r="L121" s="120">
        <f t="shared" si="26"/>
        <v>0</v>
      </c>
      <c r="M121" s="120">
        <f t="shared" si="27"/>
        <v>0</v>
      </c>
      <c r="N121" s="120">
        <f t="shared" si="41"/>
        <v>0</v>
      </c>
      <c r="O121" s="120">
        <f t="shared" si="29"/>
        <v>0</v>
      </c>
      <c r="P121" s="176">
        <f t="shared" si="30"/>
        <v>0</v>
      </c>
      <c r="Q121" s="176">
        <f>IF(LEN(B121)&gt;0,2*'OSNOVNA PLAČA'!E115,"")</f>
        <v>0</v>
      </c>
      <c r="R121" s="177"/>
      <c r="AA121" s="156">
        <f>ROW()</f>
        <v>121</v>
      </c>
      <c r="AB121" s="91" t="e">
        <f t="shared" ca="1" si="31"/>
        <v>#N/A</v>
      </c>
      <c r="AC121" s="91" t="e">
        <f t="shared" ca="1" si="32"/>
        <v>#N/A</v>
      </c>
      <c r="AD121" s="92" t="e">
        <f t="shared" ca="1" si="42"/>
        <v>#N/A</v>
      </c>
      <c r="AE121" s="91" t="e">
        <f t="shared" ca="1" si="43"/>
        <v>#N/A</v>
      </c>
      <c r="AF121" s="92" t="e">
        <f t="shared" ca="1" si="44"/>
        <v>#N/A</v>
      </c>
      <c r="AG121" s="91" t="e">
        <f t="shared" ca="1" si="45"/>
        <v>#N/A</v>
      </c>
      <c r="AH121" s="91" t="e">
        <f t="shared" ca="1" si="37"/>
        <v>#N/A</v>
      </c>
      <c r="AI121" s="93" t="e">
        <f t="shared" ca="1" si="38"/>
        <v>#N/A</v>
      </c>
      <c r="AJ121" s="91" t="e">
        <f t="shared" ca="1" si="39"/>
        <v>#N/A</v>
      </c>
      <c r="AK121" s="91" t="e">
        <f t="shared" ca="1" si="40"/>
        <v>#N/A</v>
      </c>
    </row>
    <row r="122" spans="1:37" ht="25.5" customHeight="1" x14ac:dyDescent="0.25">
      <c r="A122" s="51">
        <f>'OSNOVNA PLAČA'!A116</f>
        <v>107</v>
      </c>
      <c r="B122" s="158" t="str">
        <f>IF(LEN('OSNOVNA PLAČA'!B116)&gt;0,'OSNOVNA PLAČA'!B116,"")</f>
        <v>A107</v>
      </c>
      <c r="C122" s="52">
        <f>IF(LEN(B122)&gt;0,'OSNOVNA PLAČA'!C116,"")</f>
        <v>0</v>
      </c>
      <c r="D122" s="54">
        <f>IF(LEN(B122)&gt;0,'OSNOVNA PLAČA'!D116,"")</f>
        <v>0</v>
      </c>
      <c r="E122" s="174">
        <f>IF(LEN(B122)&gt;0,SUM('OBRAČUNANA OSNOVNA PLAČA'!E116:J116),"")</f>
        <v>0</v>
      </c>
      <c r="F122" s="55"/>
      <c r="G122" s="55"/>
      <c r="H122" s="55"/>
      <c r="I122" s="55"/>
      <c r="J122" s="55"/>
      <c r="K122" s="175">
        <f t="shared" si="25"/>
        <v>0</v>
      </c>
      <c r="L122" s="120">
        <f t="shared" si="26"/>
        <v>0</v>
      </c>
      <c r="M122" s="120">
        <f t="shared" si="27"/>
        <v>0</v>
      </c>
      <c r="N122" s="120">
        <f t="shared" si="41"/>
        <v>0</v>
      </c>
      <c r="O122" s="120">
        <f t="shared" si="29"/>
        <v>0</v>
      </c>
      <c r="P122" s="176">
        <f t="shared" si="30"/>
        <v>0</v>
      </c>
      <c r="Q122" s="176">
        <f>IF(LEN(B122)&gt;0,2*'OSNOVNA PLAČA'!E116,"")</f>
        <v>0</v>
      </c>
      <c r="R122" s="177"/>
      <c r="AA122" s="156">
        <f>ROW()</f>
        <v>122</v>
      </c>
      <c r="AB122" s="91" t="e">
        <f t="shared" ca="1" si="31"/>
        <v>#N/A</v>
      </c>
      <c r="AC122" s="91" t="e">
        <f t="shared" ca="1" si="32"/>
        <v>#N/A</v>
      </c>
      <c r="AD122" s="92" t="e">
        <f t="shared" ca="1" si="42"/>
        <v>#N/A</v>
      </c>
      <c r="AE122" s="91" t="e">
        <f t="shared" ca="1" si="43"/>
        <v>#N/A</v>
      </c>
      <c r="AF122" s="92" t="e">
        <f t="shared" ca="1" si="44"/>
        <v>#N/A</v>
      </c>
      <c r="AG122" s="91" t="e">
        <f t="shared" ca="1" si="45"/>
        <v>#N/A</v>
      </c>
      <c r="AH122" s="91" t="e">
        <f t="shared" ca="1" si="37"/>
        <v>#N/A</v>
      </c>
      <c r="AI122" s="93" t="e">
        <f t="shared" ca="1" si="38"/>
        <v>#N/A</v>
      </c>
      <c r="AJ122" s="91" t="e">
        <f t="shared" ca="1" si="39"/>
        <v>#N/A</v>
      </c>
      <c r="AK122" s="91" t="e">
        <f t="shared" ca="1" si="40"/>
        <v>#N/A</v>
      </c>
    </row>
    <row r="123" spans="1:37" ht="25.5" customHeight="1" x14ac:dyDescent="0.25">
      <c r="A123" s="51">
        <f>'OSNOVNA PLAČA'!A117</f>
        <v>108</v>
      </c>
      <c r="B123" s="158" t="str">
        <f>IF(LEN('OSNOVNA PLAČA'!B117)&gt;0,'OSNOVNA PLAČA'!B117,"")</f>
        <v>A108</v>
      </c>
      <c r="C123" s="52">
        <f>IF(LEN(B123)&gt;0,'OSNOVNA PLAČA'!C117,"")</f>
        <v>0</v>
      </c>
      <c r="D123" s="54">
        <f>IF(LEN(B123)&gt;0,'OSNOVNA PLAČA'!D117,"")</f>
        <v>0</v>
      </c>
      <c r="E123" s="174">
        <f>IF(LEN(B123)&gt;0,SUM('OBRAČUNANA OSNOVNA PLAČA'!E117:J117),"")</f>
        <v>0</v>
      </c>
      <c r="F123" s="55"/>
      <c r="G123" s="55"/>
      <c r="H123" s="55"/>
      <c r="I123" s="55"/>
      <c r="J123" s="55"/>
      <c r="K123" s="175">
        <f t="shared" si="25"/>
        <v>0</v>
      </c>
      <c r="L123" s="120">
        <f t="shared" si="26"/>
        <v>0</v>
      </c>
      <c r="M123" s="120">
        <f t="shared" si="27"/>
        <v>0</v>
      </c>
      <c r="N123" s="120">
        <f t="shared" si="41"/>
        <v>0</v>
      </c>
      <c r="O123" s="120">
        <f t="shared" si="29"/>
        <v>0</v>
      </c>
      <c r="P123" s="176">
        <f t="shared" si="30"/>
        <v>0</v>
      </c>
      <c r="Q123" s="176">
        <f>IF(LEN(B123)&gt;0,2*'OSNOVNA PLAČA'!E117,"")</f>
        <v>0</v>
      </c>
      <c r="R123" s="177"/>
      <c r="AA123" s="156">
        <f>ROW()</f>
        <v>123</v>
      </c>
      <c r="AB123" s="91" t="e">
        <f t="shared" ca="1" si="31"/>
        <v>#N/A</v>
      </c>
      <c r="AC123" s="91" t="e">
        <f t="shared" ca="1" si="32"/>
        <v>#N/A</v>
      </c>
      <c r="AD123" s="92" t="e">
        <f t="shared" ca="1" si="42"/>
        <v>#N/A</v>
      </c>
      <c r="AE123" s="91" t="e">
        <f t="shared" ca="1" si="43"/>
        <v>#N/A</v>
      </c>
      <c r="AF123" s="92" t="e">
        <f t="shared" ca="1" si="44"/>
        <v>#N/A</v>
      </c>
      <c r="AG123" s="91" t="e">
        <f t="shared" ca="1" si="45"/>
        <v>#N/A</v>
      </c>
      <c r="AH123" s="91" t="e">
        <f t="shared" ca="1" si="37"/>
        <v>#N/A</v>
      </c>
      <c r="AI123" s="93" t="e">
        <f t="shared" ca="1" si="38"/>
        <v>#N/A</v>
      </c>
      <c r="AJ123" s="91" t="e">
        <f t="shared" ca="1" si="39"/>
        <v>#N/A</v>
      </c>
      <c r="AK123" s="91" t="e">
        <f t="shared" ca="1" si="40"/>
        <v>#N/A</v>
      </c>
    </row>
    <row r="124" spans="1:37" ht="25.5" customHeight="1" x14ac:dyDescent="0.25">
      <c r="A124" s="51">
        <f>'OSNOVNA PLAČA'!A118</f>
        <v>109</v>
      </c>
      <c r="B124" s="158" t="str">
        <f>IF(LEN('OSNOVNA PLAČA'!B118)&gt;0,'OSNOVNA PLAČA'!B118,"")</f>
        <v>A109</v>
      </c>
      <c r="C124" s="52">
        <f>IF(LEN(B124)&gt;0,'OSNOVNA PLAČA'!C118,"")</f>
        <v>0</v>
      </c>
      <c r="D124" s="54">
        <f>IF(LEN(B124)&gt;0,'OSNOVNA PLAČA'!D118,"")</f>
        <v>0</v>
      </c>
      <c r="E124" s="174">
        <f>IF(LEN(B124)&gt;0,SUM('OBRAČUNANA OSNOVNA PLAČA'!E118:J118),"")</f>
        <v>0</v>
      </c>
      <c r="F124" s="55"/>
      <c r="G124" s="55"/>
      <c r="H124" s="55"/>
      <c r="I124" s="55"/>
      <c r="J124" s="55"/>
      <c r="K124" s="175">
        <f t="shared" si="25"/>
        <v>0</v>
      </c>
      <c r="L124" s="120">
        <f t="shared" si="26"/>
        <v>0</v>
      </c>
      <c r="M124" s="120">
        <f t="shared" si="27"/>
        <v>0</v>
      </c>
      <c r="N124" s="120">
        <f t="shared" si="41"/>
        <v>0</v>
      </c>
      <c r="O124" s="120">
        <f t="shared" si="29"/>
        <v>0</v>
      </c>
      <c r="P124" s="176">
        <f t="shared" si="30"/>
        <v>0</v>
      </c>
      <c r="Q124" s="176">
        <f>IF(LEN(B124)&gt;0,2*'OSNOVNA PLAČA'!E118,"")</f>
        <v>0</v>
      </c>
      <c r="R124" s="177"/>
      <c r="AA124" s="156">
        <f>ROW()</f>
        <v>124</v>
      </c>
      <c r="AB124" s="91" t="e">
        <f t="shared" ca="1" si="31"/>
        <v>#N/A</v>
      </c>
      <c r="AC124" s="91" t="e">
        <f t="shared" ca="1" si="32"/>
        <v>#N/A</v>
      </c>
      <c r="AD124" s="92" t="e">
        <f t="shared" ca="1" si="42"/>
        <v>#N/A</v>
      </c>
      <c r="AE124" s="91" t="e">
        <f t="shared" ca="1" si="43"/>
        <v>#N/A</v>
      </c>
      <c r="AF124" s="92" t="e">
        <f t="shared" ca="1" si="44"/>
        <v>#N/A</v>
      </c>
      <c r="AG124" s="91" t="e">
        <f t="shared" ca="1" si="45"/>
        <v>#N/A</v>
      </c>
      <c r="AH124" s="91" t="e">
        <f t="shared" ca="1" si="37"/>
        <v>#N/A</v>
      </c>
      <c r="AI124" s="93" t="e">
        <f t="shared" ca="1" si="38"/>
        <v>#N/A</v>
      </c>
      <c r="AJ124" s="91" t="e">
        <f t="shared" ca="1" si="39"/>
        <v>#N/A</v>
      </c>
      <c r="AK124" s="91" t="e">
        <f t="shared" ca="1" si="40"/>
        <v>#N/A</v>
      </c>
    </row>
    <row r="125" spans="1:37" ht="25.5" customHeight="1" x14ac:dyDescent="0.25">
      <c r="A125" s="51">
        <f>'OSNOVNA PLAČA'!A119</f>
        <v>110</v>
      </c>
      <c r="B125" s="158" t="str">
        <f>IF(LEN('OSNOVNA PLAČA'!B119)&gt;0,'OSNOVNA PLAČA'!B119,"")</f>
        <v>A110</v>
      </c>
      <c r="C125" s="52">
        <f>IF(LEN(B125)&gt;0,'OSNOVNA PLAČA'!C119,"")</f>
        <v>0</v>
      </c>
      <c r="D125" s="54">
        <f>IF(LEN(B125)&gt;0,'OSNOVNA PLAČA'!D119,"")</f>
        <v>0</v>
      </c>
      <c r="E125" s="174">
        <f>IF(LEN(B125)&gt;0,SUM('OBRAČUNANA OSNOVNA PLAČA'!E119:J119),"")</f>
        <v>0</v>
      </c>
      <c r="F125" s="55"/>
      <c r="G125" s="55"/>
      <c r="H125" s="55"/>
      <c r="I125" s="55"/>
      <c r="J125" s="55"/>
      <c r="K125" s="175">
        <f t="shared" si="25"/>
        <v>0</v>
      </c>
      <c r="L125" s="120">
        <f t="shared" si="26"/>
        <v>0</v>
      </c>
      <c r="M125" s="120">
        <f t="shared" si="27"/>
        <v>0</v>
      </c>
      <c r="N125" s="120">
        <f t="shared" si="41"/>
        <v>0</v>
      </c>
      <c r="O125" s="120">
        <f t="shared" si="29"/>
        <v>0</v>
      </c>
      <c r="P125" s="176">
        <f t="shared" si="30"/>
        <v>0</v>
      </c>
      <c r="Q125" s="176">
        <f>IF(LEN(B125)&gt;0,2*'OSNOVNA PLAČA'!E119,"")</f>
        <v>0</v>
      </c>
      <c r="R125" s="177"/>
      <c r="AA125" s="156">
        <f>ROW()</f>
        <v>125</v>
      </c>
      <c r="AB125" s="91" t="e">
        <f t="shared" ca="1" si="31"/>
        <v>#N/A</v>
      </c>
      <c r="AC125" s="91" t="e">
        <f t="shared" ca="1" si="32"/>
        <v>#N/A</v>
      </c>
      <c r="AD125" s="92" t="e">
        <f t="shared" ca="1" si="42"/>
        <v>#N/A</v>
      </c>
      <c r="AE125" s="91" t="e">
        <f t="shared" ca="1" si="43"/>
        <v>#N/A</v>
      </c>
      <c r="AF125" s="92" t="e">
        <f t="shared" ca="1" si="44"/>
        <v>#N/A</v>
      </c>
      <c r="AG125" s="91" t="e">
        <f t="shared" ca="1" si="45"/>
        <v>#N/A</v>
      </c>
      <c r="AH125" s="91" t="e">
        <f t="shared" ca="1" si="37"/>
        <v>#N/A</v>
      </c>
      <c r="AI125" s="93" t="e">
        <f t="shared" ca="1" si="38"/>
        <v>#N/A</v>
      </c>
      <c r="AJ125" s="91" t="e">
        <f t="shared" ca="1" si="39"/>
        <v>#N/A</v>
      </c>
      <c r="AK125" s="91" t="e">
        <f t="shared" ca="1" si="40"/>
        <v>#N/A</v>
      </c>
    </row>
    <row r="126" spans="1:37" ht="25.5" customHeight="1" x14ac:dyDescent="0.25">
      <c r="A126" s="51">
        <f>'OSNOVNA PLAČA'!A120</f>
        <v>111</v>
      </c>
      <c r="B126" s="158" t="str">
        <f>IF(LEN('OSNOVNA PLAČA'!B120)&gt;0,'OSNOVNA PLAČA'!B120,"")</f>
        <v>A111</v>
      </c>
      <c r="C126" s="52">
        <f>IF(LEN(B126)&gt;0,'OSNOVNA PLAČA'!C120,"")</f>
        <v>0</v>
      </c>
      <c r="D126" s="54">
        <f>IF(LEN(B126)&gt;0,'OSNOVNA PLAČA'!D120,"")</f>
        <v>0</v>
      </c>
      <c r="E126" s="174">
        <f>IF(LEN(B126)&gt;0,SUM('OBRAČUNANA OSNOVNA PLAČA'!E120:J120),"")</f>
        <v>0</v>
      </c>
      <c r="F126" s="55"/>
      <c r="G126" s="55"/>
      <c r="H126" s="55"/>
      <c r="I126" s="55"/>
      <c r="J126" s="55"/>
      <c r="K126" s="175">
        <f t="shared" si="25"/>
        <v>0</v>
      </c>
      <c r="L126" s="120">
        <f t="shared" si="26"/>
        <v>0</v>
      </c>
      <c r="M126" s="120">
        <f t="shared" si="27"/>
        <v>0</v>
      </c>
      <c r="N126" s="120">
        <f t="shared" si="41"/>
        <v>0</v>
      </c>
      <c r="O126" s="120">
        <f t="shared" si="29"/>
        <v>0</v>
      </c>
      <c r="P126" s="176">
        <f t="shared" si="30"/>
        <v>0</v>
      </c>
      <c r="Q126" s="176">
        <f>IF(LEN(B126)&gt;0,2*'OSNOVNA PLAČA'!E120,"")</f>
        <v>0</v>
      </c>
      <c r="R126" s="177"/>
      <c r="AA126" s="156">
        <f>ROW()</f>
        <v>126</v>
      </c>
      <c r="AB126" s="91" t="e">
        <f t="shared" ca="1" si="31"/>
        <v>#N/A</v>
      </c>
      <c r="AC126" s="91" t="e">
        <f t="shared" ca="1" si="32"/>
        <v>#N/A</v>
      </c>
      <c r="AD126" s="92" t="e">
        <f t="shared" ca="1" si="42"/>
        <v>#N/A</v>
      </c>
      <c r="AE126" s="91" t="e">
        <f t="shared" ca="1" si="43"/>
        <v>#N/A</v>
      </c>
      <c r="AF126" s="92" t="e">
        <f t="shared" ca="1" si="44"/>
        <v>#N/A</v>
      </c>
      <c r="AG126" s="91" t="e">
        <f t="shared" ca="1" si="45"/>
        <v>#N/A</v>
      </c>
      <c r="AH126" s="91" t="e">
        <f t="shared" ca="1" si="37"/>
        <v>#N/A</v>
      </c>
      <c r="AI126" s="93" t="e">
        <f t="shared" ca="1" si="38"/>
        <v>#N/A</v>
      </c>
      <c r="AJ126" s="91" t="e">
        <f t="shared" ca="1" si="39"/>
        <v>#N/A</v>
      </c>
      <c r="AK126" s="91" t="e">
        <f t="shared" ca="1" si="40"/>
        <v>#N/A</v>
      </c>
    </row>
    <row r="127" spans="1:37" ht="25.5" customHeight="1" x14ac:dyDescent="0.25">
      <c r="A127" s="51">
        <f>'OSNOVNA PLAČA'!A121</f>
        <v>112</v>
      </c>
      <c r="B127" s="158" t="str">
        <f>IF(LEN('OSNOVNA PLAČA'!B121)&gt;0,'OSNOVNA PLAČA'!B121,"")</f>
        <v>A112</v>
      </c>
      <c r="C127" s="52">
        <f>IF(LEN(B127)&gt;0,'OSNOVNA PLAČA'!C121,"")</f>
        <v>0</v>
      </c>
      <c r="D127" s="54">
        <f>IF(LEN(B127)&gt;0,'OSNOVNA PLAČA'!D121,"")</f>
        <v>0</v>
      </c>
      <c r="E127" s="174">
        <f>IF(LEN(B127)&gt;0,SUM('OBRAČUNANA OSNOVNA PLAČA'!E121:J121),"")</f>
        <v>0</v>
      </c>
      <c r="F127" s="55"/>
      <c r="G127" s="55"/>
      <c r="H127" s="55"/>
      <c r="I127" s="55"/>
      <c r="J127" s="55"/>
      <c r="K127" s="175">
        <f t="shared" si="25"/>
        <v>0</v>
      </c>
      <c r="L127" s="120">
        <f t="shared" si="26"/>
        <v>0</v>
      </c>
      <c r="M127" s="120">
        <f t="shared" si="27"/>
        <v>0</v>
      </c>
      <c r="N127" s="120">
        <f t="shared" si="41"/>
        <v>0</v>
      </c>
      <c r="O127" s="120">
        <f t="shared" si="29"/>
        <v>0</v>
      </c>
      <c r="P127" s="176">
        <f t="shared" si="30"/>
        <v>0</v>
      </c>
      <c r="Q127" s="176">
        <f>IF(LEN(B127)&gt;0,2*'OSNOVNA PLAČA'!E121,"")</f>
        <v>0</v>
      </c>
      <c r="R127" s="177"/>
      <c r="AA127" s="156">
        <f>ROW()</f>
        <v>127</v>
      </c>
      <c r="AB127" s="91" t="e">
        <f t="shared" ca="1" si="31"/>
        <v>#N/A</v>
      </c>
      <c r="AC127" s="91" t="e">
        <f t="shared" ca="1" si="32"/>
        <v>#N/A</v>
      </c>
      <c r="AD127" s="92" t="e">
        <f t="shared" ca="1" si="42"/>
        <v>#N/A</v>
      </c>
      <c r="AE127" s="91" t="e">
        <f t="shared" ca="1" si="43"/>
        <v>#N/A</v>
      </c>
      <c r="AF127" s="92" t="e">
        <f t="shared" ca="1" si="44"/>
        <v>#N/A</v>
      </c>
      <c r="AG127" s="91" t="e">
        <f t="shared" ca="1" si="45"/>
        <v>#N/A</v>
      </c>
      <c r="AH127" s="91" t="e">
        <f t="shared" ca="1" si="37"/>
        <v>#N/A</v>
      </c>
      <c r="AI127" s="93" t="e">
        <f t="shared" ca="1" si="38"/>
        <v>#N/A</v>
      </c>
      <c r="AJ127" s="91" t="e">
        <f t="shared" ca="1" si="39"/>
        <v>#N/A</v>
      </c>
      <c r="AK127" s="91" t="e">
        <f t="shared" ca="1" si="40"/>
        <v>#N/A</v>
      </c>
    </row>
    <row r="128" spans="1:37" ht="25.5" customHeight="1" x14ac:dyDescent="0.25">
      <c r="A128" s="51">
        <f>'OSNOVNA PLAČA'!A122</f>
        <v>113</v>
      </c>
      <c r="B128" s="158" t="str">
        <f>IF(LEN('OSNOVNA PLAČA'!B122)&gt;0,'OSNOVNA PLAČA'!B122,"")</f>
        <v>A113</v>
      </c>
      <c r="C128" s="52">
        <f>IF(LEN(B128)&gt;0,'OSNOVNA PLAČA'!C122,"")</f>
        <v>0</v>
      </c>
      <c r="D128" s="54">
        <f>IF(LEN(B128)&gt;0,'OSNOVNA PLAČA'!D122,"")</f>
        <v>0</v>
      </c>
      <c r="E128" s="174">
        <f>IF(LEN(B128)&gt;0,SUM('OBRAČUNANA OSNOVNA PLAČA'!E122:J122),"")</f>
        <v>0</v>
      </c>
      <c r="F128" s="55"/>
      <c r="G128" s="55"/>
      <c r="H128" s="55"/>
      <c r="I128" s="55"/>
      <c r="J128" s="55"/>
      <c r="K128" s="175">
        <f t="shared" si="25"/>
        <v>0</v>
      </c>
      <c r="L128" s="120">
        <f t="shared" si="26"/>
        <v>0</v>
      </c>
      <c r="M128" s="120">
        <f t="shared" si="27"/>
        <v>0</v>
      </c>
      <c r="N128" s="120">
        <f t="shared" si="41"/>
        <v>0</v>
      </c>
      <c r="O128" s="120">
        <f t="shared" si="29"/>
        <v>0</v>
      </c>
      <c r="P128" s="176">
        <f t="shared" si="30"/>
        <v>0</v>
      </c>
      <c r="Q128" s="176">
        <f>IF(LEN(B128)&gt;0,2*'OSNOVNA PLAČA'!E122,"")</f>
        <v>0</v>
      </c>
      <c r="R128" s="177"/>
      <c r="AA128" s="156">
        <f>ROW()</f>
        <v>128</v>
      </c>
      <c r="AB128" s="91" t="e">
        <f t="shared" ca="1" si="31"/>
        <v>#N/A</v>
      </c>
      <c r="AC128" s="91" t="e">
        <f t="shared" ca="1" si="32"/>
        <v>#N/A</v>
      </c>
      <c r="AD128" s="92" t="e">
        <f t="shared" ca="1" si="42"/>
        <v>#N/A</v>
      </c>
      <c r="AE128" s="91" t="e">
        <f t="shared" ca="1" si="43"/>
        <v>#N/A</v>
      </c>
      <c r="AF128" s="92" t="e">
        <f t="shared" ca="1" si="44"/>
        <v>#N/A</v>
      </c>
      <c r="AG128" s="91" t="e">
        <f t="shared" ca="1" si="45"/>
        <v>#N/A</v>
      </c>
      <c r="AH128" s="91" t="e">
        <f t="shared" ca="1" si="37"/>
        <v>#N/A</v>
      </c>
      <c r="AI128" s="93" t="e">
        <f t="shared" ca="1" si="38"/>
        <v>#N/A</v>
      </c>
      <c r="AJ128" s="91" t="e">
        <f t="shared" ca="1" si="39"/>
        <v>#N/A</v>
      </c>
      <c r="AK128" s="91" t="e">
        <f t="shared" ca="1" si="40"/>
        <v>#N/A</v>
      </c>
    </row>
    <row r="129" spans="1:37" ht="25.5" customHeight="1" x14ac:dyDescent="0.25">
      <c r="A129" s="51">
        <f>'OSNOVNA PLAČA'!A123</f>
        <v>114</v>
      </c>
      <c r="B129" s="158" t="str">
        <f>IF(LEN('OSNOVNA PLAČA'!B123)&gt;0,'OSNOVNA PLAČA'!B123,"")</f>
        <v>A114</v>
      </c>
      <c r="C129" s="52">
        <f>IF(LEN(B129)&gt;0,'OSNOVNA PLAČA'!C123,"")</f>
        <v>0</v>
      </c>
      <c r="D129" s="54">
        <f>IF(LEN(B129)&gt;0,'OSNOVNA PLAČA'!D123,"")</f>
        <v>0</v>
      </c>
      <c r="E129" s="174">
        <f>IF(LEN(B129)&gt;0,SUM('OBRAČUNANA OSNOVNA PLAČA'!E123:J123),"")</f>
        <v>0</v>
      </c>
      <c r="F129" s="55"/>
      <c r="G129" s="55"/>
      <c r="H129" s="55"/>
      <c r="I129" s="55"/>
      <c r="J129" s="55"/>
      <c r="K129" s="175">
        <f t="shared" si="25"/>
        <v>0</v>
      </c>
      <c r="L129" s="120">
        <f t="shared" si="26"/>
        <v>0</v>
      </c>
      <c r="M129" s="120">
        <f t="shared" si="27"/>
        <v>0</v>
      </c>
      <c r="N129" s="120">
        <f t="shared" si="41"/>
        <v>0</v>
      </c>
      <c r="O129" s="120">
        <f t="shared" si="29"/>
        <v>0</v>
      </c>
      <c r="P129" s="176">
        <f t="shared" si="30"/>
        <v>0</v>
      </c>
      <c r="Q129" s="176">
        <f>IF(LEN(B129)&gt;0,2*'OSNOVNA PLAČA'!E123,"")</f>
        <v>0</v>
      </c>
      <c r="R129" s="177"/>
      <c r="AA129" s="156">
        <f>ROW()</f>
        <v>129</v>
      </c>
      <c r="AB129" s="91" t="e">
        <f t="shared" ca="1" si="31"/>
        <v>#N/A</v>
      </c>
      <c r="AC129" s="91" t="e">
        <f t="shared" ca="1" si="32"/>
        <v>#N/A</v>
      </c>
      <c r="AD129" s="92" t="e">
        <f t="shared" ca="1" si="42"/>
        <v>#N/A</v>
      </c>
      <c r="AE129" s="91" t="e">
        <f t="shared" ca="1" si="43"/>
        <v>#N/A</v>
      </c>
      <c r="AF129" s="92" t="e">
        <f t="shared" ca="1" si="44"/>
        <v>#N/A</v>
      </c>
      <c r="AG129" s="91" t="e">
        <f t="shared" ca="1" si="45"/>
        <v>#N/A</v>
      </c>
      <c r="AH129" s="91" t="e">
        <f t="shared" ca="1" si="37"/>
        <v>#N/A</v>
      </c>
      <c r="AI129" s="93" t="e">
        <f t="shared" ca="1" si="38"/>
        <v>#N/A</v>
      </c>
      <c r="AJ129" s="91" t="e">
        <f t="shared" ca="1" si="39"/>
        <v>#N/A</v>
      </c>
      <c r="AK129" s="91" t="e">
        <f t="shared" ca="1" si="40"/>
        <v>#N/A</v>
      </c>
    </row>
    <row r="130" spans="1:37" ht="25.5" customHeight="1" x14ac:dyDescent="0.25">
      <c r="A130" s="51">
        <f>'OSNOVNA PLAČA'!A124</f>
        <v>115</v>
      </c>
      <c r="B130" s="158" t="str">
        <f>IF(LEN('OSNOVNA PLAČA'!B124)&gt;0,'OSNOVNA PLAČA'!B124,"")</f>
        <v>A115</v>
      </c>
      <c r="C130" s="52">
        <f>IF(LEN(B130)&gt;0,'OSNOVNA PLAČA'!C124,"")</f>
        <v>0</v>
      </c>
      <c r="D130" s="54">
        <f>IF(LEN(B130)&gt;0,'OSNOVNA PLAČA'!D124,"")</f>
        <v>0</v>
      </c>
      <c r="E130" s="174">
        <f>IF(LEN(B130)&gt;0,SUM('OBRAČUNANA OSNOVNA PLAČA'!E124:J124),"")</f>
        <v>0</v>
      </c>
      <c r="F130" s="55"/>
      <c r="G130" s="55"/>
      <c r="H130" s="55"/>
      <c r="I130" s="55"/>
      <c r="J130" s="55"/>
      <c r="K130" s="175">
        <f t="shared" si="25"/>
        <v>0</v>
      </c>
      <c r="L130" s="120">
        <f t="shared" si="26"/>
        <v>0</v>
      </c>
      <c r="M130" s="120">
        <f t="shared" si="27"/>
        <v>0</v>
      </c>
      <c r="N130" s="120">
        <f t="shared" si="41"/>
        <v>0</v>
      </c>
      <c r="O130" s="120">
        <f t="shared" si="29"/>
        <v>0</v>
      </c>
      <c r="P130" s="176">
        <f t="shared" si="30"/>
        <v>0</v>
      </c>
      <c r="Q130" s="176">
        <f>IF(LEN(B130)&gt;0,2*'OSNOVNA PLAČA'!E124,"")</f>
        <v>0</v>
      </c>
      <c r="R130" s="177"/>
      <c r="AA130" s="156">
        <f>ROW()</f>
        <v>130</v>
      </c>
      <c r="AB130" s="91" t="e">
        <f t="shared" ca="1" si="31"/>
        <v>#N/A</v>
      </c>
      <c r="AC130" s="91" t="e">
        <f t="shared" ca="1" si="32"/>
        <v>#N/A</v>
      </c>
      <c r="AD130" s="92" t="e">
        <f t="shared" ca="1" si="42"/>
        <v>#N/A</v>
      </c>
      <c r="AE130" s="91" t="e">
        <f t="shared" ca="1" si="43"/>
        <v>#N/A</v>
      </c>
      <c r="AF130" s="92" t="e">
        <f t="shared" ca="1" si="44"/>
        <v>#N/A</v>
      </c>
      <c r="AG130" s="91" t="e">
        <f t="shared" ca="1" si="45"/>
        <v>#N/A</v>
      </c>
      <c r="AH130" s="91" t="e">
        <f t="shared" ca="1" si="37"/>
        <v>#N/A</v>
      </c>
      <c r="AI130" s="93" t="e">
        <f t="shared" ca="1" si="38"/>
        <v>#N/A</v>
      </c>
      <c r="AJ130" s="91" t="e">
        <f t="shared" ca="1" si="39"/>
        <v>#N/A</v>
      </c>
      <c r="AK130" s="91" t="e">
        <f t="shared" ca="1" si="40"/>
        <v>#N/A</v>
      </c>
    </row>
    <row r="131" spans="1:37" ht="25.5" customHeight="1" x14ac:dyDescent="0.25">
      <c r="A131" s="51">
        <f>'OSNOVNA PLAČA'!A125</f>
        <v>116</v>
      </c>
      <c r="B131" s="158" t="str">
        <f>IF(LEN('OSNOVNA PLAČA'!B125)&gt;0,'OSNOVNA PLAČA'!B125,"")</f>
        <v>A116</v>
      </c>
      <c r="C131" s="52">
        <f>IF(LEN(B131)&gt;0,'OSNOVNA PLAČA'!C125,"")</f>
        <v>0</v>
      </c>
      <c r="D131" s="54">
        <f>IF(LEN(B131)&gt;0,'OSNOVNA PLAČA'!D125,"")</f>
        <v>0</v>
      </c>
      <c r="E131" s="174">
        <f>IF(LEN(B131)&gt;0,SUM('OBRAČUNANA OSNOVNA PLAČA'!E125:J125),"")</f>
        <v>0</v>
      </c>
      <c r="F131" s="55"/>
      <c r="G131" s="55"/>
      <c r="H131" s="55"/>
      <c r="I131" s="55"/>
      <c r="J131" s="55"/>
      <c r="K131" s="175">
        <f t="shared" si="25"/>
        <v>0</v>
      </c>
      <c r="L131" s="120">
        <f t="shared" si="26"/>
        <v>0</v>
      </c>
      <c r="M131" s="120">
        <f t="shared" si="27"/>
        <v>0</v>
      </c>
      <c r="N131" s="120">
        <f t="shared" si="41"/>
        <v>0</v>
      </c>
      <c r="O131" s="120">
        <f t="shared" si="29"/>
        <v>0</v>
      </c>
      <c r="P131" s="176">
        <f t="shared" si="30"/>
        <v>0</v>
      </c>
      <c r="Q131" s="176">
        <f>IF(LEN(B131)&gt;0,2*'OSNOVNA PLAČA'!E125,"")</f>
        <v>0</v>
      </c>
      <c r="R131" s="177"/>
      <c r="AA131" s="156">
        <f>ROW()</f>
        <v>131</v>
      </c>
      <c r="AB131" s="91" t="e">
        <f t="shared" ca="1" si="31"/>
        <v>#N/A</v>
      </c>
      <c r="AC131" s="91" t="e">
        <f t="shared" ca="1" si="32"/>
        <v>#N/A</v>
      </c>
      <c r="AD131" s="92" t="e">
        <f t="shared" ca="1" si="42"/>
        <v>#N/A</v>
      </c>
      <c r="AE131" s="91" t="e">
        <f t="shared" ca="1" si="43"/>
        <v>#N/A</v>
      </c>
      <c r="AF131" s="92" t="e">
        <f t="shared" ca="1" si="44"/>
        <v>#N/A</v>
      </c>
      <c r="AG131" s="91" t="e">
        <f t="shared" ca="1" si="45"/>
        <v>#N/A</v>
      </c>
      <c r="AH131" s="91" t="e">
        <f t="shared" ca="1" si="37"/>
        <v>#N/A</v>
      </c>
      <c r="AI131" s="93" t="e">
        <f t="shared" ca="1" si="38"/>
        <v>#N/A</v>
      </c>
      <c r="AJ131" s="91" t="e">
        <f t="shared" ca="1" si="39"/>
        <v>#N/A</v>
      </c>
      <c r="AK131" s="91" t="e">
        <f t="shared" ca="1" si="40"/>
        <v>#N/A</v>
      </c>
    </row>
    <row r="132" spans="1:37" ht="25.5" customHeight="1" x14ac:dyDescent="0.25">
      <c r="A132" s="51">
        <f>'OSNOVNA PLAČA'!A126</f>
        <v>117</v>
      </c>
      <c r="B132" s="158" t="str">
        <f>IF(LEN('OSNOVNA PLAČA'!B126)&gt;0,'OSNOVNA PLAČA'!B126,"")</f>
        <v>A117</v>
      </c>
      <c r="C132" s="52">
        <f>IF(LEN(B132)&gt;0,'OSNOVNA PLAČA'!C126,"")</f>
        <v>0</v>
      </c>
      <c r="D132" s="54">
        <f>IF(LEN(B132)&gt;0,'OSNOVNA PLAČA'!D126,"")</f>
        <v>0</v>
      </c>
      <c r="E132" s="174">
        <f>IF(LEN(B132)&gt;0,SUM('OBRAČUNANA OSNOVNA PLAČA'!E126:J126),"")</f>
        <v>0</v>
      </c>
      <c r="F132" s="55"/>
      <c r="G132" s="55"/>
      <c r="H132" s="55"/>
      <c r="I132" s="55"/>
      <c r="J132" s="55"/>
      <c r="K132" s="175">
        <f t="shared" si="25"/>
        <v>0</v>
      </c>
      <c r="L132" s="120">
        <f t="shared" si="26"/>
        <v>0</v>
      </c>
      <c r="M132" s="120">
        <f t="shared" si="27"/>
        <v>0</v>
      </c>
      <c r="N132" s="120">
        <f t="shared" si="41"/>
        <v>0</v>
      </c>
      <c r="O132" s="120">
        <f t="shared" si="29"/>
        <v>0</v>
      </c>
      <c r="P132" s="176">
        <f t="shared" si="30"/>
        <v>0</v>
      </c>
      <c r="Q132" s="176">
        <f>IF(LEN(B132)&gt;0,2*'OSNOVNA PLAČA'!E126,"")</f>
        <v>0</v>
      </c>
      <c r="R132" s="177"/>
      <c r="AA132" s="156">
        <f>ROW()</f>
        <v>132</v>
      </c>
      <c r="AB132" s="91" t="e">
        <f t="shared" ca="1" si="31"/>
        <v>#N/A</v>
      </c>
      <c r="AC132" s="91" t="e">
        <f t="shared" ca="1" si="32"/>
        <v>#N/A</v>
      </c>
      <c r="AD132" s="92" t="e">
        <f t="shared" ca="1" si="42"/>
        <v>#N/A</v>
      </c>
      <c r="AE132" s="91" t="e">
        <f t="shared" ca="1" si="43"/>
        <v>#N/A</v>
      </c>
      <c r="AF132" s="92" t="e">
        <f t="shared" ca="1" si="44"/>
        <v>#N/A</v>
      </c>
      <c r="AG132" s="91" t="e">
        <f t="shared" ca="1" si="45"/>
        <v>#N/A</v>
      </c>
      <c r="AH132" s="91" t="e">
        <f t="shared" ca="1" si="37"/>
        <v>#N/A</v>
      </c>
      <c r="AI132" s="93" t="e">
        <f t="shared" ca="1" si="38"/>
        <v>#N/A</v>
      </c>
      <c r="AJ132" s="91" t="e">
        <f t="shared" ca="1" si="39"/>
        <v>#N/A</v>
      </c>
      <c r="AK132" s="91" t="e">
        <f t="shared" ca="1" si="40"/>
        <v>#N/A</v>
      </c>
    </row>
    <row r="133" spans="1:37" ht="25.5" customHeight="1" x14ac:dyDescent="0.25">
      <c r="A133" s="51">
        <f>'OSNOVNA PLAČA'!A127</f>
        <v>118</v>
      </c>
      <c r="B133" s="158" t="str">
        <f>IF(LEN('OSNOVNA PLAČA'!B127)&gt;0,'OSNOVNA PLAČA'!B127,"")</f>
        <v>A118</v>
      </c>
      <c r="C133" s="52">
        <f>IF(LEN(B133)&gt;0,'OSNOVNA PLAČA'!C127,"")</f>
        <v>0</v>
      </c>
      <c r="D133" s="54">
        <f>IF(LEN(B133)&gt;0,'OSNOVNA PLAČA'!D127,"")</f>
        <v>0</v>
      </c>
      <c r="E133" s="174">
        <f>IF(LEN(B133)&gt;0,SUM('OBRAČUNANA OSNOVNA PLAČA'!E127:J127),"")</f>
        <v>0</v>
      </c>
      <c r="F133" s="55"/>
      <c r="G133" s="55"/>
      <c r="H133" s="55"/>
      <c r="I133" s="55"/>
      <c r="J133" s="55"/>
      <c r="K133" s="175">
        <f t="shared" si="25"/>
        <v>0</v>
      </c>
      <c r="L133" s="120">
        <f t="shared" si="26"/>
        <v>0</v>
      </c>
      <c r="M133" s="120">
        <f t="shared" si="27"/>
        <v>0</v>
      </c>
      <c r="N133" s="120">
        <f t="shared" si="41"/>
        <v>0</v>
      </c>
      <c r="O133" s="120">
        <f t="shared" si="29"/>
        <v>0</v>
      </c>
      <c r="P133" s="176">
        <f t="shared" si="30"/>
        <v>0</v>
      </c>
      <c r="Q133" s="176">
        <f>IF(LEN(B133)&gt;0,2*'OSNOVNA PLAČA'!E127,"")</f>
        <v>0</v>
      </c>
      <c r="R133" s="177"/>
      <c r="AA133" s="156">
        <f>ROW()</f>
        <v>133</v>
      </c>
      <c r="AB133" s="91" t="e">
        <f t="shared" ca="1" si="31"/>
        <v>#N/A</v>
      </c>
      <c r="AC133" s="91" t="e">
        <f t="shared" ca="1" si="32"/>
        <v>#N/A</v>
      </c>
      <c r="AD133" s="92" t="e">
        <f t="shared" ca="1" si="42"/>
        <v>#N/A</v>
      </c>
      <c r="AE133" s="91" t="e">
        <f t="shared" ca="1" si="43"/>
        <v>#N/A</v>
      </c>
      <c r="AF133" s="92" t="e">
        <f t="shared" ca="1" si="44"/>
        <v>#N/A</v>
      </c>
      <c r="AG133" s="91" t="e">
        <f t="shared" ca="1" si="45"/>
        <v>#N/A</v>
      </c>
      <c r="AH133" s="91" t="e">
        <f t="shared" ca="1" si="37"/>
        <v>#N/A</v>
      </c>
      <c r="AI133" s="93" t="e">
        <f t="shared" ca="1" si="38"/>
        <v>#N/A</v>
      </c>
      <c r="AJ133" s="91" t="e">
        <f t="shared" ca="1" si="39"/>
        <v>#N/A</v>
      </c>
      <c r="AK133" s="91" t="e">
        <f t="shared" ca="1" si="40"/>
        <v>#N/A</v>
      </c>
    </row>
    <row r="134" spans="1:37" ht="25.5" customHeight="1" x14ac:dyDescent="0.25">
      <c r="A134" s="51">
        <f>'OSNOVNA PLAČA'!A128</f>
        <v>119</v>
      </c>
      <c r="B134" s="158" t="str">
        <f>IF(LEN('OSNOVNA PLAČA'!B128)&gt;0,'OSNOVNA PLAČA'!B128,"")</f>
        <v>A119</v>
      </c>
      <c r="C134" s="52">
        <f>IF(LEN(B134)&gt;0,'OSNOVNA PLAČA'!C128,"")</f>
        <v>0</v>
      </c>
      <c r="D134" s="54">
        <f>IF(LEN(B134)&gt;0,'OSNOVNA PLAČA'!D128,"")</f>
        <v>0</v>
      </c>
      <c r="E134" s="174">
        <f>IF(LEN(B134)&gt;0,SUM('OBRAČUNANA OSNOVNA PLAČA'!E128:J128),"")</f>
        <v>0</v>
      </c>
      <c r="F134" s="55"/>
      <c r="G134" s="55"/>
      <c r="H134" s="55"/>
      <c r="I134" s="55"/>
      <c r="J134" s="55"/>
      <c r="K134" s="175">
        <f t="shared" si="25"/>
        <v>0</v>
      </c>
      <c r="L134" s="120">
        <f t="shared" si="26"/>
        <v>0</v>
      </c>
      <c r="M134" s="120">
        <f t="shared" si="27"/>
        <v>0</v>
      </c>
      <c r="N134" s="120">
        <f t="shared" si="41"/>
        <v>0</v>
      </c>
      <c r="O134" s="120">
        <f t="shared" si="29"/>
        <v>0</v>
      </c>
      <c r="P134" s="176">
        <f t="shared" si="30"/>
        <v>0</v>
      </c>
      <c r="Q134" s="176">
        <f>IF(LEN(B134)&gt;0,2*'OSNOVNA PLAČA'!E128,"")</f>
        <v>0</v>
      </c>
      <c r="R134" s="177"/>
      <c r="AA134" s="156">
        <f>ROW()</f>
        <v>134</v>
      </c>
      <c r="AB134" s="91" t="e">
        <f t="shared" ca="1" si="31"/>
        <v>#N/A</v>
      </c>
      <c r="AC134" s="91" t="e">
        <f t="shared" ca="1" si="32"/>
        <v>#N/A</v>
      </c>
      <c r="AD134" s="92" t="e">
        <f t="shared" ca="1" si="42"/>
        <v>#N/A</v>
      </c>
      <c r="AE134" s="91" t="e">
        <f t="shared" ca="1" si="43"/>
        <v>#N/A</v>
      </c>
      <c r="AF134" s="92" t="e">
        <f t="shared" ca="1" si="44"/>
        <v>#N/A</v>
      </c>
      <c r="AG134" s="91" t="e">
        <f t="shared" ca="1" si="45"/>
        <v>#N/A</v>
      </c>
      <c r="AH134" s="91" t="e">
        <f t="shared" ca="1" si="37"/>
        <v>#N/A</v>
      </c>
      <c r="AI134" s="93" t="e">
        <f t="shared" ca="1" si="38"/>
        <v>#N/A</v>
      </c>
      <c r="AJ134" s="91" t="e">
        <f t="shared" ca="1" si="39"/>
        <v>#N/A</v>
      </c>
      <c r="AK134" s="91" t="e">
        <f t="shared" ca="1" si="40"/>
        <v>#N/A</v>
      </c>
    </row>
    <row r="135" spans="1:37" ht="25.5" customHeight="1" x14ac:dyDescent="0.25">
      <c r="A135" s="51">
        <f>'OSNOVNA PLAČA'!A129</f>
        <v>120</v>
      </c>
      <c r="B135" s="158" t="str">
        <f>IF(LEN('OSNOVNA PLAČA'!B129)&gt;0,'OSNOVNA PLAČA'!B129,"")</f>
        <v>A120</v>
      </c>
      <c r="C135" s="52">
        <f>IF(LEN(B135)&gt;0,'OSNOVNA PLAČA'!C129,"")</f>
        <v>0</v>
      </c>
      <c r="D135" s="54">
        <f>IF(LEN(B135)&gt;0,'OSNOVNA PLAČA'!D129,"")</f>
        <v>0</v>
      </c>
      <c r="E135" s="174">
        <f>IF(LEN(B135)&gt;0,SUM('OBRAČUNANA OSNOVNA PLAČA'!E129:J129),"")</f>
        <v>0</v>
      </c>
      <c r="F135" s="55"/>
      <c r="G135" s="55"/>
      <c r="H135" s="55"/>
      <c r="I135" s="55"/>
      <c r="J135" s="55"/>
      <c r="K135" s="175">
        <f t="shared" si="25"/>
        <v>0</v>
      </c>
      <c r="L135" s="120">
        <f t="shared" si="26"/>
        <v>0</v>
      </c>
      <c r="M135" s="120">
        <f t="shared" si="27"/>
        <v>0</v>
      </c>
      <c r="N135" s="120">
        <f t="shared" si="41"/>
        <v>0</v>
      </c>
      <c r="O135" s="120">
        <f t="shared" si="29"/>
        <v>0</v>
      </c>
      <c r="P135" s="176">
        <f t="shared" si="30"/>
        <v>0</v>
      </c>
      <c r="Q135" s="176">
        <f>IF(LEN(B135)&gt;0,2*'OSNOVNA PLAČA'!E129,"")</f>
        <v>0</v>
      </c>
      <c r="R135" s="177"/>
      <c r="AA135" s="156">
        <f>ROW()</f>
        <v>135</v>
      </c>
      <c r="AB135" s="91" t="e">
        <f t="shared" ca="1" si="31"/>
        <v>#N/A</v>
      </c>
      <c r="AC135" s="91" t="e">
        <f t="shared" ca="1" si="32"/>
        <v>#N/A</v>
      </c>
      <c r="AD135" s="92" t="e">
        <f t="shared" ca="1" si="42"/>
        <v>#N/A</v>
      </c>
      <c r="AE135" s="91" t="e">
        <f t="shared" ca="1" si="43"/>
        <v>#N/A</v>
      </c>
      <c r="AF135" s="92" t="e">
        <f t="shared" ca="1" si="44"/>
        <v>#N/A</v>
      </c>
      <c r="AG135" s="91" t="e">
        <f t="shared" ca="1" si="45"/>
        <v>#N/A</v>
      </c>
      <c r="AH135" s="91" t="e">
        <f t="shared" ca="1" si="37"/>
        <v>#N/A</v>
      </c>
      <c r="AI135" s="93" t="e">
        <f t="shared" ca="1" si="38"/>
        <v>#N/A</v>
      </c>
      <c r="AJ135" s="91" t="e">
        <f t="shared" ca="1" si="39"/>
        <v>#N/A</v>
      </c>
      <c r="AK135" s="91" t="e">
        <f t="shared" ca="1" si="40"/>
        <v>#N/A</v>
      </c>
    </row>
    <row r="136" spans="1:37" ht="25.5" customHeight="1" x14ac:dyDescent="0.25">
      <c r="A136" s="51">
        <f>'OSNOVNA PLAČA'!A130</f>
        <v>121</v>
      </c>
      <c r="B136" s="158" t="str">
        <f>IF(LEN('OSNOVNA PLAČA'!B130)&gt;0,'OSNOVNA PLAČA'!B130,"")</f>
        <v>A121</v>
      </c>
      <c r="C136" s="52">
        <f>IF(LEN(B136)&gt;0,'OSNOVNA PLAČA'!C130,"")</f>
        <v>0</v>
      </c>
      <c r="D136" s="54">
        <f>IF(LEN(B136)&gt;0,'OSNOVNA PLAČA'!D130,"")</f>
        <v>0</v>
      </c>
      <c r="E136" s="174">
        <f>IF(LEN(B136)&gt;0,SUM('OBRAČUNANA OSNOVNA PLAČA'!E130:J130),"")</f>
        <v>0</v>
      </c>
      <c r="F136" s="55"/>
      <c r="G136" s="55"/>
      <c r="H136" s="55"/>
      <c r="I136" s="55"/>
      <c r="J136" s="55"/>
      <c r="K136" s="175">
        <f t="shared" si="25"/>
        <v>0</v>
      </c>
      <c r="L136" s="120">
        <f t="shared" si="26"/>
        <v>0</v>
      </c>
      <c r="M136" s="120">
        <f t="shared" si="27"/>
        <v>0</v>
      </c>
      <c r="N136" s="120">
        <f t="shared" si="41"/>
        <v>0</v>
      </c>
      <c r="O136" s="120">
        <f t="shared" si="29"/>
        <v>0</v>
      </c>
      <c r="P136" s="176">
        <f t="shared" si="30"/>
        <v>0</v>
      </c>
      <c r="Q136" s="176">
        <f>IF(LEN(B136)&gt;0,2*'OSNOVNA PLAČA'!E130,"")</f>
        <v>0</v>
      </c>
      <c r="R136" s="177"/>
      <c r="AA136" s="156">
        <f>ROW()</f>
        <v>136</v>
      </c>
      <c r="AB136" s="91" t="e">
        <f t="shared" ca="1" si="31"/>
        <v>#N/A</v>
      </c>
      <c r="AC136" s="91" t="e">
        <f t="shared" ca="1" si="32"/>
        <v>#N/A</v>
      </c>
      <c r="AD136" s="92" t="e">
        <f t="shared" ca="1" si="42"/>
        <v>#N/A</v>
      </c>
      <c r="AE136" s="91" t="e">
        <f t="shared" ca="1" si="43"/>
        <v>#N/A</v>
      </c>
      <c r="AF136" s="92" t="e">
        <f t="shared" ca="1" si="44"/>
        <v>#N/A</v>
      </c>
      <c r="AG136" s="91" t="e">
        <f t="shared" ca="1" si="45"/>
        <v>#N/A</v>
      </c>
      <c r="AH136" s="91" t="e">
        <f t="shared" ca="1" si="37"/>
        <v>#N/A</v>
      </c>
      <c r="AI136" s="93" t="e">
        <f t="shared" ca="1" si="38"/>
        <v>#N/A</v>
      </c>
      <c r="AJ136" s="91" t="e">
        <f t="shared" ca="1" si="39"/>
        <v>#N/A</v>
      </c>
      <c r="AK136" s="91" t="e">
        <f t="shared" ca="1" si="40"/>
        <v>#N/A</v>
      </c>
    </row>
    <row r="137" spans="1:37" ht="25.5" customHeight="1" x14ac:dyDescent="0.25">
      <c r="A137" s="51">
        <f>'OSNOVNA PLAČA'!A131</f>
        <v>122</v>
      </c>
      <c r="B137" s="158" t="str">
        <f>IF(LEN('OSNOVNA PLAČA'!B131)&gt;0,'OSNOVNA PLAČA'!B131,"")</f>
        <v>A122</v>
      </c>
      <c r="C137" s="52">
        <f>IF(LEN(B137)&gt;0,'OSNOVNA PLAČA'!C131,"")</f>
        <v>0</v>
      </c>
      <c r="D137" s="54">
        <f>IF(LEN(B137)&gt;0,'OSNOVNA PLAČA'!D131,"")</f>
        <v>0</v>
      </c>
      <c r="E137" s="174">
        <f>IF(LEN(B137)&gt;0,SUM('OBRAČUNANA OSNOVNA PLAČA'!E131:J131),"")</f>
        <v>0</v>
      </c>
      <c r="F137" s="55"/>
      <c r="G137" s="55"/>
      <c r="H137" s="55"/>
      <c r="I137" s="55"/>
      <c r="J137" s="55"/>
      <c r="K137" s="175">
        <f t="shared" si="25"/>
        <v>0</v>
      </c>
      <c r="L137" s="120">
        <f t="shared" si="26"/>
        <v>0</v>
      </c>
      <c r="M137" s="120">
        <f t="shared" si="27"/>
        <v>0</v>
      </c>
      <c r="N137" s="120">
        <f t="shared" si="41"/>
        <v>0</v>
      </c>
      <c r="O137" s="120">
        <f t="shared" si="29"/>
        <v>0</v>
      </c>
      <c r="P137" s="176">
        <f t="shared" si="30"/>
        <v>0</v>
      </c>
      <c r="Q137" s="176">
        <f>IF(LEN(B137)&gt;0,2*'OSNOVNA PLAČA'!E131,"")</f>
        <v>0</v>
      </c>
      <c r="R137" s="177"/>
      <c r="AA137" s="156">
        <f>ROW()</f>
        <v>137</v>
      </c>
      <c r="AB137" s="91" t="e">
        <f t="shared" ca="1" si="31"/>
        <v>#N/A</v>
      </c>
      <c r="AC137" s="91" t="e">
        <f t="shared" ca="1" si="32"/>
        <v>#N/A</v>
      </c>
      <c r="AD137" s="92" t="e">
        <f t="shared" ca="1" si="42"/>
        <v>#N/A</v>
      </c>
      <c r="AE137" s="91" t="e">
        <f t="shared" ca="1" si="43"/>
        <v>#N/A</v>
      </c>
      <c r="AF137" s="92" t="e">
        <f t="shared" ca="1" si="44"/>
        <v>#N/A</v>
      </c>
      <c r="AG137" s="91" t="e">
        <f t="shared" ca="1" si="45"/>
        <v>#N/A</v>
      </c>
      <c r="AH137" s="91" t="e">
        <f t="shared" ca="1" si="37"/>
        <v>#N/A</v>
      </c>
      <c r="AI137" s="93" t="e">
        <f t="shared" ca="1" si="38"/>
        <v>#N/A</v>
      </c>
      <c r="AJ137" s="91" t="e">
        <f t="shared" ca="1" si="39"/>
        <v>#N/A</v>
      </c>
      <c r="AK137" s="91" t="e">
        <f t="shared" ca="1" si="40"/>
        <v>#N/A</v>
      </c>
    </row>
    <row r="138" spans="1:37" ht="25.5" customHeight="1" x14ac:dyDescent="0.25">
      <c r="A138" s="51">
        <f>'OSNOVNA PLAČA'!A132</f>
        <v>123</v>
      </c>
      <c r="B138" s="158" t="str">
        <f>IF(LEN('OSNOVNA PLAČA'!B132)&gt;0,'OSNOVNA PLAČA'!B132,"")</f>
        <v>A123</v>
      </c>
      <c r="C138" s="52">
        <f>IF(LEN(B138)&gt;0,'OSNOVNA PLAČA'!C132,"")</f>
        <v>0</v>
      </c>
      <c r="D138" s="54">
        <f>IF(LEN(B138)&gt;0,'OSNOVNA PLAČA'!D132,"")</f>
        <v>0</v>
      </c>
      <c r="E138" s="174">
        <f>IF(LEN(B138)&gt;0,SUM('OBRAČUNANA OSNOVNA PLAČA'!E132:J132),"")</f>
        <v>0</v>
      </c>
      <c r="F138" s="55"/>
      <c r="G138" s="55"/>
      <c r="H138" s="55"/>
      <c r="I138" s="55"/>
      <c r="J138" s="55"/>
      <c r="K138" s="175">
        <f t="shared" si="25"/>
        <v>0</v>
      </c>
      <c r="L138" s="120">
        <f t="shared" si="26"/>
        <v>0</v>
      </c>
      <c r="M138" s="120">
        <f t="shared" si="27"/>
        <v>0</v>
      </c>
      <c r="N138" s="120">
        <f t="shared" si="41"/>
        <v>0</v>
      </c>
      <c r="O138" s="120">
        <f t="shared" si="29"/>
        <v>0</v>
      </c>
      <c r="P138" s="176">
        <f t="shared" si="30"/>
        <v>0</v>
      </c>
      <c r="Q138" s="176">
        <f>IF(LEN(B138)&gt;0,2*'OSNOVNA PLAČA'!E132,"")</f>
        <v>0</v>
      </c>
      <c r="R138" s="177"/>
      <c r="AA138" s="156">
        <f>ROW()</f>
        <v>138</v>
      </c>
      <c r="AB138" s="91" t="e">
        <f t="shared" ca="1" si="31"/>
        <v>#N/A</v>
      </c>
      <c r="AC138" s="91" t="e">
        <f t="shared" ca="1" si="32"/>
        <v>#N/A</v>
      </c>
      <c r="AD138" s="92" t="e">
        <f t="shared" ca="1" si="42"/>
        <v>#N/A</v>
      </c>
      <c r="AE138" s="91" t="e">
        <f t="shared" ca="1" si="43"/>
        <v>#N/A</v>
      </c>
      <c r="AF138" s="92" t="e">
        <f t="shared" ca="1" si="44"/>
        <v>#N/A</v>
      </c>
      <c r="AG138" s="91" t="e">
        <f t="shared" ca="1" si="45"/>
        <v>#N/A</v>
      </c>
      <c r="AH138" s="91" t="e">
        <f t="shared" ca="1" si="37"/>
        <v>#N/A</v>
      </c>
      <c r="AI138" s="93" t="e">
        <f t="shared" ca="1" si="38"/>
        <v>#N/A</v>
      </c>
      <c r="AJ138" s="91" t="e">
        <f t="shared" ca="1" si="39"/>
        <v>#N/A</v>
      </c>
      <c r="AK138" s="91" t="e">
        <f t="shared" ca="1" si="40"/>
        <v>#N/A</v>
      </c>
    </row>
    <row r="139" spans="1:37" ht="25.5" customHeight="1" x14ac:dyDescent="0.25">
      <c r="A139" s="51">
        <f>'OSNOVNA PLAČA'!A133</f>
        <v>124</v>
      </c>
      <c r="B139" s="158" t="str">
        <f>IF(LEN('OSNOVNA PLAČA'!B133)&gt;0,'OSNOVNA PLAČA'!B133,"")</f>
        <v>A124</v>
      </c>
      <c r="C139" s="52">
        <f>IF(LEN(B139)&gt;0,'OSNOVNA PLAČA'!C133,"")</f>
        <v>0</v>
      </c>
      <c r="D139" s="54">
        <f>IF(LEN(B139)&gt;0,'OSNOVNA PLAČA'!D133,"")</f>
        <v>0</v>
      </c>
      <c r="E139" s="174">
        <f>IF(LEN(B139)&gt;0,SUM('OBRAČUNANA OSNOVNA PLAČA'!E133:J133),"")</f>
        <v>0</v>
      </c>
      <c r="F139" s="55"/>
      <c r="G139" s="55"/>
      <c r="H139" s="55"/>
      <c r="I139" s="55"/>
      <c r="J139" s="55"/>
      <c r="K139" s="175">
        <f t="shared" si="25"/>
        <v>0</v>
      </c>
      <c r="L139" s="120">
        <f t="shared" si="26"/>
        <v>0</v>
      </c>
      <c r="M139" s="120">
        <f t="shared" si="27"/>
        <v>0</v>
      </c>
      <c r="N139" s="120">
        <f t="shared" si="41"/>
        <v>0</v>
      </c>
      <c r="O139" s="120">
        <f t="shared" si="29"/>
        <v>0</v>
      </c>
      <c r="P139" s="176">
        <f t="shared" si="30"/>
        <v>0</v>
      </c>
      <c r="Q139" s="176">
        <f>IF(LEN(B139)&gt;0,2*'OSNOVNA PLAČA'!E133,"")</f>
        <v>0</v>
      </c>
      <c r="R139" s="177"/>
      <c r="AA139" s="156">
        <f>ROW()</f>
        <v>139</v>
      </c>
      <c r="AB139" s="91" t="e">
        <f t="shared" ca="1" si="31"/>
        <v>#N/A</v>
      </c>
      <c r="AC139" s="91" t="e">
        <f t="shared" ca="1" si="32"/>
        <v>#N/A</v>
      </c>
      <c r="AD139" s="92" t="e">
        <f t="shared" ca="1" si="42"/>
        <v>#N/A</v>
      </c>
      <c r="AE139" s="91" t="e">
        <f t="shared" ca="1" si="43"/>
        <v>#N/A</v>
      </c>
      <c r="AF139" s="92" t="e">
        <f t="shared" ca="1" si="44"/>
        <v>#N/A</v>
      </c>
      <c r="AG139" s="91" t="e">
        <f t="shared" ca="1" si="45"/>
        <v>#N/A</v>
      </c>
      <c r="AH139" s="91" t="e">
        <f t="shared" ca="1" si="37"/>
        <v>#N/A</v>
      </c>
      <c r="AI139" s="93" t="e">
        <f t="shared" ca="1" si="38"/>
        <v>#N/A</v>
      </c>
      <c r="AJ139" s="91" t="e">
        <f t="shared" ca="1" si="39"/>
        <v>#N/A</v>
      </c>
      <c r="AK139" s="91" t="e">
        <f t="shared" ca="1" si="40"/>
        <v>#N/A</v>
      </c>
    </row>
    <row r="140" spans="1:37" ht="25.5" customHeight="1" x14ac:dyDescent="0.25">
      <c r="A140" s="51">
        <f>'OSNOVNA PLAČA'!A134</f>
        <v>125</v>
      </c>
      <c r="B140" s="158" t="str">
        <f>IF(LEN('OSNOVNA PLAČA'!B134)&gt;0,'OSNOVNA PLAČA'!B134,"")</f>
        <v>A125</v>
      </c>
      <c r="C140" s="52">
        <f>IF(LEN(B140)&gt;0,'OSNOVNA PLAČA'!C134,"")</f>
        <v>0</v>
      </c>
      <c r="D140" s="54">
        <f>IF(LEN(B140)&gt;0,'OSNOVNA PLAČA'!D134,"")</f>
        <v>0</v>
      </c>
      <c r="E140" s="174">
        <f>IF(LEN(B140)&gt;0,SUM('OBRAČUNANA OSNOVNA PLAČA'!E134:J134),"")</f>
        <v>0</v>
      </c>
      <c r="F140" s="55"/>
      <c r="G140" s="55"/>
      <c r="H140" s="55"/>
      <c r="I140" s="55"/>
      <c r="J140" s="55"/>
      <c r="K140" s="175">
        <f t="shared" si="25"/>
        <v>0</v>
      </c>
      <c r="L140" s="120">
        <f t="shared" si="26"/>
        <v>0</v>
      </c>
      <c r="M140" s="120">
        <f t="shared" si="27"/>
        <v>0</v>
      </c>
      <c r="N140" s="120">
        <f t="shared" si="41"/>
        <v>0</v>
      </c>
      <c r="O140" s="120">
        <f t="shared" si="29"/>
        <v>0</v>
      </c>
      <c r="P140" s="176">
        <f t="shared" si="30"/>
        <v>0</v>
      </c>
      <c r="Q140" s="176">
        <f>IF(LEN(B140)&gt;0,2*'OSNOVNA PLAČA'!E134,"")</f>
        <v>0</v>
      </c>
      <c r="R140" s="177"/>
      <c r="AA140" s="156">
        <f>ROW()</f>
        <v>140</v>
      </c>
      <c r="AB140" s="91" t="e">
        <f t="shared" ca="1" si="31"/>
        <v>#N/A</v>
      </c>
      <c r="AC140" s="91" t="e">
        <f t="shared" ca="1" si="32"/>
        <v>#N/A</v>
      </c>
      <c r="AD140" s="92" t="e">
        <f t="shared" ca="1" si="42"/>
        <v>#N/A</v>
      </c>
      <c r="AE140" s="91" t="e">
        <f t="shared" ca="1" si="43"/>
        <v>#N/A</v>
      </c>
      <c r="AF140" s="92" t="e">
        <f t="shared" ca="1" si="44"/>
        <v>#N/A</v>
      </c>
      <c r="AG140" s="91" t="e">
        <f t="shared" ca="1" si="45"/>
        <v>#N/A</v>
      </c>
      <c r="AH140" s="91" t="e">
        <f t="shared" ca="1" si="37"/>
        <v>#N/A</v>
      </c>
      <c r="AI140" s="93" t="e">
        <f t="shared" ca="1" si="38"/>
        <v>#N/A</v>
      </c>
      <c r="AJ140" s="91" t="e">
        <f t="shared" ca="1" si="39"/>
        <v>#N/A</v>
      </c>
      <c r="AK140" s="91" t="e">
        <f t="shared" ca="1" si="40"/>
        <v>#N/A</v>
      </c>
    </row>
    <row r="141" spans="1:37" ht="25.5" customHeight="1" x14ac:dyDescent="0.25">
      <c r="A141" s="51">
        <f>'OSNOVNA PLAČA'!A135</f>
        <v>126</v>
      </c>
      <c r="B141" s="158" t="str">
        <f>IF(LEN('OSNOVNA PLAČA'!B135)&gt;0,'OSNOVNA PLAČA'!B135,"")</f>
        <v>A126</v>
      </c>
      <c r="C141" s="52">
        <f>IF(LEN(B141)&gt;0,'OSNOVNA PLAČA'!C135,"")</f>
        <v>0</v>
      </c>
      <c r="D141" s="54">
        <f>IF(LEN(B141)&gt;0,'OSNOVNA PLAČA'!D135,"")</f>
        <v>0</v>
      </c>
      <c r="E141" s="174">
        <f>IF(LEN(B141)&gt;0,SUM('OBRAČUNANA OSNOVNA PLAČA'!E135:J135),"")</f>
        <v>0</v>
      </c>
      <c r="F141" s="55"/>
      <c r="G141" s="55"/>
      <c r="H141" s="55"/>
      <c r="I141" s="55"/>
      <c r="J141" s="55"/>
      <c r="K141" s="175">
        <f t="shared" si="25"/>
        <v>0</v>
      </c>
      <c r="L141" s="120">
        <f t="shared" si="26"/>
        <v>0</v>
      </c>
      <c r="M141" s="120">
        <f t="shared" si="27"/>
        <v>0</v>
      </c>
      <c r="N141" s="120">
        <f t="shared" si="41"/>
        <v>0</v>
      </c>
      <c r="O141" s="120">
        <f t="shared" si="29"/>
        <v>0</v>
      </c>
      <c r="P141" s="176">
        <f t="shared" si="30"/>
        <v>0</v>
      </c>
      <c r="Q141" s="176">
        <f>IF(LEN(B141)&gt;0,2*'OSNOVNA PLAČA'!E135,"")</f>
        <v>0</v>
      </c>
      <c r="R141" s="177"/>
      <c r="AA141" s="156">
        <f>ROW()</f>
        <v>141</v>
      </c>
      <c r="AB141" s="91" t="e">
        <f t="shared" ca="1" si="31"/>
        <v>#N/A</v>
      </c>
      <c r="AC141" s="91" t="e">
        <f t="shared" ca="1" si="32"/>
        <v>#N/A</v>
      </c>
      <c r="AD141" s="92" t="e">
        <f t="shared" ca="1" si="42"/>
        <v>#N/A</v>
      </c>
      <c r="AE141" s="91" t="e">
        <f t="shared" ca="1" si="43"/>
        <v>#N/A</v>
      </c>
      <c r="AF141" s="92" t="e">
        <f t="shared" ca="1" si="44"/>
        <v>#N/A</v>
      </c>
      <c r="AG141" s="91" t="e">
        <f t="shared" ca="1" si="45"/>
        <v>#N/A</v>
      </c>
      <c r="AH141" s="91" t="e">
        <f t="shared" ca="1" si="37"/>
        <v>#N/A</v>
      </c>
      <c r="AI141" s="93" t="e">
        <f t="shared" ca="1" si="38"/>
        <v>#N/A</v>
      </c>
      <c r="AJ141" s="91" t="e">
        <f t="shared" ca="1" si="39"/>
        <v>#N/A</v>
      </c>
      <c r="AK141" s="91" t="e">
        <f t="shared" ca="1" si="40"/>
        <v>#N/A</v>
      </c>
    </row>
    <row r="142" spans="1:37" ht="25.5" customHeight="1" x14ac:dyDescent="0.25">
      <c r="A142" s="51">
        <f>'OSNOVNA PLAČA'!A136</f>
        <v>127</v>
      </c>
      <c r="B142" s="158" t="str">
        <f>IF(LEN('OSNOVNA PLAČA'!B136)&gt;0,'OSNOVNA PLAČA'!B136,"")</f>
        <v>A127</v>
      </c>
      <c r="C142" s="52">
        <f>IF(LEN(B142)&gt;0,'OSNOVNA PLAČA'!C136,"")</f>
        <v>0</v>
      </c>
      <c r="D142" s="54">
        <f>IF(LEN(B142)&gt;0,'OSNOVNA PLAČA'!D136,"")</f>
        <v>0</v>
      </c>
      <c r="E142" s="174">
        <f>IF(LEN(B142)&gt;0,SUM('OBRAČUNANA OSNOVNA PLAČA'!E136:J136),"")</f>
        <v>0</v>
      </c>
      <c r="F142" s="55"/>
      <c r="G142" s="55"/>
      <c r="H142" s="55"/>
      <c r="I142" s="55"/>
      <c r="J142" s="55"/>
      <c r="K142" s="175">
        <f t="shared" si="25"/>
        <v>0</v>
      </c>
      <c r="L142" s="120">
        <f t="shared" si="26"/>
        <v>0</v>
      </c>
      <c r="M142" s="120">
        <f t="shared" si="27"/>
        <v>0</v>
      </c>
      <c r="N142" s="120">
        <f t="shared" si="41"/>
        <v>0</v>
      </c>
      <c r="O142" s="120">
        <f t="shared" si="29"/>
        <v>0</v>
      </c>
      <c r="P142" s="176">
        <f t="shared" si="30"/>
        <v>0</v>
      </c>
      <c r="Q142" s="176">
        <f>IF(LEN(B142)&gt;0,2*'OSNOVNA PLAČA'!E136,"")</f>
        <v>0</v>
      </c>
      <c r="R142" s="177"/>
      <c r="AA142" s="156">
        <f>ROW()</f>
        <v>142</v>
      </c>
      <c r="AB142" s="91" t="e">
        <f t="shared" ca="1" si="31"/>
        <v>#N/A</v>
      </c>
      <c r="AC142" s="91" t="e">
        <f t="shared" ca="1" si="32"/>
        <v>#N/A</v>
      </c>
      <c r="AD142" s="92" t="e">
        <f t="shared" ca="1" si="42"/>
        <v>#N/A</v>
      </c>
      <c r="AE142" s="91" t="e">
        <f t="shared" ca="1" si="43"/>
        <v>#N/A</v>
      </c>
      <c r="AF142" s="92" t="e">
        <f t="shared" ca="1" si="44"/>
        <v>#N/A</v>
      </c>
      <c r="AG142" s="91" t="e">
        <f t="shared" ca="1" si="45"/>
        <v>#N/A</v>
      </c>
      <c r="AH142" s="91" t="e">
        <f t="shared" ca="1" si="37"/>
        <v>#N/A</v>
      </c>
      <c r="AI142" s="93" t="e">
        <f t="shared" ca="1" si="38"/>
        <v>#N/A</v>
      </c>
      <c r="AJ142" s="91" t="e">
        <f t="shared" ca="1" si="39"/>
        <v>#N/A</v>
      </c>
      <c r="AK142" s="91" t="e">
        <f t="shared" ca="1" si="40"/>
        <v>#N/A</v>
      </c>
    </row>
    <row r="143" spans="1:37" ht="25.5" customHeight="1" x14ac:dyDescent="0.25">
      <c r="A143" s="51">
        <f>'OSNOVNA PLAČA'!A137</f>
        <v>128</v>
      </c>
      <c r="B143" s="158" t="str">
        <f>IF(LEN('OSNOVNA PLAČA'!B137)&gt;0,'OSNOVNA PLAČA'!B137,"")</f>
        <v>A128</v>
      </c>
      <c r="C143" s="52">
        <f>IF(LEN(B143)&gt;0,'OSNOVNA PLAČA'!C137,"")</f>
        <v>0</v>
      </c>
      <c r="D143" s="54">
        <f>IF(LEN(B143)&gt;0,'OSNOVNA PLAČA'!D137,"")</f>
        <v>0</v>
      </c>
      <c r="E143" s="174">
        <f>IF(LEN(B143)&gt;0,SUM('OBRAČUNANA OSNOVNA PLAČA'!E137:J137),"")</f>
        <v>0</v>
      </c>
      <c r="F143" s="55"/>
      <c r="G143" s="55"/>
      <c r="H143" s="55"/>
      <c r="I143" s="55"/>
      <c r="J143" s="55"/>
      <c r="K143" s="175">
        <f t="shared" si="25"/>
        <v>0</v>
      </c>
      <c r="L143" s="120">
        <f t="shared" si="26"/>
        <v>0</v>
      </c>
      <c r="M143" s="120">
        <f t="shared" si="27"/>
        <v>0</v>
      </c>
      <c r="N143" s="120">
        <f t="shared" si="41"/>
        <v>0</v>
      </c>
      <c r="O143" s="120">
        <f t="shared" si="29"/>
        <v>0</v>
      </c>
      <c r="P143" s="176">
        <f t="shared" si="30"/>
        <v>0</v>
      </c>
      <c r="Q143" s="176">
        <f>IF(LEN(B143)&gt;0,2*'OSNOVNA PLAČA'!E137,"")</f>
        <v>0</v>
      </c>
      <c r="R143" s="177"/>
      <c r="AA143" s="156">
        <f>ROW()</f>
        <v>143</v>
      </c>
      <c r="AB143" s="91" t="e">
        <f t="shared" ca="1" si="31"/>
        <v>#N/A</v>
      </c>
      <c r="AC143" s="91" t="e">
        <f t="shared" ca="1" si="32"/>
        <v>#N/A</v>
      </c>
      <c r="AD143" s="92" t="e">
        <f t="shared" ca="1" si="42"/>
        <v>#N/A</v>
      </c>
      <c r="AE143" s="91" t="e">
        <f t="shared" ca="1" si="43"/>
        <v>#N/A</v>
      </c>
      <c r="AF143" s="92" t="e">
        <f t="shared" ca="1" si="44"/>
        <v>#N/A</v>
      </c>
      <c r="AG143" s="91" t="e">
        <f t="shared" ca="1" si="45"/>
        <v>#N/A</v>
      </c>
      <c r="AH143" s="91" t="e">
        <f t="shared" ca="1" si="37"/>
        <v>#N/A</v>
      </c>
      <c r="AI143" s="93" t="e">
        <f t="shared" ca="1" si="38"/>
        <v>#N/A</v>
      </c>
      <c r="AJ143" s="91" t="e">
        <f t="shared" ca="1" si="39"/>
        <v>#N/A</v>
      </c>
      <c r="AK143" s="91" t="e">
        <f t="shared" ca="1" si="40"/>
        <v>#N/A</v>
      </c>
    </row>
    <row r="144" spans="1:37" ht="25.5" customHeight="1" x14ac:dyDescent="0.25">
      <c r="A144" s="51">
        <f>'OSNOVNA PLAČA'!A138</f>
        <v>129</v>
      </c>
      <c r="B144" s="158" t="str">
        <f>IF(LEN('OSNOVNA PLAČA'!B138)&gt;0,'OSNOVNA PLAČA'!B138,"")</f>
        <v>A129</v>
      </c>
      <c r="C144" s="52">
        <f>IF(LEN(B144)&gt;0,'OSNOVNA PLAČA'!C138,"")</f>
        <v>0</v>
      </c>
      <c r="D144" s="54">
        <f>IF(LEN(B144)&gt;0,'OSNOVNA PLAČA'!D138,"")</f>
        <v>0</v>
      </c>
      <c r="E144" s="174">
        <f>IF(LEN(B144)&gt;0,SUM('OBRAČUNANA OSNOVNA PLAČA'!E138:J138),"")</f>
        <v>0</v>
      </c>
      <c r="F144" s="55"/>
      <c r="G144" s="55"/>
      <c r="H144" s="55"/>
      <c r="I144" s="55"/>
      <c r="J144" s="55"/>
      <c r="K144" s="175">
        <f t="shared" ref="K144:K165" si="46">+F144+G144+H144+I144+J144</f>
        <v>0</v>
      </c>
      <c r="L144" s="120">
        <f t="shared" ref="L144:L165" si="47">IF(LEN(B144)&gt;0,K144/5,"")</f>
        <v>0</v>
      </c>
      <c r="M144" s="120">
        <f t="shared" ref="M144:M165" si="48">IF(LEN(B144)&gt;0,E144*L144,"")</f>
        <v>0</v>
      </c>
      <c r="N144" s="120">
        <f t="shared" ref="N144:N165" si="49">IF(LEN(B144)&gt;0,L144*$O$167,"")</f>
        <v>0</v>
      </c>
      <c r="O144" s="120">
        <f t="shared" ref="O144:O165" si="50">IF(LEN(B144)&gt;0,E144*N144,"")</f>
        <v>0</v>
      </c>
      <c r="P144" s="176">
        <f t="shared" ref="P144:P165" si="51">MIN(O144,Q144)</f>
        <v>0</v>
      </c>
      <c r="Q144" s="176">
        <f>IF(LEN(B144)&gt;0,2*'OSNOVNA PLAČA'!E138,"")</f>
        <v>0</v>
      </c>
      <c r="R144" s="177"/>
      <c r="AA144" s="156">
        <f>ROW()</f>
        <v>144</v>
      </c>
      <c r="AB144" s="91" t="e">
        <f t="shared" ca="1" si="31"/>
        <v>#N/A</v>
      </c>
      <c r="AC144" s="91" t="e">
        <f t="shared" ca="1" si="32"/>
        <v>#N/A</v>
      </c>
      <c r="AD144" s="92" t="e">
        <f t="shared" ref="AD144:AD165" ca="1" si="52">IF(AB144&gt;=AC144,"-",$K144/(5*MAX($L$171:$L$172)))</f>
        <v>#N/A</v>
      </c>
      <c r="AE144" s="91" t="e">
        <f t="shared" ref="AE144:AE165" ca="1" si="53">IF(AB144&gt;=AC144,"-",$K144/(5*MAX($L$171:$L$172))*AJ144)</f>
        <v>#N/A</v>
      </c>
      <c r="AF144" s="92" t="e">
        <f t="shared" ref="AF144:AF165" ca="1" si="54">IF(AD144="-","-",AD144*$AE$167)</f>
        <v>#N/A</v>
      </c>
      <c r="AG144" s="91" t="e">
        <f t="shared" ref="AG144:AG165" ca="1" si="55">IF(AE144="-","-",AE144*$AE$167)</f>
        <v>#N/A</v>
      </c>
      <c r="AH144" s="91" t="e">
        <f t="shared" ref="AH144:AH165" ca="1" si="56">IF(AF144="-",0,MIN(AG144,Q144))</f>
        <v>#N/A</v>
      </c>
      <c r="AI144" s="93" t="e">
        <f t="shared" ref="AI144:AI165" ca="1" si="57">+AC144-AB144</f>
        <v>#N/A</v>
      </c>
      <c r="AJ144" s="91" t="e">
        <f t="shared" ca="1" si="39"/>
        <v>#N/A</v>
      </c>
      <c r="AK144" s="91" t="e">
        <f t="shared" ca="1" si="40"/>
        <v>#N/A</v>
      </c>
    </row>
    <row r="145" spans="1:37" ht="25.5" customHeight="1" x14ac:dyDescent="0.25">
      <c r="A145" s="51">
        <f>'OSNOVNA PLAČA'!A139</f>
        <v>130</v>
      </c>
      <c r="B145" s="158" t="str">
        <f>IF(LEN('OSNOVNA PLAČA'!B139)&gt;0,'OSNOVNA PLAČA'!B139,"")</f>
        <v>A130</v>
      </c>
      <c r="C145" s="52">
        <f>IF(LEN(B145)&gt;0,'OSNOVNA PLAČA'!C139,"")</f>
        <v>0</v>
      </c>
      <c r="D145" s="54">
        <f>IF(LEN(B145)&gt;0,'OSNOVNA PLAČA'!D139,"")</f>
        <v>0</v>
      </c>
      <c r="E145" s="174">
        <f>IF(LEN(B145)&gt;0,SUM('OBRAČUNANA OSNOVNA PLAČA'!E139:J139),"")</f>
        <v>0</v>
      </c>
      <c r="F145" s="55"/>
      <c r="G145" s="55"/>
      <c r="H145" s="55"/>
      <c r="I145" s="55"/>
      <c r="J145" s="55"/>
      <c r="K145" s="175">
        <f t="shared" si="46"/>
        <v>0</v>
      </c>
      <c r="L145" s="120">
        <f t="shared" si="47"/>
        <v>0</v>
      </c>
      <c r="M145" s="120">
        <f t="shared" si="48"/>
        <v>0</v>
      </c>
      <c r="N145" s="120">
        <f t="shared" si="49"/>
        <v>0</v>
      </c>
      <c r="O145" s="120">
        <f t="shared" si="50"/>
        <v>0</v>
      </c>
      <c r="P145" s="176">
        <f t="shared" si="51"/>
        <v>0</v>
      </c>
      <c r="Q145" s="176">
        <f>IF(LEN(B145)&gt;0,2*'OSNOVNA PLAČA'!E139,"")</f>
        <v>0</v>
      </c>
      <c r="R145" s="177"/>
      <c r="AA145" s="156">
        <f>ROW()</f>
        <v>145</v>
      </c>
      <c r="AB145" s="91" t="e">
        <f t="shared" ca="1" si="31"/>
        <v>#N/A</v>
      </c>
      <c r="AC145" s="91" t="e">
        <f t="shared" ca="1" si="32"/>
        <v>#N/A</v>
      </c>
      <c r="AD145" s="92" t="e">
        <f t="shared" ca="1" si="52"/>
        <v>#N/A</v>
      </c>
      <c r="AE145" s="91" t="e">
        <f t="shared" ca="1" si="53"/>
        <v>#N/A</v>
      </c>
      <c r="AF145" s="92" t="e">
        <f t="shared" ca="1" si="54"/>
        <v>#N/A</v>
      </c>
      <c r="AG145" s="91" t="e">
        <f t="shared" ca="1" si="55"/>
        <v>#N/A</v>
      </c>
      <c r="AH145" s="91" t="e">
        <f t="shared" ca="1" si="56"/>
        <v>#N/A</v>
      </c>
      <c r="AI145" s="93" t="e">
        <f t="shared" ca="1" si="57"/>
        <v>#N/A</v>
      </c>
      <c r="AJ145" s="91" t="e">
        <f t="shared" ca="1" si="39"/>
        <v>#N/A</v>
      </c>
      <c r="AK145" s="91" t="e">
        <f t="shared" ca="1" si="40"/>
        <v>#N/A</v>
      </c>
    </row>
    <row r="146" spans="1:37" ht="25.5" customHeight="1" x14ac:dyDescent="0.25">
      <c r="A146" s="51">
        <f>'OSNOVNA PLAČA'!A140</f>
        <v>131</v>
      </c>
      <c r="B146" s="158" t="str">
        <f>IF(LEN('OSNOVNA PLAČA'!B140)&gt;0,'OSNOVNA PLAČA'!B140,"")</f>
        <v>A131</v>
      </c>
      <c r="C146" s="52">
        <f>IF(LEN(B146)&gt;0,'OSNOVNA PLAČA'!C140,"")</f>
        <v>0</v>
      </c>
      <c r="D146" s="54">
        <f>IF(LEN(B146)&gt;0,'OSNOVNA PLAČA'!D140,"")</f>
        <v>0</v>
      </c>
      <c r="E146" s="174">
        <f>IF(LEN(B146)&gt;0,SUM('OBRAČUNANA OSNOVNA PLAČA'!E140:J140),"")</f>
        <v>0</v>
      </c>
      <c r="F146" s="55"/>
      <c r="G146" s="55"/>
      <c r="H146" s="55"/>
      <c r="I146" s="55"/>
      <c r="J146" s="55"/>
      <c r="K146" s="175">
        <f t="shared" si="46"/>
        <v>0</v>
      </c>
      <c r="L146" s="120">
        <f t="shared" si="47"/>
        <v>0</v>
      </c>
      <c r="M146" s="120">
        <f t="shared" si="48"/>
        <v>0</v>
      </c>
      <c r="N146" s="120">
        <f t="shared" si="49"/>
        <v>0</v>
      </c>
      <c r="O146" s="120">
        <f t="shared" si="50"/>
        <v>0</v>
      </c>
      <c r="P146" s="176">
        <f t="shared" si="51"/>
        <v>0</v>
      </c>
      <c r="Q146" s="176">
        <f>IF(LEN(B146)&gt;0,2*'OSNOVNA PLAČA'!E140,"")</f>
        <v>0</v>
      </c>
      <c r="R146" s="177"/>
      <c r="AA146" s="156">
        <f>ROW()</f>
        <v>146</v>
      </c>
      <c r="AB146" s="91" t="e">
        <f t="shared" ca="1" si="31"/>
        <v>#N/A</v>
      </c>
      <c r="AC146" s="91" t="e">
        <f t="shared" ca="1" si="32"/>
        <v>#N/A</v>
      </c>
      <c r="AD146" s="92" t="e">
        <f t="shared" ca="1" si="52"/>
        <v>#N/A</v>
      </c>
      <c r="AE146" s="91" t="e">
        <f t="shared" ca="1" si="53"/>
        <v>#N/A</v>
      </c>
      <c r="AF146" s="92" t="e">
        <f t="shared" ca="1" si="54"/>
        <v>#N/A</v>
      </c>
      <c r="AG146" s="91" t="e">
        <f t="shared" ca="1" si="55"/>
        <v>#N/A</v>
      </c>
      <c r="AH146" s="91" t="e">
        <f t="shared" ca="1" si="56"/>
        <v>#N/A</v>
      </c>
      <c r="AI146" s="93" t="e">
        <f t="shared" ca="1" si="57"/>
        <v>#N/A</v>
      </c>
      <c r="AJ146" s="91" t="e">
        <f t="shared" ca="1" si="39"/>
        <v>#N/A</v>
      </c>
      <c r="AK146" s="91" t="e">
        <f t="shared" ca="1" si="40"/>
        <v>#N/A</v>
      </c>
    </row>
    <row r="147" spans="1:37" ht="25.5" customHeight="1" x14ac:dyDescent="0.25">
      <c r="A147" s="51">
        <f>'OSNOVNA PLAČA'!A141</f>
        <v>132</v>
      </c>
      <c r="B147" s="158" t="str">
        <f>IF(LEN('OSNOVNA PLAČA'!B141)&gt;0,'OSNOVNA PLAČA'!B141,"")</f>
        <v>A132</v>
      </c>
      <c r="C147" s="52">
        <f>IF(LEN(B147)&gt;0,'OSNOVNA PLAČA'!C141,"")</f>
        <v>0</v>
      </c>
      <c r="D147" s="54">
        <f>IF(LEN(B147)&gt;0,'OSNOVNA PLAČA'!D141,"")</f>
        <v>0</v>
      </c>
      <c r="E147" s="174">
        <f>IF(LEN(B147)&gt;0,SUM('OBRAČUNANA OSNOVNA PLAČA'!E141:J141),"")</f>
        <v>0</v>
      </c>
      <c r="F147" s="55"/>
      <c r="G147" s="55"/>
      <c r="H147" s="55"/>
      <c r="I147" s="55"/>
      <c r="J147" s="55"/>
      <c r="K147" s="175">
        <f t="shared" si="46"/>
        <v>0</v>
      </c>
      <c r="L147" s="120">
        <f t="shared" si="47"/>
        <v>0</v>
      </c>
      <c r="M147" s="120">
        <f t="shared" si="48"/>
        <v>0</v>
      </c>
      <c r="N147" s="120">
        <f t="shared" si="49"/>
        <v>0</v>
      </c>
      <c r="O147" s="120">
        <f t="shared" si="50"/>
        <v>0</v>
      </c>
      <c r="P147" s="176">
        <f t="shared" si="51"/>
        <v>0</v>
      </c>
      <c r="Q147" s="176">
        <f>IF(LEN(B147)&gt;0,2*'OSNOVNA PLAČA'!E141,"")</f>
        <v>0</v>
      </c>
      <c r="R147" s="177"/>
      <c r="AA147" s="156">
        <f>ROW()</f>
        <v>147</v>
      </c>
      <c r="AB147" s="91" t="e">
        <f t="shared" ca="1" si="31"/>
        <v>#N/A</v>
      </c>
      <c r="AC147" s="91" t="e">
        <f t="shared" ca="1" si="32"/>
        <v>#N/A</v>
      </c>
      <c r="AD147" s="92" t="e">
        <f t="shared" ca="1" si="52"/>
        <v>#N/A</v>
      </c>
      <c r="AE147" s="91" t="e">
        <f t="shared" ca="1" si="53"/>
        <v>#N/A</v>
      </c>
      <c r="AF147" s="92" t="e">
        <f t="shared" ca="1" si="54"/>
        <v>#N/A</v>
      </c>
      <c r="AG147" s="91" t="e">
        <f t="shared" ca="1" si="55"/>
        <v>#N/A</v>
      </c>
      <c r="AH147" s="91" t="e">
        <f t="shared" ca="1" si="56"/>
        <v>#N/A</v>
      </c>
      <c r="AI147" s="93" t="e">
        <f t="shared" ca="1" si="57"/>
        <v>#N/A</v>
      </c>
      <c r="AJ147" s="91" t="e">
        <f t="shared" ca="1" si="39"/>
        <v>#N/A</v>
      </c>
      <c r="AK147" s="91" t="e">
        <f t="shared" ca="1" si="40"/>
        <v>#N/A</v>
      </c>
    </row>
    <row r="148" spans="1:37" ht="25.5" customHeight="1" x14ac:dyDescent="0.25">
      <c r="A148" s="51">
        <f>'OSNOVNA PLAČA'!A142</f>
        <v>133</v>
      </c>
      <c r="B148" s="158" t="str">
        <f>IF(LEN('OSNOVNA PLAČA'!B142)&gt;0,'OSNOVNA PLAČA'!B142,"")</f>
        <v>A133</v>
      </c>
      <c r="C148" s="52">
        <f>IF(LEN(B148)&gt;0,'OSNOVNA PLAČA'!C142,"")</f>
        <v>0</v>
      </c>
      <c r="D148" s="54">
        <f>IF(LEN(B148)&gt;0,'OSNOVNA PLAČA'!D142,"")</f>
        <v>0</v>
      </c>
      <c r="E148" s="174">
        <f>IF(LEN(B148)&gt;0,SUM('OBRAČUNANA OSNOVNA PLAČA'!E142:J142),"")</f>
        <v>0</v>
      </c>
      <c r="F148" s="55"/>
      <c r="G148" s="55"/>
      <c r="H148" s="55"/>
      <c r="I148" s="55"/>
      <c r="J148" s="55"/>
      <c r="K148" s="175">
        <f t="shared" si="46"/>
        <v>0</v>
      </c>
      <c r="L148" s="120">
        <f t="shared" si="47"/>
        <v>0</v>
      </c>
      <c r="M148" s="120">
        <f t="shared" si="48"/>
        <v>0</v>
      </c>
      <c r="N148" s="120">
        <f t="shared" si="49"/>
        <v>0</v>
      </c>
      <c r="O148" s="120">
        <f t="shared" si="50"/>
        <v>0</v>
      </c>
      <c r="P148" s="176">
        <f t="shared" si="51"/>
        <v>0</v>
      </c>
      <c r="Q148" s="176">
        <f>IF(LEN(B148)&gt;0,2*'OSNOVNA PLAČA'!E142,"")</f>
        <v>0</v>
      </c>
      <c r="R148" s="177"/>
      <c r="AA148" s="156">
        <f>ROW()</f>
        <v>148</v>
      </c>
      <c r="AB148" s="91" t="e">
        <f t="shared" ca="1" si="31"/>
        <v>#N/A</v>
      </c>
      <c r="AC148" s="91" t="e">
        <f t="shared" ca="1" si="32"/>
        <v>#N/A</v>
      </c>
      <c r="AD148" s="92" t="e">
        <f t="shared" ca="1" si="52"/>
        <v>#N/A</v>
      </c>
      <c r="AE148" s="91" t="e">
        <f t="shared" ca="1" si="53"/>
        <v>#N/A</v>
      </c>
      <c r="AF148" s="92" t="e">
        <f t="shared" ca="1" si="54"/>
        <v>#N/A</v>
      </c>
      <c r="AG148" s="91" t="e">
        <f t="shared" ca="1" si="55"/>
        <v>#N/A</v>
      </c>
      <c r="AH148" s="91" t="e">
        <f t="shared" ca="1" si="56"/>
        <v>#N/A</v>
      </c>
      <c r="AI148" s="93" t="e">
        <f t="shared" ca="1" si="57"/>
        <v>#N/A</v>
      </c>
      <c r="AJ148" s="91" t="e">
        <f t="shared" ca="1" si="39"/>
        <v>#N/A</v>
      </c>
      <c r="AK148" s="91" t="e">
        <f t="shared" ca="1" si="40"/>
        <v>#N/A</v>
      </c>
    </row>
    <row r="149" spans="1:37" ht="25.5" customHeight="1" x14ac:dyDescent="0.25">
      <c r="A149" s="51">
        <f>'OSNOVNA PLAČA'!A143</f>
        <v>134</v>
      </c>
      <c r="B149" s="158" t="str">
        <f>IF(LEN('OSNOVNA PLAČA'!B143)&gt;0,'OSNOVNA PLAČA'!B143,"")</f>
        <v>A134</v>
      </c>
      <c r="C149" s="52">
        <f>IF(LEN(B149)&gt;0,'OSNOVNA PLAČA'!C143,"")</f>
        <v>0</v>
      </c>
      <c r="D149" s="54">
        <f>IF(LEN(B149)&gt;0,'OSNOVNA PLAČA'!D143,"")</f>
        <v>0</v>
      </c>
      <c r="E149" s="174">
        <f>IF(LEN(B149)&gt;0,SUM('OBRAČUNANA OSNOVNA PLAČA'!E143:J143),"")</f>
        <v>0</v>
      </c>
      <c r="F149" s="55"/>
      <c r="G149" s="55"/>
      <c r="H149" s="55"/>
      <c r="I149" s="55"/>
      <c r="J149" s="55"/>
      <c r="K149" s="175">
        <f t="shared" si="46"/>
        <v>0</v>
      </c>
      <c r="L149" s="120">
        <f t="shared" si="47"/>
        <v>0</v>
      </c>
      <c r="M149" s="120">
        <f t="shared" si="48"/>
        <v>0</v>
      </c>
      <c r="N149" s="120">
        <f t="shared" si="49"/>
        <v>0</v>
      </c>
      <c r="O149" s="120">
        <f t="shared" si="50"/>
        <v>0</v>
      </c>
      <c r="P149" s="176">
        <f t="shared" si="51"/>
        <v>0</v>
      </c>
      <c r="Q149" s="176">
        <f>IF(LEN(B149)&gt;0,2*'OSNOVNA PLAČA'!E143,"")</f>
        <v>0</v>
      </c>
      <c r="R149" s="177"/>
      <c r="AA149" s="156">
        <f>ROW()</f>
        <v>149</v>
      </c>
      <c r="AB149" s="91" t="e">
        <f t="shared" ca="1" si="31"/>
        <v>#N/A</v>
      </c>
      <c r="AC149" s="91" t="e">
        <f t="shared" ca="1" si="32"/>
        <v>#N/A</v>
      </c>
      <c r="AD149" s="92" t="e">
        <f t="shared" ca="1" si="52"/>
        <v>#N/A</v>
      </c>
      <c r="AE149" s="91" t="e">
        <f t="shared" ca="1" si="53"/>
        <v>#N/A</v>
      </c>
      <c r="AF149" s="92" t="e">
        <f t="shared" ca="1" si="54"/>
        <v>#N/A</v>
      </c>
      <c r="AG149" s="91" t="e">
        <f t="shared" ca="1" si="55"/>
        <v>#N/A</v>
      </c>
      <c r="AH149" s="91" t="e">
        <f t="shared" ca="1" si="56"/>
        <v>#N/A</v>
      </c>
      <c r="AI149" s="93" t="e">
        <f t="shared" ca="1" si="57"/>
        <v>#N/A</v>
      </c>
      <c r="AJ149" s="91" t="e">
        <f t="shared" ca="1" si="39"/>
        <v>#N/A</v>
      </c>
      <c r="AK149" s="91" t="e">
        <f t="shared" ca="1" si="40"/>
        <v>#N/A</v>
      </c>
    </row>
    <row r="150" spans="1:37" ht="25.5" customHeight="1" x14ac:dyDescent="0.25">
      <c r="A150" s="51">
        <f>'OSNOVNA PLAČA'!A144</f>
        <v>135</v>
      </c>
      <c r="B150" s="158" t="str">
        <f>IF(LEN('OSNOVNA PLAČA'!B144)&gt;0,'OSNOVNA PLAČA'!B144,"")</f>
        <v>A135</v>
      </c>
      <c r="C150" s="52">
        <f>IF(LEN(B150)&gt;0,'OSNOVNA PLAČA'!C144,"")</f>
        <v>0</v>
      </c>
      <c r="D150" s="54">
        <f>IF(LEN(B150)&gt;0,'OSNOVNA PLAČA'!D144,"")</f>
        <v>0</v>
      </c>
      <c r="E150" s="174">
        <f>IF(LEN(B150)&gt;0,SUM('OBRAČUNANA OSNOVNA PLAČA'!E144:J144),"")</f>
        <v>0</v>
      </c>
      <c r="F150" s="55"/>
      <c r="G150" s="55"/>
      <c r="H150" s="55"/>
      <c r="I150" s="55"/>
      <c r="J150" s="55"/>
      <c r="K150" s="175">
        <f t="shared" si="46"/>
        <v>0</v>
      </c>
      <c r="L150" s="120">
        <f t="shared" si="47"/>
        <v>0</v>
      </c>
      <c r="M150" s="120">
        <f t="shared" si="48"/>
        <v>0</v>
      </c>
      <c r="N150" s="120">
        <f t="shared" si="49"/>
        <v>0</v>
      </c>
      <c r="O150" s="120">
        <f t="shared" si="50"/>
        <v>0</v>
      </c>
      <c r="P150" s="176">
        <f t="shared" si="51"/>
        <v>0</v>
      </c>
      <c r="Q150" s="176">
        <f>IF(LEN(B150)&gt;0,2*'OSNOVNA PLAČA'!E144,"")</f>
        <v>0</v>
      </c>
      <c r="R150" s="177"/>
      <c r="AA150" s="156">
        <f>ROW()</f>
        <v>150</v>
      </c>
      <c r="AB150" s="91" t="e">
        <f t="shared" ca="1" si="31"/>
        <v>#N/A</v>
      </c>
      <c r="AC150" s="91" t="e">
        <f t="shared" ca="1" si="32"/>
        <v>#N/A</v>
      </c>
      <c r="AD150" s="92" t="e">
        <f t="shared" ca="1" si="52"/>
        <v>#N/A</v>
      </c>
      <c r="AE150" s="91" t="e">
        <f t="shared" ca="1" si="53"/>
        <v>#N/A</v>
      </c>
      <c r="AF150" s="92" t="e">
        <f t="shared" ca="1" si="54"/>
        <v>#N/A</v>
      </c>
      <c r="AG150" s="91" t="e">
        <f t="shared" ca="1" si="55"/>
        <v>#N/A</v>
      </c>
      <c r="AH150" s="91" t="e">
        <f t="shared" ca="1" si="56"/>
        <v>#N/A</v>
      </c>
      <c r="AI150" s="93" t="e">
        <f t="shared" ca="1" si="57"/>
        <v>#N/A</v>
      </c>
      <c r="AJ150" s="91" t="e">
        <f t="shared" ca="1" si="39"/>
        <v>#N/A</v>
      </c>
      <c r="AK150" s="91" t="e">
        <f t="shared" ca="1" si="40"/>
        <v>#N/A</v>
      </c>
    </row>
    <row r="151" spans="1:37" ht="25.5" customHeight="1" x14ac:dyDescent="0.25">
      <c r="A151" s="51">
        <f>'OSNOVNA PLAČA'!A145</f>
        <v>136</v>
      </c>
      <c r="B151" s="158" t="str">
        <f>IF(LEN('OSNOVNA PLAČA'!B145)&gt;0,'OSNOVNA PLAČA'!B145,"")</f>
        <v>A136</v>
      </c>
      <c r="C151" s="52">
        <f>IF(LEN(B151)&gt;0,'OSNOVNA PLAČA'!C145,"")</f>
        <v>0</v>
      </c>
      <c r="D151" s="54">
        <f>IF(LEN(B151)&gt;0,'OSNOVNA PLAČA'!D145,"")</f>
        <v>0</v>
      </c>
      <c r="E151" s="174">
        <f>IF(LEN(B151)&gt;0,SUM('OBRAČUNANA OSNOVNA PLAČA'!E145:J145),"")</f>
        <v>0</v>
      </c>
      <c r="F151" s="55"/>
      <c r="G151" s="55"/>
      <c r="H151" s="55"/>
      <c r="I151" s="55"/>
      <c r="J151" s="55"/>
      <c r="K151" s="175">
        <f t="shared" si="46"/>
        <v>0</v>
      </c>
      <c r="L151" s="120">
        <f t="shared" si="47"/>
        <v>0</v>
      </c>
      <c r="M151" s="120">
        <f t="shared" si="48"/>
        <v>0</v>
      </c>
      <c r="N151" s="120">
        <f t="shared" si="49"/>
        <v>0</v>
      </c>
      <c r="O151" s="120">
        <f t="shared" si="50"/>
        <v>0</v>
      </c>
      <c r="P151" s="176">
        <f t="shared" si="51"/>
        <v>0</v>
      </c>
      <c r="Q151" s="176">
        <f>IF(LEN(B151)&gt;0,2*'OSNOVNA PLAČA'!E145,"")</f>
        <v>0</v>
      </c>
      <c r="R151" s="177"/>
      <c r="AA151" s="156">
        <f>ROW()</f>
        <v>151</v>
      </c>
      <c r="AB151" s="91" t="e">
        <f t="shared" ca="1" si="31"/>
        <v>#N/A</v>
      </c>
      <c r="AC151" s="91" t="e">
        <f t="shared" ca="1" si="32"/>
        <v>#N/A</v>
      </c>
      <c r="AD151" s="92" t="e">
        <f t="shared" ca="1" si="52"/>
        <v>#N/A</v>
      </c>
      <c r="AE151" s="91" t="e">
        <f t="shared" ca="1" si="53"/>
        <v>#N/A</v>
      </c>
      <c r="AF151" s="92" t="e">
        <f t="shared" ca="1" si="54"/>
        <v>#N/A</v>
      </c>
      <c r="AG151" s="91" t="e">
        <f t="shared" ca="1" si="55"/>
        <v>#N/A</v>
      </c>
      <c r="AH151" s="91" t="e">
        <f t="shared" ca="1" si="56"/>
        <v>#N/A</v>
      </c>
      <c r="AI151" s="93" t="e">
        <f t="shared" ca="1" si="57"/>
        <v>#N/A</v>
      </c>
      <c r="AJ151" s="91" t="e">
        <f t="shared" ca="1" si="39"/>
        <v>#N/A</v>
      </c>
      <c r="AK151" s="91" t="e">
        <f t="shared" ca="1" si="40"/>
        <v>#N/A</v>
      </c>
    </row>
    <row r="152" spans="1:37" ht="25.5" customHeight="1" x14ac:dyDescent="0.25">
      <c r="A152" s="51">
        <f>'OSNOVNA PLAČA'!A146</f>
        <v>137</v>
      </c>
      <c r="B152" s="158" t="str">
        <f>IF(LEN('OSNOVNA PLAČA'!B146)&gt;0,'OSNOVNA PLAČA'!B146,"")</f>
        <v>A137</v>
      </c>
      <c r="C152" s="52">
        <f>IF(LEN(B152)&gt;0,'OSNOVNA PLAČA'!C146,"")</f>
        <v>0</v>
      </c>
      <c r="D152" s="54">
        <f>IF(LEN(B152)&gt;0,'OSNOVNA PLAČA'!D146,"")</f>
        <v>0</v>
      </c>
      <c r="E152" s="174">
        <f>IF(LEN(B152)&gt;0,SUM('OBRAČUNANA OSNOVNA PLAČA'!E146:J146),"")</f>
        <v>0</v>
      </c>
      <c r="F152" s="55"/>
      <c r="G152" s="55"/>
      <c r="H152" s="55"/>
      <c r="I152" s="55"/>
      <c r="J152" s="55"/>
      <c r="K152" s="175">
        <f t="shared" si="46"/>
        <v>0</v>
      </c>
      <c r="L152" s="120">
        <f t="shared" si="47"/>
        <v>0</v>
      </c>
      <c r="M152" s="120">
        <f t="shared" si="48"/>
        <v>0</v>
      </c>
      <c r="N152" s="120">
        <f t="shared" si="49"/>
        <v>0</v>
      </c>
      <c r="O152" s="120">
        <f t="shared" si="50"/>
        <v>0</v>
      </c>
      <c r="P152" s="176">
        <f t="shared" si="51"/>
        <v>0</v>
      </c>
      <c r="Q152" s="176">
        <f>IF(LEN(B152)&gt;0,2*'OSNOVNA PLAČA'!E146,"")</f>
        <v>0</v>
      </c>
      <c r="R152" s="177"/>
      <c r="AA152" s="156">
        <f>ROW()</f>
        <v>152</v>
      </c>
      <c r="AB152" s="91" t="e">
        <f t="shared" ca="1" si="31"/>
        <v>#N/A</v>
      </c>
      <c r="AC152" s="91" t="e">
        <f t="shared" ca="1" si="32"/>
        <v>#N/A</v>
      </c>
      <c r="AD152" s="92" t="e">
        <f t="shared" ca="1" si="52"/>
        <v>#N/A</v>
      </c>
      <c r="AE152" s="91" t="e">
        <f t="shared" ca="1" si="53"/>
        <v>#N/A</v>
      </c>
      <c r="AF152" s="92" t="e">
        <f t="shared" ca="1" si="54"/>
        <v>#N/A</v>
      </c>
      <c r="AG152" s="91" t="e">
        <f t="shared" ca="1" si="55"/>
        <v>#N/A</v>
      </c>
      <c r="AH152" s="91" t="e">
        <f t="shared" ca="1" si="56"/>
        <v>#N/A</v>
      </c>
      <c r="AI152" s="93" t="e">
        <f t="shared" ca="1" si="57"/>
        <v>#N/A</v>
      </c>
      <c r="AJ152" s="91" t="e">
        <f t="shared" ca="1" si="39"/>
        <v>#N/A</v>
      </c>
      <c r="AK152" s="91" t="e">
        <f t="shared" ca="1" si="40"/>
        <v>#N/A</v>
      </c>
    </row>
    <row r="153" spans="1:37" ht="25.5" customHeight="1" x14ac:dyDescent="0.25">
      <c r="A153" s="51">
        <f>'OSNOVNA PLAČA'!A147</f>
        <v>138</v>
      </c>
      <c r="B153" s="158" t="str">
        <f>IF(LEN('OSNOVNA PLAČA'!B147)&gt;0,'OSNOVNA PLAČA'!B147,"")</f>
        <v>A138</v>
      </c>
      <c r="C153" s="52">
        <f>IF(LEN(B153)&gt;0,'OSNOVNA PLAČA'!C147,"")</f>
        <v>0</v>
      </c>
      <c r="D153" s="54">
        <f>IF(LEN(B153)&gt;0,'OSNOVNA PLAČA'!D147,"")</f>
        <v>0</v>
      </c>
      <c r="E153" s="174">
        <f>IF(LEN(B153)&gt;0,SUM('OBRAČUNANA OSNOVNA PLAČA'!E147:J147),"")</f>
        <v>0</v>
      </c>
      <c r="F153" s="55"/>
      <c r="G153" s="55"/>
      <c r="H153" s="55"/>
      <c r="I153" s="55"/>
      <c r="J153" s="55"/>
      <c r="K153" s="175">
        <f t="shared" si="46"/>
        <v>0</v>
      </c>
      <c r="L153" s="120">
        <f t="shared" si="47"/>
        <v>0</v>
      </c>
      <c r="M153" s="120">
        <f t="shared" si="48"/>
        <v>0</v>
      </c>
      <c r="N153" s="120">
        <f t="shared" si="49"/>
        <v>0</v>
      </c>
      <c r="O153" s="120">
        <f t="shared" si="50"/>
        <v>0</v>
      </c>
      <c r="P153" s="176">
        <f t="shared" si="51"/>
        <v>0</v>
      </c>
      <c r="Q153" s="176">
        <f>IF(LEN(B153)&gt;0,2*'OSNOVNA PLAČA'!E147,"")</f>
        <v>0</v>
      </c>
      <c r="R153" s="177"/>
      <c r="AA153" s="156">
        <f>ROW()</f>
        <v>153</v>
      </c>
      <c r="AB153" s="91" t="e">
        <f t="shared" ca="1" si="31"/>
        <v>#N/A</v>
      </c>
      <c r="AC153" s="91" t="e">
        <f t="shared" ca="1" si="32"/>
        <v>#N/A</v>
      </c>
      <c r="AD153" s="92" t="e">
        <f t="shared" ca="1" si="52"/>
        <v>#N/A</v>
      </c>
      <c r="AE153" s="91" t="e">
        <f t="shared" ca="1" si="53"/>
        <v>#N/A</v>
      </c>
      <c r="AF153" s="92" t="e">
        <f t="shared" ca="1" si="54"/>
        <v>#N/A</v>
      </c>
      <c r="AG153" s="91" t="e">
        <f t="shared" ca="1" si="55"/>
        <v>#N/A</v>
      </c>
      <c r="AH153" s="91" t="e">
        <f t="shared" ca="1" si="56"/>
        <v>#N/A</v>
      </c>
      <c r="AI153" s="93" t="e">
        <f t="shared" ca="1" si="57"/>
        <v>#N/A</v>
      </c>
      <c r="AJ153" s="91" t="e">
        <f t="shared" ca="1" si="39"/>
        <v>#N/A</v>
      </c>
      <c r="AK153" s="91" t="e">
        <f t="shared" ca="1" si="40"/>
        <v>#N/A</v>
      </c>
    </row>
    <row r="154" spans="1:37" ht="25.5" customHeight="1" x14ac:dyDescent="0.25">
      <c r="A154" s="51">
        <f>'OSNOVNA PLAČA'!A148</f>
        <v>139</v>
      </c>
      <c r="B154" s="158" t="str">
        <f>IF(LEN('OSNOVNA PLAČA'!B148)&gt;0,'OSNOVNA PLAČA'!B148,"")</f>
        <v>A139</v>
      </c>
      <c r="C154" s="52">
        <f>IF(LEN(B154)&gt;0,'OSNOVNA PLAČA'!C148,"")</f>
        <v>0</v>
      </c>
      <c r="D154" s="54">
        <f>IF(LEN(B154)&gt;0,'OSNOVNA PLAČA'!D148,"")</f>
        <v>0</v>
      </c>
      <c r="E154" s="174">
        <f>IF(LEN(B154)&gt;0,SUM('OBRAČUNANA OSNOVNA PLAČA'!E148:J148),"")</f>
        <v>0</v>
      </c>
      <c r="F154" s="55"/>
      <c r="G154" s="55"/>
      <c r="H154" s="55"/>
      <c r="I154" s="55"/>
      <c r="J154" s="55"/>
      <c r="K154" s="175">
        <f t="shared" si="46"/>
        <v>0</v>
      </c>
      <c r="L154" s="120">
        <f t="shared" si="47"/>
        <v>0</v>
      </c>
      <c r="M154" s="120">
        <f t="shared" si="48"/>
        <v>0</v>
      </c>
      <c r="N154" s="120">
        <f t="shared" si="49"/>
        <v>0</v>
      </c>
      <c r="O154" s="120">
        <f t="shared" si="50"/>
        <v>0</v>
      </c>
      <c r="P154" s="176">
        <f t="shared" si="51"/>
        <v>0</v>
      </c>
      <c r="Q154" s="176">
        <f>IF(LEN(B154)&gt;0,2*'OSNOVNA PLAČA'!E148,"")</f>
        <v>0</v>
      </c>
      <c r="R154" s="177"/>
      <c r="AA154" s="156">
        <f>ROW()</f>
        <v>154</v>
      </c>
      <c r="AB154" s="91" t="e">
        <f t="shared" ca="1" si="31"/>
        <v>#N/A</v>
      </c>
      <c r="AC154" s="91" t="e">
        <f t="shared" ca="1" si="32"/>
        <v>#N/A</v>
      </c>
      <c r="AD154" s="92" t="e">
        <f t="shared" ca="1" si="52"/>
        <v>#N/A</v>
      </c>
      <c r="AE154" s="91" t="e">
        <f t="shared" ca="1" si="53"/>
        <v>#N/A</v>
      </c>
      <c r="AF154" s="92" t="e">
        <f t="shared" ca="1" si="54"/>
        <v>#N/A</v>
      </c>
      <c r="AG154" s="91" t="e">
        <f t="shared" ca="1" si="55"/>
        <v>#N/A</v>
      </c>
      <c r="AH154" s="91" t="e">
        <f t="shared" ca="1" si="56"/>
        <v>#N/A</v>
      </c>
      <c r="AI154" s="93" t="e">
        <f t="shared" ca="1" si="57"/>
        <v>#N/A</v>
      </c>
      <c r="AJ154" s="91" t="e">
        <f t="shared" ca="1" si="39"/>
        <v>#N/A</v>
      </c>
      <c r="AK154" s="91" t="e">
        <f t="shared" ca="1" si="40"/>
        <v>#N/A</v>
      </c>
    </row>
    <row r="155" spans="1:37" ht="25.5" customHeight="1" x14ac:dyDescent="0.25">
      <c r="A155" s="51">
        <f>'OSNOVNA PLAČA'!A149</f>
        <v>140</v>
      </c>
      <c r="B155" s="158" t="str">
        <f>IF(LEN('OSNOVNA PLAČA'!B149)&gt;0,'OSNOVNA PLAČA'!B149,"")</f>
        <v>A140</v>
      </c>
      <c r="C155" s="52">
        <f>IF(LEN(B155)&gt;0,'OSNOVNA PLAČA'!C149,"")</f>
        <v>0</v>
      </c>
      <c r="D155" s="54">
        <f>IF(LEN(B155)&gt;0,'OSNOVNA PLAČA'!D149,"")</f>
        <v>0</v>
      </c>
      <c r="E155" s="174">
        <f>IF(LEN(B155)&gt;0,SUM('OBRAČUNANA OSNOVNA PLAČA'!E149:J149),"")</f>
        <v>0</v>
      </c>
      <c r="F155" s="55"/>
      <c r="G155" s="55"/>
      <c r="H155" s="55"/>
      <c r="I155" s="55"/>
      <c r="J155" s="55"/>
      <c r="K155" s="175">
        <f t="shared" si="46"/>
        <v>0</v>
      </c>
      <c r="L155" s="120">
        <f t="shared" si="47"/>
        <v>0</v>
      </c>
      <c r="M155" s="120">
        <f t="shared" si="48"/>
        <v>0</v>
      </c>
      <c r="N155" s="120">
        <f t="shared" si="49"/>
        <v>0</v>
      </c>
      <c r="O155" s="120">
        <f t="shared" si="50"/>
        <v>0</v>
      </c>
      <c r="P155" s="176">
        <f t="shared" si="51"/>
        <v>0</v>
      </c>
      <c r="Q155" s="176">
        <f>IF(LEN(B155)&gt;0,2*'OSNOVNA PLAČA'!E149,"")</f>
        <v>0</v>
      </c>
      <c r="R155" s="177"/>
      <c r="AA155" s="156">
        <f>ROW()</f>
        <v>155</v>
      </c>
      <c r="AB155" s="91" t="e">
        <f t="shared" ca="1" si="31"/>
        <v>#N/A</v>
      </c>
      <c r="AC155" s="91" t="e">
        <f t="shared" ca="1" si="32"/>
        <v>#N/A</v>
      </c>
      <c r="AD155" s="92" t="e">
        <f t="shared" ca="1" si="52"/>
        <v>#N/A</v>
      </c>
      <c r="AE155" s="91" t="e">
        <f t="shared" ca="1" si="53"/>
        <v>#N/A</v>
      </c>
      <c r="AF155" s="92" t="e">
        <f t="shared" ca="1" si="54"/>
        <v>#N/A</v>
      </c>
      <c r="AG155" s="91" t="e">
        <f t="shared" ca="1" si="55"/>
        <v>#N/A</v>
      </c>
      <c r="AH155" s="91" t="e">
        <f t="shared" ca="1" si="56"/>
        <v>#N/A</v>
      </c>
      <c r="AI155" s="93" t="e">
        <f t="shared" ca="1" si="57"/>
        <v>#N/A</v>
      </c>
      <c r="AJ155" s="91" t="e">
        <f t="shared" ca="1" si="39"/>
        <v>#N/A</v>
      </c>
      <c r="AK155" s="91" t="e">
        <f t="shared" ca="1" si="40"/>
        <v>#N/A</v>
      </c>
    </row>
    <row r="156" spans="1:37" ht="25.5" customHeight="1" x14ac:dyDescent="0.25">
      <c r="A156" s="51">
        <f>'OSNOVNA PLAČA'!A150</f>
        <v>141</v>
      </c>
      <c r="B156" s="158" t="str">
        <f>IF(LEN('OSNOVNA PLAČA'!B150)&gt;0,'OSNOVNA PLAČA'!B150,"")</f>
        <v>A141</v>
      </c>
      <c r="C156" s="52">
        <f>IF(LEN(B156)&gt;0,'OSNOVNA PLAČA'!C150,"")</f>
        <v>0</v>
      </c>
      <c r="D156" s="54">
        <f>IF(LEN(B156)&gt;0,'OSNOVNA PLAČA'!D150,"")</f>
        <v>0</v>
      </c>
      <c r="E156" s="174">
        <f>IF(LEN(B156)&gt;0,SUM('OBRAČUNANA OSNOVNA PLAČA'!E150:J150),"")</f>
        <v>0</v>
      </c>
      <c r="F156" s="55"/>
      <c r="G156" s="55"/>
      <c r="H156" s="55"/>
      <c r="I156" s="55"/>
      <c r="J156" s="55"/>
      <c r="K156" s="175">
        <f t="shared" si="46"/>
        <v>0</v>
      </c>
      <c r="L156" s="120">
        <f t="shared" si="47"/>
        <v>0</v>
      </c>
      <c r="M156" s="120">
        <f t="shared" si="48"/>
        <v>0</v>
      </c>
      <c r="N156" s="120">
        <f t="shared" si="49"/>
        <v>0</v>
      </c>
      <c r="O156" s="120">
        <f t="shared" si="50"/>
        <v>0</v>
      </c>
      <c r="P156" s="176">
        <f t="shared" si="51"/>
        <v>0</v>
      </c>
      <c r="Q156" s="176">
        <f>IF(LEN(B156)&gt;0,2*'OSNOVNA PLAČA'!E150,"")</f>
        <v>0</v>
      </c>
      <c r="R156" s="177"/>
      <c r="AA156" s="156">
        <f>ROW()</f>
        <v>156</v>
      </c>
      <c r="AB156" s="91" t="e">
        <f t="shared" ca="1" si="31"/>
        <v>#N/A</v>
      </c>
      <c r="AC156" s="91" t="e">
        <f t="shared" ca="1" si="32"/>
        <v>#N/A</v>
      </c>
      <c r="AD156" s="92" t="e">
        <f t="shared" ca="1" si="52"/>
        <v>#N/A</v>
      </c>
      <c r="AE156" s="91" t="e">
        <f t="shared" ca="1" si="53"/>
        <v>#N/A</v>
      </c>
      <c r="AF156" s="92" t="e">
        <f t="shared" ca="1" si="54"/>
        <v>#N/A</v>
      </c>
      <c r="AG156" s="91" t="e">
        <f t="shared" ca="1" si="55"/>
        <v>#N/A</v>
      </c>
      <c r="AH156" s="91" t="e">
        <f t="shared" ca="1" si="56"/>
        <v>#N/A</v>
      </c>
      <c r="AI156" s="93" t="e">
        <f t="shared" ca="1" si="57"/>
        <v>#N/A</v>
      </c>
      <c r="AJ156" s="91" t="e">
        <f t="shared" ca="1" si="39"/>
        <v>#N/A</v>
      </c>
      <c r="AK156" s="91" t="e">
        <f t="shared" ca="1" si="40"/>
        <v>#N/A</v>
      </c>
    </row>
    <row r="157" spans="1:37" ht="25.5" customHeight="1" x14ac:dyDescent="0.25">
      <c r="A157" s="51">
        <f>'OSNOVNA PLAČA'!A151</f>
        <v>142</v>
      </c>
      <c r="B157" s="158" t="str">
        <f>IF(LEN('OSNOVNA PLAČA'!B151)&gt;0,'OSNOVNA PLAČA'!B151,"")</f>
        <v>A142</v>
      </c>
      <c r="C157" s="52">
        <f>IF(LEN(B157)&gt;0,'OSNOVNA PLAČA'!C151,"")</f>
        <v>0</v>
      </c>
      <c r="D157" s="54">
        <f>IF(LEN(B157)&gt;0,'OSNOVNA PLAČA'!D151,"")</f>
        <v>0</v>
      </c>
      <c r="E157" s="174">
        <f>IF(LEN(B157)&gt;0,SUM('OBRAČUNANA OSNOVNA PLAČA'!E151:J151),"")</f>
        <v>0</v>
      </c>
      <c r="F157" s="55"/>
      <c r="G157" s="55"/>
      <c r="H157" s="55"/>
      <c r="I157" s="55"/>
      <c r="J157" s="55"/>
      <c r="K157" s="175">
        <f t="shared" si="46"/>
        <v>0</v>
      </c>
      <c r="L157" s="120">
        <f t="shared" si="47"/>
        <v>0</v>
      </c>
      <c r="M157" s="120">
        <f t="shared" si="48"/>
        <v>0</v>
      </c>
      <c r="N157" s="120">
        <f t="shared" si="49"/>
        <v>0</v>
      </c>
      <c r="O157" s="120">
        <f t="shared" si="50"/>
        <v>0</v>
      </c>
      <c r="P157" s="176">
        <f t="shared" si="51"/>
        <v>0</v>
      </c>
      <c r="Q157" s="176">
        <f>IF(LEN(B157)&gt;0,2*'OSNOVNA PLAČA'!E151,"")</f>
        <v>0</v>
      </c>
      <c r="R157" s="177"/>
      <c r="AA157" s="156">
        <f>ROW()</f>
        <v>157</v>
      </c>
      <c r="AB157" s="91" t="e">
        <f t="shared" ca="1" si="31"/>
        <v>#N/A</v>
      </c>
      <c r="AC157" s="91" t="e">
        <f t="shared" ca="1" si="32"/>
        <v>#N/A</v>
      </c>
      <c r="AD157" s="92" t="e">
        <f t="shared" ca="1" si="52"/>
        <v>#N/A</v>
      </c>
      <c r="AE157" s="91" t="e">
        <f t="shared" ca="1" si="53"/>
        <v>#N/A</v>
      </c>
      <c r="AF157" s="92" t="e">
        <f t="shared" ca="1" si="54"/>
        <v>#N/A</v>
      </c>
      <c r="AG157" s="91" t="e">
        <f t="shared" ca="1" si="55"/>
        <v>#N/A</v>
      </c>
      <c r="AH157" s="91" t="e">
        <f t="shared" ca="1" si="56"/>
        <v>#N/A</v>
      </c>
      <c r="AI157" s="93" t="e">
        <f t="shared" ca="1" si="57"/>
        <v>#N/A</v>
      </c>
      <c r="AJ157" s="91" t="e">
        <f t="shared" ca="1" si="39"/>
        <v>#N/A</v>
      </c>
      <c r="AK157" s="91" t="e">
        <f t="shared" ca="1" si="40"/>
        <v>#N/A</v>
      </c>
    </row>
    <row r="158" spans="1:37" ht="25.5" customHeight="1" x14ac:dyDescent="0.25">
      <c r="A158" s="51">
        <f>'OSNOVNA PLAČA'!A152</f>
        <v>143</v>
      </c>
      <c r="B158" s="158" t="str">
        <f>IF(LEN('OSNOVNA PLAČA'!B152)&gt;0,'OSNOVNA PLAČA'!B152,"")</f>
        <v>A143</v>
      </c>
      <c r="C158" s="52">
        <f>IF(LEN(B158)&gt;0,'OSNOVNA PLAČA'!C152,"")</f>
        <v>0</v>
      </c>
      <c r="D158" s="54">
        <f>IF(LEN(B158)&gt;0,'OSNOVNA PLAČA'!D152,"")</f>
        <v>0</v>
      </c>
      <c r="E158" s="174">
        <f>IF(LEN(B158)&gt;0,SUM('OBRAČUNANA OSNOVNA PLAČA'!E152:J152),"")</f>
        <v>0</v>
      </c>
      <c r="F158" s="55"/>
      <c r="G158" s="55"/>
      <c r="H158" s="55"/>
      <c r="I158" s="55"/>
      <c r="J158" s="55"/>
      <c r="K158" s="175">
        <f t="shared" si="46"/>
        <v>0</v>
      </c>
      <c r="L158" s="120">
        <f t="shared" si="47"/>
        <v>0</v>
      </c>
      <c r="M158" s="120">
        <f t="shared" si="48"/>
        <v>0</v>
      </c>
      <c r="N158" s="120">
        <f t="shared" si="49"/>
        <v>0</v>
      </c>
      <c r="O158" s="120">
        <f t="shared" si="50"/>
        <v>0</v>
      </c>
      <c r="P158" s="176">
        <f t="shared" si="51"/>
        <v>0</v>
      </c>
      <c r="Q158" s="176">
        <f>IF(LEN(B158)&gt;0,2*'OSNOVNA PLAČA'!E152,"")</f>
        <v>0</v>
      </c>
      <c r="R158" s="177"/>
      <c r="AA158" s="156">
        <f>ROW()</f>
        <v>158</v>
      </c>
      <c r="AB158" s="91" t="e">
        <f t="shared" ca="1" si="31"/>
        <v>#N/A</v>
      </c>
      <c r="AC158" s="91" t="e">
        <f t="shared" ca="1" si="32"/>
        <v>#N/A</v>
      </c>
      <c r="AD158" s="92" t="e">
        <f t="shared" ca="1" si="52"/>
        <v>#N/A</v>
      </c>
      <c r="AE158" s="91" t="e">
        <f t="shared" ca="1" si="53"/>
        <v>#N/A</v>
      </c>
      <c r="AF158" s="92" t="e">
        <f t="shared" ca="1" si="54"/>
        <v>#N/A</v>
      </c>
      <c r="AG158" s="91" t="e">
        <f t="shared" ca="1" si="55"/>
        <v>#N/A</v>
      </c>
      <c r="AH158" s="91" t="e">
        <f t="shared" ca="1" si="56"/>
        <v>#N/A</v>
      </c>
      <c r="AI158" s="93" t="e">
        <f t="shared" ca="1" si="57"/>
        <v>#N/A</v>
      </c>
      <c r="AJ158" s="91" t="e">
        <f t="shared" ca="1" si="39"/>
        <v>#N/A</v>
      </c>
      <c r="AK158" s="91" t="e">
        <f t="shared" ca="1" si="40"/>
        <v>#N/A</v>
      </c>
    </row>
    <row r="159" spans="1:37" ht="25.5" customHeight="1" x14ac:dyDescent="0.25">
      <c r="A159" s="51">
        <f>'OSNOVNA PLAČA'!A153</f>
        <v>144</v>
      </c>
      <c r="B159" s="158" t="str">
        <f>IF(LEN('OSNOVNA PLAČA'!B153)&gt;0,'OSNOVNA PLAČA'!B153,"")</f>
        <v>A144</v>
      </c>
      <c r="C159" s="52">
        <f>IF(LEN(B159)&gt;0,'OSNOVNA PLAČA'!C153,"")</f>
        <v>0</v>
      </c>
      <c r="D159" s="54">
        <f>IF(LEN(B159)&gt;0,'OSNOVNA PLAČA'!D153,"")</f>
        <v>0</v>
      </c>
      <c r="E159" s="174">
        <f>IF(LEN(B159)&gt;0,SUM('OBRAČUNANA OSNOVNA PLAČA'!E153:J153),"")</f>
        <v>0</v>
      </c>
      <c r="F159" s="55"/>
      <c r="G159" s="55"/>
      <c r="H159" s="55"/>
      <c r="I159" s="55"/>
      <c r="J159" s="55"/>
      <c r="K159" s="175">
        <f t="shared" si="46"/>
        <v>0</v>
      </c>
      <c r="L159" s="120">
        <f t="shared" si="47"/>
        <v>0</v>
      </c>
      <c r="M159" s="120">
        <f t="shared" si="48"/>
        <v>0</v>
      </c>
      <c r="N159" s="120">
        <f t="shared" si="49"/>
        <v>0</v>
      </c>
      <c r="O159" s="120">
        <f t="shared" si="50"/>
        <v>0</v>
      </c>
      <c r="P159" s="176">
        <f t="shared" si="51"/>
        <v>0</v>
      </c>
      <c r="Q159" s="176">
        <f>IF(LEN(B159)&gt;0,2*'OSNOVNA PLAČA'!E153,"")</f>
        <v>0</v>
      </c>
      <c r="R159" s="177"/>
      <c r="AA159" s="156">
        <f>ROW()</f>
        <v>159</v>
      </c>
      <c r="AB159" s="91" t="e">
        <f t="shared" ca="1" si="31"/>
        <v>#N/A</v>
      </c>
      <c r="AC159" s="91" t="e">
        <f t="shared" ca="1" si="32"/>
        <v>#N/A</v>
      </c>
      <c r="AD159" s="92" t="e">
        <f t="shared" ca="1" si="52"/>
        <v>#N/A</v>
      </c>
      <c r="AE159" s="91" t="e">
        <f t="shared" ca="1" si="53"/>
        <v>#N/A</v>
      </c>
      <c r="AF159" s="92" t="e">
        <f t="shared" ca="1" si="54"/>
        <v>#N/A</v>
      </c>
      <c r="AG159" s="91" t="e">
        <f t="shared" ca="1" si="55"/>
        <v>#N/A</v>
      </c>
      <c r="AH159" s="91" t="e">
        <f t="shared" ca="1" si="56"/>
        <v>#N/A</v>
      </c>
      <c r="AI159" s="93" t="e">
        <f t="shared" ca="1" si="57"/>
        <v>#N/A</v>
      </c>
      <c r="AJ159" s="91" t="e">
        <f t="shared" ca="1" si="39"/>
        <v>#N/A</v>
      </c>
      <c r="AK159" s="91" t="e">
        <f t="shared" ca="1" si="40"/>
        <v>#N/A</v>
      </c>
    </row>
    <row r="160" spans="1:37" ht="25.5" customHeight="1" x14ac:dyDescent="0.25">
      <c r="A160" s="51">
        <f>'OSNOVNA PLAČA'!A154</f>
        <v>145</v>
      </c>
      <c r="B160" s="158" t="str">
        <f>IF(LEN('OSNOVNA PLAČA'!B154)&gt;0,'OSNOVNA PLAČA'!B154,"")</f>
        <v>A145</v>
      </c>
      <c r="C160" s="52">
        <f>IF(LEN(B160)&gt;0,'OSNOVNA PLAČA'!C154,"")</f>
        <v>0</v>
      </c>
      <c r="D160" s="54">
        <f>IF(LEN(B160)&gt;0,'OSNOVNA PLAČA'!D154,"")</f>
        <v>0</v>
      </c>
      <c r="E160" s="174">
        <f>IF(LEN(B160)&gt;0,SUM('OBRAČUNANA OSNOVNA PLAČA'!E154:J154),"")</f>
        <v>0</v>
      </c>
      <c r="F160" s="55"/>
      <c r="G160" s="55"/>
      <c r="H160" s="55"/>
      <c r="I160" s="55"/>
      <c r="J160" s="55"/>
      <c r="K160" s="175">
        <f t="shared" si="46"/>
        <v>0</v>
      </c>
      <c r="L160" s="120">
        <f t="shared" si="47"/>
        <v>0</v>
      </c>
      <c r="M160" s="120">
        <f t="shared" si="48"/>
        <v>0</v>
      </c>
      <c r="N160" s="120">
        <f t="shared" si="49"/>
        <v>0</v>
      </c>
      <c r="O160" s="120">
        <f t="shared" si="50"/>
        <v>0</v>
      </c>
      <c r="P160" s="176">
        <f t="shared" si="51"/>
        <v>0</v>
      </c>
      <c r="Q160" s="176">
        <f>IF(LEN(B160)&gt;0,2*'OSNOVNA PLAČA'!E154,"")</f>
        <v>0</v>
      </c>
      <c r="R160" s="177"/>
      <c r="AA160" s="156">
        <f>ROW()</f>
        <v>160</v>
      </c>
      <c r="AB160" s="91" t="e">
        <f t="shared" ca="1" si="31"/>
        <v>#N/A</v>
      </c>
      <c r="AC160" s="91" t="e">
        <f t="shared" ca="1" si="32"/>
        <v>#N/A</v>
      </c>
      <c r="AD160" s="92" t="e">
        <f t="shared" ca="1" si="52"/>
        <v>#N/A</v>
      </c>
      <c r="AE160" s="91" t="e">
        <f t="shared" ca="1" si="53"/>
        <v>#N/A</v>
      </c>
      <c r="AF160" s="92" t="e">
        <f t="shared" ca="1" si="54"/>
        <v>#N/A</v>
      </c>
      <c r="AG160" s="91" t="e">
        <f t="shared" ca="1" si="55"/>
        <v>#N/A</v>
      </c>
      <c r="AH160" s="91" t="e">
        <f t="shared" ca="1" si="56"/>
        <v>#N/A</v>
      </c>
      <c r="AI160" s="93" t="e">
        <f t="shared" ca="1" si="57"/>
        <v>#N/A</v>
      </c>
      <c r="AJ160" s="91" t="e">
        <f t="shared" ca="1" si="39"/>
        <v>#N/A</v>
      </c>
      <c r="AK160" s="91" t="e">
        <f t="shared" ca="1" si="40"/>
        <v>#N/A</v>
      </c>
    </row>
    <row r="161" spans="1:43" ht="25.5" customHeight="1" x14ac:dyDescent="0.25">
      <c r="A161" s="51">
        <f>'OSNOVNA PLAČA'!A155</f>
        <v>146</v>
      </c>
      <c r="B161" s="158" t="str">
        <f>IF(LEN('OSNOVNA PLAČA'!B155)&gt;0,'OSNOVNA PLAČA'!B155,"")</f>
        <v>A146</v>
      </c>
      <c r="C161" s="52">
        <f>IF(LEN(B161)&gt;0,'OSNOVNA PLAČA'!C155,"")</f>
        <v>0</v>
      </c>
      <c r="D161" s="54">
        <f>IF(LEN(B161)&gt;0,'OSNOVNA PLAČA'!D155,"")</f>
        <v>0</v>
      </c>
      <c r="E161" s="174">
        <f>IF(LEN(B161)&gt;0,SUM('OBRAČUNANA OSNOVNA PLAČA'!E155:J155),"")</f>
        <v>0</v>
      </c>
      <c r="F161" s="55"/>
      <c r="G161" s="55"/>
      <c r="H161" s="55"/>
      <c r="I161" s="55"/>
      <c r="J161" s="55"/>
      <c r="K161" s="175">
        <f t="shared" si="46"/>
        <v>0</v>
      </c>
      <c r="L161" s="120">
        <f t="shared" si="47"/>
        <v>0</v>
      </c>
      <c r="M161" s="120">
        <f t="shared" si="48"/>
        <v>0</v>
      </c>
      <c r="N161" s="120">
        <f t="shared" si="49"/>
        <v>0</v>
      </c>
      <c r="O161" s="120">
        <f t="shared" si="50"/>
        <v>0</v>
      </c>
      <c r="P161" s="176">
        <f t="shared" si="51"/>
        <v>0</v>
      </c>
      <c r="Q161" s="176">
        <f>IF(LEN(B161)&gt;0,2*'OSNOVNA PLAČA'!E155,"")</f>
        <v>0</v>
      </c>
      <c r="R161" s="177"/>
      <c r="AA161" s="156">
        <f>ROW()</f>
        <v>161</v>
      </c>
      <c r="AB161" s="91" t="e">
        <f t="shared" ca="1" si="31"/>
        <v>#N/A</v>
      </c>
      <c r="AC161" s="91" t="e">
        <f t="shared" ca="1" si="32"/>
        <v>#N/A</v>
      </c>
      <c r="AD161" s="92" t="e">
        <f t="shared" ca="1" si="52"/>
        <v>#N/A</v>
      </c>
      <c r="AE161" s="91" t="e">
        <f t="shared" ca="1" si="53"/>
        <v>#N/A</v>
      </c>
      <c r="AF161" s="92" t="e">
        <f t="shared" ca="1" si="54"/>
        <v>#N/A</v>
      </c>
      <c r="AG161" s="91" t="e">
        <f t="shared" ca="1" si="55"/>
        <v>#N/A</v>
      </c>
      <c r="AH161" s="91" t="e">
        <f t="shared" ca="1" si="56"/>
        <v>#N/A</v>
      </c>
      <c r="AI161" s="93" t="e">
        <f t="shared" ca="1" si="57"/>
        <v>#N/A</v>
      </c>
      <c r="AJ161" s="91" t="e">
        <f t="shared" ca="1" si="39"/>
        <v>#N/A</v>
      </c>
      <c r="AK161" s="91" t="e">
        <f t="shared" ca="1" si="40"/>
        <v>#N/A</v>
      </c>
    </row>
    <row r="162" spans="1:43" ht="25.5" customHeight="1" x14ac:dyDescent="0.25">
      <c r="A162" s="51">
        <f>'OSNOVNA PLAČA'!A156</f>
        <v>147</v>
      </c>
      <c r="B162" s="158" t="str">
        <f>IF(LEN('OSNOVNA PLAČA'!B156)&gt;0,'OSNOVNA PLAČA'!B156,"")</f>
        <v>A147</v>
      </c>
      <c r="C162" s="52">
        <f>IF(LEN(B162)&gt;0,'OSNOVNA PLAČA'!C156,"")</f>
        <v>0</v>
      </c>
      <c r="D162" s="54">
        <f>IF(LEN(B162)&gt;0,'OSNOVNA PLAČA'!D156,"")</f>
        <v>0</v>
      </c>
      <c r="E162" s="174">
        <f>IF(LEN(B162)&gt;0,SUM('OBRAČUNANA OSNOVNA PLAČA'!E156:J156),"")</f>
        <v>0</v>
      </c>
      <c r="F162" s="55"/>
      <c r="G162" s="55"/>
      <c r="H162" s="55"/>
      <c r="I162" s="55"/>
      <c r="J162" s="55"/>
      <c r="K162" s="175">
        <f t="shared" si="46"/>
        <v>0</v>
      </c>
      <c r="L162" s="120">
        <f t="shared" si="47"/>
        <v>0</v>
      </c>
      <c r="M162" s="120">
        <f t="shared" si="48"/>
        <v>0</v>
      </c>
      <c r="N162" s="120">
        <f t="shared" si="49"/>
        <v>0</v>
      </c>
      <c r="O162" s="120">
        <f t="shared" si="50"/>
        <v>0</v>
      </c>
      <c r="P162" s="176">
        <f t="shared" si="51"/>
        <v>0</v>
      </c>
      <c r="Q162" s="176">
        <f>IF(LEN(B162)&gt;0,2*'OSNOVNA PLAČA'!E156,"")</f>
        <v>0</v>
      </c>
      <c r="R162" s="177"/>
      <c r="AA162" s="156">
        <f>ROW()</f>
        <v>162</v>
      </c>
      <c r="AB162" s="91" t="e">
        <f t="shared" ca="1" si="31"/>
        <v>#N/A</v>
      </c>
      <c r="AC162" s="91" t="e">
        <f t="shared" ca="1" si="32"/>
        <v>#N/A</v>
      </c>
      <c r="AD162" s="92" t="e">
        <f t="shared" ca="1" si="52"/>
        <v>#N/A</v>
      </c>
      <c r="AE162" s="91" t="e">
        <f t="shared" ca="1" si="53"/>
        <v>#N/A</v>
      </c>
      <c r="AF162" s="92" t="e">
        <f t="shared" ca="1" si="54"/>
        <v>#N/A</v>
      </c>
      <c r="AG162" s="91" t="e">
        <f t="shared" ca="1" si="55"/>
        <v>#N/A</v>
      </c>
      <c r="AH162" s="91" t="e">
        <f t="shared" ca="1" si="56"/>
        <v>#N/A</v>
      </c>
      <c r="AI162" s="93" t="e">
        <f t="shared" ca="1" si="57"/>
        <v>#N/A</v>
      </c>
      <c r="AJ162" s="91" t="e">
        <f t="shared" ca="1" si="39"/>
        <v>#N/A</v>
      </c>
      <c r="AK162" s="91" t="e">
        <f t="shared" ca="1" si="40"/>
        <v>#N/A</v>
      </c>
    </row>
    <row r="163" spans="1:43" ht="25.5" customHeight="1" x14ac:dyDescent="0.25">
      <c r="A163" s="51">
        <f>'OSNOVNA PLAČA'!A157</f>
        <v>148</v>
      </c>
      <c r="B163" s="158" t="str">
        <f>IF(LEN('OSNOVNA PLAČA'!B157)&gt;0,'OSNOVNA PLAČA'!B157,"")</f>
        <v>A148</v>
      </c>
      <c r="C163" s="52">
        <f>IF(LEN(B163)&gt;0,'OSNOVNA PLAČA'!C157,"")</f>
        <v>0</v>
      </c>
      <c r="D163" s="54">
        <f>IF(LEN(B163)&gt;0,'OSNOVNA PLAČA'!D157,"")</f>
        <v>0</v>
      </c>
      <c r="E163" s="174">
        <f>IF(LEN(B163)&gt;0,SUM('OBRAČUNANA OSNOVNA PLAČA'!E157:J157),"")</f>
        <v>0</v>
      </c>
      <c r="F163" s="55"/>
      <c r="G163" s="55"/>
      <c r="H163" s="55"/>
      <c r="I163" s="55"/>
      <c r="J163" s="55"/>
      <c r="K163" s="175">
        <f t="shared" si="46"/>
        <v>0</v>
      </c>
      <c r="L163" s="120">
        <f t="shared" si="47"/>
        <v>0</v>
      </c>
      <c r="M163" s="120">
        <f t="shared" si="48"/>
        <v>0</v>
      </c>
      <c r="N163" s="120">
        <f t="shared" si="49"/>
        <v>0</v>
      </c>
      <c r="O163" s="120">
        <f t="shared" si="50"/>
        <v>0</v>
      </c>
      <c r="P163" s="176">
        <f t="shared" si="51"/>
        <v>0</v>
      </c>
      <c r="Q163" s="176">
        <f>IF(LEN(B163)&gt;0,2*'OSNOVNA PLAČA'!E157,"")</f>
        <v>0</v>
      </c>
      <c r="R163" s="177"/>
      <c r="AA163" s="156">
        <f>ROW()</f>
        <v>163</v>
      </c>
      <c r="AB163" s="91" t="e">
        <f t="shared" ca="1" si="31"/>
        <v>#N/A</v>
      </c>
      <c r="AC163" s="91" t="e">
        <f t="shared" ca="1" si="32"/>
        <v>#N/A</v>
      </c>
      <c r="AD163" s="92" t="e">
        <f t="shared" ca="1" si="52"/>
        <v>#N/A</v>
      </c>
      <c r="AE163" s="91" t="e">
        <f t="shared" ca="1" si="53"/>
        <v>#N/A</v>
      </c>
      <c r="AF163" s="92" t="e">
        <f t="shared" ca="1" si="54"/>
        <v>#N/A</v>
      </c>
      <c r="AG163" s="91" t="e">
        <f t="shared" ca="1" si="55"/>
        <v>#N/A</v>
      </c>
      <c r="AH163" s="91" t="e">
        <f t="shared" ca="1" si="56"/>
        <v>#N/A</v>
      </c>
      <c r="AI163" s="93" t="e">
        <f t="shared" ca="1" si="57"/>
        <v>#N/A</v>
      </c>
      <c r="AJ163" s="91" t="e">
        <f t="shared" ca="1" si="39"/>
        <v>#N/A</v>
      </c>
      <c r="AK163" s="91" t="e">
        <f t="shared" ca="1" si="40"/>
        <v>#N/A</v>
      </c>
    </row>
    <row r="164" spans="1:43" ht="25.5" customHeight="1" x14ac:dyDescent="0.25">
      <c r="A164" s="51">
        <f>'OSNOVNA PLAČA'!A158</f>
        <v>149</v>
      </c>
      <c r="B164" s="158" t="str">
        <f>IF(LEN('OSNOVNA PLAČA'!B158)&gt;0,'OSNOVNA PLAČA'!B158,"")</f>
        <v>A149</v>
      </c>
      <c r="C164" s="52">
        <f>IF(LEN(B164)&gt;0,'OSNOVNA PLAČA'!C158,"")</f>
        <v>0</v>
      </c>
      <c r="D164" s="54">
        <f>IF(LEN(B164)&gt;0,'OSNOVNA PLAČA'!D158,"")</f>
        <v>0</v>
      </c>
      <c r="E164" s="174">
        <f>IF(LEN(B164)&gt;0,SUM('OBRAČUNANA OSNOVNA PLAČA'!E158:J158),"")</f>
        <v>0</v>
      </c>
      <c r="F164" s="55"/>
      <c r="G164" s="55"/>
      <c r="H164" s="55"/>
      <c r="I164" s="55"/>
      <c r="J164" s="55"/>
      <c r="K164" s="175">
        <f t="shared" si="46"/>
        <v>0</v>
      </c>
      <c r="L164" s="120">
        <f t="shared" si="47"/>
        <v>0</v>
      </c>
      <c r="M164" s="120">
        <f t="shared" si="48"/>
        <v>0</v>
      </c>
      <c r="N164" s="120">
        <f t="shared" si="49"/>
        <v>0</v>
      </c>
      <c r="O164" s="120">
        <f t="shared" si="50"/>
        <v>0</v>
      </c>
      <c r="P164" s="176">
        <f t="shared" si="51"/>
        <v>0</v>
      </c>
      <c r="Q164" s="176">
        <f>IF(LEN(B164)&gt;0,2*'OSNOVNA PLAČA'!E158,"")</f>
        <v>0</v>
      </c>
      <c r="R164" s="177"/>
      <c r="AA164" s="156">
        <f>ROW()</f>
        <v>164</v>
      </c>
      <c r="AB164" s="91" t="e">
        <f t="shared" ca="1" si="31"/>
        <v>#N/A</v>
      </c>
      <c r="AC164" s="91" t="e">
        <f t="shared" ca="1" si="32"/>
        <v>#N/A</v>
      </c>
      <c r="AD164" s="92" t="e">
        <f t="shared" ca="1" si="52"/>
        <v>#N/A</v>
      </c>
      <c r="AE164" s="91" t="e">
        <f t="shared" ca="1" si="53"/>
        <v>#N/A</v>
      </c>
      <c r="AF164" s="92" t="e">
        <f t="shared" ca="1" si="54"/>
        <v>#N/A</v>
      </c>
      <c r="AG164" s="91" t="e">
        <f t="shared" ca="1" si="55"/>
        <v>#N/A</v>
      </c>
      <c r="AH164" s="91" t="e">
        <f t="shared" ca="1" si="56"/>
        <v>#N/A</v>
      </c>
      <c r="AI164" s="93" t="e">
        <f t="shared" ca="1" si="57"/>
        <v>#N/A</v>
      </c>
      <c r="AJ164" s="91" t="e">
        <f t="shared" ca="1" si="39"/>
        <v>#N/A</v>
      </c>
      <c r="AK164" s="91" t="e">
        <f t="shared" ca="1" si="40"/>
        <v>#N/A</v>
      </c>
    </row>
    <row r="165" spans="1:43" ht="25.5" customHeight="1" x14ac:dyDescent="0.25">
      <c r="A165" s="51">
        <f>'OSNOVNA PLAČA'!A159</f>
        <v>150</v>
      </c>
      <c r="B165" s="158" t="str">
        <f>IF(LEN('OSNOVNA PLAČA'!B159)&gt;0,'OSNOVNA PLAČA'!B159,"")</f>
        <v>A150</v>
      </c>
      <c r="C165" s="52">
        <f>IF(LEN(B165)&gt;0,'OSNOVNA PLAČA'!C159,"")</f>
        <v>0</v>
      </c>
      <c r="D165" s="54">
        <f>IF(LEN(B165)&gt;0,'OSNOVNA PLAČA'!D159,"")</f>
        <v>0</v>
      </c>
      <c r="E165" s="174">
        <f>IF(LEN(B165)&gt;0,SUM('OBRAČUNANA OSNOVNA PLAČA'!E159:J159),"")</f>
        <v>0</v>
      </c>
      <c r="F165" s="55"/>
      <c r="G165" s="55"/>
      <c r="H165" s="55"/>
      <c r="I165" s="55"/>
      <c r="J165" s="55"/>
      <c r="K165" s="175">
        <f t="shared" si="46"/>
        <v>0</v>
      </c>
      <c r="L165" s="120">
        <f t="shared" si="47"/>
        <v>0</v>
      </c>
      <c r="M165" s="120">
        <f t="shared" si="48"/>
        <v>0</v>
      </c>
      <c r="N165" s="120">
        <f t="shared" si="49"/>
        <v>0</v>
      </c>
      <c r="O165" s="120">
        <f t="shared" si="50"/>
        <v>0</v>
      </c>
      <c r="P165" s="176">
        <f t="shared" si="51"/>
        <v>0</v>
      </c>
      <c r="Q165" s="176">
        <f>IF(LEN(B165)&gt;0,2*'OSNOVNA PLAČA'!E159,"")</f>
        <v>0</v>
      </c>
      <c r="R165" s="177"/>
      <c r="AA165" s="156">
        <f>ROW()</f>
        <v>165</v>
      </c>
      <c r="AB165" s="91" t="e">
        <f t="shared" ca="1" si="31"/>
        <v>#N/A</v>
      </c>
      <c r="AC165" s="91" t="e">
        <f t="shared" ca="1" si="32"/>
        <v>#N/A</v>
      </c>
      <c r="AD165" s="92" t="e">
        <f t="shared" ca="1" si="52"/>
        <v>#N/A</v>
      </c>
      <c r="AE165" s="91" t="e">
        <f t="shared" ca="1" si="53"/>
        <v>#N/A</v>
      </c>
      <c r="AF165" s="92" t="e">
        <f t="shared" ca="1" si="54"/>
        <v>#N/A</v>
      </c>
      <c r="AG165" s="91" t="e">
        <f t="shared" ca="1" si="55"/>
        <v>#N/A</v>
      </c>
      <c r="AH165" s="91" t="e">
        <f t="shared" ca="1" si="56"/>
        <v>#N/A</v>
      </c>
      <c r="AI165" s="93" t="e">
        <f t="shared" ca="1" si="57"/>
        <v>#N/A</v>
      </c>
      <c r="AJ165" s="91" t="e">
        <f t="shared" ca="1" si="39"/>
        <v>#N/A</v>
      </c>
      <c r="AK165" s="91" t="e">
        <f t="shared" ca="1" si="40"/>
        <v>#N/A</v>
      </c>
    </row>
    <row r="166" spans="1:43" ht="26.25" customHeight="1" thickBot="1" x14ac:dyDescent="0.3">
      <c r="A166" s="32"/>
      <c r="B166" s="109" t="s">
        <v>36</v>
      </c>
      <c r="C166" s="265"/>
      <c r="D166" s="266"/>
      <c r="E166" s="110">
        <f>SUM('OSNOVNA PLAČA'!F160:K160)</f>
        <v>58600</v>
      </c>
      <c r="F166" s="178"/>
      <c r="G166" s="178"/>
      <c r="K166" s="32"/>
      <c r="L166" s="41"/>
      <c r="M166" s="41"/>
      <c r="N166" s="121" t="s">
        <v>296</v>
      </c>
      <c r="O166" s="122">
        <f>SUM(M16:M165)</f>
        <v>3620</v>
      </c>
      <c r="P166" s="123" t="s">
        <v>82</v>
      </c>
      <c r="Q166" s="124">
        <f>SUM(P16:P165)</f>
        <v>1172.0000000000002</v>
      </c>
      <c r="R166" s="179"/>
      <c r="AA166" s="94">
        <f>ROW()</f>
        <v>166</v>
      </c>
      <c r="AB166" s="95" t="e">
        <f ca="1">SUM(AB16:AB165)</f>
        <v>#N/A</v>
      </c>
      <c r="AC166" s="95" t="e">
        <f ca="1">SUM(AC16:AC165)</f>
        <v>#N/A</v>
      </c>
      <c r="AD166" s="96" t="str">
        <f>+N166</f>
        <v>Izračunana masa</v>
      </c>
      <c r="AE166" s="96" t="e">
        <f ca="1">SUM(AE16:AE165)</f>
        <v>#N/A</v>
      </c>
      <c r="AF166" s="102"/>
      <c r="AG166" s="157" t="str">
        <f>+P166</f>
        <v>Izplačana masa</v>
      </c>
      <c r="AH166" s="95" t="e">
        <f ca="1">SUM(AH16:AH165)</f>
        <v>#N/A</v>
      </c>
      <c r="AK166" s="91" t="e">
        <f ca="1">SUM(AK16:AK165)</f>
        <v>#N/A</v>
      </c>
      <c r="AL166" s="267" t="e">
        <f>+#REF!</f>
        <v>#REF!</v>
      </c>
      <c r="AM166" s="268"/>
      <c r="AN166" s="268"/>
      <c r="AO166" s="268"/>
      <c r="AP166" s="268"/>
      <c r="AQ166" s="269"/>
    </row>
    <row r="167" spans="1:43" ht="26.25" customHeight="1" thickBot="1" x14ac:dyDescent="0.3">
      <c r="A167" s="32"/>
      <c r="B167" s="111" t="s">
        <v>45</v>
      </c>
      <c r="C167" s="159"/>
      <c r="D167" s="112">
        <v>0.02</v>
      </c>
      <c r="E167" s="113">
        <f>0.02*E166</f>
        <v>1172</v>
      </c>
      <c r="J167" s="180"/>
      <c r="K167" s="32"/>
      <c r="L167" s="41"/>
      <c r="M167" s="41"/>
      <c r="N167" s="125" t="s">
        <v>79</v>
      </c>
      <c r="O167" s="126">
        <f>IF(SUM(M16:M165)&gt;0,E167/SUM(M16:M165),0)</f>
        <v>0.32375690607734808</v>
      </c>
      <c r="P167" s="127" t="s">
        <v>83</v>
      </c>
      <c r="Q167" s="128">
        <f>E167-Q166</f>
        <v>0</v>
      </c>
      <c r="R167" s="32"/>
      <c r="AA167" s="94">
        <f>ROW()</f>
        <v>167</v>
      </c>
      <c r="AB167" s="97" t="str">
        <f>+P167</f>
        <v>Ostanek</v>
      </c>
      <c r="AC167" s="98" t="e">
        <f ca="1">IF($AN$3=1,0,INDIRECT( "'" &amp; $AN$2 &amp; "'!Q" &amp; TEXT($AA167,0)))</f>
        <v>#N/A</v>
      </c>
      <c r="AD167" s="96" t="str">
        <f>+N167</f>
        <v>Kor. faktor (KF)</v>
      </c>
      <c r="AE167" s="99" t="e">
        <f ca="1">IF(AE166=0,0,(AC167+AK167)/AE166)</f>
        <v>#N/A</v>
      </c>
      <c r="AF167" s="102"/>
      <c r="AG167" s="100" t="str">
        <f>+AB167</f>
        <v>Ostanek</v>
      </c>
      <c r="AH167" s="98" t="e">
        <f ca="1">+E167-AH166+AC167</f>
        <v>#N/A</v>
      </c>
      <c r="AK167" s="91" t="e">
        <f ca="1">+AL167*AK166</f>
        <v>#N/A</v>
      </c>
      <c r="AL167" s="101">
        <f>+D167</f>
        <v>0.02</v>
      </c>
      <c r="AM167" s="267" t="e">
        <f>+#REF!</f>
        <v>#REF!</v>
      </c>
      <c r="AN167" s="268"/>
      <c r="AO167" s="268"/>
      <c r="AP167" s="268"/>
      <c r="AQ167" s="269"/>
    </row>
    <row r="168" spans="1:43" x14ac:dyDescent="0.25">
      <c r="K168" s="181"/>
      <c r="L168" s="41"/>
      <c r="M168" s="41"/>
      <c r="N168" s="41"/>
      <c r="O168" s="41"/>
      <c r="P168" s="41"/>
      <c r="Q168" s="41"/>
      <c r="S168" s="181"/>
    </row>
    <row r="169" spans="1:43" ht="13.8" thickBot="1" x14ac:dyDescent="0.3">
      <c r="K169" s="32"/>
      <c r="L169" s="41"/>
      <c r="M169" s="41"/>
      <c r="N169" s="41"/>
      <c r="O169" s="41"/>
      <c r="P169" s="41"/>
      <c r="Q169" s="41"/>
    </row>
    <row r="170" spans="1:43" ht="12.75" customHeight="1" x14ac:dyDescent="0.25">
      <c r="B170" s="270" t="s">
        <v>30</v>
      </c>
      <c r="C170" s="271"/>
      <c r="D170" s="102"/>
      <c r="E170" s="274" t="s">
        <v>29</v>
      </c>
      <c r="F170" s="275"/>
      <c r="G170" s="275"/>
      <c r="H170" s="275"/>
      <c r="I170" s="275"/>
      <c r="J170" s="276"/>
      <c r="K170" s="129"/>
      <c r="L170" s="130" t="s">
        <v>21</v>
      </c>
      <c r="M170" s="182"/>
      <c r="N170" s="131"/>
      <c r="O170" s="277" t="s">
        <v>84</v>
      </c>
      <c r="P170" s="278"/>
      <c r="Q170" s="279"/>
    </row>
    <row r="171" spans="1:43" x14ac:dyDescent="0.25">
      <c r="B171" s="272"/>
      <c r="C171" s="273"/>
      <c r="D171" s="102"/>
      <c r="E171" s="103" t="s">
        <v>25</v>
      </c>
      <c r="F171" s="183"/>
      <c r="G171" s="183"/>
      <c r="H171" s="183"/>
      <c r="I171" s="183"/>
      <c r="J171" s="184"/>
      <c r="K171" s="129"/>
      <c r="L171" s="132">
        <v>0</v>
      </c>
      <c r="M171" s="182"/>
      <c r="N171" s="131"/>
      <c r="O171" s="280"/>
      <c r="P171" s="281"/>
      <c r="Q171" s="282"/>
    </row>
    <row r="172" spans="1:43" ht="13.8" thickBot="1" x14ac:dyDescent="0.3">
      <c r="B172" s="104" t="s">
        <v>47</v>
      </c>
      <c r="C172" s="105">
        <v>2</v>
      </c>
      <c r="D172" s="102"/>
      <c r="E172" s="103" t="s">
        <v>24</v>
      </c>
      <c r="F172" s="183"/>
      <c r="G172" s="183"/>
      <c r="H172" s="183"/>
      <c r="I172" s="183"/>
      <c r="J172" s="184"/>
      <c r="K172" s="129"/>
      <c r="L172" s="133">
        <v>1</v>
      </c>
      <c r="M172" s="182"/>
      <c r="N172" s="131"/>
      <c r="O172" s="185" t="s">
        <v>81</v>
      </c>
      <c r="P172" s="186" t="s">
        <v>89</v>
      </c>
      <c r="Q172" s="187">
        <v>5</v>
      </c>
    </row>
    <row r="173" spans="1:43" x14ac:dyDescent="0.25">
      <c r="B173" s="75"/>
      <c r="C173" s="188"/>
      <c r="D173" s="102"/>
      <c r="E173" s="103" t="s">
        <v>26</v>
      </c>
      <c r="F173" s="183"/>
      <c r="G173" s="183"/>
      <c r="H173" s="183"/>
      <c r="I173" s="183"/>
      <c r="J173" s="184"/>
      <c r="K173" s="129"/>
      <c r="L173" s="31"/>
      <c r="M173" s="31"/>
      <c r="N173" s="134"/>
      <c r="O173" s="131"/>
      <c r="P173" s="131"/>
      <c r="Q173" s="131"/>
    </row>
    <row r="174" spans="1:43" x14ac:dyDescent="0.25">
      <c r="B174" s="102"/>
      <c r="C174" s="102"/>
      <c r="D174" s="102"/>
      <c r="E174" s="103" t="s">
        <v>27</v>
      </c>
      <c r="F174" s="183"/>
      <c r="G174" s="183"/>
      <c r="H174" s="183"/>
      <c r="I174" s="183"/>
      <c r="J174" s="184"/>
      <c r="K174" s="129"/>
      <c r="L174" s="131"/>
      <c r="M174" s="131"/>
      <c r="N174" s="131"/>
      <c r="O174" s="131"/>
      <c r="P174" s="131"/>
      <c r="Q174" s="131"/>
    </row>
    <row r="175" spans="1:43" ht="13.8" thickBot="1" x14ac:dyDescent="0.3">
      <c r="B175" s="102"/>
      <c r="C175" s="102"/>
      <c r="D175" s="102"/>
      <c r="E175" s="106" t="s">
        <v>28</v>
      </c>
      <c r="F175" s="189"/>
      <c r="G175" s="189"/>
      <c r="H175" s="189"/>
      <c r="I175" s="189"/>
      <c r="J175" s="190"/>
      <c r="K175" s="129"/>
      <c r="L175" s="131"/>
      <c r="M175" s="131"/>
      <c r="N175" s="131"/>
      <c r="O175" s="131"/>
      <c r="P175" s="135"/>
      <c r="Q175" s="131"/>
    </row>
    <row r="176" spans="1:43" x14ac:dyDescent="0.25">
      <c r="J176" s="9"/>
    </row>
  </sheetData>
  <sheetProtection algorithmName="SHA-512" hashValue="uCePrDa/d+sgJXoIrQtGkfEPd5WA0genSy29IOqf6uylRoTmZfM+0D+8sZV8Be8WRNTY1UxHY2Maxh5XRNb1xg==" saltValue="nIrkbhq3uWrHTVFcE5yQTg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66:D166"/>
    <mergeCell ref="AL166:AQ166"/>
    <mergeCell ref="AM167:AQ167"/>
    <mergeCell ref="B170:C171"/>
    <mergeCell ref="E170:J170"/>
    <mergeCell ref="O170:Q171"/>
  </mergeCells>
  <dataValidations count="1">
    <dataValidation type="list" allowBlank="1" showInputMessage="1" showErrorMessage="1" sqref="F16:J165" xr:uid="{60D64AB3-8BF4-47C8-8BE9-8DD4CA76C1A2}">
      <formula1>$L$171:$L$172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176"/>
  <sheetViews>
    <sheetView showGridLines="0" showRowColHeaders="0" workbookViewId="0">
      <selection activeCell="E168" sqref="E168"/>
    </sheetView>
  </sheetViews>
  <sheetFormatPr defaultColWidth="9.109375" defaultRowHeight="13.2" x14ac:dyDescent="0.25"/>
  <cols>
    <col min="1" max="1" width="10.44140625" style="6" customWidth="1"/>
    <col min="2" max="2" width="64.44140625" style="6" customWidth="1"/>
    <col min="3" max="4" width="7" style="6" customWidth="1"/>
    <col min="5" max="5" width="19.441406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5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1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"7-12"</f>
        <v>Priloga 2: šestmesečno izplačilo redne delovne uspešnosti za obdobje 7-12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4"/>
      <c r="S1" s="164"/>
      <c r="AA1" s="360" t="s">
        <v>109</v>
      </c>
      <c r="AB1" s="361"/>
      <c r="AC1" s="361"/>
      <c r="AD1" s="361"/>
      <c r="AE1" s="362"/>
      <c r="AF1" s="191"/>
      <c r="AG1" s="363" t="s">
        <v>108</v>
      </c>
      <c r="AH1" s="364"/>
      <c r="AI1" s="364"/>
      <c r="AJ1" s="364"/>
      <c r="AK1" s="365"/>
      <c r="AM1" s="56" t="s">
        <v>32</v>
      </c>
      <c r="AN1" s="136" t="str">
        <f ca="1">RIGHT(CELL("filename",A1),LEN(CELL("filename",A1))-FIND("]",CELL("filename",A1)))</f>
        <v>7-12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4"/>
      <c r="S2" s="166"/>
      <c r="AA2" s="369" t="s">
        <v>46</v>
      </c>
      <c r="AB2" s="370"/>
      <c r="AC2" s="371" t="s">
        <v>46</v>
      </c>
      <c r="AD2" s="372"/>
      <c r="AE2" s="373"/>
      <c r="AF2" s="191"/>
      <c r="AG2" s="366"/>
      <c r="AH2" s="367"/>
      <c r="AI2" s="367"/>
      <c r="AJ2" s="367"/>
      <c r="AK2" s="368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343" t="str">
        <f ca="1">INDIRECT( "'" &amp; $AC$2 &amp; "'!B3")</f>
        <v>Šifra proračunskega uporabnika:</v>
      </c>
      <c r="C3" s="344"/>
      <c r="D3" s="371" t="str">
        <f>+IF(LEN('OSNOVNA PLAČA'!D3)&gt;0,'OSNOVNA PLAČA'!D3,"")</f>
        <v xml:space="preserve">šifra </v>
      </c>
      <c r="E3" s="373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6"/>
      <c r="AA3" s="139" t="s">
        <v>74</v>
      </c>
      <c r="AB3" s="140"/>
      <c r="AC3" s="371" t="s">
        <v>74</v>
      </c>
      <c r="AD3" s="372"/>
      <c r="AE3" s="373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343" t="str">
        <f ca="1">INDIRECT( "'" &amp; $AC$2 &amp; "'!B4")</f>
        <v>Organizacijska enota:</v>
      </c>
      <c r="C4" s="343"/>
      <c r="D4" s="345" t="str">
        <f>+IF(LEN('OSNOVNA PLAČA'!D4)&gt;0,'OSNOVNA PLAČA'!D4,"")</f>
        <v xml:space="preserve">enota </v>
      </c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167" t="str">
        <f ca="1">INDIRECT( "'" &amp; $AC$2 &amp; "'!B5")</f>
        <v>Leto:</v>
      </c>
      <c r="C5" s="167"/>
      <c r="D5" s="348">
        <f>+IF(LEN('OSNOVNA PLAČA'!D5)&gt;0,'OSNOVNA PLAČA'!D5,"")</f>
        <v>2024</v>
      </c>
      <c r="E5" s="347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AG5" s="56" t="s">
        <v>107</v>
      </c>
      <c r="AH5" s="51">
        <v>29</v>
      </c>
      <c r="AI5" s="374" t="str">
        <f>+$AC$2</f>
        <v>OSNOVNA PLAČA</v>
      </c>
      <c r="AJ5" s="375"/>
      <c r="AK5" s="376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7" t="str">
        <f>+$AC$3</f>
        <v>OBRAČUNANA OSNOVNA PLAČA</v>
      </c>
      <c r="AJ6" s="377"/>
      <c r="AK6" s="377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304" t="s">
        <v>9</v>
      </c>
      <c r="C7" s="327"/>
      <c r="D7" s="328"/>
      <c r="E7" s="307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304" t="s">
        <v>10</v>
      </c>
      <c r="C8" s="304"/>
      <c r="D8" s="305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7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308" t="s">
        <v>0</v>
      </c>
      <c r="C10" s="309"/>
      <c r="D10" s="309"/>
      <c r="E10" s="309"/>
      <c r="F10" s="309"/>
      <c r="G10" s="309"/>
      <c r="H10" s="309"/>
      <c r="I10" s="309"/>
      <c r="J10" s="309"/>
      <c r="K10" s="310"/>
      <c r="L10" s="311" t="s">
        <v>1</v>
      </c>
      <c r="M10" s="312"/>
      <c r="N10" s="312"/>
      <c r="O10" s="312"/>
      <c r="P10" s="312"/>
      <c r="Q10" s="312"/>
      <c r="R10" s="169"/>
      <c r="S10" s="170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7" t="s">
        <v>34</v>
      </c>
      <c r="AC11" s="357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71"/>
      <c r="B12" s="314" t="s">
        <v>13</v>
      </c>
      <c r="C12" s="315"/>
      <c r="D12" s="315"/>
      <c r="E12" s="316"/>
      <c r="F12" s="317" t="s">
        <v>14</v>
      </c>
      <c r="G12" s="318"/>
      <c r="H12" s="318"/>
      <c r="I12" s="318"/>
      <c r="J12" s="318"/>
      <c r="K12" s="319"/>
      <c r="L12" s="320" t="s">
        <v>76</v>
      </c>
      <c r="M12" s="321"/>
      <c r="N12" s="321"/>
      <c r="O12" s="321"/>
      <c r="P12" s="73" t="s">
        <v>37</v>
      </c>
      <c r="Q12" s="74" t="s">
        <v>80</v>
      </c>
      <c r="R12" s="172"/>
      <c r="S12" s="35"/>
      <c r="T12" s="35"/>
      <c r="U12" s="35"/>
      <c r="V12" s="35"/>
      <c r="W12" s="35"/>
      <c r="X12" s="35"/>
      <c r="Y12" s="35"/>
      <c r="Z12" s="35"/>
      <c r="AA12" s="192"/>
      <c r="AB12" s="356" t="str">
        <f>+P12</f>
        <v>IZPLAČILO REDNE DELOVNE USPEŠNOSTI</v>
      </c>
      <c r="AC12" s="356" t="str">
        <f>+Q12</f>
        <v>NAJVIŠJE MOŽNO IZPLAČILO REDNE LETNE DELOVNE USPEŠNOSTI</v>
      </c>
      <c r="AD12" s="358" t="s">
        <v>15</v>
      </c>
      <c r="AE12" s="358"/>
      <c r="AF12" s="359" t="s">
        <v>16</v>
      </c>
      <c r="AG12" s="359"/>
      <c r="AH12" s="356" t="s">
        <v>17</v>
      </c>
      <c r="AI12" s="356" t="s">
        <v>18</v>
      </c>
      <c r="AJ12" s="356" t="str">
        <f>+AC3</f>
        <v>OBRAČUNANA OSNOVNA PLAČA</v>
      </c>
      <c r="AK12" s="356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284" t="s">
        <v>127</v>
      </c>
      <c r="B13" s="286" t="s">
        <v>2</v>
      </c>
      <c r="C13" s="288" t="s">
        <v>11</v>
      </c>
      <c r="D13" s="288" t="s">
        <v>12</v>
      </c>
      <c r="E13" s="290" t="s">
        <v>90</v>
      </c>
      <c r="F13" s="322" t="s">
        <v>38</v>
      </c>
      <c r="G13" s="323"/>
      <c r="H13" s="323"/>
      <c r="I13" s="323"/>
      <c r="J13" s="324"/>
      <c r="K13" s="294" t="s">
        <v>3</v>
      </c>
      <c r="L13" s="296" t="s">
        <v>75</v>
      </c>
      <c r="M13" s="298" t="s">
        <v>78</v>
      </c>
      <c r="N13" s="300" t="s">
        <v>77</v>
      </c>
      <c r="O13" s="298" t="s">
        <v>78</v>
      </c>
      <c r="P13" s="302" t="s">
        <v>78</v>
      </c>
      <c r="Q13" s="292" t="s">
        <v>78</v>
      </c>
      <c r="R13" s="172"/>
      <c r="AB13" s="356"/>
      <c r="AC13" s="356"/>
      <c r="AD13" s="358"/>
      <c r="AE13" s="358"/>
      <c r="AF13" s="359"/>
      <c r="AG13" s="359"/>
      <c r="AH13" s="356"/>
      <c r="AI13" s="356"/>
      <c r="AJ13" s="356"/>
      <c r="AK13" s="356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285"/>
      <c r="B14" s="287"/>
      <c r="C14" s="289"/>
      <c r="D14" s="289"/>
      <c r="E14" s="29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5"/>
      <c r="L14" s="297"/>
      <c r="M14" s="299"/>
      <c r="N14" s="301"/>
      <c r="O14" s="299"/>
      <c r="P14" s="303"/>
      <c r="Q14" s="293"/>
      <c r="R14" s="172"/>
      <c r="AB14" s="356"/>
      <c r="AC14" s="356"/>
      <c r="AD14" s="358"/>
      <c r="AE14" s="358"/>
      <c r="AF14" s="359"/>
      <c r="AG14" s="359"/>
      <c r="AH14" s="356"/>
      <c r="AI14" s="356"/>
      <c r="AJ14" s="356"/>
      <c r="AK14" s="356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1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3"/>
      <c r="S15" s="36"/>
      <c r="T15" s="36"/>
      <c r="U15" s="36"/>
      <c r="V15" s="36"/>
      <c r="W15" s="36"/>
      <c r="X15" s="36"/>
      <c r="Y15" s="36"/>
      <c r="Z15" s="36"/>
      <c r="AA15" s="193" t="s">
        <v>33</v>
      </c>
      <c r="AB15" s="194" t="str">
        <f>+P13</f>
        <v>€</v>
      </c>
      <c r="AC15" s="194" t="str">
        <f>+Q13</f>
        <v>€</v>
      </c>
      <c r="AD15" s="195" t="s">
        <v>19</v>
      </c>
      <c r="AE15" s="195" t="s">
        <v>20</v>
      </c>
      <c r="AF15" s="196" t="s">
        <v>19</v>
      </c>
      <c r="AG15" s="197" t="s">
        <v>20</v>
      </c>
      <c r="AH15" s="198" t="s">
        <v>20</v>
      </c>
      <c r="AI15" s="199" t="s">
        <v>20</v>
      </c>
      <c r="AJ15" s="194" t="s">
        <v>20</v>
      </c>
      <c r="AK15" s="194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8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4">
        <f ca="1">IF(LEN(B16)&gt;0,SUM('OBRAČUNANA OSNOVNA PLAČA'!K10:P10),"")</f>
        <v>5000</v>
      </c>
      <c r="F16" s="55">
        <v>1</v>
      </c>
      <c r="G16" s="55"/>
      <c r="H16" s="55">
        <v>1</v>
      </c>
      <c r="I16" s="55"/>
      <c r="J16" s="55">
        <v>1</v>
      </c>
      <c r="K16" s="175">
        <f t="shared" ref="K16:K79" si="4">+F16+G16+H16+I16+J16</f>
        <v>3</v>
      </c>
      <c r="L16" s="120">
        <f t="shared" ref="L16:L79" ca="1" si="5">IF(LEN(B16)&gt;0,K16/5,"")</f>
        <v>0.6</v>
      </c>
      <c r="M16" s="120">
        <f t="shared" ref="M16:M79" ca="1" si="6">IF(LEN(B16)&gt;0,E16*L16,"")</f>
        <v>3000</v>
      </c>
      <c r="N16" s="120">
        <f t="shared" ref="N16:N47" ca="1" si="7">IF(LEN(B16)&gt;0,L16*$O$167,"")</f>
        <v>7.1058823529411771E-2</v>
      </c>
      <c r="O16" s="120">
        <f t="shared" ref="O16:O79" ca="1" si="8">IF(LEN(B16)&gt;0,E16*N16,"")</f>
        <v>355.29411764705884</v>
      </c>
      <c r="P16" s="176">
        <f t="shared" ref="P16:P79" ca="1" si="9">MIN(O16,Q16)</f>
        <v>355.29411764705884</v>
      </c>
      <c r="Q16" s="176">
        <f ca="1">IF(LEN(B16)&gt;0,'1-6'!Q16-'1-6'!P16,"")</f>
        <v>1605.0165745856352</v>
      </c>
      <c r="R16" s="177"/>
      <c r="AA16" s="162">
        <f>ROW()</f>
        <v>16</v>
      </c>
      <c r="AB16" s="200" t="e">
        <f t="shared" ref="AB16:AB79" ca="1" si="10">IF($AN$3=1,0,INDIRECT( "'" &amp; $AN$2 &amp; "'!P" &amp; TEXT($AA16,0)))</f>
        <v>#N/A</v>
      </c>
      <c r="AC16" s="200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201" t="e">
        <f t="shared" ref="AD16:AD47" ca="1" si="12">IF(AB16&gt;=AC16,"-",$K16/(5*MAX($L$171:$L$172)))</f>
        <v>#N/A</v>
      </c>
      <c r="AE16" s="200" t="e">
        <f t="shared" ref="AE16:AE47" ca="1" si="13">IF(AB16&gt;=AC16,"-",$K16/(5*MAX($L$171:$L$172))*AJ16)</f>
        <v>#N/A</v>
      </c>
      <c r="AF16" s="201" t="e">
        <f t="shared" ref="AF16:AF47" ca="1" si="14">IF(AD16="-","-",AD16*$AE$167)</f>
        <v>#N/A</v>
      </c>
      <c r="AG16" s="200" t="e">
        <f t="shared" ref="AG16:AG47" ca="1" si="15">IF(AE16="-","-",AE16*$AE$167)</f>
        <v>#N/A</v>
      </c>
      <c r="AH16" s="200" t="e">
        <f t="shared" ref="AH16:AH79" ca="1" si="16">IF(AF16="-",0,MIN(AG16,Q16))</f>
        <v>#N/A</v>
      </c>
      <c r="AI16" s="202" t="e">
        <f t="shared" ref="AI16:AI79" ca="1" si="17">+AC16-AB16</f>
        <v>#N/A</v>
      </c>
      <c r="AJ16" s="200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200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8" t="str">
        <f t="shared" ref="B17:B79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4">
        <f ca="1">IF(LEN(B17)&gt;0,SUM('OBRAČUNANA OSNOVNA PLAČA'!K11:P11),"")</f>
        <v>12000</v>
      </c>
      <c r="F17" s="55"/>
      <c r="G17" s="55">
        <v>0</v>
      </c>
      <c r="H17" s="55"/>
      <c r="I17" s="55">
        <v>0</v>
      </c>
      <c r="J17" s="55">
        <v>0</v>
      </c>
      <c r="K17" s="175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6">
        <f t="shared" ca="1" si="9"/>
        <v>0</v>
      </c>
      <c r="Q17" s="176">
        <f ca="1">IF(LEN(B17)&gt;0,'1-6'!Q17-'1-6'!P17,"")</f>
        <v>3222.9834254143643</v>
      </c>
      <c r="R17" s="177"/>
      <c r="AA17" s="162">
        <f>ROW()</f>
        <v>17</v>
      </c>
      <c r="AB17" s="200" t="e">
        <f t="shared" ca="1" si="10"/>
        <v>#N/A</v>
      </c>
      <c r="AC17" s="200" t="e">
        <f t="shared" ca="1" si="11"/>
        <v>#N/A</v>
      </c>
      <c r="AD17" s="201" t="e">
        <f t="shared" ca="1" si="12"/>
        <v>#N/A</v>
      </c>
      <c r="AE17" s="200" t="e">
        <f t="shared" ca="1" si="13"/>
        <v>#N/A</v>
      </c>
      <c r="AF17" s="201" t="e">
        <f t="shared" ca="1" si="14"/>
        <v>#N/A</v>
      </c>
      <c r="AG17" s="200" t="e">
        <f t="shared" ca="1" si="15"/>
        <v>#N/A</v>
      </c>
      <c r="AH17" s="200" t="e">
        <f t="shared" ca="1" si="16"/>
        <v>#N/A</v>
      </c>
      <c r="AI17" s="202" t="e">
        <f t="shared" ca="1" si="17"/>
        <v>#N/A</v>
      </c>
      <c r="AJ17" s="200" t="e">
        <f t="shared" ca="1" si="18"/>
        <v>#N/A</v>
      </c>
      <c r="AK17" s="200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8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4">
        <f ca="1">IF(LEN(B18)&gt;0,SUM('OBRAČUNANA OSNOVNA PLAČA'!K12:P12),"")</f>
        <v>18000</v>
      </c>
      <c r="F18" s="55"/>
      <c r="G18" s="55"/>
      <c r="H18" s="55">
        <v>1</v>
      </c>
      <c r="I18" s="55"/>
      <c r="J18" s="55">
        <v>1</v>
      </c>
      <c r="K18" s="175">
        <f t="shared" si="4"/>
        <v>2</v>
      </c>
      <c r="L18" s="120">
        <f t="shared" ca="1" si="5"/>
        <v>0.4</v>
      </c>
      <c r="M18" s="120">
        <f t="shared" ca="1" si="6"/>
        <v>7200</v>
      </c>
      <c r="N18" s="120">
        <f t="shared" ca="1" si="7"/>
        <v>4.737254901960785E-2</v>
      </c>
      <c r="O18" s="120">
        <f t="shared" ca="1" si="8"/>
        <v>852.70588235294133</v>
      </c>
      <c r="P18" s="176">
        <f t="shared" ca="1" si="9"/>
        <v>852.70588235294133</v>
      </c>
      <c r="Q18" s="176">
        <f ca="1">IF(LEN(B18)&gt;0,'1-6'!Q18-'1-6'!P18,"")</f>
        <v>5000</v>
      </c>
      <c r="R18" s="177"/>
      <c r="AA18" s="162">
        <f>ROW()</f>
        <v>18</v>
      </c>
      <c r="AB18" s="200" t="e">
        <f t="shared" ca="1" si="10"/>
        <v>#N/A</v>
      </c>
      <c r="AC18" s="200" t="e">
        <f t="shared" ca="1" si="11"/>
        <v>#N/A</v>
      </c>
      <c r="AD18" s="201" t="e">
        <f t="shared" ca="1" si="12"/>
        <v>#N/A</v>
      </c>
      <c r="AE18" s="200" t="e">
        <f t="shared" ca="1" si="13"/>
        <v>#N/A</v>
      </c>
      <c r="AF18" s="201" t="e">
        <f t="shared" ca="1" si="14"/>
        <v>#N/A</v>
      </c>
      <c r="AG18" s="200" t="e">
        <f t="shared" ca="1" si="15"/>
        <v>#N/A</v>
      </c>
      <c r="AH18" s="200" t="e">
        <f t="shared" ca="1" si="16"/>
        <v>#N/A</v>
      </c>
      <c r="AI18" s="202" t="e">
        <f t="shared" ca="1" si="17"/>
        <v>#N/A</v>
      </c>
      <c r="AJ18" s="200" t="e">
        <f t="shared" ca="1" si="18"/>
        <v>#N/A</v>
      </c>
      <c r="AK18" s="200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8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4">
        <f ca="1">IF(LEN(B19)&gt;0,SUM('OBRAČUNANA OSNOVNA PLAČA'!K13:P13),"")</f>
        <v>0</v>
      </c>
      <c r="F19" s="55"/>
      <c r="G19" s="55"/>
      <c r="H19" s="55"/>
      <c r="I19" s="55">
        <v>0</v>
      </c>
      <c r="J19" s="55"/>
      <c r="K19" s="175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6">
        <f t="shared" ca="1" si="9"/>
        <v>0</v>
      </c>
      <c r="Q19" s="176">
        <f ca="1">IF(LEN(B19)&gt;0,'1-6'!Q19-'1-6'!P19,"")</f>
        <v>0</v>
      </c>
      <c r="R19" s="177"/>
      <c r="AA19" s="162">
        <f>ROW()</f>
        <v>19</v>
      </c>
      <c r="AB19" s="200" t="e">
        <f t="shared" ca="1" si="10"/>
        <v>#N/A</v>
      </c>
      <c r="AC19" s="200" t="e">
        <f t="shared" ca="1" si="11"/>
        <v>#N/A</v>
      </c>
      <c r="AD19" s="201" t="e">
        <f t="shared" ca="1" si="12"/>
        <v>#N/A</v>
      </c>
      <c r="AE19" s="200" t="e">
        <f t="shared" ca="1" si="13"/>
        <v>#N/A</v>
      </c>
      <c r="AF19" s="201" t="e">
        <f t="shared" ca="1" si="14"/>
        <v>#N/A</v>
      </c>
      <c r="AG19" s="200" t="e">
        <f t="shared" ca="1" si="15"/>
        <v>#N/A</v>
      </c>
      <c r="AH19" s="200" t="e">
        <f t="shared" ca="1" si="16"/>
        <v>#N/A</v>
      </c>
      <c r="AI19" s="202" t="e">
        <f t="shared" ca="1" si="17"/>
        <v>#N/A</v>
      </c>
      <c r="AJ19" s="200" t="e">
        <f t="shared" ca="1" si="18"/>
        <v>#N/A</v>
      </c>
      <c r="AK19" s="200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8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4">
        <f ca="1">IF(LEN(B20)&gt;0,SUM('OBRAČUNANA OSNOVNA PLAČA'!K14:P14),"")</f>
        <v>0</v>
      </c>
      <c r="F20" s="55"/>
      <c r="G20" s="55"/>
      <c r="H20" s="55"/>
      <c r="I20" s="55"/>
      <c r="J20" s="55"/>
      <c r="K20" s="175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6">
        <f t="shared" ca="1" si="9"/>
        <v>0</v>
      </c>
      <c r="Q20" s="176">
        <f ca="1">IF(LEN(B20)&gt;0,'1-6'!Q20-'1-6'!P20,"")</f>
        <v>0</v>
      </c>
      <c r="R20" s="177"/>
      <c r="AA20" s="162">
        <f>ROW()</f>
        <v>20</v>
      </c>
      <c r="AB20" s="200" t="e">
        <f t="shared" ca="1" si="10"/>
        <v>#N/A</v>
      </c>
      <c r="AC20" s="200" t="e">
        <f t="shared" ca="1" si="11"/>
        <v>#N/A</v>
      </c>
      <c r="AD20" s="201" t="e">
        <f t="shared" ca="1" si="12"/>
        <v>#N/A</v>
      </c>
      <c r="AE20" s="200" t="e">
        <f t="shared" ca="1" si="13"/>
        <v>#N/A</v>
      </c>
      <c r="AF20" s="201" t="e">
        <f t="shared" ca="1" si="14"/>
        <v>#N/A</v>
      </c>
      <c r="AG20" s="200" t="e">
        <f t="shared" ca="1" si="15"/>
        <v>#N/A</v>
      </c>
      <c r="AH20" s="200" t="e">
        <f t="shared" ca="1" si="16"/>
        <v>#N/A</v>
      </c>
      <c r="AI20" s="202" t="e">
        <f t="shared" ca="1" si="17"/>
        <v>#N/A</v>
      </c>
      <c r="AJ20" s="200" t="e">
        <f t="shared" ca="1" si="18"/>
        <v>#N/A</v>
      </c>
      <c r="AK20" s="200" t="e">
        <f t="shared" ca="1" si="19"/>
        <v>#N/A</v>
      </c>
    </row>
    <row r="21" spans="1:46" ht="27" customHeight="1" x14ac:dyDescent="0.25">
      <c r="A21" s="51">
        <f>'OSNOVNA PLAČA'!A15</f>
        <v>6</v>
      </c>
      <c r="B21" s="158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4">
        <f ca="1">IF(LEN(B21)&gt;0,SUM('OBRAČUNANA OSNOVNA PLAČA'!K15:P15),"")</f>
        <v>0</v>
      </c>
      <c r="F21" s="55"/>
      <c r="G21" s="55">
        <v>0</v>
      </c>
      <c r="H21" s="55"/>
      <c r="I21" s="55">
        <v>0</v>
      </c>
      <c r="J21" s="55"/>
      <c r="K21" s="175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6">
        <f t="shared" ca="1" si="9"/>
        <v>0</v>
      </c>
      <c r="Q21" s="176">
        <f ca="1">IF(LEN(B21)&gt;0,'1-6'!Q21-'1-6'!P21,"")</f>
        <v>0</v>
      </c>
      <c r="R21" s="177"/>
      <c r="AA21" s="162">
        <f>ROW()</f>
        <v>21</v>
      </c>
      <c r="AB21" s="200" t="e">
        <f t="shared" ca="1" si="10"/>
        <v>#N/A</v>
      </c>
      <c r="AC21" s="200" t="e">
        <f t="shared" ca="1" si="11"/>
        <v>#N/A</v>
      </c>
      <c r="AD21" s="201" t="e">
        <f t="shared" ca="1" si="12"/>
        <v>#N/A</v>
      </c>
      <c r="AE21" s="200" t="e">
        <f t="shared" ca="1" si="13"/>
        <v>#N/A</v>
      </c>
      <c r="AF21" s="201" t="e">
        <f t="shared" ca="1" si="14"/>
        <v>#N/A</v>
      </c>
      <c r="AG21" s="200" t="e">
        <f t="shared" ca="1" si="15"/>
        <v>#N/A</v>
      </c>
      <c r="AH21" s="200" t="e">
        <f t="shared" ca="1" si="16"/>
        <v>#N/A</v>
      </c>
      <c r="AI21" s="202" t="e">
        <f t="shared" ca="1" si="17"/>
        <v>#N/A</v>
      </c>
      <c r="AJ21" s="200" t="e">
        <f t="shared" ca="1" si="18"/>
        <v>#N/A</v>
      </c>
      <c r="AK21" s="200" t="e">
        <f t="shared" ca="1" si="19"/>
        <v>#N/A</v>
      </c>
    </row>
    <row r="22" spans="1:46" ht="27" customHeight="1" x14ac:dyDescent="0.25">
      <c r="A22" s="51">
        <f>'OSNOVNA PLAČA'!A16</f>
        <v>7</v>
      </c>
      <c r="B22" s="158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4">
        <f ca="1">IF(LEN(B22)&gt;0,SUM('OBRAČUNANA OSNOVNA PLAČA'!K16:P16),"")</f>
        <v>0</v>
      </c>
      <c r="F22" s="55"/>
      <c r="G22" s="55"/>
      <c r="H22" s="55"/>
      <c r="I22" s="55"/>
      <c r="J22" s="55"/>
      <c r="K22" s="175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6">
        <f t="shared" ca="1" si="9"/>
        <v>0</v>
      </c>
      <c r="Q22" s="176">
        <f ca="1">IF(LEN(B22)&gt;0,'1-6'!Q22-'1-6'!P22,"")</f>
        <v>3000</v>
      </c>
      <c r="R22" s="177"/>
      <c r="AA22" s="162">
        <f>ROW()</f>
        <v>22</v>
      </c>
      <c r="AB22" s="200" t="e">
        <f t="shared" ca="1" si="10"/>
        <v>#N/A</v>
      </c>
      <c r="AC22" s="200" t="e">
        <f t="shared" ca="1" si="11"/>
        <v>#N/A</v>
      </c>
      <c r="AD22" s="201" t="e">
        <f t="shared" ca="1" si="12"/>
        <v>#N/A</v>
      </c>
      <c r="AE22" s="200" t="e">
        <f t="shared" ca="1" si="13"/>
        <v>#N/A</v>
      </c>
      <c r="AF22" s="201" t="e">
        <f t="shared" ca="1" si="14"/>
        <v>#N/A</v>
      </c>
      <c r="AG22" s="200" t="e">
        <f t="shared" ca="1" si="15"/>
        <v>#N/A</v>
      </c>
      <c r="AH22" s="200" t="e">
        <f t="shared" ca="1" si="16"/>
        <v>#N/A</v>
      </c>
      <c r="AI22" s="202" t="e">
        <f t="shared" ca="1" si="17"/>
        <v>#N/A</v>
      </c>
      <c r="AJ22" s="200" t="e">
        <f t="shared" ca="1" si="18"/>
        <v>#N/A</v>
      </c>
      <c r="AK22" s="200" t="e">
        <f t="shared" ca="1" si="19"/>
        <v>#N/A</v>
      </c>
    </row>
    <row r="23" spans="1:46" ht="27" customHeight="1" x14ac:dyDescent="0.25">
      <c r="A23" s="51">
        <f>'OSNOVNA PLAČA'!A17</f>
        <v>8</v>
      </c>
      <c r="B23" s="158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4">
        <f ca="1">IF(LEN(B23)&gt;0,SUM('OBRAČUNANA OSNOVNA PLAČA'!K17:P17),"")</f>
        <v>0</v>
      </c>
      <c r="F23" s="55"/>
      <c r="G23" s="55"/>
      <c r="H23" s="55"/>
      <c r="I23" s="55"/>
      <c r="J23" s="55"/>
      <c r="K23" s="175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6">
        <f t="shared" ca="1" si="9"/>
        <v>0</v>
      </c>
      <c r="Q23" s="176">
        <f ca="1">IF(LEN(B23)&gt;0,'1-6'!Q23-'1-6'!P23,"")</f>
        <v>0</v>
      </c>
      <c r="R23" s="177"/>
      <c r="AA23" s="162">
        <f>ROW()</f>
        <v>23</v>
      </c>
      <c r="AB23" s="200" t="e">
        <f t="shared" ca="1" si="10"/>
        <v>#N/A</v>
      </c>
      <c r="AC23" s="200" t="e">
        <f t="shared" ca="1" si="11"/>
        <v>#N/A</v>
      </c>
      <c r="AD23" s="201" t="e">
        <f t="shared" ca="1" si="12"/>
        <v>#N/A</v>
      </c>
      <c r="AE23" s="200" t="e">
        <f t="shared" ca="1" si="13"/>
        <v>#N/A</v>
      </c>
      <c r="AF23" s="201" t="e">
        <f t="shared" ca="1" si="14"/>
        <v>#N/A</v>
      </c>
      <c r="AG23" s="200" t="e">
        <f t="shared" ca="1" si="15"/>
        <v>#N/A</v>
      </c>
      <c r="AH23" s="200" t="e">
        <f t="shared" ca="1" si="16"/>
        <v>#N/A</v>
      </c>
      <c r="AI23" s="202" t="e">
        <f t="shared" ca="1" si="17"/>
        <v>#N/A</v>
      </c>
      <c r="AJ23" s="200" t="e">
        <f t="shared" ca="1" si="18"/>
        <v>#N/A</v>
      </c>
      <c r="AK23" s="200" t="e">
        <f t="shared" ca="1" si="19"/>
        <v>#N/A</v>
      </c>
    </row>
    <row r="24" spans="1:46" ht="27" customHeight="1" x14ac:dyDescent="0.25">
      <c r="A24" s="51">
        <f>'OSNOVNA PLAČA'!A18</f>
        <v>9</v>
      </c>
      <c r="B24" s="158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4">
        <f ca="1">IF(LEN(B24)&gt;0,SUM('OBRAČUNANA OSNOVNA PLAČA'!K18:P18),"")</f>
        <v>0</v>
      </c>
      <c r="F24" s="55"/>
      <c r="G24" s="55"/>
      <c r="H24" s="55"/>
      <c r="I24" s="55"/>
      <c r="J24" s="55"/>
      <c r="K24" s="175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6">
        <f t="shared" ca="1" si="9"/>
        <v>0</v>
      </c>
      <c r="Q24" s="176">
        <f ca="1">IF(LEN(B24)&gt;0,'1-6'!Q24-'1-6'!P24,"")</f>
        <v>0</v>
      </c>
      <c r="R24" s="177"/>
      <c r="AA24" s="162">
        <f>ROW()</f>
        <v>24</v>
      </c>
      <c r="AB24" s="200" t="e">
        <f t="shared" ca="1" si="10"/>
        <v>#N/A</v>
      </c>
      <c r="AC24" s="200" t="e">
        <f t="shared" ca="1" si="11"/>
        <v>#N/A</v>
      </c>
      <c r="AD24" s="201" t="e">
        <f t="shared" ca="1" si="12"/>
        <v>#N/A</v>
      </c>
      <c r="AE24" s="200" t="e">
        <f t="shared" ca="1" si="13"/>
        <v>#N/A</v>
      </c>
      <c r="AF24" s="201" t="e">
        <f t="shared" ca="1" si="14"/>
        <v>#N/A</v>
      </c>
      <c r="AG24" s="200" t="e">
        <f t="shared" ca="1" si="15"/>
        <v>#N/A</v>
      </c>
      <c r="AH24" s="200" t="e">
        <f t="shared" ca="1" si="16"/>
        <v>#N/A</v>
      </c>
      <c r="AI24" s="202" t="e">
        <f t="shared" ca="1" si="17"/>
        <v>#N/A</v>
      </c>
      <c r="AJ24" s="200" t="e">
        <f t="shared" ca="1" si="18"/>
        <v>#N/A</v>
      </c>
      <c r="AK24" s="200" t="e">
        <f t="shared" ca="1" si="19"/>
        <v>#N/A</v>
      </c>
    </row>
    <row r="25" spans="1:46" ht="27" customHeight="1" x14ac:dyDescent="0.25">
      <c r="A25" s="51">
        <f>'OSNOVNA PLAČA'!A19</f>
        <v>10</v>
      </c>
      <c r="B25" s="158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4">
        <f ca="1">IF(LEN(B25)&gt;0,SUM('OBRAČUNANA OSNOVNA PLAČA'!K19:P19),"")</f>
        <v>0</v>
      </c>
      <c r="F25" s="55"/>
      <c r="G25" s="55"/>
      <c r="H25" s="55"/>
      <c r="I25" s="55"/>
      <c r="J25" s="55"/>
      <c r="K25" s="175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6">
        <f t="shared" ca="1" si="9"/>
        <v>0</v>
      </c>
      <c r="Q25" s="176">
        <f ca="1">IF(LEN(B25)&gt;0,'1-6'!Q25-'1-6'!P25,"")</f>
        <v>0</v>
      </c>
      <c r="R25" s="177"/>
      <c r="AA25" s="162">
        <f>ROW()</f>
        <v>25</v>
      </c>
      <c r="AB25" s="200" t="e">
        <f t="shared" ca="1" si="10"/>
        <v>#N/A</v>
      </c>
      <c r="AC25" s="200" t="e">
        <f t="shared" ca="1" si="11"/>
        <v>#N/A</v>
      </c>
      <c r="AD25" s="201" t="e">
        <f t="shared" ca="1" si="12"/>
        <v>#N/A</v>
      </c>
      <c r="AE25" s="200" t="e">
        <f t="shared" ca="1" si="13"/>
        <v>#N/A</v>
      </c>
      <c r="AF25" s="201" t="e">
        <f t="shared" ca="1" si="14"/>
        <v>#N/A</v>
      </c>
      <c r="AG25" s="200" t="e">
        <f t="shared" ca="1" si="15"/>
        <v>#N/A</v>
      </c>
      <c r="AH25" s="200" t="e">
        <f t="shared" ca="1" si="16"/>
        <v>#N/A</v>
      </c>
      <c r="AI25" s="202" t="e">
        <f t="shared" ca="1" si="17"/>
        <v>#N/A</v>
      </c>
      <c r="AJ25" s="200" t="e">
        <f t="shared" ca="1" si="18"/>
        <v>#N/A</v>
      </c>
      <c r="AK25" s="200" t="e">
        <f t="shared" ca="1" si="19"/>
        <v>#N/A</v>
      </c>
    </row>
    <row r="26" spans="1:46" ht="27" customHeight="1" x14ac:dyDescent="0.25">
      <c r="A26" s="51">
        <f>'OSNOVNA PLAČA'!A20</f>
        <v>11</v>
      </c>
      <c r="B26" s="158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4">
        <f ca="1">IF(LEN(B26)&gt;0,SUM('OBRAČUNANA OSNOVNA PLAČA'!K20:P20),"")</f>
        <v>12000</v>
      </c>
      <c r="F26" s="55"/>
      <c r="G26" s="55"/>
      <c r="H26" s="55"/>
      <c r="I26" s="55"/>
      <c r="J26" s="55"/>
      <c r="K26" s="175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6">
        <f t="shared" ca="1" si="9"/>
        <v>0</v>
      </c>
      <c r="Q26" s="176">
        <f ca="1">IF(LEN(B26)&gt;0,'1-6'!Q26-'1-6'!P26,"")</f>
        <v>3000</v>
      </c>
      <c r="R26" s="177"/>
      <c r="AA26" s="162">
        <f>ROW()</f>
        <v>26</v>
      </c>
      <c r="AB26" s="200" t="e">
        <f t="shared" ca="1" si="10"/>
        <v>#N/A</v>
      </c>
      <c r="AC26" s="200" t="e">
        <f t="shared" ca="1" si="11"/>
        <v>#N/A</v>
      </c>
      <c r="AD26" s="201" t="e">
        <f t="shared" ca="1" si="12"/>
        <v>#N/A</v>
      </c>
      <c r="AE26" s="200" t="e">
        <f t="shared" ca="1" si="13"/>
        <v>#N/A</v>
      </c>
      <c r="AF26" s="201" t="e">
        <f t="shared" ca="1" si="14"/>
        <v>#N/A</v>
      </c>
      <c r="AG26" s="200" t="e">
        <f t="shared" ca="1" si="15"/>
        <v>#N/A</v>
      </c>
      <c r="AH26" s="200" t="e">
        <f t="shared" ca="1" si="16"/>
        <v>#N/A</v>
      </c>
      <c r="AI26" s="202" t="e">
        <f t="shared" ca="1" si="17"/>
        <v>#N/A</v>
      </c>
      <c r="AJ26" s="200" t="e">
        <f t="shared" ca="1" si="18"/>
        <v>#N/A</v>
      </c>
      <c r="AK26" s="200" t="e">
        <f t="shared" ca="1" si="19"/>
        <v>#N/A</v>
      </c>
    </row>
    <row r="27" spans="1:46" ht="27" customHeight="1" x14ac:dyDescent="0.25">
      <c r="A27" s="51">
        <f>'OSNOVNA PLAČA'!A21</f>
        <v>12</v>
      </c>
      <c r="B27" s="158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4">
        <f ca="1">IF(LEN(B27)&gt;0,SUM('OBRAČUNANA OSNOVNA PLAČA'!K21:P21),"")</f>
        <v>0</v>
      </c>
      <c r="F27" s="55"/>
      <c r="G27" s="55"/>
      <c r="H27" s="55"/>
      <c r="I27" s="55"/>
      <c r="J27" s="55"/>
      <c r="K27" s="175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6">
        <f t="shared" ca="1" si="9"/>
        <v>0</v>
      </c>
      <c r="Q27" s="176">
        <f ca="1">IF(LEN(B27)&gt;0,'1-6'!Q27-'1-6'!P27,"")</f>
        <v>0</v>
      </c>
      <c r="R27" s="177"/>
      <c r="AA27" s="162">
        <f>ROW()</f>
        <v>27</v>
      </c>
      <c r="AB27" s="200" t="e">
        <f t="shared" ca="1" si="10"/>
        <v>#N/A</v>
      </c>
      <c r="AC27" s="200" t="e">
        <f t="shared" ca="1" si="11"/>
        <v>#N/A</v>
      </c>
      <c r="AD27" s="201" t="e">
        <f t="shared" ca="1" si="12"/>
        <v>#N/A</v>
      </c>
      <c r="AE27" s="200" t="e">
        <f t="shared" ca="1" si="13"/>
        <v>#N/A</v>
      </c>
      <c r="AF27" s="201" t="e">
        <f t="shared" ca="1" si="14"/>
        <v>#N/A</v>
      </c>
      <c r="AG27" s="200" t="e">
        <f t="shared" ca="1" si="15"/>
        <v>#N/A</v>
      </c>
      <c r="AH27" s="200" t="e">
        <f t="shared" ca="1" si="16"/>
        <v>#N/A</v>
      </c>
      <c r="AI27" s="202" t="e">
        <f t="shared" ca="1" si="17"/>
        <v>#N/A</v>
      </c>
      <c r="AJ27" s="200" t="e">
        <f t="shared" ca="1" si="18"/>
        <v>#N/A</v>
      </c>
      <c r="AK27" s="200" t="e">
        <f t="shared" ca="1" si="19"/>
        <v>#N/A</v>
      </c>
    </row>
    <row r="28" spans="1:46" ht="27" customHeight="1" x14ac:dyDescent="0.25">
      <c r="A28" s="51">
        <f>'OSNOVNA PLAČA'!A22</f>
        <v>13</v>
      </c>
      <c r="B28" s="158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4">
        <f ca="1">IF(LEN(B28)&gt;0,SUM('OBRAČUNANA OSNOVNA PLAČA'!K22:P22),"")</f>
        <v>0</v>
      </c>
      <c r="F28" s="55"/>
      <c r="G28" s="55"/>
      <c r="H28" s="55"/>
      <c r="I28" s="55"/>
      <c r="J28" s="55"/>
      <c r="K28" s="175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6">
        <f t="shared" ca="1" si="9"/>
        <v>0</v>
      </c>
      <c r="Q28" s="176">
        <f ca="1">IF(LEN(B28)&gt;0,'1-6'!Q28-'1-6'!P28,"")</f>
        <v>0</v>
      </c>
      <c r="R28" s="177"/>
      <c r="AA28" s="162">
        <f>ROW()</f>
        <v>28</v>
      </c>
      <c r="AB28" s="200" t="e">
        <f t="shared" ca="1" si="10"/>
        <v>#N/A</v>
      </c>
      <c r="AC28" s="200" t="e">
        <f t="shared" ca="1" si="11"/>
        <v>#N/A</v>
      </c>
      <c r="AD28" s="201" t="e">
        <f t="shared" ca="1" si="12"/>
        <v>#N/A</v>
      </c>
      <c r="AE28" s="200" t="e">
        <f t="shared" ca="1" si="13"/>
        <v>#N/A</v>
      </c>
      <c r="AF28" s="201" t="e">
        <f t="shared" ca="1" si="14"/>
        <v>#N/A</v>
      </c>
      <c r="AG28" s="200" t="e">
        <f t="shared" ca="1" si="15"/>
        <v>#N/A</v>
      </c>
      <c r="AH28" s="200" t="e">
        <f t="shared" ca="1" si="16"/>
        <v>#N/A</v>
      </c>
      <c r="AI28" s="202" t="e">
        <f t="shared" ca="1" si="17"/>
        <v>#N/A</v>
      </c>
      <c r="AJ28" s="200" t="e">
        <f t="shared" ca="1" si="18"/>
        <v>#N/A</v>
      </c>
      <c r="AK28" s="200" t="e">
        <f t="shared" ca="1" si="19"/>
        <v>#N/A</v>
      </c>
    </row>
    <row r="29" spans="1:46" ht="27" customHeight="1" x14ac:dyDescent="0.25">
      <c r="A29" s="51">
        <f>'OSNOVNA PLAČA'!A23</f>
        <v>14</v>
      </c>
      <c r="B29" s="158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4">
        <f ca="1">IF(LEN(B29)&gt;0,SUM('OBRAČUNANA OSNOVNA PLAČA'!K23:P23),"")</f>
        <v>0</v>
      </c>
      <c r="F29" s="55"/>
      <c r="G29" s="55"/>
      <c r="H29" s="55"/>
      <c r="I29" s="55"/>
      <c r="J29" s="55"/>
      <c r="K29" s="175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6">
        <f t="shared" ca="1" si="9"/>
        <v>0</v>
      </c>
      <c r="Q29" s="176">
        <f ca="1">IF(LEN(B29)&gt;0,'1-6'!Q29-'1-6'!P29,"")</f>
        <v>0</v>
      </c>
      <c r="R29" s="177"/>
      <c r="AA29" s="162">
        <f>ROW()</f>
        <v>29</v>
      </c>
      <c r="AB29" s="200" t="e">
        <f t="shared" ca="1" si="10"/>
        <v>#N/A</v>
      </c>
      <c r="AC29" s="200" t="e">
        <f t="shared" ca="1" si="11"/>
        <v>#N/A</v>
      </c>
      <c r="AD29" s="201" t="e">
        <f t="shared" ca="1" si="12"/>
        <v>#N/A</v>
      </c>
      <c r="AE29" s="200" t="e">
        <f t="shared" ca="1" si="13"/>
        <v>#N/A</v>
      </c>
      <c r="AF29" s="201" t="e">
        <f t="shared" ca="1" si="14"/>
        <v>#N/A</v>
      </c>
      <c r="AG29" s="200" t="e">
        <f t="shared" ca="1" si="15"/>
        <v>#N/A</v>
      </c>
      <c r="AH29" s="200" t="e">
        <f t="shared" ca="1" si="16"/>
        <v>#N/A</v>
      </c>
      <c r="AI29" s="202" t="e">
        <f t="shared" ca="1" si="17"/>
        <v>#N/A</v>
      </c>
      <c r="AJ29" s="200" t="e">
        <f t="shared" ca="1" si="18"/>
        <v>#N/A</v>
      </c>
      <c r="AK29" s="200" t="e">
        <f t="shared" ca="1" si="19"/>
        <v>#N/A</v>
      </c>
    </row>
    <row r="30" spans="1:46" ht="27" customHeight="1" x14ac:dyDescent="0.25">
      <c r="A30" s="51">
        <f>'OSNOVNA PLAČA'!A24</f>
        <v>15</v>
      </c>
      <c r="B30" s="158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4">
        <f ca="1">IF(LEN(B30)&gt;0,SUM('OBRAČUNANA OSNOVNA PLAČA'!K24:P24),"")</f>
        <v>0</v>
      </c>
      <c r="F30" s="55"/>
      <c r="G30" s="55"/>
      <c r="H30" s="55"/>
      <c r="I30" s="55"/>
      <c r="J30" s="55"/>
      <c r="K30" s="175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6">
        <f t="shared" ca="1" si="9"/>
        <v>0</v>
      </c>
      <c r="Q30" s="176">
        <f ca="1">IF(LEN(B30)&gt;0,'1-6'!Q30-'1-6'!P30,"")</f>
        <v>0</v>
      </c>
      <c r="R30" s="177"/>
      <c r="AA30" s="162">
        <f>ROW()</f>
        <v>30</v>
      </c>
      <c r="AB30" s="200" t="e">
        <f t="shared" ca="1" si="10"/>
        <v>#N/A</v>
      </c>
      <c r="AC30" s="200" t="e">
        <f t="shared" ca="1" si="11"/>
        <v>#N/A</v>
      </c>
      <c r="AD30" s="201" t="e">
        <f t="shared" ca="1" si="12"/>
        <v>#N/A</v>
      </c>
      <c r="AE30" s="200" t="e">
        <f t="shared" ca="1" si="13"/>
        <v>#N/A</v>
      </c>
      <c r="AF30" s="201" t="e">
        <f t="shared" ca="1" si="14"/>
        <v>#N/A</v>
      </c>
      <c r="AG30" s="200" t="e">
        <f t="shared" ca="1" si="15"/>
        <v>#N/A</v>
      </c>
      <c r="AH30" s="200" t="e">
        <f t="shared" ca="1" si="16"/>
        <v>#N/A</v>
      </c>
      <c r="AI30" s="202" t="e">
        <f t="shared" ca="1" si="17"/>
        <v>#N/A</v>
      </c>
      <c r="AJ30" s="200" t="e">
        <f t="shared" ca="1" si="18"/>
        <v>#N/A</v>
      </c>
      <c r="AK30" s="200" t="e">
        <f t="shared" ca="1" si="19"/>
        <v>#N/A</v>
      </c>
    </row>
    <row r="31" spans="1:46" ht="27" customHeight="1" x14ac:dyDescent="0.25">
      <c r="A31" s="51">
        <f>'OSNOVNA PLAČA'!A25</f>
        <v>16</v>
      </c>
      <c r="B31" s="158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4">
        <f ca="1">IF(LEN(B31)&gt;0,SUM('OBRAČUNANA OSNOVNA PLAČA'!K25:P25),"")</f>
        <v>0</v>
      </c>
      <c r="F31" s="55"/>
      <c r="G31" s="55"/>
      <c r="H31" s="55"/>
      <c r="I31" s="55"/>
      <c r="J31" s="55"/>
      <c r="K31" s="175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6">
        <f t="shared" ca="1" si="9"/>
        <v>0</v>
      </c>
      <c r="Q31" s="176">
        <f ca="1">IF(LEN(B31)&gt;0,'1-6'!Q31-'1-6'!P31,"")</f>
        <v>0</v>
      </c>
      <c r="R31" s="177"/>
      <c r="AA31" s="162">
        <f>ROW()</f>
        <v>31</v>
      </c>
      <c r="AB31" s="200" t="e">
        <f t="shared" ca="1" si="10"/>
        <v>#N/A</v>
      </c>
      <c r="AC31" s="200" t="e">
        <f t="shared" ca="1" si="11"/>
        <v>#N/A</v>
      </c>
      <c r="AD31" s="201" t="e">
        <f t="shared" ca="1" si="12"/>
        <v>#N/A</v>
      </c>
      <c r="AE31" s="200" t="e">
        <f t="shared" ca="1" si="13"/>
        <v>#N/A</v>
      </c>
      <c r="AF31" s="201" t="e">
        <f t="shared" ca="1" si="14"/>
        <v>#N/A</v>
      </c>
      <c r="AG31" s="200" t="e">
        <f t="shared" ca="1" si="15"/>
        <v>#N/A</v>
      </c>
      <c r="AH31" s="200" t="e">
        <f t="shared" ca="1" si="16"/>
        <v>#N/A</v>
      </c>
      <c r="AI31" s="202" t="e">
        <f t="shared" ca="1" si="17"/>
        <v>#N/A</v>
      </c>
      <c r="AJ31" s="200" t="e">
        <f t="shared" ca="1" si="18"/>
        <v>#N/A</v>
      </c>
      <c r="AK31" s="200" t="e">
        <f t="shared" ca="1" si="19"/>
        <v>#N/A</v>
      </c>
    </row>
    <row r="32" spans="1:46" ht="27" customHeight="1" x14ac:dyDescent="0.25">
      <c r="A32" s="51">
        <f>'OSNOVNA PLAČA'!A26</f>
        <v>17</v>
      </c>
      <c r="B32" s="158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4">
        <f ca="1">IF(LEN(B32)&gt;0,SUM('OBRAČUNANA OSNOVNA PLAČA'!K26:P26),"")</f>
        <v>0</v>
      </c>
      <c r="F32" s="55"/>
      <c r="G32" s="55"/>
      <c r="H32" s="55"/>
      <c r="I32" s="55"/>
      <c r="J32" s="55"/>
      <c r="K32" s="175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6">
        <f t="shared" ca="1" si="9"/>
        <v>0</v>
      </c>
      <c r="Q32" s="176">
        <f ca="1">IF(LEN(B32)&gt;0,'1-6'!Q32-'1-6'!P32,"")</f>
        <v>0</v>
      </c>
      <c r="R32" s="177"/>
      <c r="AA32" s="162">
        <f>ROW()</f>
        <v>32</v>
      </c>
      <c r="AB32" s="200" t="e">
        <f t="shared" ca="1" si="10"/>
        <v>#N/A</v>
      </c>
      <c r="AC32" s="200" t="e">
        <f t="shared" ca="1" si="11"/>
        <v>#N/A</v>
      </c>
      <c r="AD32" s="201" t="e">
        <f t="shared" ca="1" si="12"/>
        <v>#N/A</v>
      </c>
      <c r="AE32" s="200" t="e">
        <f t="shared" ca="1" si="13"/>
        <v>#N/A</v>
      </c>
      <c r="AF32" s="201" t="e">
        <f t="shared" ca="1" si="14"/>
        <v>#N/A</v>
      </c>
      <c r="AG32" s="200" t="e">
        <f t="shared" ca="1" si="15"/>
        <v>#N/A</v>
      </c>
      <c r="AH32" s="200" t="e">
        <f t="shared" ca="1" si="16"/>
        <v>#N/A</v>
      </c>
      <c r="AI32" s="202" t="e">
        <f t="shared" ca="1" si="17"/>
        <v>#N/A</v>
      </c>
      <c r="AJ32" s="200" t="e">
        <f t="shared" ca="1" si="18"/>
        <v>#N/A</v>
      </c>
      <c r="AK32" s="200" t="e">
        <f t="shared" ca="1" si="19"/>
        <v>#N/A</v>
      </c>
    </row>
    <row r="33" spans="1:37" ht="27" customHeight="1" x14ac:dyDescent="0.25">
      <c r="A33" s="51">
        <f>'OSNOVNA PLAČA'!A27</f>
        <v>18</v>
      </c>
      <c r="B33" s="158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4">
        <f ca="1">IF(LEN(B33)&gt;0,SUM('OBRAČUNANA OSNOVNA PLAČA'!K27:P27),"")</f>
        <v>0</v>
      </c>
      <c r="F33" s="55"/>
      <c r="G33" s="55"/>
      <c r="H33" s="55"/>
      <c r="I33" s="55"/>
      <c r="J33" s="55"/>
      <c r="K33" s="175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6">
        <f t="shared" ca="1" si="9"/>
        <v>0</v>
      </c>
      <c r="Q33" s="176">
        <f ca="1">IF(LEN(B33)&gt;0,'1-6'!Q33-'1-6'!P33,"")</f>
        <v>0</v>
      </c>
      <c r="R33" s="177"/>
      <c r="AA33" s="162">
        <f>ROW()</f>
        <v>33</v>
      </c>
      <c r="AB33" s="200" t="e">
        <f t="shared" ca="1" si="10"/>
        <v>#N/A</v>
      </c>
      <c r="AC33" s="200" t="e">
        <f t="shared" ca="1" si="11"/>
        <v>#N/A</v>
      </c>
      <c r="AD33" s="201" t="e">
        <f t="shared" ca="1" si="12"/>
        <v>#N/A</v>
      </c>
      <c r="AE33" s="200" t="e">
        <f t="shared" ca="1" si="13"/>
        <v>#N/A</v>
      </c>
      <c r="AF33" s="201" t="e">
        <f t="shared" ca="1" si="14"/>
        <v>#N/A</v>
      </c>
      <c r="AG33" s="200" t="e">
        <f t="shared" ca="1" si="15"/>
        <v>#N/A</v>
      </c>
      <c r="AH33" s="200" t="e">
        <f t="shared" ca="1" si="16"/>
        <v>#N/A</v>
      </c>
      <c r="AI33" s="202" t="e">
        <f t="shared" ca="1" si="17"/>
        <v>#N/A</v>
      </c>
      <c r="AJ33" s="200" t="e">
        <f t="shared" ca="1" si="18"/>
        <v>#N/A</v>
      </c>
      <c r="AK33" s="200" t="e">
        <f t="shared" ca="1" si="19"/>
        <v>#N/A</v>
      </c>
    </row>
    <row r="34" spans="1:37" ht="27" customHeight="1" x14ac:dyDescent="0.25">
      <c r="A34" s="51">
        <f>'OSNOVNA PLAČA'!A28</f>
        <v>19</v>
      </c>
      <c r="B34" s="158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4">
        <f ca="1">IF(LEN(B34)&gt;0,SUM('OBRAČUNANA OSNOVNA PLAČA'!K28:P28),"")</f>
        <v>0</v>
      </c>
      <c r="F34" s="55"/>
      <c r="G34" s="55"/>
      <c r="H34" s="55"/>
      <c r="I34" s="55"/>
      <c r="J34" s="55"/>
      <c r="K34" s="175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6">
        <f t="shared" ca="1" si="9"/>
        <v>0</v>
      </c>
      <c r="Q34" s="176">
        <f ca="1">IF(LEN(B34)&gt;0,'1-6'!Q34-'1-6'!P34,"")</f>
        <v>0</v>
      </c>
      <c r="R34" s="177"/>
      <c r="AA34" s="162">
        <f>ROW()</f>
        <v>34</v>
      </c>
      <c r="AB34" s="200" t="e">
        <f t="shared" ca="1" si="10"/>
        <v>#N/A</v>
      </c>
      <c r="AC34" s="200" t="e">
        <f t="shared" ca="1" si="11"/>
        <v>#N/A</v>
      </c>
      <c r="AD34" s="201" t="e">
        <f t="shared" ca="1" si="12"/>
        <v>#N/A</v>
      </c>
      <c r="AE34" s="200" t="e">
        <f t="shared" ca="1" si="13"/>
        <v>#N/A</v>
      </c>
      <c r="AF34" s="201" t="e">
        <f t="shared" ca="1" si="14"/>
        <v>#N/A</v>
      </c>
      <c r="AG34" s="200" t="e">
        <f t="shared" ca="1" si="15"/>
        <v>#N/A</v>
      </c>
      <c r="AH34" s="200" t="e">
        <f t="shared" ca="1" si="16"/>
        <v>#N/A</v>
      </c>
      <c r="AI34" s="202" t="e">
        <f t="shared" ca="1" si="17"/>
        <v>#N/A</v>
      </c>
      <c r="AJ34" s="200" t="e">
        <f t="shared" ca="1" si="18"/>
        <v>#N/A</v>
      </c>
      <c r="AK34" s="200" t="e">
        <f t="shared" ca="1" si="19"/>
        <v>#N/A</v>
      </c>
    </row>
    <row r="35" spans="1:37" ht="27" customHeight="1" x14ac:dyDescent="0.25">
      <c r="A35" s="51">
        <f>'OSNOVNA PLAČA'!A29</f>
        <v>20</v>
      </c>
      <c r="B35" s="158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4">
        <f ca="1">IF(LEN(B35)&gt;0,SUM('OBRAČUNANA OSNOVNA PLAČA'!K29:P29),"")</f>
        <v>0</v>
      </c>
      <c r="F35" s="55"/>
      <c r="G35" s="55"/>
      <c r="H35" s="55"/>
      <c r="I35" s="55"/>
      <c r="J35" s="55"/>
      <c r="K35" s="175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6">
        <f t="shared" ca="1" si="9"/>
        <v>0</v>
      </c>
      <c r="Q35" s="176">
        <f ca="1">IF(LEN(B35)&gt;0,'1-6'!Q35-'1-6'!P35,"")</f>
        <v>0</v>
      </c>
      <c r="R35" s="177"/>
      <c r="AA35" s="162">
        <f>ROW()</f>
        <v>35</v>
      </c>
      <c r="AB35" s="200" t="e">
        <f t="shared" ca="1" si="10"/>
        <v>#N/A</v>
      </c>
      <c r="AC35" s="200" t="e">
        <f t="shared" ca="1" si="11"/>
        <v>#N/A</v>
      </c>
      <c r="AD35" s="201" t="e">
        <f t="shared" ca="1" si="12"/>
        <v>#N/A</v>
      </c>
      <c r="AE35" s="200" t="e">
        <f t="shared" ca="1" si="13"/>
        <v>#N/A</v>
      </c>
      <c r="AF35" s="201" t="e">
        <f t="shared" ca="1" si="14"/>
        <v>#N/A</v>
      </c>
      <c r="AG35" s="200" t="e">
        <f t="shared" ca="1" si="15"/>
        <v>#N/A</v>
      </c>
      <c r="AH35" s="200" t="e">
        <f t="shared" ca="1" si="16"/>
        <v>#N/A</v>
      </c>
      <c r="AI35" s="202" t="e">
        <f t="shared" ca="1" si="17"/>
        <v>#N/A</v>
      </c>
      <c r="AJ35" s="200" t="e">
        <f t="shared" ca="1" si="18"/>
        <v>#N/A</v>
      </c>
      <c r="AK35" s="200" t="e">
        <f t="shared" ca="1" si="19"/>
        <v>#N/A</v>
      </c>
    </row>
    <row r="36" spans="1:37" ht="27" customHeight="1" x14ac:dyDescent="0.25">
      <c r="A36" s="51">
        <f>'OSNOVNA PLAČA'!A30</f>
        <v>21</v>
      </c>
      <c r="B36" s="158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4">
        <f ca="1">IF(LEN(B36)&gt;0,SUM('OBRAČUNANA OSNOVNA PLAČA'!K30:P30),"")</f>
        <v>0</v>
      </c>
      <c r="F36" s="55"/>
      <c r="G36" s="55"/>
      <c r="H36" s="55"/>
      <c r="I36" s="55"/>
      <c r="J36" s="55"/>
      <c r="K36" s="175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6">
        <f t="shared" ca="1" si="9"/>
        <v>0</v>
      </c>
      <c r="Q36" s="176">
        <f ca="1">IF(LEN(B36)&gt;0,'1-6'!Q36-'1-6'!P36,"")</f>
        <v>0</v>
      </c>
      <c r="R36" s="177"/>
      <c r="AA36" s="162">
        <f>ROW()</f>
        <v>36</v>
      </c>
      <c r="AB36" s="200" t="e">
        <f t="shared" ca="1" si="10"/>
        <v>#N/A</v>
      </c>
      <c r="AC36" s="200" t="e">
        <f t="shared" ca="1" si="11"/>
        <v>#N/A</v>
      </c>
      <c r="AD36" s="201" t="e">
        <f t="shared" ca="1" si="12"/>
        <v>#N/A</v>
      </c>
      <c r="AE36" s="200" t="e">
        <f t="shared" ca="1" si="13"/>
        <v>#N/A</v>
      </c>
      <c r="AF36" s="201" t="e">
        <f t="shared" ca="1" si="14"/>
        <v>#N/A</v>
      </c>
      <c r="AG36" s="200" t="e">
        <f t="shared" ca="1" si="15"/>
        <v>#N/A</v>
      </c>
      <c r="AH36" s="200" t="e">
        <f t="shared" ca="1" si="16"/>
        <v>#N/A</v>
      </c>
      <c r="AI36" s="202" t="e">
        <f t="shared" ca="1" si="17"/>
        <v>#N/A</v>
      </c>
      <c r="AJ36" s="200" t="e">
        <f t="shared" ca="1" si="18"/>
        <v>#N/A</v>
      </c>
      <c r="AK36" s="200" t="e">
        <f t="shared" ca="1" si="19"/>
        <v>#N/A</v>
      </c>
    </row>
    <row r="37" spans="1:37" ht="27" customHeight="1" x14ac:dyDescent="0.25">
      <c r="A37" s="51">
        <f>'OSNOVNA PLAČA'!A31</f>
        <v>22</v>
      </c>
      <c r="B37" s="158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4">
        <f ca="1">IF(LEN(B37)&gt;0,SUM('OBRAČUNANA OSNOVNA PLAČA'!K31:P31),"")</f>
        <v>0</v>
      </c>
      <c r="F37" s="55"/>
      <c r="G37" s="55"/>
      <c r="H37" s="55"/>
      <c r="I37" s="55"/>
      <c r="J37" s="55"/>
      <c r="K37" s="175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6">
        <f t="shared" ca="1" si="9"/>
        <v>0</v>
      </c>
      <c r="Q37" s="176">
        <f ca="1">IF(LEN(B37)&gt;0,'1-6'!Q37-'1-6'!P37,"")</f>
        <v>0</v>
      </c>
      <c r="R37" s="177"/>
      <c r="AA37" s="162">
        <f>ROW()</f>
        <v>37</v>
      </c>
      <c r="AB37" s="200" t="e">
        <f t="shared" ca="1" si="10"/>
        <v>#N/A</v>
      </c>
      <c r="AC37" s="200" t="e">
        <f t="shared" ca="1" si="11"/>
        <v>#N/A</v>
      </c>
      <c r="AD37" s="201" t="e">
        <f t="shared" ca="1" si="12"/>
        <v>#N/A</v>
      </c>
      <c r="AE37" s="200" t="e">
        <f t="shared" ca="1" si="13"/>
        <v>#N/A</v>
      </c>
      <c r="AF37" s="201" t="e">
        <f t="shared" ca="1" si="14"/>
        <v>#N/A</v>
      </c>
      <c r="AG37" s="200" t="e">
        <f t="shared" ca="1" si="15"/>
        <v>#N/A</v>
      </c>
      <c r="AH37" s="200" t="e">
        <f t="shared" ca="1" si="16"/>
        <v>#N/A</v>
      </c>
      <c r="AI37" s="202" t="e">
        <f t="shared" ca="1" si="17"/>
        <v>#N/A</v>
      </c>
      <c r="AJ37" s="200" t="e">
        <f t="shared" ca="1" si="18"/>
        <v>#N/A</v>
      </c>
      <c r="AK37" s="200" t="e">
        <f t="shared" ca="1" si="19"/>
        <v>#N/A</v>
      </c>
    </row>
    <row r="38" spans="1:37" ht="27" customHeight="1" x14ac:dyDescent="0.25">
      <c r="A38" s="51">
        <f>'OSNOVNA PLAČA'!A32</f>
        <v>23</v>
      </c>
      <c r="B38" s="158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4">
        <f ca="1">IF(LEN(B38)&gt;0,SUM('OBRAČUNANA OSNOVNA PLAČA'!K32:P32),"")</f>
        <v>0</v>
      </c>
      <c r="F38" s="55"/>
      <c r="G38" s="55"/>
      <c r="H38" s="55"/>
      <c r="I38" s="55"/>
      <c r="J38" s="55"/>
      <c r="K38" s="175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6">
        <f t="shared" ca="1" si="9"/>
        <v>0</v>
      </c>
      <c r="Q38" s="176">
        <f ca="1">IF(LEN(B38)&gt;0,'1-6'!Q38-'1-6'!P38,"")</f>
        <v>0</v>
      </c>
      <c r="R38" s="177"/>
      <c r="AA38" s="162">
        <f>ROW()</f>
        <v>38</v>
      </c>
      <c r="AB38" s="200" t="e">
        <f t="shared" ca="1" si="10"/>
        <v>#N/A</v>
      </c>
      <c r="AC38" s="200" t="e">
        <f t="shared" ca="1" si="11"/>
        <v>#N/A</v>
      </c>
      <c r="AD38" s="201" t="e">
        <f t="shared" ca="1" si="12"/>
        <v>#N/A</v>
      </c>
      <c r="AE38" s="200" t="e">
        <f t="shared" ca="1" si="13"/>
        <v>#N/A</v>
      </c>
      <c r="AF38" s="201" t="e">
        <f t="shared" ca="1" si="14"/>
        <v>#N/A</v>
      </c>
      <c r="AG38" s="200" t="e">
        <f t="shared" ca="1" si="15"/>
        <v>#N/A</v>
      </c>
      <c r="AH38" s="200" t="e">
        <f t="shared" ca="1" si="16"/>
        <v>#N/A</v>
      </c>
      <c r="AI38" s="202" t="e">
        <f t="shared" ca="1" si="17"/>
        <v>#N/A</v>
      </c>
      <c r="AJ38" s="200" t="e">
        <f t="shared" ca="1" si="18"/>
        <v>#N/A</v>
      </c>
      <c r="AK38" s="200" t="e">
        <f t="shared" ca="1" si="19"/>
        <v>#N/A</v>
      </c>
    </row>
    <row r="39" spans="1:37" ht="27" customHeight="1" x14ac:dyDescent="0.25">
      <c r="A39" s="51">
        <f>'OSNOVNA PLAČA'!A33</f>
        <v>24</v>
      </c>
      <c r="B39" s="158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4">
        <f ca="1">IF(LEN(B39)&gt;0,SUM('OBRAČUNANA OSNOVNA PLAČA'!K33:P33),"")</f>
        <v>0</v>
      </c>
      <c r="F39" s="55"/>
      <c r="G39" s="55"/>
      <c r="H39" s="55"/>
      <c r="I39" s="55"/>
      <c r="J39" s="55"/>
      <c r="K39" s="175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6">
        <f t="shared" ca="1" si="9"/>
        <v>0</v>
      </c>
      <c r="Q39" s="176">
        <f ca="1">IF(LEN(B39)&gt;0,'1-6'!Q39-'1-6'!P39,"")</f>
        <v>0</v>
      </c>
      <c r="R39" s="177"/>
      <c r="AA39" s="162">
        <f>ROW()</f>
        <v>39</v>
      </c>
      <c r="AB39" s="200" t="e">
        <f t="shared" ca="1" si="10"/>
        <v>#N/A</v>
      </c>
      <c r="AC39" s="200" t="e">
        <f t="shared" ca="1" si="11"/>
        <v>#N/A</v>
      </c>
      <c r="AD39" s="201" t="e">
        <f t="shared" ca="1" si="12"/>
        <v>#N/A</v>
      </c>
      <c r="AE39" s="200" t="e">
        <f t="shared" ca="1" si="13"/>
        <v>#N/A</v>
      </c>
      <c r="AF39" s="201" t="e">
        <f t="shared" ca="1" si="14"/>
        <v>#N/A</v>
      </c>
      <c r="AG39" s="200" t="e">
        <f t="shared" ca="1" si="15"/>
        <v>#N/A</v>
      </c>
      <c r="AH39" s="200" t="e">
        <f t="shared" ca="1" si="16"/>
        <v>#N/A</v>
      </c>
      <c r="AI39" s="202" t="e">
        <f t="shared" ca="1" si="17"/>
        <v>#N/A</v>
      </c>
      <c r="AJ39" s="200" t="e">
        <f t="shared" ca="1" si="18"/>
        <v>#N/A</v>
      </c>
      <c r="AK39" s="200" t="e">
        <f t="shared" ca="1" si="19"/>
        <v>#N/A</v>
      </c>
    </row>
    <row r="40" spans="1:37" ht="27" customHeight="1" x14ac:dyDescent="0.25">
      <c r="A40" s="51">
        <f>'OSNOVNA PLAČA'!A34</f>
        <v>25</v>
      </c>
      <c r="B40" s="158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4">
        <f ca="1">IF(LEN(B40)&gt;0,SUM('OBRAČUNANA OSNOVNA PLAČA'!K34:P34),"")</f>
        <v>0</v>
      </c>
      <c r="F40" s="55"/>
      <c r="G40" s="55"/>
      <c r="H40" s="55"/>
      <c r="I40" s="55"/>
      <c r="J40" s="55"/>
      <c r="K40" s="175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6">
        <f t="shared" ca="1" si="9"/>
        <v>0</v>
      </c>
      <c r="Q40" s="176">
        <f ca="1">IF(LEN(B40)&gt;0,'1-6'!Q40-'1-6'!P40,"")</f>
        <v>0</v>
      </c>
      <c r="R40" s="177"/>
      <c r="AA40" s="162">
        <f>ROW()</f>
        <v>40</v>
      </c>
      <c r="AB40" s="200" t="e">
        <f t="shared" ca="1" si="10"/>
        <v>#N/A</v>
      </c>
      <c r="AC40" s="200" t="e">
        <f t="shared" ca="1" si="11"/>
        <v>#N/A</v>
      </c>
      <c r="AD40" s="201" t="e">
        <f t="shared" ca="1" si="12"/>
        <v>#N/A</v>
      </c>
      <c r="AE40" s="200" t="e">
        <f t="shared" ca="1" si="13"/>
        <v>#N/A</v>
      </c>
      <c r="AF40" s="201" t="e">
        <f t="shared" ca="1" si="14"/>
        <v>#N/A</v>
      </c>
      <c r="AG40" s="200" t="e">
        <f t="shared" ca="1" si="15"/>
        <v>#N/A</v>
      </c>
      <c r="AH40" s="200" t="e">
        <f t="shared" ca="1" si="16"/>
        <v>#N/A</v>
      </c>
      <c r="AI40" s="202" t="e">
        <f t="shared" ca="1" si="17"/>
        <v>#N/A</v>
      </c>
      <c r="AJ40" s="200" t="e">
        <f t="shared" ca="1" si="18"/>
        <v>#N/A</v>
      </c>
      <c r="AK40" s="200" t="e">
        <f t="shared" ca="1" si="19"/>
        <v>#N/A</v>
      </c>
    </row>
    <row r="41" spans="1:37" ht="27" customHeight="1" x14ac:dyDescent="0.25">
      <c r="A41" s="51">
        <f>'OSNOVNA PLAČA'!A35</f>
        <v>26</v>
      </c>
      <c r="B41" s="158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4">
        <f ca="1">IF(LEN(B41)&gt;0,SUM('OBRAČUNANA OSNOVNA PLAČA'!K35:P35),"")</f>
        <v>0</v>
      </c>
      <c r="F41" s="55"/>
      <c r="G41" s="55"/>
      <c r="H41" s="55"/>
      <c r="I41" s="55"/>
      <c r="J41" s="55"/>
      <c r="K41" s="175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6">
        <f t="shared" ca="1" si="9"/>
        <v>0</v>
      </c>
      <c r="Q41" s="176">
        <f ca="1">IF(LEN(B41)&gt;0,'1-6'!Q41-'1-6'!P41,"")</f>
        <v>0</v>
      </c>
      <c r="R41" s="177"/>
      <c r="AA41" s="162">
        <f>ROW()</f>
        <v>41</v>
      </c>
      <c r="AB41" s="200" t="e">
        <f t="shared" ca="1" si="10"/>
        <v>#N/A</v>
      </c>
      <c r="AC41" s="200" t="e">
        <f t="shared" ca="1" si="11"/>
        <v>#N/A</v>
      </c>
      <c r="AD41" s="201" t="e">
        <f t="shared" ca="1" si="12"/>
        <v>#N/A</v>
      </c>
      <c r="AE41" s="200" t="e">
        <f t="shared" ca="1" si="13"/>
        <v>#N/A</v>
      </c>
      <c r="AF41" s="201" t="e">
        <f t="shared" ca="1" si="14"/>
        <v>#N/A</v>
      </c>
      <c r="AG41" s="200" t="e">
        <f t="shared" ca="1" si="15"/>
        <v>#N/A</v>
      </c>
      <c r="AH41" s="200" t="e">
        <f t="shared" ca="1" si="16"/>
        <v>#N/A</v>
      </c>
      <c r="AI41" s="202" t="e">
        <f t="shared" ca="1" si="17"/>
        <v>#N/A</v>
      </c>
      <c r="AJ41" s="200" t="e">
        <f t="shared" ca="1" si="18"/>
        <v>#N/A</v>
      </c>
      <c r="AK41" s="200" t="e">
        <f t="shared" ca="1" si="19"/>
        <v>#N/A</v>
      </c>
    </row>
    <row r="42" spans="1:37" ht="27" customHeight="1" x14ac:dyDescent="0.25">
      <c r="A42" s="51">
        <f>'OSNOVNA PLAČA'!A36</f>
        <v>27</v>
      </c>
      <c r="B42" s="158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4">
        <f ca="1">IF(LEN(B42)&gt;0,SUM('OBRAČUNANA OSNOVNA PLAČA'!K36:P36),"")</f>
        <v>0</v>
      </c>
      <c r="F42" s="55"/>
      <c r="G42" s="55"/>
      <c r="H42" s="55"/>
      <c r="I42" s="55"/>
      <c r="J42" s="55"/>
      <c r="K42" s="175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6">
        <f t="shared" ca="1" si="9"/>
        <v>0</v>
      </c>
      <c r="Q42" s="176">
        <f ca="1">IF(LEN(B42)&gt;0,'1-6'!Q42-'1-6'!P42,"")</f>
        <v>0</v>
      </c>
      <c r="R42" s="177"/>
      <c r="AA42" s="162">
        <f>ROW()</f>
        <v>42</v>
      </c>
      <c r="AB42" s="200" t="e">
        <f t="shared" ca="1" si="10"/>
        <v>#N/A</v>
      </c>
      <c r="AC42" s="200" t="e">
        <f t="shared" ca="1" si="11"/>
        <v>#N/A</v>
      </c>
      <c r="AD42" s="201" t="e">
        <f t="shared" ca="1" si="12"/>
        <v>#N/A</v>
      </c>
      <c r="AE42" s="200" t="e">
        <f t="shared" ca="1" si="13"/>
        <v>#N/A</v>
      </c>
      <c r="AF42" s="201" t="e">
        <f t="shared" ca="1" si="14"/>
        <v>#N/A</v>
      </c>
      <c r="AG42" s="200" t="e">
        <f t="shared" ca="1" si="15"/>
        <v>#N/A</v>
      </c>
      <c r="AH42" s="200" t="e">
        <f t="shared" ca="1" si="16"/>
        <v>#N/A</v>
      </c>
      <c r="AI42" s="202" t="e">
        <f t="shared" ca="1" si="17"/>
        <v>#N/A</v>
      </c>
      <c r="AJ42" s="200" t="e">
        <f t="shared" ca="1" si="18"/>
        <v>#N/A</v>
      </c>
      <c r="AK42" s="200" t="e">
        <f t="shared" ca="1" si="19"/>
        <v>#N/A</v>
      </c>
    </row>
    <row r="43" spans="1:37" ht="27" customHeight="1" x14ac:dyDescent="0.25">
      <c r="A43" s="51">
        <f>'OSNOVNA PLAČA'!A37</f>
        <v>28</v>
      </c>
      <c r="B43" s="158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4">
        <f ca="1">IF(LEN(B43)&gt;0,SUM('OBRAČUNANA OSNOVNA PLAČA'!K37:P37),"")</f>
        <v>0</v>
      </c>
      <c r="F43" s="55"/>
      <c r="G43" s="55"/>
      <c r="H43" s="55"/>
      <c r="I43" s="55"/>
      <c r="J43" s="55"/>
      <c r="K43" s="175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6">
        <f t="shared" ca="1" si="9"/>
        <v>0</v>
      </c>
      <c r="Q43" s="176">
        <f ca="1">IF(LEN(B43)&gt;0,'1-6'!Q43-'1-6'!P43,"")</f>
        <v>0</v>
      </c>
      <c r="R43" s="177"/>
      <c r="AA43" s="162">
        <f>ROW()</f>
        <v>43</v>
      </c>
      <c r="AB43" s="200" t="e">
        <f t="shared" ca="1" si="10"/>
        <v>#N/A</v>
      </c>
      <c r="AC43" s="200" t="e">
        <f t="shared" ca="1" si="11"/>
        <v>#N/A</v>
      </c>
      <c r="AD43" s="201" t="e">
        <f t="shared" ca="1" si="12"/>
        <v>#N/A</v>
      </c>
      <c r="AE43" s="200" t="e">
        <f t="shared" ca="1" si="13"/>
        <v>#N/A</v>
      </c>
      <c r="AF43" s="201" t="e">
        <f t="shared" ca="1" si="14"/>
        <v>#N/A</v>
      </c>
      <c r="AG43" s="200" t="e">
        <f t="shared" ca="1" si="15"/>
        <v>#N/A</v>
      </c>
      <c r="AH43" s="200" t="e">
        <f t="shared" ca="1" si="16"/>
        <v>#N/A</v>
      </c>
      <c r="AI43" s="202" t="e">
        <f t="shared" ca="1" si="17"/>
        <v>#N/A</v>
      </c>
      <c r="AJ43" s="200" t="e">
        <f t="shared" ca="1" si="18"/>
        <v>#N/A</v>
      </c>
      <c r="AK43" s="200" t="e">
        <f t="shared" ca="1" si="19"/>
        <v>#N/A</v>
      </c>
    </row>
    <row r="44" spans="1:37" ht="27" customHeight="1" x14ac:dyDescent="0.25">
      <c r="A44" s="51">
        <f>'OSNOVNA PLAČA'!A38</f>
        <v>29</v>
      </c>
      <c r="B44" s="158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4">
        <f ca="1">IF(LEN(B44)&gt;0,SUM('OBRAČUNANA OSNOVNA PLAČA'!K38:P38),"")</f>
        <v>0</v>
      </c>
      <c r="F44" s="55"/>
      <c r="G44" s="55"/>
      <c r="H44" s="55"/>
      <c r="I44" s="55"/>
      <c r="J44" s="55"/>
      <c r="K44" s="175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6">
        <f t="shared" ca="1" si="9"/>
        <v>0</v>
      </c>
      <c r="Q44" s="176">
        <f ca="1">IF(LEN(B44)&gt;0,'1-6'!Q44-'1-6'!P44,"")</f>
        <v>0</v>
      </c>
      <c r="R44" s="177"/>
      <c r="AA44" s="162">
        <f>ROW()</f>
        <v>44</v>
      </c>
      <c r="AB44" s="200" t="e">
        <f t="shared" ca="1" si="10"/>
        <v>#N/A</v>
      </c>
      <c r="AC44" s="200" t="e">
        <f t="shared" ca="1" si="11"/>
        <v>#N/A</v>
      </c>
      <c r="AD44" s="201" t="e">
        <f t="shared" ca="1" si="12"/>
        <v>#N/A</v>
      </c>
      <c r="AE44" s="200" t="e">
        <f t="shared" ca="1" si="13"/>
        <v>#N/A</v>
      </c>
      <c r="AF44" s="201" t="e">
        <f t="shared" ca="1" si="14"/>
        <v>#N/A</v>
      </c>
      <c r="AG44" s="200" t="e">
        <f t="shared" ca="1" si="15"/>
        <v>#N/A</v>
      </c>
      <c r="AH44" s="200" t="e">
        <f t="shared" ca="1" si="16"/>
        <v>#N/A</v>
      </c>
      <c r="AI44" s="202" t="e">
        <f t="shared" ca="1" si="17"/>
        <v>#N/A</v>
      </c>
      <c r="AJ44" s="200" t="e">
        <f t="shared" ca="1" si="18"/>
        <v>#N/A</v>
      </c>
      <c r="AK44" s="200" t="e">
        <f t="shared" ca="1" si="19"/>
        <v>#N/A</v>
      </c>
    </row>
    <row r="45" spans="1:37" ht="27" customHeight="1" x14ac:dyDescent="0.25">
      <c r="A45" s="51">
        <f>'OSNOVNA PLAČA'!A39</f>
        <v>30</v>
      </c>
      <c r="B45" s="158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4">
        <f ca="1">IF(LEN(B45)&gt;0,SUM('OBRAČUNANA OSNOVNA PLAČA'!K39:P39),"")</f>
        <v>0</v>
      </c>
      <c r="F45" s="55"/>
      <c r="G45" s="55"/>
      <c r="H45" s="55"/>
      <c r="I45" s="55"/>
      <c r="J45" s="55"/>
      <c r="K45" s="175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6">
        <f t="shared" ca="1" si="9"/>
        <v>0</v>
      </c>
      <c r="Q45" s="176">
        <f ca="1">IF(LEN(B45)&gt;0,'1-6'!Q45-'1-6'!P45,"")</f>
        <v>0</v>
      </c>
      <c r="R45" s="177"/>
      <c r="AA45" s="162">
        <f>ROW()</f>
        <v>45</v>
      </c>
      <c r="AB45" s="200" t="e">
        <f t="shared" ca="1" si="10"/>
        <v>#N/A</v>
      </c>
      <c r="AC45" s="200" t="e">
        <f t="shared" ca="1" si="11"/>
        <v>#N/A</v>
      </c>
      <c r="AD45" s="201" t="e">
        <f t="shared" ca="1" si="12"/>
        <v>#N/A</v>
      </c>
      <c r="AE45" s="200" t="e">
        <f t="shared" ca="1" si="13"/>
        <v>#N/A</v>
      </c>
      <c r="AF45" s="201" t="e">
        <f t="shared" ca="1" si="14"/>
        <v>#N/A</v>
      </c>
      <c r="AG45" s="200" t="e">
        <f t="shared" ca="1" si="15"/>
        <v>#N/A</v>
      </c>
      <c r="AH45" s="200" t="e">
        <f t="shared" ca="1" si="16"/>
        <v>#N/A</v>
      </c>
      <c r="AI45" s="202" t="e">
        <f t="shared" ca="1" si="17"/>
        <v>#N/A</v>
      </c>
      <c r="AJ45" s="200" t="e">
        <f t="shared" ca="1" si="18"/>
        <v>#N/A</v>
      </c>
      <c r="AK45" s="200" t="e">
        <f t="shared" ca="1" si="19"/>
        <v>#N/A</v>
      </c>
    </row>
    <row r="46" spans="1:37" ht="27" customHeight="1" x14ac:dyDescent="0.25">
      <c r="A46" s="51">
        <f>'OSNOVNA PLAČA'!A40</f>
        <v>31</v>
      </c>
      <c r="B46" s="158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4">
        <f ca="1">IF(LEN(B46)&gt;0,SUM('OBRAČUNANA OSNOVNA PLAČA'!K40:P40),"")</f>
        <v>0</v>
      </c>
      <c r="F46" s="55"/>
      <c r="G46" s="55"/>
      <c r="H46" s="55"/>
      <c r="I46" s="55"/>
      <c r="J46" s="55"/>
      <c r="K46" s="175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6">
        <f t="shared" ca="1" si="9"/>
        <v>0</v>
      </c>
      <c r="Q46" s="176">
        <f ca="1">IF(LEN(B46)&gt;0,'1-6'!Q46-'1-6'!P46,"")</f>
        <v>0</v>
      </c>
      <c r="R46" s="177"/>
      <c r="AA46" s="162">
        <f>ROW()</f>
        <v>46</v>
      </c>
      <c r="AB46" s="200" t="e">
        <f t="shared" ca="1" si="10"/>
        <v>#N/A</v>
      </c>
      <c r="AC46" s="200" t="e">
        <f t="shared" ca="1" si="11"/>
        <v>#N/A</v>
      </c>
      <c r="AD46" s="201" t="e">
        <f t="shared" ca="1" si="12"/>
        <v>#N/A</v>
      </c>
      <c r="AE46" s="200" t="e">
        <f t="shared" ca="1" si="13"/>
        <v>#N/A</v>
      </c>
      <c r="AF46" s="201" t="e">
        <f t="shared" ca="1" si="14"/>
        <v>#N/A</v>
      </c>
      <c r="AG46" s="200" t="e">
        <f t="shared" ca="1" si="15"/>
        <v>#N/A</v>
      </c>
      <c r="AH46" s="200" t="e">
        <f t="shared" ca="1" si="16"/>
        <v>#N/A</v>
      </c>
      <c r="AI46" s="202" t="e">
        <f t="shared" ca="1" si="17"/>
        <v>#N/A</v>
      </c>
      <c r="AJ46" s="200" t="e">
        <f t="shared" ca="1" si="18"/>
        <v>#N/A</v>
      </c>
      <c r="AK46" s="200" t="e">
        <f t="shared" ca="1" si="19"/>
        <v>#N/A</v>
      </c>
    </row>
    <row r="47" spans="1:37" ht="27" customHeight="1" x14ac:dyDescent="0.25">
      <c r="A47" s="51">
        <f>'OSNOVNA PLAČA'!A41</f>
        <v>32</v>
      </c>
      <c r="B47" s="158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4">
        <f ca="1">IF(LEN(B47)&gt;0,SUM('OBRAČUNANA OSNOVNA PLAČA'!K41:P41),"")</f>
        <v>0</v>
      </c>
      <c r="F47" s="55"/>
      <c r="G47" s="55"/>
      <c r="H47" s="55"/>
      <c r="I47" s="55"/>
      <c r="J47" s="55"/>
      <c r="K47" s="175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6">
        <f t="shared" ca="1" si="9"/>
        <v>0</v>
      </c>
      <c r="Q47" s="176">
        <f ca="1">IF(LEN(B47)&gt;0,'1-6'!Q47-'1-6'!P47,"")</f>
        <v>0</v>
      </c>
      <c r="R47" s="177"/>
      <c r="AA47" s="162">
        <f>ROW()</f>
        <v>47</v>
      </c>
      <c r="AB47" s="200" t="e">
        <f t="shared" ca="1" si="10"/>
        <v>#N/A</v>
      </c>
      <c r="AC47" s="200" t="e">
        <f t="shared" ca="1" si="11"/>
        <v>#N/A</v>
      </c>
      <c r="AD47" s="201" t="e">
        <f t="shared" ca="1" si="12"/>
        <v>#N/A</v>
      </c>
      <c r="AE47" s="200" t="e">
        <f t="shared" ca="1" si="13"/>
        <v>#N/A</v>
      </c>
      <c r="AF47" s="201" t="e">
        <f t="shared" ca="1" si="14"/>
        <v>#N/A</v>
      </c>
      <c r="AG47" s="200" t="e">
        <f t="shared" ca="1" si="15"/>
        <v>#N/A</v>
      </c>
      <c r="AH47" s="200" t="e">
        <f t="shared" ca="1" si="16"/>
        <v>#N/A</v>
      </c>
      <c r="AI47" s="202" t="e">
        <f t="shared" ca="1" si="17"/>
        <v>#N/A</v>
      </c>
      <c r="AJ47" s="200" t="e">
        <f t="shared" ca="1" si="18"/>
        <v>#N/A</v>
      </c>
      <c r="AK47" s="200" t="e">
        <f t="shared" ca="1" si="19"/>
        <v>#N/A</v>
      </c>
    </row>
    <row r="48" spans="1:37" ht="27" customHeight="1" x14ac:dyDescent="0.25">
      <c r="A48" s="51">
        <f>'OSNOVNA PLAČA'!A42</f>
        <v>33</v>
      </c>
      <c r="B48" s="158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4">
        <f ca="1">IF(LEN(B48)&gt;0,SUM('OBRAČUNANA OSNOVNA PLAČA'!K42:P42),"")</f>
        <v>0</v>
      </c>
      <c r="F48" s="55"/>
      <c r="G48" s="55"/>
      <c r="H48" s="55"/>
      <c r="I48" s="55"/>
      <c r="J48" s="55"/>
      <c r="K48" s="175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ref="N48:N79" ca="1" si="21">IF(LEN(B48)&gt;0,L48*$O$167,"")</f>
        <v>0</v>
      </c>
      <c r="O48" s="120">
        <f t="shared" ca="1" si="8"/>
        <v>0</v>
      </c>
      <c r="P48" s="176">
        <f t="shared" ca="1" si="9"/>
        <v>0</v>
      </c>
      <c r="Q48" s="176">
        <f ca="1">IF(LEN(B48)&gt;0,'1-6'!Q48-'1-6'!P48,"")</f>
        <v>0</v>
      </c>
      <c r="R48" s="177"/>
      <c r="AA48" s="162">
        <f>ROW()</f>
        <v>48</v>
      </c>
      <c r="AB48" s="200" t="e">
        <f t="shared" ca="1" si="10"/>
        <v>#N/A</v>
      </c>
      <c r="AC48" s="200" t="e">
        <f t="shared" ca="1" si="11"/>
        <v>#N/A</v>
      </c>
      <c r="AD48" s="201" t="e">
        <f t="shared" ref="AD48:AD79" ca="1" si="22">IF(AB48&gt;=AC48,"-",$K48/(5*MAX($L$171:$L$172)))</f>
        <v>#N/A</v>
      </c>
      <c r="AE48" s="200" t="e">
        <f t="shared" ref="AE48:AE79" ca="1" si="23">IF(AB48&gt;=AC48,"-",$K48/(5*MAX($L$171:$L$172))*AJ48)</f>
        <v>#N/A</v>
      </c>
      <c r="AF48" s="201" t="e">
        <f t="shared" ref="AF48:AF79" ca="1" si="24">IF(AD48="-","-",AD48*$AE$167)</f>
        <v>#N/A</v>
      </c>
      <c r="AG48" s="200" t="e">
        <f t="shared" ref="AG48:AG79" ca="1" si="25">IF(AE48="-","-",AE48*$AE$167)</f>
        <v>#N/A</v>
      </c>
      <c r="AH48" s="200" t="e">
        <f t="shared" ca="1" si="16"/>
        <v>#N/A</v>
      </c>
      <c r="AI48" s="202" t="e">
        <f t="shared" ca="1" si="17"/>
        <v>#N/A</v>
      </c>
      <c r="AJ48" s="200" t="e">
        <f t="shared" ca="1" si="18"/>
        <v>#N/A</v>
      </c>
      <c r="AK48" s="200" t="e">
        <f t="shared" ca="1" si="19"/>
        <v>#N/A</v>
      </c>
    </row>
    <row r="49" spans="1:37" ht="27" customHeight="1" x14ac:dyDescent="0.25">
      <c r="A49" s="51">
        <f>'OSNOVNA PLAČA'!A43</f>
        <v>34</v>
      </c>
      <c r="B49" s="158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4">
        <f ca="1">IF(LEN(B49)&gt;0,SUM('OBRAČUNANA OSNOVNA PLAČA'!K43:P43),"")</f>
        <v>0</v>
      </c>
      <c r="F49" s="55"/>
      <c r="G49" s="55"/>
      <c r="H49" s="55"/>
      <c r="I49" s="55"/>
      <c r="J49" s="55"/>
      <c r="K49" s="175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21"/>
        <v>0</v>
      </c>
      <c r="O49" s="120">
        <f t="shared" ca="1" si="8"/>
        <v>0</v>
      </c>
      <c r="P49" s="176">
        <f t="shared" ca="1" si="9"/>
        <v>0</v>
      </c>
      <c r="Q49" s="176">
        <f ca="1">IF(LEN(B49)&gt;0,'1-6'!Q49-'1-6'!P49,"")</f>
        <v>0</v>
      </c>
      <c r="R49" s="177"/>
      <c r="AA49" s="162">
        <f>ROW()</f>
        <v>49</v>
      </c>
      <c r="AB49" s="200" t="e">
        <f t="shared" ca="1" si="10"/>
        <v>#N/A</v>
      </c>
      <c r="AC49" s="200" t="e">
        <f t="shared" ca="1" si="11"/>
        <v>#N/A</v>
      </c>
      <c r="AD49" s="201" t="e">
        <f t="shared" ca="1" si="22"/>
        <v>#N/A</v>
      </c>
      <c r="AE49" s="200" t="e">
        <f t="shared" ca="1" si="23"/>
        <v>#N/A</v>
      </c>
      <c r="AF49" s="201" t="e">
        <f t="shared" ca="1" si="24"/>
        <v>#N/A</v>
      </c>
      <c r="AG49" s="200" t="e">
        <f t="shared" ca="1" si="25"/>
        <v>#N/A</v>
      </c>
      <c r="AH49" s="200" t="e">
        <f t="shared" ca="1" si="16"/>
        <v>#N/A</v>
      </c>
      <c r="AI49" s="202" t="e">
        <f t="shared" ca="1" si="17"/>
        <v>#N/A</v>
      </c>
      <c r="AJ49" s="200" t="e">
        <f t="shared" ca="1" si="18"/>
        <v>#N/A</v>
      </c>
      <c r="AK49" s="200" t="e">
        <f t="shared" ca="1" si="19"/>
        <v>#N/A</v>
      </c>
    </row>
    <row r="50" spans="1:37" ht="27" customHeight="1" x14ac:dyDescent="0.25">
      <c r="A50" s="51">
        <f>'OSNOVNA PLAČA'!A44</f>
        <v>35</v>
      </c>
      <c r="B50" s="158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4">
        <f ca="1">IF(LEN(B50)&gt;0,SUM('OBRAČUNANA OSNOVNA PLAČA'!K44:P44),"")</f>
        <v>0</v>
      </c>
      <c r="F50" s="55"/>
      <c r="G50" s="55"/>
      <c r="H50" s="55"/>
      <c r="I50" s="55"/>
      <c r="J50" s="55"/>
      <c r="K50" s="175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21"/>
        <v>0</v>
      </c>
      <c r="O50" s="120">
        <f t="shared" ca="1" si="8"/>
        <v>0</v>
      </c>
      <c r="P50" s="176">
        <f t="shared" ca="1" si="9"/>
        <v>0</v>
      </c>
      <c r="Q50" s="176">
        <f ca="1">IF(LEN(B50)&gt;0,'1-6'!Q50-'1-6'!P50,"")</f>
        <v>0</v>
      </c>
      <c r="R50" s="177"/>
      <c r="AA50" s="162">
        <f>ROW()</f>
        <v>50</v>
      </c>
      <c r="AB50" s="200" t="e">
        <f t="shared" ca="1" si="10"/>
        <v>#N/A</v>
      </c>
      <c r="AC50" s="200" t="e">
        <f t="shared" ca="1" si="11"/>
        <v>#N/A</v>
      </c>
      <c r="AD50" s="201" t="e">
        <f t="shared" ca="1" si="22"/>
        <v>#N/A</v>
      </c>
      <c r="AE50" s="200" t="e">
        <f t="shared" ca="1" si="23"/>
        <v>#N/A</v>
      </c>
      <c r="AF50" s="201" t="e">
        <f t="shared" ca="1" si="24"/>
        <v>#N/A</v>
      </c>
      <c r="AG50" s="200" t="e">
        <f t="shared" ca="1" si="25"/>
        <v>#N/A</v>
      </c>
      <c r="AH50" s="200" t="e">
        <f t="shared" ca="1" si="16"/>
        <v>#N/A</v>
      </c>
      <c r="AI50" s="202" t="e">
        <f t="shared" ca="1" si="17"/>
        <v>#N/A</v>
      </c>
      <c r="AJ50" s="200" t="e">
        <f t="shared" ca="1" si="18"/>
        <v>#N/A</v>
      </c>
      <c r="AK50" s="200" t="e">
        <f t="shared" ca="1" si="19"/>
        <v>#N/A</v>
      </c>
    </row>
    <row r="51" spans="1:37" ht="27" customHeight="1" x14ac:dyDescent="0.25">
      <c r="A51" s="51">
        <f>'OSNOVNA PLAČA'!A45</f>
        <v>36</v>
      </c>
      <c r="B51" s="158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4">
        <f ca="1">IF(LEN(B51)&gt;0,SUM('OBRAČUNANA OSNOVNA PLAČA'!K45:P45),"")</f>
        <v>0</v>
      </c>
      <c r="F51" s="55"/>
      <c r="G51" s="55"/>
      <c r="H51" s="55"/>
      <c r="I51" s="55"/>
      <c r="J51" s="55"/>
      <c r="K51" s="175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21"/>
        <v>0</v>
      </c>
      <c r="O51" s="120">
        <f t="shared" ca="1" si="8"/>
        <v>0</v>
      </c>
      <c r="P51" s="176">
        <f t="shared" ca="1" si="9"/>
        <v>0</v>
      </c>
      <c r="Q51" s="176">
        <f ca="1">IF(LEN(B51)&gt;0,'1-6'!Q51-'1-6'!P51,"")</f>
        <v>0</v>
      </c>
      <c r="R51" s="177"/>
      <c r="AA51" s="162">
        <f>ROW()</f>
        <v>51</v>
      </c>
      <c r="AB51" s="200" t="e">
        <f t="shared" ca="1" si="10"/>
        <v>#N/A</v>
      </c>
      <c r="AC51" s="200" t="e">
        <f t="shared" ca="1" si="11"/>
        <v>#N/A</v>
      </c>
      <c r="AD51" s="201" t="e">
        <f t="shared" ca="1" si="22"/>
        <v>#N/A</v>
      </c>
      <c r="AE51" s="200" t="e">
        <f t="shared" ca="1" si="23"/>
        <v>#N/A</v>
      </c>
      <c r="AF51" s="201" t="e">
        <f t="shared" ca="1" si="24"/>
        <v>#N/A</v>
      </c>
      <c r="AG51" s="200" t="e">
        <f t="shared" ca="1" si="25"/>
        <v>#N/A</v>
      </c>
      <c r="AH51" s="200" t="e">
        <f t="shared" ca="1" si="16"/>
        <v>#N/A</v>
      </c>
      <c r="AI51" s="202" t="e">
        <f t="shared" ca="1" si="17"/>
        <v>#N/A</v>
      </c>
      <c r="AJ51" s="200" t="e">
        <f t="shared" ca="1" si="18"/>
        <v>#N/A</v>
      </c>
      <c r="AK51" s="200" t="e">
        <f t="shared" ca="1" si="19"/>
        <v>#N/A</v>
      </c>
    </row>
    <row r="52" spans="1:37" ht="27" customHeight="1" x14ac:dyDescent="0.25">
      <c r="A52" s="51">
        <f>'OSNOVNA PLAČA'!A46</f>
        <v>37</v>
      </c>
      <c r="B52" s="158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4">
        <f ca="1">IF(LEN(B52)&gt;0,SUM('OBRAČUNANA OSNOVNA PLAČA'!K46:P46),"")</f>
        <v>0</v>
      </c>
      <c r="F52" s="55"/>
      <c r="G52" s="55"/>
      <c r="H52" s="55"/>
      <c r="I52" s="55"/>
      <c r="J52" s="55"/>
      <c r="K52" s="175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21"/>
        <v>0</v>
      </c>
      <c r="O52" s="120">
        <f t="shared" ca="1" si="8"/>
        <v>0</v>
      </c>
      <c r="P52" s="176">
        <f t="shared" ca="1" si="9"/>
        <v>0</v>
      </c>
      <c r="Q52" s="176">
        <f ca="1">IF(LEN(B52)&gt;0,'1-6'!Q52-'1-6'!P52,"")</f>
        <v>0</v>
      </c>
      <c r="R52" s="177"/>
      <c r="AA52" s="162">
        <f>ROW()</f>
        <v>52</v>
      </c>
      <c r="AB52" s="200" t="e">
        <f t="shared" ca="1" si="10"/>
        <v>#N/A</v>
      </c>
      <c r="AC52" s="200" t="e">
        <f t="shared" ca="1" si="11"/>
        <v>#N/A</v>
      </c>
      <c r="AD52" s="201" t="e">
        <f t="shared" ca="1" si="22"/>
        <v>#N/A</v>
      </c>
      <c r="AE52" s="200" t="e">
        <f t="shared" ca="1" si="23"/>
        <v>#N/A</v>
      </c>
      <c r="AF52" s="201" t="e">
        <f t="shared" ca="1" si="24"/>
        <v>#N/A</v>
      </c>
      <c r="AG52" s="200" t="e">
        <f t="shared" ca="1" si="25"/>
        <v>#N/A</v>
      </c>
      <c r="AH52" s="200" t="e">
        <f t="shared" ca="1" si="16"/>
        <v>#N/A</v>
      </c>
      <c r="AI52" s="202" t="e">
        <f t="shared" ca="1" si="17"/>
        <v>#N/A</v>
      </c>
      <c r="AJ52" s="200" t="e">
        <f t="shared" ca="1" si="18"/>
        <v>#N/A</v>
      </c>
      <c r="AK52" s="200" t="e">
        <f t="shared" ca="1" si="19"/>
        <v>#N/A</v>
      </c>
    </row>
    <row r="53" spans="1:37" ht="27" customHeight="1" x14ac:dyDescent="0.25">
      <c r="A53" s="51">
        <f>'OSNOVNA PLAČA'!A47</f>
        <v>38</v>
      </c>
      <c r="B53" s="158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4">
        <f ca="1">IF(LEN(B53)&gt;0,SUM('OBRAČUNANA OSNOVNA PLAČA'!K47:P47),"")</f>
        <v>0</v>
      </c>
      <c r="F53" s="55"/>
      <c r="G53" s="55"/>
      <c r="H53" s="55"/>
      <c r="I53" s="55"/>
      <c r="J53" s="55"/>
      <c r="K53" s="175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21"/>
        <v>0</v>
      </c>
      <c r="O53" s="120">
        <f t="shared" ca="1" si="8"/>
        <v>0</v>
      </c>
      <c r="P53" s="176">
        <f t="shared" ca="1" si="9"/>
        <v>0</v>
      </c>
      <c r="Q53" s="176">
        <f ca="1">IF(LEN(B53)&gt;0,'1-6'!Q53-'1-6'!P53,"")</f>
        <v>0</v>
      </c>
      <c r="R53" s="177"/>
      <c r="AA53" s="162">
        <f>ROW()</f>
        <v>53</v>
      </c>
      <c r="AB53" s="200" t="e">
        <f t="shared" ca="1" si="10"/>
        <v>#N/A</v>
      </c>
      <c r="AC53" s="200" t="e">
        <f t="shared" ca="1" si="11"/>
        <v>#N/A</v>
      </c>
      <c r="AD53" s="201" t="e">
        <f t="shared" ca="1" si="22"/>
        <v>#N/A</v>
      </c>
      <c r="AE53" s="200" t="e">
        <f t="shared" ca="1" si="23"/>
        <v>#N/A</v>
      </c>
      <c r="AF53" s="201" t="e">
        <f t="shared" ca="1" si="24"/>
        <v>#N/A</v>
      </c>
      <c r="AG53" s="200" t="e">
        <f t="shared" ca="1" si="25"/>
        <v>#N/A</v>
      </c>
      <c r="AH53" s="200" t="e">
        <f t="shared" ca="1" si="16"/>
        <v>#N/A</v>
      </c>
      <c r="AI53" s="202" t="e">
        <f t="shared" ca="1" si="17"/>
        <v>#N/A</v>
      </c>
      <c r="AJ53" s="200" t="e">
        <f t="shared" ca="1" si="18"/>
        <v>#N/A</v>
      </c>
      <c r="AK53" s="200" t="e">
        <f t="shared" ca="1" si="19"/>
        <v>#N/A</v>
      </c>
    </row>
    <row r="54" spans="1:37" ht="27" customHeight="1" x14ac:dyDescent="0.25">
      <c r="A54" s="51">
        <f>'OSNOVNA PLAČA'!A48</f>
        <v>39</v>
      </c>
      <c r="B54" s="158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4">
        <f ca="1">IF(LEN(B54)&gt;0,SUM('OBRAČUNANA OSNOVNA PLAČA'!K48:P48),"")</f>
        <v>0</v>
      </c>
      <c r="F54" s="55"/>
      <c r="G54" s="55"/>
      <c r="H54" s="55"/>
      <c r="I54" s="55"/>
      <c r="J54" s="55"/>
      <c r="K54" s="175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21"/>
        <v>0</v>
      </c>
      <c r="O54" s="120">
        <f t="shared" ca="1" si="8"/>
        <v>0</v>
      </c>
      <c r="P54" s="176">
        <f t="shared" ca="1" si="9"/>
        <v>0</v>
      </c>
      <c r="Q54" s="176">
        <f ca="1">IF(LEN(B54)&gt;0,'1-6'!Q54-'1-6'!P54,"")</f>
        <v>0</v>
      </c>
      <c r="R54" s="177"/>
      <c r="AA54" s="162">
        <f>ROW()</f>
        <v>54</v>
      </c>
      <c r="AB54" s="200" t="e">
        <f t="shared" ca="1" si="10"/>
        <v>#N/A</v>
      </c>
      <c r="AC54" s="200" t="e">
        <f t="shared" ca="1" si="11"/>
        <v>#N/A</v>
      </c>
      <c r="AD54" s="201" t="e">
        <f t="shared" ca="1" si="22"/>
        <v>#N/A</v>
      </c>
      <c r="AE54" s="200" t="e">
        <f t="shared" ca="1" si="23"/>
        <v>#N/A</v>
      </c>
      <c r="AF54" s="201" t="e">
        <f t="shared" ca="1" si="24"/>
        <v>#N/A</v>
      </c>
      <c r="AG54" s="200" t="e">
        <f t="shared" ca="1" si="25"/>
        <v>#N/A</v>
      </c>
      <c r="AH54" s="200" t="e">
        <f t="shared" ca="1" si="16"/>
        <v>#N/A</v>
      </c>
      <c r="AI54" s="202" t="e">
        <f t="shared" ca="1" si="17"/>
        <v>#N/A</v>
      </c>
      <c r="AJ54" s="200" t="e">
        <f t="shared" ca="1" si="18"/>
        <v>#N/A</v>
      </c>
      <c r="AK54" s="200" t="e">
        <f t="shared" ca="1" si="19"/>
        <v>#N/A</v>
      </c>
    </row>
    <row r="55" spans="1:37" ht="27" customHeight="1" x14ac:dyDescent="0.25">
      <c r="A55" s="51">
        <f>'OSNOVNA PLAČA'!A49</f>
        <v>40</v>
      </c>
      <c r="B55" s="158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4">
        <f ca="1">IF(LEN(B55)&gt;0,SUM('OBRAČUNANA OSNOVNA PLAČA'!K49:P49),"")</f>
        <v>0</v>
      </c>
      <c r="F55" s="55"/>
      <c r="G55" s="55"/>
      <c r="H55" s="55"/>
      <c r="I55" s="55"/>
      <c r="J55" s="55"/>
      <c r="K55" s="175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21"/>
        <v>0</v>
      </c>
      <c r="O55" s="120">
        <f t="shared" ca="1" si="8"/>
        <v>0</v>
      </c>
      <c r="P55" s="176">
        <f t="shared" ca="1" si="9"/>
        <v>0</v>
      </c>
      <c r="Q55" s="176">
        <f ca="1">IF(LEN(B55)&gt;0,'1-6'!Q55-'1-6'!P55,"")</f>
        <v>0</v>
      </c>
      <c r="R55" s="177"/>
      <c r="AA55" s="162">
        <f>ROW()</f>
        <v>55</v>
      </c>
      <c r="AB55" s="200" t="e">
        <f t="shared" ca="1" si="10"/>
        <v>#N/A</v>
      </c>
      <c r="AC55" s="200" t="e">
        <f t="shared" ca="1" si="11"/>
        <v>#N/A</v>
      </c>
      <c r="AD55" s="201" t="e">
        <f t="shared" ca="1" si="22"/>
        <v>#N/A</v>
      </c>
      <c r="AE55" s="200" t="e">
        <f t="shared" ca="1" si="23"/>
        <v>#N/A</v>
      </c>
      <c r="AF55" s="201" t="e">
        <f t="shared" ca="1" si="24"/>
        <v>#N/A</v>
      </c>
      <c r="AG55" s="200" t="e">
        <f t="shared" ca="1" si="25"/>
        <v>#N/A</v>
      </c>
      <c r="AH55" s="200" t="e">
        <f t="shared" ca="1" si="16"/>
        <v>#N/A</v>
      </c>
      <c r="AI55" s="202" t="e">
        <f t="shared" ca="1" si="17"/>
        <v>#N/A</v>
      </c>
      <c r="AJ55" s="200" t="e">
        <f t="shared" ca="1" si="18"/>
        <v>#N/A</v>
      </c>
      <c r="AK55" s="200" t="e">
        <f t="shared" ca="1" si="19"/>
        <v>#N/A</v>
      </c>
    </row>
    <row r="56" spans="1:37" ht="27" customHeight="1" x14ac:dyDescent="0.25">
      <c r="A56" s="51">
        <f>'OSNOVNA PLAČA'!A50</f>
        <v>41</v>
      </c>
      <c r="B56" s="158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4">
        <f ca="1">IF(LEN(B56)&gt;0,SUM('OBRAČUNANA OSNOVNA PLAČA'!K50:P50),"")</f>
        <v>0</v>
      </c>
      <c r="F56" s="55"/>
      <c r="G56" s="55"/>
      <c r="H56" s="55"/>
      <c r="I56" s="55"/>
      <c r="J56" s="55"/>
      <c r="K56" s="175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21"/>
        <v>0</v>
      </c>
      <c r="O56" s="120">
        <f t="shared" ca="1" si="8"/>
        <v>0</v>
      </c>
      <c r="P56" s="176">
        <f t="shared" ca="1" si="9"/>
        <v>0</v>
      </c>
      <c r="Q56" s="176">
        <f ca="1">IF(LEN(B56)&gt;0,'1-6'!Q56-'1-6'!P56,"")</f>
        <v>0</v>
      </c>
      <c r="R56" s="177"/>
      <c r="AA56" s="162">
        <f>ROW()</f>
        <v>56</v>
      </c>
      <c r="AB56" s="200" t="e">
        <f t="shared" ca="1" si="10"/>
        <v>#N/A</v>
      </c>
      <c r="AC56" s="200" t="e">
        <f t="shared" ca="1" si="11"/>
        <v>#N/A</v>
      </c>
      <c r="AD56" s="201" t="e">
        <f t="shared" ca="1" si="22"/>
        <v>#N/A</v>
      </c>
      <c r="AE56" s="200" t="e">
        <f t="shared" ca="1" si="23"/>
        <v>#N/A</v>
      </c>
      <c r="AF56" s="201" t="e">
        <f t="shared" ca="1" si="24"/>
        <v>#N/A</v>
      </c>
      <c r="AG56" s="200" t="e">
        <f t="shared" ca="1" si="25"/>
        <v>#N/A</v>
      </c>
      <c r="AH56" s="200" t="e">
        <f t="shared" ca="1" si="16"/>
        <v>#N/A</v>
      </c>
      <c r="AI56" s="202" t="e">
        <f t="shared" ca="1" si="17"/>
        <v>#N/A</v>
      </c>
      <c r="AJ56" s="200" t="e">
        <f t="shared" ca="1" si="18"/>
        <v>#N/A</v>
      </c>
      <c r="AK56" s="200" t="e">
        <f t="shared" ca="1" si="19"/>
        <v>#N/A</v>
      </c>
    </row>
    <row r="57" spans="1:37" ht="27" customHeight="1" x14ac:dyDescent="0.25">
      <c r="A57" s="51">
        <f>'OSNOVNA PLAČA'!A51</f>
        <v>42</v>
      </c>
      <c r="B57" s="158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4">
        <f ca="1">IF(LEN(B57)&gt;0,SUM('OBRAČUNANA OSNOVNA PLAČA'!K51:P51),"")</f>
        <v>0</v>
      </c>
      <c r="F57" s="55"/>
      <c r="G57" s="55"/>
      <c r="H57" s="55"/>
      <c r="I57" s="55"/>
      <c r="J57" s="55"/>
      <c r="K57" s="175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21"/>
        <v>0</v>
      </c>
      <c r="O57" s="120">
        <f t="shared" ca="1" si="8"/>
        <v>0</v>
      </c>
      <c r="P57" s="176">
        <f t="shared" ca="1" si="9"/>
        <v>0</v>
      </c>
      <c r="Q57" s="176">
        <f ca="1">IF(LEN(B57)&gt;0,'1-6'!Q57-'1-6'!P57,"")</f>
        <v>0</v>
      </c>
      <c r="R57" s="177"/>
      <c r="AA57" s="162">
        <f>ROW()</f>
        <v>57</v>
      </c>
      <c r="AB57" s="200" t="e">
        <f t="shared" ca="1" si="10"/>
        <v>#N/A</v>
      </c>
      <c r="AC57" s="200" t="e">
        <f t="shared" ca="1" si="11"/>
        <v>#N/A</v>
      </c>
      <c r="AD57" s="201" t="e">
        <f t="shared" ca="1" si="22"/>
        <v>#N/A</v>
      </c>
      <c r="AE57" s="200" t="e">
        <f t="shared" ca="1" si="23"/>
        <v>#N/A</v>
      </c>
      <c r="AF57" s="201" t="e">
        <f t="shared" ca="1" si="24"/>
        <v>#N/A</v>
      </c>
      <c r="AG57" s="200" t="e">
        <f t="shared" ca="1" si="25"/>
        <v>#N/A</v>
      </c>
      <c r="AH57" s="200" t="e">
        <f t="shared" ca="1" si="16"/>
        <v>#N/A</v>
      </c>
      <c r="AI57" s="202" t="e">
        <f t="shared" ca="1" si="17"/>
        <v>#N/A</v>
      </c>
      <c r="AJ57" s="200" t="e">
        <f t="shared" ca="1" si="18"/>
        <v>#N/A</v>
      </c>
      <c r="AK57" s="200" t="e">
        <f t="shared" ca="1" si="19"/>
        <v>#N/A</v>
      </c>
    </row>
    <row r="58" spans="1:37" ht="27" customHeight="1" x14ac:dyDescent="0.25">
      <c r="A58" s="51">
        <f>'OSNOVNA PLAČA'!A52</f>
        <v>43</v>
      </c>
      <c r="B58" s="158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4">
        <f ca="1">IF(LEN(B58)&gt;0,SUM('OBRAČUNANA OSNOVNA PLAČA'!K52:P52),"")</f>
        <v>0</v>
      </c>
      <c r="F58" s="55"/>
      <c r="G58" s="55"/>
      <c r="H58" s="55"/>
      <c r="I58" s="55"/>
      <c r="J58" s="55"/>
      <c r="K58" s="175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21"/>
        <v>0</v>
      </c>
      <c r="O58" s="120">
        <f t="shared" ca="1" si="8"/>
        <v>0</v>
      </c>
      <c r="P58" s="176">
        <f t="shared" ca="1" si="9"/>
        <v>0</v>
      </c>
      <c r="Q58" s="176">
        <f ca="1">IF(LEN(B58)&gt;0,'1-6'!Q58-'1-6'!P58,"")</f>
        <v>0</v>
      </c>
      <c r="R58" s="177"/>
      <c r="AA58" s="162">
        <f>ROW()</f>
        <v>58</v>
      </c>
      <c r="AB58" s="200" t="e">
        <f t="shared" ca="1" si="10"/>
        <v>#N/A</v>
      </c>
      <c r="AC58" s="200" t="e">
        <f t="shared" ca="1" si="11"/>
        <v>#N/A</v>
      </c>
      <c r="AD58" s="201" t="e">
        <f t="shared" ca="1" si="22"/>
        <v>#N/A</v>
      </c>
      <c r="AE58" s="200" t="e">
        <f t="shared" ca="1" si="23"/>
        <v>#N/A</v>
      </c>
      <c r="AF58" s="201" t="e">
        <f t="shared" ca="1" si="24"/>
        <v>#N/A</v>
      </c>
      <c r="AG58" s="200" t="e">
        <f t="shared" ca="1" si="25"/>
        <v>#N/A</v>
      </c>
      <c r="AH58" s="200" t="e">
        <f t="shared" ca="1" si="16"/>
        <v>#N/A</v>
      </c>
      <c r="AI58" s="202" t="e">
        <f t="shared" ca="1" si="17"/>
        <v>#N/A</v>
      </c>
      <c r="AJ58" s="200" t="e">
        <f t="shared" ca="1" si="18"/>
        <v>#N/A</v>
      </c>
      <c r="AK58" s="200" t="e">
        <f t="shared" ca="1" si="19"/>
        <v>#N/A</v>
      </c>
    </row>
    <row r="59" spans="1:37" ht="27" customHeight="1" x14ac:dyDescent="0.25">
      <c r="A59" s="51">
        <f>'OSNOVNA PLAČA'!A53</f>
        <v>44</v>
      </c>
      <c r="B59" s="158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4">
        <f ca="1">IF(LEN(B59)&gt;0,SUM('OBRAČUNANA OSNOVNA PLAČA'!K53:P53),"")</f>
        <v>0</v>
      </c>
      <c r="F59" s="55"/>
      <c r="G59" s="55"/>
      <c r="H59" s="55"/>
      <c r="I59" s="55"/>
      <c r="J59" s="55"/>
      <c r="K59" s="175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21"/>
        <v>0</v>
      </c>
      <c r="O59" s="120">
        <f t="shared" ca="1" si="8"/>
        <v>0</v>
      </c>
      <c r="P59" s="176">
        <f t="shared" ca="1" si="9"/>
        <v>0</v>
      </c>
      <c r="Q59" s="176">
        <f ca="1">IF(LEN(B59)&gt;0,'1-6'!Q59-'1-6'!P59,"")</f>
        <v>0</v>
      </c>
      <c r="R59" s="177"/>
      <c r="AA59" s="162">
        <f>ROW()</f>
        <v>59</v>
      </c>
      <c r="AB59" s="200" t="e">
        <f t="shared" ca="1" si="10"/>
        <v>#N/A</v>
      </c>
      <c r="AC59" s="200" t="e">
        <f t="shared" ca="1" si="11"/>
        <v>#N/A</v>
      </c>
      <c r="AD59" s="201" t="e">
        <f t="shared" ca="1" si="22"/>
        <v>#N/A</v>
      </c>
      <c r="AE59" s="200" t="e">
        <f t="shared" ca="1" si="23"/>
        <v>#N/A</v>
      </c>
      <c r="AF59" s="201" t="e">
        <f t="shared" ca="1" si="24"/>
        <v>#N/A</v>
      </c>
      <c r="AG59" s="200" t="e">
        <f t="shared" ca="1" si="25"/>
        <v>#N/A</v>
      </c>
      <c r="AH59" s="200" t="e">
        <f t="shared" ca="1" si="16"/>
        <v>#N/A</v>
      </c>
      <c r="AI59" s="202" t="e">
        <f t="shared" ca="1" si="17"/>
        <v>#N/A</v>
      </c>
      <c r="AJ59" s="200" t="e">
        <f t="shared" ca="1" si="18"/>
        <v>#N/A</v>
      </c>
      <c r="AK59" s="200" t="e">
        <f t="shared" ca="1" si="19"/>
        <v>#N/A</v>
      </c>
    </row>
    <row r="60" spans="1:37" ht="27" customHeight="1" x14ac:dyDescent="0.25">
      <c r="A60" s="51">
        <f>'OSNOVNA PLAČA'!A54</f>
        <v>45</v>
      </c>
      <c r="B60" s="158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4">
        <f ca="1">IF(LEN(B60)&gt;0,SUM('OBRAČUNANA OSNOVNA PLAČA'!K54:P54),"")</f>
        <v>0</v>
      </c>
      <c r="F60" s="55"/>
      <c r="G60" s="55"/>
      <c r="H60" s="55"/>
      <c r="I60" s="55"/>
      <c r="J60" s="55"/>
      <c r="K60" s="175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21"/>
        <v>0</v>
      </c>
      <c r="O60" s="120">
        <f t="shared" ca="1" si="8"/>
        <v>0</v>
      </c>
      <c r="P60" s="176">
        <f t="shared" ca="1" si="9"/>
        <v>0</v>
      </c>
      <c r="Q60" s="176">
        <f ca="1">IF(LEN(B60)&gt;0,'1-6'!Q60-'1-6'!P60,"")</f>
        <v>0</v>
      </c>
      <c r="R60" s="177"/>
      <c r="AA60" s="162">
        <f>ROW()</f>
        <v>60</v>
      </c>
      <c r="AB60" s="200" t="e">
        <f t="shared" ca="1" si="10"/>
        <v>#N/A</v>
      </c>
      <c r="AC60" s="200" t="e">
        <f t="shared" ca="1" si="11"/>
        <v>#N/A</v>
      </c>
      <c r="AD60" s="201" t="e">
        <f t="shared" ca="1" si="22"/>
        <v>#N/A</v>
      </c>
      <c r="AE60" s="200" t="e">
        <f t="shared" ca="1" si="23"/>
        <v>#N/A</v>
      </c>
      <c r="AF60" s="201" t="e">
        <f t="shared" ca="1" si="24"/>
        <v>#N/A</v>
      </c>
      <c r="AG60" s="200" t="e">
        <f t="shared" ca="1" si="25"/>
        <v>#N/A</v>
      </c>
      <c r="AH60" s="200" t="e">
        <f t="shared" ca="1" si="16"/>
        <v>#N/A</v>
      </c>
      <c r="AI60" s="202" t="e">
        <f t="shared" ca="1" si="17"/>
        <v>#N/A</v>
      </c>
      <c r="AJ60" s="200" t="e">
        <f t="shared" ca="1" si="18"/>
        <v>#N/A</v>
      </c>
      <c r="AK60" s="200" t="e">
        <f t="shared" ca="1" si="19"/>
        <v>#N/A</v>
      </c>
    </row>
    <row r="61" spans="1:37" ht="27" customHeight="1" x14ac:dyDescent="0.25">
      <c r="A61" s="51">
        <f>'OSNOVNA PLAČA'!A55</f>
        <v>46</v>
      </c>
      <c r="B61" s="158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4">
        <f ca="1">IF(LEN(B61)&gt;0,SUM('OBRAČUNANA OSNOVNA PLAČA'!K55:P55),"")</f>
        <v>0</v>
      </c>
      <c r="F61" s="55"/>
      <c r="G61" s="55"/>
      <c r="H61" s="55"/>
      <c r="I61" s="55"/>
      <c r="J61" s="55"/>
      <c r="K61" s="175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21"/>
        <v>0</v>
      </c>
      <c r="O61" s="120">
        <f t="shared" ca="1" si="8"/>
        <v>0</v>
      </c>
      <c r="P61" s="176">
        <f t="shared" ca="1" si="9"/>
        <v>0</v>
      </c>
      <c r="Q61" s="176">
        <f ca="1">IF(LEN(B61)&gt;0,'1-6'!Q61-'1-6'!P61,"")</f>
        <v>0</v>
      </c>
      <c r="R61" s="177"/>
      <c r="AA61" s="162">
        <f>ROW()</f>
        <v>61</v>
      </c>
      <c r="AB61" s="200" t="e">
        <f t="shared" ca="1" si="10"/>
        <v>#N/A</v>
      </c>
      <c r="AC61" s="200" t="e">
        <f t="shared" ca="1" si="11"/>
        <v>#N/A</v>
      </c>
      <c r="AD61" s="201" t="e">
        <f t="shared" ca="1" si="22"/>
        <v>#N/A</v>
      </c>
      <c r="AE61" s="200" t="e">
        <f t="shared" ca="1" si="23"/>
        <v>#N/A</v>
      </c>
      <c r="AF61" s="201" t="e">
        <f t="shared" ca="1" si="24"/>
        <v>#N/A</v>
      </c>
      <c r="AG61" s="200" t="e">
        <f t="shared" ca="1" si="25"/>
        <v>#N/A</v>
      </c>
      <c r="AH61" s="200" t="e">
        <f t="shared" ca="1" si="16"/>
        <v>#N/A</v>
      </c>
      <c r="AI61" s="202" t="e">
        <f t="shared" ca="1" si="17"/>
        <v>#N/A</v>
      </c>
      <c r="AJ61" s="200" t="e">
        <f t="shared" ca="1" si="18"/>
        <v>#N/A</v>
      </c>
      <c r="AK61" s="200" t="e">
        <f t="shared" ca="1" si="19"/>
        <v>#N/A</v>
      </c>
    </row>
    <row r="62" spans="1:37" ht="27" customHeight="1" x14ac:dyDescent="0.25">
      <c r="A62" s="51">
        <f>'OSNOVNA PLAČA'!A56</f>
        <v>47</v>
      </c>
      <c r="B62" s="158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4">
        <f ca="1">IF(LEN(B62)&gt;0,SUM('OBRAČUNANA OSNOVNA PLAČA'!K56:P56),"")</f>
        <v>0</v>
      </c>
      <c r="F62" s="55"/>
      <c r="G62" s="55"/>
      <c r="H62" s="55"/>
      <c r="I62" s="55"/>
      <c r="J62" s="55"/>
      <c r="K62" s="175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21"/>
        <v>0</v>
      </c>
      <c r="O62" s="120">
        <f t="shared" ca="1" si="8"/>
        <v>0</v>
      </c>
      <c r="P62" s="176">
        <f t="shared" ca="1" si="9"/>
        <v>0</v>
      </c>
      <c r="Q62" s="176">
        <f ca="1">IF(LEN(B62)&gt;0,'1-6'!Q62-'1-6'!P62,"")</f>
        <v>0</v>
      </c>
      <c r="R62" s="177"/>
      <c r="AA62" s="162">
        <f>ROW()</f>
        <v>62</v>
      </c>
      <c r="AB62" s="200" t="e">
        <f t="shared" ca="1" si="10"/>
        <v>#N/A</v>
      </c>
      <c r="AC62" s="200" t="e">
        <f t="shared" ca="1" si="11"/>
        <v>#N/A</v>
      </c>
      <c r="AD62" s="201" t="e">
        <f t="shared" ca="1" si="22"/>
        <v>#N/A</v>
      </c>
      <c r="AE62" s="200" t="e">
        <f t="shared" ca="1" si="23"/>
        <v>#N/A</v>
      </c>
      <c r="AF62" s="201" t="e">
        <f t="shared" ca="1" si="24"/>
        <v>#N/A</v>
      </c>
      <c r="AG62" s="200" t="e">
        <f t="shared" ca="1" si="25"/>
        <v>#N/A</v>
      </c>
      <c r="AH62" s="200" t="e">
        <f t="shared" ca="1" si="16"/>
        <v>#N/A</v>
      </c>
      <c r="AI62" s="202" t="e">
        <f t="shared" ca="1" si="17"/>
        <v>#N/A</v>
      </c>
      <c r="AJ62" s="200" t="e">
        <f t="shared" ca="1" si="18"/>
        <v>#N/A</v>
      </c>
      <c r="AK62" s="200" t="e">
        <f t="shared" ca="1" si="19"/>
        <v>#N/A</v>
      </c>
    </row>
    <row r="63" spans="1:37" ht="27" customHeight="1" x14ac:dyDescent="0.25">
      <c r="A63" s="51">
        <f>'OSNOVNA PLAČA'!A57</f>
        <v>48</v>
      </c>
      <c r="B63" s="158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4">
        <f ca="1">IF(LEN(B63)&gt;0,SUM('OBRAČUNANA OSNOVNA PLAČA'!K57:P57),"")</f>
        <v>0</v>
      </c>
      <c r="F63" s="55"/>
      <c r="G63" s="55"/>
      <c r="H63" s="55"/>
      <c r="I63" s="55"/>
      <c r="J63" s="55"/>
      <c r="K63" s="175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21"/>
        <v>0</v>
      </c>
      <c r="O63" s="120">
        <f t="shared" ca="1" si="8"/>
        <v>0</v>
      </c>
      <c r="P63" s="176">
        <f t="shared" ca="1" si="9"/>
        <v>0</v>
      </c>
      <c r="Q63" s="176">
        <f ca="1">IF(LEN(B63)&gt;0,'1-6'!Q63-'1-6'!P63,"")</f>
        <v>0</v>
      </c>
      <c r="R63" s="177"/>
      <c r="AA63" s="162">
        <f>ROW()</f>
        <v>63</v>
      </c>
      <c r="AB63" s="200" t="e">
        <f t="shared" ca="1" si="10"/>
        <v>#N/A</v>
      </c>
      <c r="AC63" s="200" t="e">
        <f t="shared" ca="1" si="11"/>
        <v>#N/A</v>
      </c>
      <c r="AD63" s="201" t="e">
        <f t="shared" ca="1" si="22"/>
        <v>#N/A</v>
      </c>
      <c r="AE63" s="200" t="e">
        <f t="shared" ca="1" si="23"/>
        <v>#N/A</v>
      </c>
      <c r="AF63" s="201" t="e">
        <f t="shared" ca="1" si="24"/>
        <v>#N/A</v>
      </c>
      <c r="AG63" s="200" t="e">
        <f t="shared" ca="1" si="25"/>
        <v>#N/A</v>
      </c>
      <c r="AH63" s="200" t="e">
        <f t="shared" ca="1" si="16"/>
        <v>#N/A</v>
      </c>
      <c r="AI63" s="202" t="e">
        <f t="shared" ca="1" si="17"/>
        <v>#N/A</v>
      </c>
      <c r="AJ63" s="200" t="e">
        <f t="shared" ca="1" si="18"/>
        <v>#N/A</v>
      </c>
      <c r="AK63" s="200" t="e">
        <f t="shared" ca="1" si="19"/>
        <v>#N/A</v>
      </c>
    </row>
    <row r="64" spans="1:37" ht="27" customHeight="1" x14ac:dyDescent="0.25">
      <c r="A64" s="51">
        <f>'OSNOVNA PLAČA'!A58</f>
        <v>49</v>
      </c>
      <c r="B64" s="158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4">
        <f ca="1">IF(LEN(B64)&gt;0,SUM('OBRAČUNANA OSNOVNA PLAČA'!K58:P58),"")</f>
        <v>0</v>
      </c>
      <c r="F64" s="55"/>
      <c r="G64" s="55"/>
      <c r="H64" s="55"/>
      <c r="I64" s="55"/>
      <c r="J64" s="55"/>
      <c r="K64" s="175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21"/>
        <v>0</v>
      </c>
      <c r="O64" s="120">
        <f t="shared" ca="1" si="8"/>
        <v>0</v>
      </c>
      <c r="P64" s="176">
        <f t="shared" ca="1" si="9"/>
        <v>0</v>
      </c>
      <c r="Q64" s="176">
        <f ca="1">IF(LEN(B64)&gt;0,'1-6'!Q64-'1-6'!P64,"")</f>
        <v>0</v>
      </c>
      <c r="R64" s="177"/>
      <c r="AA64" s="162">
        <f>ROW()</f>
        <v>64</v>
      </c>
      <c r="AB64" s="200" t="e">
        <f t="shared" ca="1" si="10"/>
        <v>#N/A</v>
      </c>
      <c r="AC64" s="200" t="e">
        <f t="shared" ca="1" si="11"/>
        <v>#N/A</v>
      </c>
      <c r="AD64" s="201" t="e">
        <f t="shared" ca="1" si="22"/>
        <v>#N/A</v>
      </c>
      <c r="AE64" s="200" t="e">
        <f t="shared" ca="1" si="23"/>
        <v>#N/A</v>
      </c>
      <c r="AF64" s="201" t="e">
        <f t="shared" ca="1" si="24"/>
        <v>#N/A</v>
      </c>
      <c r="AG64" s="200" t="e">
        <f t="shared" ca="1" si="25"/>
        <v>#N/A</v>
      </c>
      <c r="AH64" s="200" t="e">
        <f t="shared" ca="1" si="16"/>
        <v>#N/A</v>
      </c>
      <c r="AI64" s="202" t="e">
        <f t="shared" ca="1" si="17"/>
        <v>#N/A</v>
      </c>
      <c r="AJ64" s="200" t="e">
        <f t="shared" ca="1" si="18"/>
        <v>#N/A</v>
      </c>
      <c r="AK64" s="200" t="e">
        <f t="shared" ca="1" si="19"/>
        <v>#N/A</v>
      </c>
    </row>
    <row r="65" spans="1:37" ht="27" customHeight="1" x14ac:dyDescent="0.25">
      <c r="A65" s="51">
        <f>'OSNOVNA PLAČA'!A59</f>
        <v>50</v>
      </c>
      <c r="B65" s="158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4">
        <f ca="1">IF(LEN(B65)&gt;0,SUM('OBRAČUNANA OSNOVNA PLAČA'!K59:P59),"")</f>
        <v>0</v>
      </c>
      <c r="F65" s="55"/>
      <c r="G65" s="55"/>
      <c r="H65" s="55"/>
      <c r="I65" s="55"/>
      <c r="J65" s="55"/>
      <c r="K65" s="175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21"/>
        <v>0</v>
      </c>
      <c r="O65" s="120">
        <f t="shared" ca="1" si="8"/>
        <v>0</v>
      </c>
      <c r="P65" s="176">
        <f t="shared" ca="1" si="9"/>
        <v>0</v>
      </c>
      <c r="Q65" s="176">
        <f ca="1">IF(LEN(B65)&gt;0,'1-6'!Q65-'1-6'!P65,"")</f>
        <v>0</v>
      </c>
      <c r="R65" s="177"/>
      <c r="AA65" s="162">
        <f>ROW()</f>
        <v>65</v>
      </c>
      <c r="AB65" s="200" t="e">
        <f t="shared" ca="1" si="10"/>
        <v>#N/A</v>
      </c>
      <c r="AC65" s="200" t="e">
        <f t="shared" ca="1" si="11"/>
        <v>#N/A</v>
      </c>
      <c r="AD65" s="201" t="e">
        <f t="shared" ca="1" si="22"/>
        <v>#N/A</v>
      </c>
      <c r="AE65" s="200" t="e">
        <f t="shared" ca="1" si="23"/>
        <v>#N/A</v>
      </c>
      <c r="AF65" s="201" t="e">
        <f t="shared" ca="1" si="24"/>
        <v>#N/A</v>
      </c>
      <c r="AG65" s="200" t="e">
        <f t="shared" ca="1" si="25"/>
        <v>#N/A</v>
      </c>
      <c r="AH65" s="200" t="e">
        <f t="shared" ca="1" si="16"/>
        <v>#N/A</v>
      </c>
      <c r="AI65" s="202" t="e">
        <f t="shared" ca="1" si="17"/>
        <v>#N/A</v>
      </c>
      <c r="AJ65" s="200" t="e">
        <f t="shared" ca="1" si="18"/>
        <v>#N/A</v>
      </c>
      <c r="AK65" s="200" t="e">
        <f t="shared" ca="1" si="19"/>
        <v>#N/A</v>
      </c>
    </row>
    <row r="66" spans="1:37" ht="27" customHeight="1" x14ac:dyDescent="0.25">
      <c r="A66" s="51">
        <f>'OSNOVNA PLAČA'!A60</f>
        <v>51</v>
      </c>
      <c r="B66" s="158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4">
        <f ca="1">IF(LEN(B66)&gt;0,SUM('OBRAČUNANA OSNOVNA PLAČA'!K60:P60),"")</f>
        <v>0</v>
      </c>
      <c r="F66" s="55"/>
      <c r="G66" s="55"/>
      <c r="H66" s="55"/>
      <c r="I66" s="55"/>
      <c r="J66" s="55"/>
      <c r="K66" s="175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21"/>
        <v>0</v>
      </c>
      <c r="O66" s="120">
        <f t="shared" ca="1" si="8"/>
        <v>0</v>
      </c>
      <c r="P66" s="176">
        <f t="shared" ca="1" si="9"/>
        <v>0</v>
      </c>
      <c r="Q66" s="176">
        <f ca="1">IF(LEN(B66)&gt;0,'1-6'!Q66-'1-6'!P66,"")</f>
        <v>0</v>
      </c>
      <c r="R66" s="177"/>
      <c r="AA66" s="162">
        <f>ROW()</f>
        <v>66</v>
      </c>
      <c r="AB66" s="200" t="e">
        <f t="shared" ca="1" si="10"/>
        <v>#N/A</v>
      </c>
      <c r="AC66" s="200" t="e">
        <f t="shared" ca="1" si="11"/>
        <v>#N/A</v>
      </c>
      <c r="AD66" s="201" t="e">
        <f t="shared" ca="1" si="22"/>
        <v>#N/A</v>
      </c>
      <c r="AE66" s="200" t="e">
        <f t="shared" ca="1" si="23"/>
        <v>#N/A</v>
      </c>
      <c r="AF66" s="201" t="e">
        <f t="shared" ca="1" si="24"/>
        <v>#N/A</v>
      </c>
      <c r="AG66" s="200" t="e">
        <f t="shared" ca="1" si="25"/>
        <v>#N/A</v>
      </c>
      <c r="AH66" s="200" t="e">
        <f t="shared" ca="1" si="16"/>
        <v>#N/A</v>
      </c>
      <c r="AI66" s="202" t="e">
        <f t="shared" ca="1" si="17"/>
        <v>#N/A</v>
      </c>
      <c r="AJ66" s="200" t="e">
        <f t="shared" ca="1" si="18"/>
        <v>#N/A</v>
      </c>
      <c r="AK66" s="200" t="e">
        <f t="shared" ca="1" si="19"/>
        <v>#N/A</v>
      </c>
    </row>
    <row r="67" spans="1:37" ht="27" customHeight="1" x14ac:dyDescent="0.25">
      <c r="A67" s="51">
        <f>'OSNOVNA PLAČA'!A61</f>
        <v>52</v>
      </c>
      <c r="B67" s="158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4">
        <f ca="1">IF(LEN(B67)&gt;0,SUM('OBRAČUNANA OSNOVNA PLAČA'!K61:P61),"")</f>
        <v>0</v>
      </c>
      <c r="F67" s="55"/>
      <c r="G67" s="55"/>
      <c r="H67" s="55"/>
      <c r="I67" s="55"/>
      <c r="J67" s="55"/>
      <c r="K67" s="175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21"/>
        <v>0</v>
      </c>
      <c r="O67" s="120">
        <f t="shared" ca="1" si="8"/>
        <v>0</v>
      </c>
      <c r="P67" s="176">
        <f t="shared" ca="1" si="9"/>
        <v>0</v>
      </c>
      <c r="Q67" s="176">
        <f ca="1">IF(LEN(B67)&gt;0,'1-6'!Q67-'1-6'!P67,"")</f>
        <v>0</v>
      </c>
      <c r="R67" s="177"/>
      <c r="AA67" s="162">
        <f>ROW()</f>
        <v>67</v>
      </c>
      <c r="AB67" s="200" t="e">
        <f t="shared" ca="1" si="10"/>
        <v>#N/A</v>
      </c>
      <c r="AC67" s="200" t="e">
        <f t="shared" ca="1" si="11"/>
        <v>#N/A</v>
      </c>
      <c r="AD67" s="201" t="e">
        <f t="shared" ca="1" si="22"/>
        <v>#N/A</v>
      </c>
      <c r="AE67" s="200" t="e">
        <f t="shared" ca="1" si="23"/>
        <v>#N/A</v>
      </c>
      <c r="AF67" s="201" t="e">
        <f t="shared" ca="1" si="24"/>
        <v>#N/A</v>
      </c>
      <c r="AG67" s="200" t="e">
        <f t="shared" ca="1" si="25"/>
        <v>#N/A</v>
      </c>
      <c r="AH67" s="200" t="e">
        <f t="shared" ca="1" si="16"/>
        <v>#N/A</v>
      </c>
      <c r="AI67" s="202" t="e">
        <f t="shared" ca="1" si="17"/>
        <v>#N/A</v>
      </c>
      <c r="AJ67" s="200" t="e">
        <f t="shared" ca="1" si="18"/>
        <v>#N/A</v>
      </c>
      <c r="AK67" s="200" t="e">
        <f t="shared" ca="1" si="19"/>
        <v>#N/A</v>
      </c>
    </row>
    <row r="68" spans="1:37" ht="27" customHeight="1" x14ac:dyDescent="0.25">
      <c r="A68" s="51">
        <f>'OSNOVNA PLAČA'!A62</f>
        <v>53</v>
      </c>
      <c r="B68" s="158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4">
        <f ca="1">IF(LEN(B68)&gt;0,SUM('OBRAČUNANA OSNOVNA PLAČA'!K62:P62),"")</f>
        <v>0</v>
      </c>
      <c r="F68" s="55"/>
      <c r="G68" s="55"/>
      <c r="H68" s="55"/>
      <c r="I68" s="55"/>
      <c r="J68" s="55"/>
      <c r="K68" s="175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21"/>
        <v>0</v>
      </c>
      <c r="O68" s="120">
        <f t="shared" ca="1" si="8"/>
        <v>0</v>
      </c>
      <c r="P68" s="176">
        <f t="shared" ca="1" si="9"/>
        <v>0</v>
      </c>
      <c r="Q68" s="176">
        <f ca="1">IF(LEN(B68)&gt;0,'1-6'!Q68-'1-6'!P68,"")</f>
        <v>0</v>
      </c>
      <c r="R68" s="177"/>
      <c r="AA68" s="162">
        <f>ROW()</f>
        <v>68</v>
      </c>
      <c r="AB68" s="200" t="e">
        <f t="shared" ca="1" si="10"/>
        <v>#N/A</v>
      </c>
      <c r="AC68" s="200" t="e">
        <f t="shared" ca="1" si="11"/>
        <v>#N/A</v>
      </c>
      <c r="AD68" s="201" t="e">
        <f t="shared" ca="1" si="22"/>
        <v>#N/A</v>
      </c>
      <c r="AE68" s="200" t="e">
        <f t="shared" ca="1" si="23"/>
        <v>#N/A</v>
      </c>
      <c r="AF68" s="201" t="e">
        <f t="shared" ca="1" si="24"/>
        <v>#N/A</v>
      </c>
      <c r="AG68" s="200" t="e">
        <f t="shared" ca="1" si="25"/>
        <v>#N/A</v>
      </c>
      <c r="AH68" s="200" t="e">
        <f t="shared" ca="1" si="16"/>
        <v>#N/A</v>
      </c>
      <c r="AI68" s="202" t="e">
        <f t="shared" ca="1" si="17"/>
        <v>#N/A</v>
      </c>
      <c r="AJ68" s="200" t="e">
        <f t="shared" ca="1" si="18"/>
        <v>#N/A</v>
      </c>
      <c r="AK68" s="200" t="e">
        <f t="shared" ca="1" si="19"/>
        <v>#N/A</v>
      </c>
    </row>
    <row r="69" spans="1:37" ht="27" customHeight="1" x14ac:dyDescent="0.25">
      <c r="A69" s="51">
        <f>'OSNOVNA PLAČA'!A63</f>
        <v>54</v>
      </c>
      <c r="B69" s="158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4">
        <f ca="1">IF(LEN(B69)&gt;0,SUM('OBRAČUNANA OSNOVNA PLAČA'!K63:P63),"")</f>
        <v>0</v>
      </c>
      <c r="F69" s="55"/>
      <c r="G69" s="55"/>
      <c r="H69" s="55"/>
      <c r="I69" s="55"/>
      <c r="J69" s="55"/>
      <c r="K69" s="175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21"/>
        <v>0</v>
      </c>
      <c r="O69" s="120">
        <f t="shared" ca="1" si="8"/>
        <v>0</v>
      </c>
      <c r="P69" s="176">
        <f t="shared" ca="1" si="9"/>
        <v>0</v>
      </c>
      <c r="Q69" s="176">
        <f ca="1">IF(LEN(B69)&gt;0,'1-6'!Q69-'1-6'!P69,"")</f>
        <v>0</v>
      </c>
      <c r="R69" s="177"/>
      <c r="AA69" s="162">
        <f>ROW()</f>
        <v>69</v>
      </c>
      <c r="AB69" s="200" t="e">
        <f t="shared" ca="1" si="10"/>
        <v>#N/A</v>
      </c>
      <c r="AC69" s="200" t="e">
        <f t="shared" ca="1" si="11"/>
        <v>#N/A</v>
      </c>
      <c r="AD69" s="201" t="e">
        <f t="shared" ca="1" si="22"/>
        <v>#N/A</v>
      </c>
      <c r="AE69" s="200" t="e">
        <f t="shared" ca="1" si="23"/>
        <v>#N/A</v>
      </c>
      <c r="AF69" s="201" t="e">
        <f t="shared" ca="1" si="24"/>
        <v>#N/A</v>
      </c>
      <c r="AG69" s="200" t="e">
        <f t="shared" ca="1" si="25"/>
        <v>#N/A</v>
      </c>
      <c r="AH69" s="200" t="e">
        <f t="shared" ca="1" si="16"/>
        <v>#N/A</v>
      </c>
      <c r="AI69" s="202" t="e">
        <f t="shared" ca="1" si="17"/>
        <v>#N/A</v>
      </c>
      <c r="AJ69" s="200" t="e">
        <f t="shared" ca="1" si="18"/>
        <v>#N/A</v>
      </c>
      <c r="AK69" s="200" t="e">
        <f t="shared" ca="1" si="19"/>
        <v>#N/A</v>
      </c>
    </row>
    <row r="70" spans="1:37" ht="27" customHeight="1" x14ac:dyDescent="0.25">
      <c r="A70" s="51">
        <f>'OSNOVNA PLAČA'!A64</f>
        <v>55</v>
      </c>
      <c r="B70" s="158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4">
        <f ca="1">IF(LEN(B70)&gt;0,SUM('OBRAČUNANA OSNOVNA PLAČA'!K64:P64),"")</f>
        <v>0</v>
      </c>
      <c r="F70" s="55"/>
      <c r="G70" s="55"/>
      <c r="H70" s="55"/>
      <c r="I70" s="55"/>
      <c r="J70" s="55"/>
      <c r="K70" s="175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21"/>
        <v>0</v>
      </c>
      <c r="O70" s="120">
        <f t="shared" ca="1" si="8"/>
        <v>0</v>
      </c>
      <c r="P70" s="176">
        <f t="shared" ca="1" si="9"/>
        <v>0</v>
      </c>
      <c r="Q70" s="176">
        <f ca="1">IF(LEN(B70)&gt;0,'1-6'!Q70-'1-6'!P70,"")</f>
        <v>0</v>
      </c>
      <c r="R70" s="177"/>
      <c r="AA70" s="162">
        <f>ROW()</f>
        <v>70</v>
      </c>
      <c r="AB70" s="200" t="e">
        <f t="shared" ca="1" si="10"/>
        <v>#N/A</v>
      </c>
      <c r="AC70" s="200" t="e">
        <f t="shared" ca="1" si="11"/>
        <v>#N/A</v>
      </c>
      <c r="AD70" s="201" t="e">
        <f t="shared" ca="1" si="22"/>
        <v>#N/A</v>
      </c>
      <c r="AE70" s="200" t="e">
        <f t="shared" ca="1" si="23"/>
        <v>#N/A</v>
      </c>
      <c r="AF70" s="201" t="e">
        <f t="shared" ca="1" si="24"/>
        <v>#N/A</v>
      </c>
      <c r="AG70" s="200" t="e">
        <f t="shared" ca="1" si="25"/>
        <v>#N/A</v>
      </c>
      <c r="AH70" s="200" t="e">
        <f t="shared" ca="1" si="16"/>
        <v>#N/A</v>
      </c>
      <c r="AI70" s="202" t="e">
        <f t="shared" ca="1" si="17"/>
        <v>#N/A</v>
      </c>
      <c r="AJ70" s="200" t="e">
        <f t="shared" ca="1" si="18"/>
        <v>#N/A</v>
      </c>
      <c r="AK70" s="200" t="e">
        <f t="shared" ca="1" si="19"/>
        <v>#N/A</v>
      </c>
    </row>
    <row r="71" spans="1:37" ht="27" customHeight="1" x14ac:dyDescent="0.25">
      <c r="A71" s="51">
        <f>'OSNOVNA PLAČA'!A65</f>
        <v>56</v>
      </c>
      <c r="B71" s="158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4">
        <f ca="1">IF(LEN(B71)&gt;0,SUM('OBRAČUNANA OSNOVNA PLAČA'!K65:P65),"")</f>
        <v>0</v>
      </c>
      <c r="F71" s="55"/>
      <c r="G71" s="55"/>
      <c r="H71" s="55"/>
      <c r="I71" s="55"/>
      <c r="J71" s="55"/>
      <c r="K71" s="175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21"/>
        <v>0</v>
      </c>
      <c r="O71" s="120">
        <f t="shared" ca="1" si="8"/>
        <v>0</v>
      </c>
      <c r="P71" s="176">
        <f t="shared" ca="1" si="9"/>
        <v>0</v>
      </c>
      <c r="Q71" s="176">
        <f ca="1">IF(LEN(B71)&gt;0,'1-6'!Q71-'1-6'!P71,"")</f>
        <v>0</v>
      </c>
      <c r="R71" s="177"/>
      <c r="AA71" s="162">
        <f>ROW()</f>
        <v>71</v>
      </c>
      <c r="AB71" s="200" t="e">
        <f t="shared" ca="1" si="10"/>
        <v>#N/A</v>
      </c>
      <c r="AC71" s="200" t="e">
        <f t="shared" ca="1" si="11"/>
        <v>#N/A</v>
      </c>
      <c r="AD71" s="201" t="e">
        <f t="shared" ca="1" si="22"/>
        <v>#N/A</v>
      </c>
      <c r="AE71" s="200" t="e">
        <f t="shared" ca="1" si="23"/>
        <v>#N/A</v>
      </c>
      <c r="AF71" s="201" t="e">
        <f t="shared" ca="1" si="24"/>
        <v>#N/A</v>
      </c>
      <c r="AG71" s="200" t="e">
        <f t="shared" ca="1" si="25"/>
        <v>#N/A</v>
      </c>
      <c r="AH71" s="200" t="e">
        <f t="shared" ca="1" si="16"/>
        <v>#N/A</v>
      </c>
      <c r="AI71" s="202" t="e">
        <f t="shared" ca="1" si="17"/>
        <v>#N/A</v>
      </c>
      <c r="AJ71" s="200" t="e">
        <f t="shared" ca="1" si="18"/>
        <v>#N/A</v>
      </c>
      <c r="AK71" s="200" t="e">
        <f t="shared" ca="1" si="19"/>
        <v>#N/A</v>
      </c>
    </row>
    <row r="72" spans="1:37" ht="27" customHeight="1" x14ac:dyDescent="0.25">
      <c r="A72" s="51">
        <f>'OSNOVNA PLAČA'!A66</f>
        <v>57</v>
      </c>
      <c r="B72" s="158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4">
        <f ca="1">IF(LEN(B72)&gt;0,SUM('OBRAČUNANA OSNOVNA PLAČA'!K66:P66),"")</f>
        <v>0</v>
      </c>
      <c r="F72" s="55"/>
      <c r="G72" s="55"/>
      <c r="H72" s="55"/>
      <c r="I72" s="55"/>
      <c r="J72" s="55"/>
      <c r="K72" s="175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21"/>
        <v>0</v>
      </c>
      <c r="O72" s="120">
        <f t="shared" ca="1" si="8"/>
        <v>0</v>
      </c>
      <c r="P72" s="176">
        <f t="shared" ca="1" si="9"/>
        <v>0</v>
      </c>
      <c r="Q72" s="176">
        <f ca="1">IF(LEN(B72)&gt;0,'1-6'!Q72-'1-6'!P72,"")</f>
        <v>0</v>
      </c>
      <c r="R72" s="177"/>
      <c r="AA72" s="162">
        <f>ROW()</f>
        <v>72</v>
      </c>
      <c r="AB72" s="200" t="e">
        <f t="shared" ca="1" si="10"/>
        <v>#N/A</v>
      </c>
      <c r="AC72" s="200" t="e">
        <f t="shared" ca="1" si="11"/>
        <v>#N/A</v>
      </c>
      <c r="AD72" s="201" t="e">
        <f t="shared" ca="1" si="22"/>
        <v>#N/A</v>
      </c>
      <c r="AE72" s="200" t="e">
        <f t="shared" ca="1" si="23"/>
        <v>#N/A</v>
      </c>
      <c r="AF72" s="201" t="e">
        <f t="shared" ca="1" si="24"/>
        <v>#N/A</v>
      </c>
      <c r="AG72" s="200" t="e">
        <f t="shared" ca="1" si="25"/>
        <v>#N/A</v>
      </c>
      <c r="AH72" s="200" t="e">
        <f t="shared" ca="1" si="16"/>
        <v>#N/A</v>
      </c>
      <c r="AI72" s="202" t="e">
        <f t="shared" ca="1" si="17"/>
        <v>#N/A</v>
      </c>
      <c r="AJ72" s="200" t="e">
        <f t="shared" ca="1" si="18"/>
        <v>#N/A</v>
      </c>
      <c r="AK72" s="200" t="e">
        <f t="shared" ca="1" si="19"/>
        <v>#N/A</v>
      </c>
    </row>
    <row r="73" spans="1:37" ht="27" customHeight="1" x14ac:dyDescent="0.25">
      <c r="A73" s="51">
        <f>'OSNOVNA PLAČA'!A67</f>
        <v>58</v>
      </c>
      <c r="B73" s="158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4">
        <f ca="1">IF(LEN(B73)&gt;0,SUM('OBRAČUNANA OSNOVNA PLAČA'!K67:P67),"")</f>
        <v>0</v>
      </c>
      <c r="F73" s="55"/>
      <c r="G73" s="55"/>
      <c r="H73" s="55"/>
      <c r="I73" s="55"/>
      <c r="J73" s="55"/>
      <c r="K73" s="175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21"/>
        <v>0</v>
      </c>
      <c r="O73" s="120">
        <f t="shared" ca="1" si="8"/>
        <v>0</v>
      </c>
      <c r="P73" s="176">
        <f t="shared" ca="1" si="9"/>
        <v>0</v>
      </c>
      <c r="Q73" s="176">
        <f ca="1">IF(LEN(B73)&gt;0,'1-6'!Q73-'1-6'!P73,"")</f>
        <v>0</v>
      </c>
      <c r="R73" s="177"/>
      <c r="AA73" s="162">
        <f>ROW()</f>
        <v>73</v>
      </c>
      <c r="AB73" s="200" t="e">
        <f t="shared" ca="1" si="10"/>
        <v>#N/A</v>
      </c>
      <c r="AC73" s="200" t="e">
        <f t="shared" ca="1" si="11"/>
        <v>#N/A</v>
      </c>
      <c r="AD73" s="201" t="e">
        <f t="shared" ca="1" si="22"/>
        <v>#N/A</v>
      </c>
      <c r="AE73" s="200" t="e">
        <f t="shared" ca="1" si="23"/>
        <v>#N/A</v>
      </c>
      <c r="AF73" s="201" t="e">
        <f t="shared" ca="1" si="24"/>
        <v>#N/A</v>
      </c>
      <c r="AG73" s="200" t="e">
        <f t="shared" ca="1" si="25"/>
        <v>#N/A</v>
      </c>
      <c r="AH73" s="200" t="e">
        <f t="shared" ca="1" si="16"/>
        <v>#N/A</v>
      </c>
      <c r="AI73" s="202" t="e">
        <f t="shared" ca="1" si="17"/>
        <v>#N/A</v>
      </c>
      <c r="AJ73" s="200" t="e">
        <f t="shared" ca="1" si="18"/>
        <v>#N/A</v>
      </c>
      <c r="AK73" s="200" t="e">
        <f t="shared" ca="1" si="19"/>
        <v>#N/A</v>
      </c>
    </row>
    <row r="74" spans="1:37" ht="27" customHeight="1" x14ac:dyDescent="0.25">
      <c r="A74" s="51">
        <f>'OSNOVNA PLAČA'!A68</f>
        <v>59</v>
      </c>
      <c r="B74" s="158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4">
        <f ca="1">IF(LEN(B74)&gt;0,SUM('OBRAČUNANA OSNOVNA PLAČA'!K68:P68),"")</f>
        <v>0</v>
      </c>
      <c r="F74" s="55"/>
      <c r="G74" s="55"/>
      <c r="H74" s="55"/>
      <c r="I74" s="55"/>
      <c r="J74" s="55"/>
      <c r="K74" s="175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21"/>
        <v>0</v>
      </c>
      <c r="O74" s="120">
        <f t="shared" ca="1" si="8"/>
        <v>0</v>
      </c>
      <c r="P74" s="176">
        <f t="shared" ca="1" si="9"/>
        <v>0</v>
      </c>
      <c r="Q74" s="176">
        <f ca="1">IF(LEN(B74)&gt;0,'1-6'!Q74-'1-6'!P74,"")</f>
        <v>0</v>
      </c>
      <c r="R74" s="177"/>
      <c r="AA74" s="162">
        <f>ROW()</f>
        <v>74</v>
      </c>
      <c r="AB74" s="200" t="e">
        <f t="shared" ca="1" si="10"/>
        <v>#N/A</v>
      </c>
      <c r="AC74" s="200" t="e">
        <f t="shared" ca="1" si="11"/>
        <v>#N/A</v>
      </c>
      <c r="AD74" s="201" t="e">
        <f t="shared" ca="1" si="22"/>
        <v>#N/A</v>
      </c>
      <c r="AE74" s="200" t="e">
        <f t="shared" ca="1" si="23"/>
        <v>#N/A</v>
      </c>
      <c r="AF74" s="201" t="e">
        <f t="shared" ca="1" si="24"/>
        <v>#N/A</v>
      </c>
      <c r="AG74" s="200" t="e">
        <f t="shared" ca="1" si="25"/>
        <v>#N/A</v>
      </c>
      <c r="AH74" s="200" t="e">
        <f t="shared" ca="1" si="16"/>
        <v>#N/A</v>
      </c>
      <c r="AI74" s="202" t="e">
        <f t="shared" ca="1" si="17"/>
        <v>#N/A</v>
      </c>
      <c r="AJ74" s="200" t="e">
        <f t="shared" ca="1" si="18"/>
        <v>#N/A</v>
      </c>
      <c r="AK74" s="200" t="e">
        <f t="shared" ca="1" si="19"/>
        <v>#N/A</v>
      </c>
    </row>
    <row r="75" spans="1:37" ht="27" customHeight="1" x14ac:dyDescent="0.25">
      <c r="A75" s="51">
        <f>'OSNOVNA PLAČA'!A69</f>
        <v>60</v>
      </c>
      <c r="B75" s="158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4">
        <f ca="1">IF(LEN(B75)&gt;0,SUM('OBRAČUNANA OSNOVNA PLAČA'!K69:P69),"")</f>
        <v>0</v>
      </c>
      <c r="F75" s="55"/>
      <c r="G75" s="55"/>
      <c r="H75" s="55"/>
      <c r="I75" s="55"/>
      <c r="J75" s="55"/>
      <c r="K75" s="175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21"/>
        <v>0</v>
      </c>
      <c r="O75" s="120">
        <f t="shared" ca="1" si="8"/>
        <v>0</v>
      </c>
      <c r="P75" s="176">
        <f t="shared" ca="1" si="9"/>
        <v>0</v>
      </c>
      <c r="Q75" s="176">
        <f ca="1">IF(LEN(B75)&gt;0,'1-6'!Q75-'1-6'!P75,"")</f>
        <v>0</v>
      </c>
      <c r="R75" s="177"/>
      <c r="AA75" s="162">
        <f>ROW()</f>
        <v>75</v>
      </c>
      <c r="AB75" s="200" t="e">
        <f t="shared" ca="1" si="10"/>
        <v>#N/A</v>
      </c>
      <c r="AC75" s="200" t="e">
        <f t="shared" ca="1" si="11"/>
        <v>#N/A</v>
      </c>
      <c r="AD75" s="201" t="e">
        <f t="shared" ca="1" si="22"/>
        <v>#N/A</v>
      </c>
      <c r="AE75" s="200" t="e">
        <f t="shared" ca="1" si="23"/>
        <v>#N/A</v>
      </c>
      <c r="AF75" s="201" t="e">
        <f t="shared" ca="1" si="24"/>
        <v>#N/A</v>
      </c>
      <c r="AG75" s="200" t="e">
        <f t="shared" ca="1" si="25"/>
        <v>#N/A</v>
      </c>
      <c r="AH75" s="200" t="e">
        <f t="shared" ca="1" si="16"/>
        <v>#N/A</v>
      </c>
      <c r="AI75" s="202" t="e">
        <f t="shared" ca="1" si="17"/>
        <v>#N/A</v>
      </c>
      <c r="AJ75" s="200" t="e">
        <f t="shared" ca="1" si="18"/>
        <v>#N/A</v>
      </c>
      <c r="AK75" s="200" t="e">
        <f t="shared" ca="1" si="19"/>
        <v>#N/A</v>
      </c>
    </row>
    <row r="76" spans="1:37" ht="27" customHeight="1" x14ac:dyDescent="0.25">
      <c r="A76" s="51">
        <f>'OSNOVNA PLAČA'!A70</f>
        <v>61</v>
      </c>
      <c r="B76" s="158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4">
        <f ca="1">IF(LEN(B76)&gt;0,SUM('OBRAČUNANA OSNOVNA PLAČA'!K70:P70),"")</f>
        <v>0</v>
      </c>
      <c r="F76" s="55"/>
      <c r="G76" s="55"/>
      <c r="H76" s="55"/>
      <c r="I76" s="55"/>
      <c r="J76" s="55"/>
      <c r="K76" s="175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21"/>
        <v>0</v>
      </c>
      <c r="O76" s="120">
        <f t="shared" ca="1" si="8"/>
        <v>0</v>
      </c>
      <c r="P76" s="176">
        <f t="shared" ca="1" si="9"/>
        <v>0</v>
      </c>
      <c r="Q76" s="176">
        <f ca="1">IF(LEN(B76)&gt;0,'1-6'!Q76-'1-6'!P76,"")</f>
        <v>0</v>
      </c>
      <c r="R76" s="177"/>
      <c r="AA76" s="162">
        <f>ROW()</f>
        <v>76</v>
      </c>
      <c r="AB76" s="200" t="e">
        <f t="shared" ca="1" si="10"/>
        <v>#N/A</v>
      </c>
      <c r="AC76" s="200" t="e">
        <f t="shared" ca="1" si="11"/>
        <v>#N/A</v>
      </c>
      <c r="AD76" s="201" t="e">
        <f t="shared" ca="1" si="22"/>
        <v>#N/A</v>
      </c>
      <c r="AE76" s="200" t="e">
        <f t="shared" ca="1" si="23"/>
        <v>#N/A</v>
      </c>
      <c r="AF76" s="201" t="e">
        <f t="shared" ca="1" si="24"/>
        <v>#N/A</v>
      </c>
      <c r="AG76" s="200" t="e">
        <f t="shared" ca="1" si="25"/>
        <v>#N/A</v>
      </c>
      <c r="AH76" s="200" t="e">
        <f t="shared" ca="1" si="16"/>
        <v>#N/A</v>
      </c>
      <c r="AI76" s="202" t="e">
        <f t="shared" ca="1" si="17"/>
        <v>#N/A</v>
      </c>
      <c r="AJ76" s="200" t="e">
        <f t="shared" ca="1" si="18"/>
        <v>#N/A</v>
      </c>
      <c r="AK76" s="200" t="e">
        <f t="shared" ca="1" si="19"/>
        <v>#N/A</v>
      </c>
    </row>
    <row r="77" spans="1:37" ht="27" customHeight="1" x14ac:dyDescent="0.25">
      <c r="A77" s="51">
        <f>'OSNOVNA PLAČA'!A71</f>
        <v>62</v>
      </c>
      <c r="B77" s="158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4">
        <f ca="1">IF(LEN(B77)&gt;0,SUM('OBRAČUNANA OSNOVNA PLAČA'!K71:P71),"")</f>
        <v>0</v>
      </c>
      <c r="F77" s="55"/>
      <c r="G77" s="55"/>
      <c r="H77" s="55"/>
      <c r="I77" s="55"/>
      <c r="J77" s="55"/>
      <c r="K77" s="175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21"/>
        <v>0</v>
      </c>
      <c r="O77" s="120">
        <f t="shared" ca="1" si="8"/>
        <v>0</v>
      </c>
      <c r="P77" s="176">
        <f t="shared" ca="1" si="9"/>
        <v>0</v>
      </c>
      <c r="Q77" s="176">
        <f ca="1">IF(LEN(B77)&gt;0,'1-6'!Q77-'1-6'!P77,"")</f>
        <v>0</v>
      </c>
      <c r="R77" s="177"/>
      <c r="AA77" s="162">
        <f>ROW()</f>
        <v>77</v>
      </c>
      <c r="AB77" s="200" t="e">
        <f t="shared" ca="1" si="10"/>
        <v>#N/A</v>
      </c>
      <c r="AC77" s="200" t="e">
        <f t="shared" ca="1" si="11"/>
        <v>#N/A</v>
      </c>
      <c r="AD77" s="201" t="e">
        <f t="shared" ca="1" si="22"/>
        <v>#N/A</v>
      </c>
      <c r="AE77" s="200" t="e">
        <f t="shared" ca="1" si="23"/>
        <v>#N/A</v>
      </c>
      <c r="AF77" s="201" t="e">
        <f t="shared" ca="1" si="24"/>
        <v>#N/A</v>
      </c>
      <c r="AG77" s="200" t="e">
        <f t="shared" ca="1" si="25"/>
        <v>#N/A</v>
      </c>
      <c r="AH77" s="200" t="e">
        <f t="shared" ca="1" si="16"/>
        <v>#N/A</v>
      </c>
      <c r="AI77" s="202" t="e">
        <f t="shared" ca="1" si="17"/>
        <v>#N/A</v>
      </c>
      <c r="AJ77" s="200" t="e">
        <f t="shared" ca="1" si="18"/>
        <v>#N/A</v>
      </c>
      <c r="AK77" s="200" t="e">
        <f t="shared" ca="1" si="19"/>
        <v>#N/A</v>
      </c>
    </row>
    <row r="78" spans="1:37" ht="27" customHeight="1" x14ac:dyDescent="0.25">
      <c r="A78" s="51">
        <f>'OSNOVNA PLAČA'!A72</f>
        <v>63</v>
      </c>
      <c r="B78" s="158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4">
        <f ca="1">IF(LEN(B78)&gt;0,SUM('OBRAČUNANA OSNOVNA PLAČA'!K72:P72),"")</f>
        <v>0</v>
      </c>
      <c r="F78" s="55"/>
      <c r="G78" s="55"/>
      <c r="H78" s="55"/>
      <c r="I78" s="55"/>
      <c r="J78" s="55"/>
      <c r="K78" s="175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21"/>
        <v>0</v>
      </c>
      <c r="O78" s="120">
        <f t="shared" ca="1" si="8"/>
        <v>0</v>
      </c>
      <c r="P78" s="176">
        <f t="shared" ca="1" si="9"/>
        <v>0</v>
      </c>
      <c r="Q78" s="176">
        <f ca="1">IF(LEN(B78)&gt;0,'1-6'!Q78-'1-6'!P78,"")</f>
        <v>0</v>
      </c>
      <c r="R78" s="177"/>
      <c r="AA78" s="162">
        <f>ROW()</f>
        <v>78</v>
      </c>
      <c r="AB78" s="200" t="e">
        <f t="shared" ca="1" si="10"/>
        <v>#N/A</v>
      </c>
      <c r="AC78" s="200" t="e">
        <f t="shared" ca="1" si="11"/>
        <v>#N/A</v>
      </c>
      <c r="AD78" s="201" t="e">
        <f t="shared" ca="1" si="22"/>
        <v>#N/A</v>
      </c>
      <c r="AE78" s="200" t="e">
        <f t="shared" ca="1" si="23"/>
        <v>#N/A</v>
      </c>
      <c r="AF78" s="201" t="e">
        <f t="shared" ca="1" si="24"/>
        <v>#N/A</v>
      </c>
      <c r="AG78" s="200" t="e">
        <f t="shared" ca="1" si="25"/>
        <v>#N/A</v>
      </c>
      <c r="AH78" s="200" t="e">
        <f t="shared" ca="1" si="16"/>
        <v>#N/A</v>
      </c>
      <c r="AI78" s="202" t="e">
        <f t="shared" ca="1" si="17"/>
        <v>#N/A</v>
      </c>
      <c r="AJ78" s="200" t="e">
        <f t="shared" ca="1" si="18"/>
        <v>#N/A</v>
      </c>
      <c r="AK78" s="200" t="e">
        <f t="shared" ca="1" si="19"/>
        <v>#N/A</v>
      </c>
    </row>
    <row r="79" spans="1:37" ht="27" customHeight="1" x14ac:dyDescent="0.25">
      <c r="A79" s="51">
        <f>'OSNOVNA PLAČA'!A73</f>
        <v>64</v>
      </c>
      <c r="B79" s="158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4">
        <f ca="1">IF(LEN(B79)&gt;0,SUM('OBRAČUNANA OSNOVNA PLAČA'!K73:P73),"")</f>
        <v>0</v>
      </c>
      <c r="F79" s="55"/>
      <c r="G79" s="55"/>
      <c r="H79" s="55"/>
      <c r="I79" s="55"/>
      <c r="J79" s="55"/>
      <c r="K79" s="175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21"/>
        <v>0</v>
      </c>
      <c r="O79" s="120">
        <f t="shared" ca="1" si="8"/>
        <v>0</v>
      </c>
      <c r="P79" s="176">
        <f t="shared" ca="1" si="9"/>
        <v>0</v>
      </c>
      <c r="Q79" s="176">
        <f ca="1">IF(LEN(B79)&gt;0,'1-6'!Q79-'1-6'!P79,"")</f>
        <v>0</v>
      </c>
      <c r="R79" s="177"/>
      <c r="AA79" s="162">
        <f>ROW()</f>
        <v>79</v>
      </c>
      <c r="AB79" s="200" t="e">
        <f t="shared" ca="1" si="10"/>
        <v>#N/A</v>
      </c>
      <c r="AC79" s="200" t="e">
        <f t="shared" ca="1" si="11"/>
        <v>#N/A</v>
      </c>
      <c r="AD79" s="201" t="e">
        <f t="shared" ca="1" si="22"/>
        <v>#N/A</v>
      </c>
      <c r="AE79" s="200" t="e">
        <f t="shared" ca="1" si="23"/>
        <v>#N/A</v>
      </c>
      <c r="AF79" s="201" t="e">
        <f t="shared" ca="1" si="24"/>
        <v>#N/A</v>
      </c>
      <c r="AG79" s="200" t="e">
        <f t="shared" ca="1" si="25"/>
        <v>#N/A</v>
      </c>
      <c r="AH79" s="200" t="e">
        <f t="shared" ca="1" si="16"/>
        <v>#N/A</v>
      </c>
      <c r="AI79" s="202" t="e">
        <f t="shared" ca="1" si="17"/>
        <v>#N/A</v>
      </c>
      <c r="AJ79" s="200" t="e">
        <f t="shared" ca="1" si="18"/>
        <v>#N/A</v>
      </c>
      <c r="AK79" s="200" t="e">
        <f t="shared" ca="1" si="19"/>
        <v>#N/A</v>
      </c>
    </row>
    <row r="80" spans="1:37" ht="27" customHeight="1" x14ac:dyDescent="0.25">
      <c r="A80" s="51">
        <f>'OSNOVNA PLAČA'!A74</f>
        <v>65</v>
      </c>
      <c r="B80" s="158" t="str">
        <f t="shared" ref="B80:B165" ca="1" si="26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4">
        <f ca="1">IF(LEN(B80)&gt;0,SUM('OBRAČUNANA OSNOVNA PLAČA'!K74:P74),"")</f>
        <v>0</v>
      </c>
      <c r="F80" s="55"/>
      <c r="G80" s="55"/>
      <c r="H80" s="55"/>
      <c r="I80" s="55"/>
      <c r="J80" s="55"/>
      <c r="K80" s="175">
        <f t="shared" ref="K80:K143" si="27">+F80+G80+H80+I80+J80</f>
        <v>0</v>
      </c>
      <c r="L80" s="120">
        <f t="shared" ref="L80:L143" ca="1" si="28">IF(LEN(B80)&gt;0,K80/5,"")</f>
        <v>0</v>
      </c>
      <c r="M80" s="120">
        <f t="shared" ref="M80:M143" ca="1" si="29">IF(LEN(B80)&gt;0,E80*L80,"")</f>
        <v>0</v>
      </c>
      <c r="N80" s="120">
        <f t="shared" ref="N80:N111" ca="1" si="30">IF(LEN(B80)&gt;0,L80*$O$167,"")</f>
        <v>0</v>
      </c>
      <c r="O80" s="120">
        <f t="shared" ref="O80:O143" ca="1" si="31">IF(LEN(B80)&gt;0,E80*N80,"")</f>
        <v>0</v>
      </c>
      <c r="P80" s="176">
        <f t="shared" ref="P80:P143" ca="1" si="32">MIN(O80,Q80)</f>
        <v>0</v>
      </c>
      <c r="Q80" s="176">
        <f ca="1">IF(LEN(B80)&gt;0,'1-6'!Q80-'1-6'!P80,"")</f>
        <v>0</v>
      </c>
      <c r="R80" s="177"/>
      <c r="AA80" s="162">
        <f>ROW()</f>
        <v>80</v>
      </c>
      <c r="AB80" s="200" t="e">
        <f t="shared" ref="AB80:AB165" ca="1" si="33">IF($AN$3=1,0,INDIRECT( "'" &amp; $AN$2 &amp; "'!P" &amp; TEXT($AA80,0)))</f>
        <v>#N/A</v>
      </c>
      <c r="AC80" s="200" t="e">
        <f t="shared" ref="AC80:AC165" ca="1" si="34">IF($AN$3=1,(INDIRECT( "'" &amp; $AC$2 &amp; "'!F" &amp; TEXT($AA80-6,0))*2/12+INDIRECT( "'" &amp; $AC$2 &amp; "'!G" &amp; TEXT($AA80-6,0))*10/12)*2,INDIRECT( "'" &amp; $AN$2 &amp; "'!Q" &amp; TEXT($AA80,0)))</f>
        <v>#N/A</v>
      </c>
      <c r="AD80" s="201" t="e">
        <f t="shared" ref="AD80:AD111" ca="1" si="35">IF(AB80&gt;=AC80,"-",$K80/(5*MAX($L$171:$L$172)))</f>
        <v>#N/A</v>
      </c>
      <c r="AE80" s="200" t="e">
        <f t="shared" ref="AE80:AE111" ca="1" si="36">IF(AB80&gt;=AC80,"-",$K80/(5*MAX($L$171:$L$172))*AJ80)</f>
        <v>#N/A</v>
      </c>
      <c r="AF80" s="201" t="e">
        <f t="shared" ref="AF80:AF111" ca="1" si="37">IF(AD80="-","-",AD80*$AE$167)</f>
        <v>#N/A</v>
      </c>
      <c r="AG80" s="200" t="e">
        <f t="shared" ref="AG80:AG111" ca="1" si="38">IF(AE80="-","-",AE80*$AE$167)</f>
        <v>#N/A</v>
      </c>
      <c r="AH80" s="200" t="e">
        <f t="shared" ref="AH80:AH143" ca="1" si="39">IF(AF80="-",0,MIN(AG80,Q80))</f>
        <v>#N/A</v>
      </c>
      <c r="AI80" s="202" t="e">
        <f t="shared" ref="AI80:AI143" ca="1" si="40">+AC80-AB80</f>
        <v>#N/A</v>
      </c>
      <c r="AJ80" s="200" t="e">
        <f t="shared" ref="AJ80:AJ165" ca="1" si="4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200" t="e">
        <f t="shared" ref="AK80:AK165" ca="1" si="4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5">
      <c r="A81" s="51">
        <f>'OSNOVNA PLAČA'!A75</f>
        <v>66</v>
      </c>
      <c r="B81" s="158" t="str">
        <f t="shared" ca="1" si="26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4">
        <f ca="1">IF(LEN(B81)&gt;0,SUM('OBRAČUNANA OSNOVNA PLAČA'!K75:P75),"")</f>
        <v>0</v>
      </c>
      <c r="F81" s="55"/>
      <c r="G81" s="55"/>
      <c r="H81" s="55"/>
      <c r="I81" s="55"/>
      <c r="J81" s="55"/>
      <c r="K81" s="175">
        <f t="shared" si="27"/>
        <v>0</v>
      </c>
      <c r="L81" s="120">
        <f t="shared" ca="1" si="28"/>
        <v>0</v>
      </c>
      <c r="M81" s="120">
        <f t="shared" ca="1" si="29"/>
        <v>0</v>
      </c>
      <c r="N81" s="120">
        <f t="shared" ca="1" si="30"/>
        <v>0</v>
      </c>
      <c r="O81" s="120">
        <f t="shared" ca="1" si="31"/>
        <v>0</v>
      </c>
      <c r="P81" s="176">
        <f t="shared" ca="1" si="32"/>
        <v>0</v>
      </c>
      <c r="Q81" s="176">
        <f ca="1">IF(LEN(B81)&gt;0,'1-6'!Q81-'1-6'!P81,"")</f>
        <v>0</v>
      </c>
      <c r="R81" s="177"/>
      <c r="AA81" s="162">
        <f>ROW()</f>
        <v>81</v>
      </c>
      <c r="AB81" s="200" t="e">
        <f t="shared" ca="1" si="33"/>
        <v>#N/A</v>
      </c>
      <c r="AC81" s="200" t="e">
        <f t="shared" ca="1" si="34"/>
        <v>#N/A</v>
      </c>
      <c r="AD81" s="201" t="e">
        <f t="shared" ca="1" si="35"/>
        <v>#N/A</v>
      </c>
      <c r="AE81" s="200" t="e">
        <f t="shared" ca="1" si="36"/>
        <v>#N/A</v>
      </c>
      <c r="AF81" s="201" t="e">
        <f t="shared" ca="1" si="37"/>
        <v>#N/A</v>
      </c>
      <c r="AG81" s="200" t="e">
        <f t="shared" ca="1" si="38"/>
        <v>#N/A</v>
      </c>
      <c r="AH81" s="200" t="e">
        <f t="shared" ca="1" si="39"/>
        <v>#N/A</v>
      </c>
      <c r="AI81" s="202" t="e">
        <f t="shared" ca="1" si="40"/>
        <v>#N/A</v>
      </c>
      <c r="AJ81" s="200" t="e">
        <f t="shared" ca="1" si="41"/>
        <v>#N/A</v>
      </c>
      <c r="AK81" s="200" t="e">
        <f t="shared" ca="1" si="42"/>
        <v>#N/A</v>
      </c>
    </row>
    <row r="82" spans="1:37" ht="27" customHeight="1" x14ac:dyDescent="0.25">
      <c r="A82" s="51">
        <f>'OSNOVNA PLAČA'!A76</f>
        <v>67</v>
      </c>
      <c r="B82" s="158" t="str">
        <f t="shared" ca="1" si="26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4">
        <f ca="1">IF(LEN(B82)&gt;0,SUM('OBRAČUNANA OSNOVNA PLAČA'!K76:P76),"")</f>
        <v>0</v>
      </c>
      <c r="F82" s="55"/>
      <c r="G82" s="55"/>
      <c r="H82" s="55"/>
      <c r="I82" s="55"/>
      <c r="J82" s="55"/>
      <c r="K82" s="175">
        <f t="shared" si="27"/>
        <v>0</v>
      </c>
      <c r="L82" s="120">
        <f t="shared" ca="1" si="28"/>
        <v>0</v>
      </c>
      <c r="M82" s="120">
        <f t="shared" ca="1" si="29"/>
        <v>0</v>
      </c>
      <c r="N82" s="120">
        <f t="shared" ca="1" si="30"/>
        <v>0</v>
      </c>
      <c r="O82" s="120">
        <f t="shared" ca="1" si="31"/>
        <v>0</v>
      </c>
      <c r="P82" s="176">
        <f t="shared" ca="1" si="32"/>
        <v>0</v>
      </c>
      <c r="Q82" s="176">
        <f ca="1">IF(LEN(B82)&gt;0,'1-6'!Q82-'1-6'!P82,"")</f>
        <v>0</v>
      </c>
      <c r="R82" s="177"/>
      <c r="AA82" s="162">
        <f>ROW()</f>
        <v>82</v>
      </c>
      <c r="AB82" s="200" t="e">
        <f t="shared" ca="1" si="33"/>
        <v>#N/A</v>
      </c>
      <c r="AC82" s="200" t="e">
        <f t="shared" ca="1" si="34"/>
        <v>#N/A</v>
      </c>
      <c r="AD82" s="201" t="e">
        <f t="shared" ca="1" si="35"/>
        <v>#N/A</v>
      </c>
      <c r="AE82" s="200" t="e">
        <f t="shared" ca="1" si="36"/>
        <v>#N/A</v>
      </c>
      <c r="AF82" s="201" t="e">
        <f t="shared" ca="1" si="37"/>
        <v>#N/A</v>
      </c>
      <c r="AG82" s="200" t="e">
        <f t="shared" ca="1" si="38"/>
        <v>#N/A</v>
      </c>
      <c r="AH82" s="200" t="e">
        <f t="shared" ca="1" si="39"/>
        <v>#N/A</v>
      </c>
      <c r="AI82" s="202" t="e">
        <f t="shared" ca="1" si="40"/>
        <v>#N/A</v>
      </c>
      <c r="AJ82" s="200" t="e">
        <f t="shared" ca="1" si="41"/>
        <v>#N/A</v>
      </c>
      <c r="AK82" s="200" t="e">
        <f t="shared" ca="1" si="42"/>
        <v>#N/A</v>
      </c>
    </row>
    <row r="83" spans="1:37" ht="27" customHeight="1" x14ac:dyDescent="0.25">
      <c r="A83" s="51">
        <f>'OSNOVNA PLAČA'!A77</f>
        <v>68</v>
      </c>
      <c r="B83" s="158" t="str">
        <f t="shared" ca="1" si="26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4">
        <f ca="1">IF(LEN(B83)&gt;0,SUM('OBRAČUNANA OSNOVNA PLAČA'!K77:P77),"")</f>
        <v>0</v>
      </c>
      <c r="F83" s="55"/>
      <c r="G83" s="55"/>
      <c r="H83" s="55"/>
      <c r="I83" s="55"/>
      <c r="J83" s="55"/>
      <c r="K83" s="175">
        <f t="shared" si="27"/>
        <v>0</v>
      </c>
      <c r="L83" s="120">
        <f t="shared" ca="1" si="28"/>
        <v>0</v>
      </c>
      <c r="M83" s="120">
        <f t="shared" ca="1" si="29"/>
        <v>0</v>
      </c>
      <c r="N83" s="120">
        <f t="shared" ca="1" si="30"/>
        <v>0</v>
      </c>
      <c r="O83" s="120">
        <f t="shared" ca="1" si="31"/>
        <v>0</v>
      </c>
      <c r="P83" s="176">
        <f t="shared" ca="1" si="32"/>
        <v>0</v>
      </c>
      <c r="Q83" s="176">
        <f ca="1">IF(LEN(B83)&gt;0,'1-6'!Q83-'1-6'!P83,"")</f>
        <v>0</v>
      </c>
      <c r="R83" s="177"/>
      <c r="AA83" s="162">
        <f>ROW()</f>
        <v>83</v>
      </c>
      <c r="AB83" s="200" t="e">
        <f t="shared" ca="1" si="33"/>
        <v>#N/A</v>
      </c>
      <c r="AC83" s="200" t="e">
        <f t="shared" ca="1" si="34"/>
        <v>#N/A</v>
      </c>
      <c r="AD83" s="201" t="e">
        <f t="shared" ca="1" si="35"/>
        <v>#N/A</v>
      </c>
      <c r="AE83" s="200" t="e">
        <f t="shared" ca="1" si="36"/>
        <v>#N/A</v>
      </c>
      <c r="AF83" s="201" t="e">
        <f t="shared" ca="1" si="37"/>
        <v>#N/A</v>
      </c>
      <c r="AG83" s="200" t="e">
        <f t="shared" ca="1" si="38"/>
        <v>#N/A</v>
      </c>
      <c r="AH83" s="200" t="e">
        <f t="shared" ca="1" si="39"/>
        <v>#N/A</v>
      </c>
      <c r="AI83" s="202" t="e">
        <f t="shared" ca="1" si="40"/>
        <v>#N/A</v>
      </c>
      <c r="AJ83" s="200" t="e">
        <f t="shared" ca="1" si="41"/>
        <v>#N/A</v>
      </c>
      <c r="AK83" s="200" t="e">
        <f t="shared" ca="1" si="42"/>
        <v>#N/A</v>
      </c>
    </row>
    <row r="84" spans="1:37" ht="27" customHeight="1" x14ac:dyDescent="0.25">
      <c r="A84" s="51">
        <f>'OSNOVNA PLAČA'!A78</f>
        <v>69</v>
      </c>
      <c r="B84" s="158" t="str">
        <f t="shared" ca="1" si="26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4">
        <f ca="1">IF(LEN(B84)&gt;0,SUM('OBRAČUNANA OSNOVNA PLAČA'!K78:P78),"")</f>
        <v>0</v>
      </c>
      <c r="F84" s="55"/>
      <c r="G84" s="55"/>
      <c r="H84" s="55"/>
      <c r="I84" s="55"/>
      <c r="J84" s="55"/>
      <c r="K84" s="175">
        <f t="shared" si="27"/>
        <v>0</v>
      </c>
      <c r="L84" s="120">
        <f t="shared" ca="1" si="28"/>
        <v>0</v>
      </c>
      <c r="M84" s="120">
        <f t="shared" ca="1" si="29"/>
        <v>0</v>
      </c>
      <c r="N84" s="120">
        <f t="shared" ca="1" si="30"/>
        <v>0</v>
      </c>
      <c r="O84" s="120">
        <f t="shared" ca="1" si="31"/>
        <v>0</v>
      </c>
      <c r="P84" s="176">
        <f t="shared" ca="1" si="32"/>
        <v>0</v>
      </c>
      <c r="Q84" s="176">
        <f ca="1">IF(LEN(B84)&gt;0,'1-6'!Q84-'1-6'!P84,"")</f>
        <v>0</v>
      </c>
      <c r="R84" s="177"/>
      <c r="AA84" s="162">
        <f>ROW()</f>
        <v>84</v>
      </c>
      <c r="AB84" s="200" t="e">
        <f t="shared" ca="1" si="33"/>
        <v>#N/A</v>
      </c>
      <c r="AC84" s="200" t="e">
        <f t="shared" ca="1" si="34"/>
        <v>#N/A</v>
      </c>
      <c r="AD84" s="201" t="e">
        <f t="shared" ca="1" si="35"/>
        <v>#N/A</v>
      </c>
      <c r="AE84" s="200" t="e">
        <f t="shared" ca="1" si="36"/>
        <v>#N/A</v>
      </c>
      <c r="AF84" s="201" t="e">
        <f t="shared" ca="1" si="37"/>
        <v>#N/A</v>
      </c>
      <c r="AG84" s="200" t="e">
        <f t="shared" ca="1" si="38"/>
        <v>#N/A</v>
      </c>
      <c r="AH84" s="200" t="e">
        <f t="shared" ca="1" si="39"/>
        <v>#N/A</v>
      </c>
      <c r="AI84" s="202" t="e">
        <f t="shared" ca="1" si="40"/>
        <v>#N/A</v>
      </c>
      <c r="AJ84" s="200" t="e">
        <f t="shared" ca="1" si="41"/>
        <v>#N/A</v>
      </c>
      <c r="AK84" s="200" t="e">
        <f t="shared" ca="1" si="42"/>
        <v>#N/A</v>
      </c>
    </row>
    <row r="85" spans="1:37" ht="27" customHeight="1" x14ac:dyDescent="0.25">
      <c r="A85" s="51">
        <f>'OSNOVNA PLAČA'!A79</f>
        <v>70</v>
      </c>
      <c r="B85" s="158" t="str">
        <f t="shared" ca="1" si="26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4">
        <f ca="1">IF(LEN(B85)&gt;0,SUM('OBRAČUNANA OSNOVNA PLAČA'!K79:P79),"")</f>
        <v>0</v>
      </c>
      <c r="F85" s="55"/>
      <c r="G85" s="55"/>
      <c r="H85" s="55"/>
      <c r="I85" s="55"/>
      <c r="J85" s="55"/>
      <c r="K85" s="175">
        <f t="shared" si="27"/>
        <v>0</v>
      </c>
      <c r="L85" s="120">
        <f t="shared" ca="1" si="28"/>
        <v>0</v>
      </c>
      <c r="M85" s="120">
        <f t="shared" ca="1" si="29"/>
        <v>0</v>
      </c>
      <c r="N85" s="120">
        <f t="shared" ca="1" si="30"/>
        <v>0</v>
      </c>
      <c r="O85" s="120">
        <f t="shared" ca="1" si="31"/>
        <v>0</v>
      </c>
      <c r="P85" s="176">
        <f t="shared" ca="1" si="32"/>
        <v>0</v>
      </c>
      <c r="Q85" s="176">
        <f ca="1">IF(LEN(B85)&gt;0,'1-6'!Q85-'1-6'!P85,"")</f>
        <v>0</v>
      </c>
      <c r="R85" s="177"/>
      <c r="AA85" s="162">
        <f>ROW()</f>
        <v>85</v>
      </c>
      <c r="AB85" s="200" t="e">
        <f t="shared" ca="1" si="33"/>
        <v>#N/A</v>
      </c>
      <c r="AC85" s="200" t="e">
        <f t="shared" ca="1" si="34"/>
        <v>#N/A</v>
      </c>
      <c r="AD85" s="201" t="e">
        <f t="shared" ca="1" si="35"/>
        <v>#N/A</v>
      </c>
      <c r="AE85" s="200" t="e">
        <f t="shared" ca="1" si="36"/>
        <v>#N/A</v>
      </c>
      <c r="AF85" s="201" t="e">
        <f t="shared" ca="1" si="37"/>
        <v>#N/A</v>
      </c>
      <c r="AG85" s="200" t="e">
        <f t="shared" ca="1" si="38"/>
        <v>#N/A</v>
      </c>
      <c r="AH85" s="200" t="e">
        <f t="shared" ca="1" si="39"/>
        <v>#N/A</v>
      </c>
      <c r="AI85" s="202" t="e">
        <f t="shared" ca="1" si="40"/>
        <v>#N/A</v>
      </c>
      <c r="AJ85" s="200" t="e">
        <f t="shared" ca="1" si="41"/>
        <v>#N/A</v>
      </c>
      <c r="AK85" s="200" t="e">
        <f t="shared" ca="1" si="42"/>
        <v>#N/A</v>
      </c>
    </row>
    <row r="86" spans="1:37" ht="27" customHeight="1" x14ac:dyDescent="0.25">
      <c r="A86" s="51">
        <f>'OSNOVNA PLAČA'!A80</f>
        <v>71</v>
      </c>
      <c r="B86" s="158" t="str">
        <f t="shared" ca="1" si="26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4">
        <f ca="1">IF(LEN(B86)&gt;0,SUM('OBRAČUNANA OSNOVNA PLAČA'!K80:P80),"")</f>
        <v>0</v>
      </c>
      <c r="F86" s="55"/>
      <c r="G86" s="55"/>
      <c r="H86" s="55"/>
      <c r="I86" s="55"/>
      <c r="J86" s="55"/>
      <c r="K86" s="175">
        <f t="shared" si="27"/>
        <v>0</v>
      </c>
      <c r="L86" s="120">
        <f t="shared" ca="1" si="28"/>
        <v>0</v>
      </c>
      <c r="M86" s="120">
        <f t="shared" ca="1" si="29"/>
        <v>0</v>
      </c>
      <c r="N86" s="120">
        <f t="shared" ca="1" si="30"/>
        <v>0</v>
      </c>
      <c r="O86" s="120">
        <f t="shared" ca="1" si="31"/>
        <v>0</v>
      </c>
      <c r="P86" s="176">
        <f t="shared" ca="1" si="32"/>
        <v>0</v>
      </c>
      <c r="Q86" s="176">
        <f ca="1">IF(LEN(B86)&gt;0,'1-6'!Q86-'1-6'!P86,"")</f>
        <v>0</v>
      </c>
      <c r="R86" s="177"/>
      <c r="AA86" s="162">
        <f>ROW()</f>
        <v>86</v>
      </c>
      <c r="AB86" s="200" t="e">
        <f t="shared" ca="1" si="33"/>
        <v>#N/A</v>
      </c>
      <c r="AC86" s="200" t="e">
        <f t="shared" ca="1" si="34"/>
        <v>#N/A</v>
      </c>
      <c r="AD86" s="201" t="e">
        <f t="shared" ca="1" si="35"/>
        <v>#N/A</v>
      </c>
      <c r="AE86" s="200" t="e">
        <f t="shared" ca="1" si="36"/>
        <v>#N/A</v>
      </c>
      <c r="AF86" s="201" t="e">
        <f t="shared" ca="1" si="37"/>
        <v>#N/A</v>
      </c>
      <c r="AG86" s="200" t="e">
        <f t="shared" ca="1" si="38"/>
        <v>#N/A</v>
      </c>
      <c r="AH86" s="200" t="e">
        <f t="shared" ca="1" si="39"/>
        <v>#N/A</v>
      </c>
      <c r="AI86" s="202" t="e">
        <f t="shared" ca="1" si="40"/>
        <v>#N/A</v>
      </c>
      <c r="AJ86" s="200" t="e">
        <f t="shared" ca="1" si="41"/>
        <v>#N/A</v>
      </c>
      <c r="AK86" s="200" t="e">
        <f t="shared" ca="1" si="42"/>
        <v>#N/A</v>
      </c>
    </row>
    <row r="87" spans="1:37" ht="27" customHeight="1" x14ac:dyDescent="0.25">
      <c r="A87" s="51">
        <f>'OSNOVNA PLAČA'!A81</f>
        <v>72</v>
      </c>
      <c r="B87" s="158" t="str">
        <f t="shared" ca="1" si="26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4">
        <f ca="1">IF(LEN(B87)&gt;0,SUM('OBRAČUNANA OSNOVNA PLAČA'!K81:P81),"")</f>
        <v>0</v>
      </c>
      <c r="F87" s="55"/>
      <c r="G87" s="55"/>
      <c r="H87" s="55"/>
      <c r="I87" s="55"/>
      <c r="J87" s="55"/>
      <c r="K87" s="175">
        <f t="shared" si="27"/>
        <v>0</v>
      </c>
      <c r="L87" s="120">
        <f t="shared" ca="1" si="28"/>
        <v>0</v>
      </c>
      <c r="M87" s="120">
        <f t="shared" ca="1" si="29"/>
        <v>0</v>
      </c>
      <c r="N87" s="120">
        <f t="shared" ca="1" si="30"/>
        <v>0</v>
      </c>
      <c r="O87" s="120">
        <f t="shared" ca="1" si="31"/>
        <v>0</v>
      </c>
      <c r="P87" s="176">
        <f t="shared" ca="1" si="32"/>
        <v>0</v>
      </c>
      <c r="Q87" s="176">
        <f ca="1">IF(LEN(B87)&gt;0,'1-6'!Q87-'1-6'!P87,"")</f>
        <v>0</v>
      </c>
      <c r="R87" s="177"/>
      <c r="AA87" s="162">
        <f>ROW()</f>
        <v>87</v>
      </c>
      <c r="AB87" s="200" t="e">
        <f t="shared" ca="1" si="33"/>
        <v>#N/A</v>
      </c>
      <c r="AC87" s="200" t="e">
        <f t="shared" ca="1" si="34"/>
        <v>#N/A</v>
      </c>
      <c r="AD87" s="201" t="e">
        <f t="shared" ca="1" si="35"/>
        <v>#N/A</v>
      </c>
      <c r="AE87" s="200" t="e">
        <f t="shared" ca="1" si="36"/>
        <v>#N/A</v>
      </c>
      <c r="AF87" s="201" t="e">
        <f t="shared" ca="1" si="37"/>
        <v>#N/A</v>
      </c>
      <c r="AG87" s="200" t="e">
        <f t="shared" ca="1" si="38"/>
        <v>#N/A</v>
      </c>
      <c r="AH87" s="200" t="e">
        <f t="shared" ca="1" si="39"/>
        <v>#N/A</v>
      </c>
      <c r="AI87" s="202" t="e">
        <f t="shared" ca="1" si="40"/>
        <v>#N/A</v>
      </c>
      <c r="AJ87" s="200" t="e">
        <f t="shared" ca="1" si="41"/>
        <v>#N/A</v>
      </c>
      <c r="AK87" s="200" t="e">
        <f t="shared" ca="1" si="42"/>
        <v>#N/A</v>
      </c>
    </row>
    <row r="88" spans="1:37" ht="27" customHeight="1" x14ac:dyDescent="0.25">
      <c r="A88" s="51">
        <f>'OSNOVNA PLAČA'!A82</f>
        <v>73</v>
      </c>
      <c r="B88" s="158" t="str">
        <f t="shared" ca="1" si="26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4">
        <f ca="1">IF(LEN(B88)&gt;0,SUM('OBRAČUNANA OSNOVNA PLAČA'!K82:P82),"")</f>
        <v>0</v>
      </c>
      <c r="F88" s="55"/>
      <c r="G88" s="55"/>
      <c r="H88" s="55"/>
      <c r="I88" s="55"/>
      <c r="J88" s="55"/>
      <c r="K88" s="175">
        <f t="shared" si="27"/>
        <v>0</v>
      </c>
      <c r="L88" s="120">
        <f t="shared" ca="1" si="28"/>
        <v>0</v>
      </c>
      <c r="M88" s="120">
        <f t="shared" ca="1" si="29"/>
        <v>0</v>
      </c>
      <c r="N88" s="120">
        <f t="shared" ca="1" si="30"/>
        <v>0</v>
      </c>
      <c r="O88" s="120">
        <f t="shared" ca="1" si="31"/>
        <v>0</v>
      </c>
      <c r="P88" s="176">
        <f t="shared" ca="1" si="32"/>
        <v>0</v>
      </c>
      <c r="Q88" s="176">
        <f ca="1">IF(LEN(B88)&gt;0,'1-6'!Q88-'1-6'!P88,"")</f>
        <v>0</v>
      </c>
      <c r="R88" s="177"/>
      <c r="AA88" s="162">
        <f>ROW()</f>
        <v>88</v>
      </c>
      <c r="AB88" s="200" t="e">
        <f t="shared" ca="1" si="33"/>
        <v>#N/A</v>
      </c>
      <c r="AC88" s="200" t="e">
        <f t="shared" ca="1" si="34"/>
        <v>#N/A</v>
      </c>
      <c r="AD88" s="201" t="e">
        <f t="shared" ca="1" si="35"/>
        <v>#N/A</v>
      </c>
      <c r="AE88" s="200" t="e">
        <f t="shared" ca="1" si="36"/>
        <v>#N/A</v>
      </c>
      <c r="AF88" s="201" t="e">
        <f t="shared" ca="1" si="37"/>
        <v>#N/A</v>
      </c>
      <c r="AG88" s="200" t="e">
        <f t="shared" ca="1" si="38"/>
        <v>#N/A</v>
      </c>
      <c r="AH88" s="200" t="e">
        <f t="shared" ca="1" si="39"/>
        <v>#N/A</v>
      </c>
      <c r="AI88" s="202" t="e">
        <f t="shared" ca="1" si="40"/>
        <v>#N/A</v>
      </c>
      <c r="AJ88" s="200" t="e">
        <f t="shared" ca="1" si="41"/>
        <v>#N/A</v>
      </c>
      <c r="AK88" s="200" t="e">
        <f t="shared" ca="1" si="42"/>
        <v>#N/A</v>
      </c>
    </row>
    <row r="89" spans="1:37" ht="27" customHeight="1" x14ac:dyDescent="0.25">
      <c r="A89" s="51">
        <f>'OSNOVNA PLAČA'!A83</f>
        <v>74</v>
      </c>
      <c r="B89" s="158" t="str">
        <f t="shared" ca="1" si="26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4">
        <f ca="1">IF(LEN(B89)&gt;0,SUM('OBRAČUNANA OSNOVNA PLAČA'!K83:P83),"")</f>
        <v>0</v>
      </c>
      <c r="F89" s="55"/>
      <c r="G89" s="55"/>
      <c r="H89" s="55"/>
      <c r="I89" s="55"/>
      <c r="J89" s="55"/>
      <c r="K89" s="175">
        <f t="shared" si="27"/>
        <v>0</v>
      </c>
      <c r="L89" s="120">
        <f t="shared" ca="1" si="28"/>
        <v>0</v>
      </c>
      <c r="M89" s="120">
        <f t="shared" ca="1" si="29"/>
        <v>0</v>
      </c>
      <c r="N89" s="120">
        <f t="shared" ca="1" si="30"/>
        <v>0</v>
      </c>
      <c r="O89" s="120">
        <f t="shared" ca="1" si="31"/>
        <v>0</v>
      </c>
      <c r="P89" s="176">
        <f t="shared" ca="1" si="32"/>
        <v>0</v>
      </c>
      <c r="Q89" s="176">
        <f ca="1">IF(LEN(B89)&gt;0,'1-6'!Q89-'1-6'!P89,"")</f>
        <v>0</v>
      </c>
      <c r="R89" s="177"/>
      <c r="AA89" s="162">
        <f>ROW()</f>
        <v>89</v>
      </c>
      <c r="AB89" s="200" t="e">
        <f t="shared" ca="1" si="33"/>
        <v>#N/A</v>
      </c>
      <c r="AC89" s="200" t="e">
        <f t="shared" ca="1" si="34"/>
        <v>#N/A</v>
      </c>
      <c r="AD89" s="201" t="e">
        <f t="shared" ca="1" si="35"/>
        <v>#N/A</v>
      </c>
      <c r="AE89" s="200" t="e">
        <f t="shared" ca="1" si="36"/>
        <v>#N/A</v>
      </c>
      <c r="AF89" s="201" t="e">
        <f t="shared" ca="1" si="37"/>
        <v>#N/A</v>
      </c>
      <c r="AG89" s="200" t="e">
        <f t="shared" ca="1" si="38"/>
        <v>#N/A</v>
      </c>
      <c r="AH89" s="200" t="e">
        <f t="shared" ca="1" si="39"/>
        <v>#N/A</v>
      </c>
      <c r="AI89" s="202" t="e">
        <f t="shared" ca="1" si="40"/>
        <v>#N/A</v>
      </c>
      <c r="AJ89" s="200" t="e">
        <f t="shared" ca="1" si="41"/>
        <v>#N/A</v>
      </c>
      <c r="AK89" s="200" t="e">
        <f t="shared" ca="1" si="42"/>
        <v>#N/A</v>
      </c>
    </row>
    <row r="90" spans="1:37" ht="27" customHeight="1" x14ac:dyDescent="0.25">
      <c r="A90" s="51">
        <f>'OSNOVNA PLAČA'!A84</f>
        <v>75</v>
      </c>
      <c r="B90" s="158" t="str">
        <f t="shared" ca="1" si="26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4">
        <f ca="1">IF(LEN(B90)&gt;0,SUM('OBRAČUNANA OSNOVNA PLAČA'!K84:P84),"")</f>
        <v>0</v>
      </c>
      <c r="F90" s="55"/>
      <c r="G90" s="55"/>
      <c r="H90" s="55"/>
      <c r="I90" s="55"/>
      <c r="J90" s="55"/>
      <c r="K90" s="175">
        <f t="shared" si="27"/>
        <v>0</v>
      </c>
      <c r="L90" s="120">
        <f t="shared" ca="1" si="28"/>
        <v>0</v>
      </c>
      <c r="M90" s="120">
        <f t="shared" ca="1" si="29"/>
        <v>0</v>
      </c>
      <c r="N90" s="120">
        <f t="shared" ca="1" si="30"/>
        <v>0</v>
      </c>
      <c r="O90" s="120">
        <f t="shared" ca="1" si="31"/>
        <v>0</v>
      </c>
      <c r="P90" s="176">
        <f t="shared" ca="1" si="32"/>
        <v>0</v>
      </c>
      <c r="Q90" s="176">
        <f ca="1">IF(LEN(B90)&gt;0,'1-6'!Q90-'1-6'!P90,"")</f>
        <v>0</v>
      </c>
      <c r="R90" s="177"/>
      <c r="AA90" s="162">
        <f>ROW()</f>
        <v>90</v>
      </c>
      <c r="AB90" s="200" t="e">
        <f t="shared" ca="1" si="33"/>
        <v>#N/A</v>
      </c>
      <c r="AC90" s="200" t="e">
        <f t="shared" ca="1" si="34"/>
        <v>#N/A</v>
      </c>
      <c r="AD90" s="201" t="e">
        <f t="shared" ca="1" si="35"/>
        <v>#N/A</v>
      </c>
      <c r="AE90" s="200" t="e">
        <f t="shared" ca="1" si="36"/>
        <v>#N/A</v>
      </c>
      <c r="AF90" s="201" t="e">
        <f t="shared" ca="1" si="37"/>
        <v>#N/A</v>
      </c>
      <c r="AG90" s="200" t="e">
        <f t="shared" ca="1" si="38"/>
        <v>#N/A</v>
      </c>
      <c r="AH90" s="200" t="e">
        <f t="shared" ca="1" si="39"/>
        <v>#N/A</v>
      </c>
      <c r="AI90" s="202" t="e">
        <f t="shared" ca="1" si="40"/>
        <v>#N/A</v>
      </c>
      <c r="AJ90" s="200" t="e">
        <f t="shared" ca="1" si="41"/>
        <v>#N/A</v>
      </c>
      <c r="AK90" s="200" t="e">
        <f t="shared" ca="1" si="42"/>
        <v>#N/A</v>
      </c>
    </row>
    <row r="91" spans="1:37" ht="27" customHeight="1" x14ac:dyDescent="0.25">
      <c r="A91" s="51">
        <f>'OSNOVNA PLAČA'!A85</f>
        <v>76</v>
      </c>
      <c r="B91" s="158" t="str">
        <f t="shared" ca="1" si="26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4">
        <f ca="1">IF(LEN(B91)&gt;0,SUM('OBRAČUNANA OSNOVNA PLAČA'!K85:P85),"")</f>
        <v>0</v>
      </c>
      <c r="F91" s="55"/>
      <c r="G91" s="55"/>
      <c r="H91" s="55"/>
      <c r="I91" s="55"/>
      <c r="J91" s="55"/>
      <c r="K91" s="175">
        <f t="shared" si="27"/>
        <v>0</v>
      </c>
      <c r="L91" s="120">
        <f t="shared" ca="1" si="28"/>
        <v>0</v>
      </c>
      <c r="M91" s="120">
        <f t="shared" ca="1" si="29"/>
        <v>0</v>
      </c>
      <c r="N91" s="120">
        <f t="shared" ca="1" si="30"/>
        <v>0</v>
      </c>
      <c r="O91" s="120">
        <f t="shared" ca="1" si="31"/>
        <v>0</v>
      </c>
      <c r="P91" s="176">
        <f t="shared" ca="1" si="32"/>
        <v>0</v>
      </c>
      <c r="Q91" s="176">
        <f ca="1">IF(LEN(B91)&gt;0,'1-6'!Q91-'1-6'!P91,"")</f>
        <v>0</v>
      </c>
      <c r="R91" s="177"/>
      <c r="AA91" s="162">
        <f>ROW()</f>
        <v>91</v>
      </c>
      <c r="AB91" s="200" t="e">
        <f t="shared" ca="1" si="33"/>
        <v>#N/A</v>
      </c>
      <c r="AC91" s="200" t="e">
        <f t="shared" ca="1" si="34"/>
        <v>#N/A</v>
      </c>
      <c r="AD91" s="201" t="e">
        <f t="shared" ca="1" si="35"/>
        <v>#N/A</v>
      </c>
      <c r="AE91" s="200" t="e">
        <f t="shared" ca="1" si="36"/>
        <v>#N/A</v>
      </c>
      <c r="AF91" s="201" t="e">
        <f t="shared" ca="1" si="37"/>
        <v>#N/A</v>
      </c>
      <c r="AG91" s="200" t="e">
        <f t="shared" ca="1" si="38"/>
        <v>#N/A</v>
      </c>
      <c r="AH91" s="200" t="e">
        <f t="shared" ca="1" si="39"/>
        <v>#N/A</v>
      </c>
      <c r="AI91" s="202" t="e">
        <f t="shared" ca="1" si="40"/>
        <v>#N/A</v>
      </c>
      <c r="AJ91" s="200" t="e">
        <f t="shared" ca="1" si="41"/>
        <v>#N/A</v>
      </c>
      <c r="AK91" s="200" t="e">
        <f t="shared" ca="1" si="42"/>
        <v>#N/A</v>
      </c>
    </row>
    <row r="92" spans="1:37" ht="27" customHeight="1" x14ac:dyDescent="0.25">
      <c r="A92" s="51">
        <f>'OSNOVNA PLAČA'!A86</f>
        <v>77</v>
      </c>
      <c r="B92" s="158" t="str">
        <f t="shared" ca="1" si="26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4">
        <f ca="1">IF(LEN(B92)&gt;0,SUM('OBRAČUNANA OSNOVNA PLAČA'!K86:P86),"")</f>
        <v>0</v>
      </c>
      <c r="F92" s="55"/>
      <c r="G92" s="55"/>
      <c r="H92" s="55"/>
      <c r="I92" s="55"/>
      <c r="J92" s="55"/>
      <c r="K92" s="175">
        <f t="shared" si="27"/>
        <v>0</v>
      </c>
      <c r="L92" s="120">
        <f t="shared" ca="1" si="28"/>
        <v>0</v>
      </c>
      <c r="M92" s="120">
        <f t="shared" ca="1" si="29"/>
        <v>0</v>
      </c>
      <c r="N92" s="120">
        <f t="shared" ca="1" si="30"/>
        <v>0</v>
      </c>
      <c r="O92" s="120">
        <f t="shared" ca="1" si="31"/>
        <v>0</v>
      </c>
      <c r="P92" s="176">
        <f t="shared" ca="1" si="32"/>
        <v>0</v>
      </c>
      <c r="Q92" s="176">
        <f ca="1">IF(LEN(B92)&gt;0,'1-6'!Q92-'1-6'!P92,"")</f>
        <v>0</v>
      </c>
      <c r="R92" s="177"/>
      <c r="AA92" s="162">
        <f>ROW()</f>
        <v>92</v>
      </c>
      <c r="AB92" s="200" t="e">
        <f t="shared" ca="1" si="33"/>
        <v>#N/A</v>
      </c>
      <c r="AC92" s="200" t="e">
        <f t="shared" ca="1" si="34"/>
        <v>#N/A</v>
      </c>
      <c r="AD92" s="201" t="e">
        <f t="shared" ca="1" si="35"/>
        <v>#N/A</v>
      </c>
      <c r="AE92" s="200" t="e">
        <f t="shared" ca="1" si="36"/>
        <v>#N/A</v>
      </c>
      <c r="AF92" s="201" t="e">
        <f t="shared" ca="1" si="37"/>
        <v>#N/A</v>
      </c>
      <c r="AG92" s="200" t="e">
        <f t="shared" ca="1" si="38"/>
        <v>#N/A</v>
      </c>
      <c r="AH92" s="200" t="e">
        <f t="shared" ca="1" si="39"/>
        <v>#N/A</v>
      </c>
      <c r="AI92" s="202" t="e">
        <f t="shared" ca="1" si="40"/>
        <v>#N/A</v>
      </c>
      <c r="AJ92" s="200" t="e">
        <f t="shared" ca="1" si="41"/>
        <v>#N/A</v>
      </c>
      <c r="AK92" s="200" t="e">
        <f t="shared" ca="1" si="42"/>
        <v>#N/A</v>
      </c>
    </row>
    <row r="93" spans="1:37" ht="27" customHeight="1" x14ac:dyDescent="0.25">
      <c r="A93" s="51">
        <f>'OSNOVNA PLAČA'!A87</f>
        <v>78</v>
      </c>
      <c r="B93" s="158" t="str">
        <f t="shared" ca="1" si="26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4">
        <f ca="1">IF(LEN(B93)&gt;0,SUM('OBRAČUNANA OSNOVNA PLAČA'!K87:P87),"")</f>
        <v>0</v>
      </c>
      <c r="F93" s="55"/>
      <c r="G93" s="55"/>
      <c r="H93" s="55"/>
      <c r="I93" s="55"/>
      <c r="J93" s="55"/>
      <c r="K93" s="175">
        <f t="shared" si="27"/>
        <v>0</v>
      </c>
      <c r="L93" s="120">
        <f t="shared" ca="1" si="28"/>
        <v>0</v>
      </c>
      <c r="M93" s="120">
        <f t="shared" ca="1" si="29"/>
        <v>0</v>
      </c>
      <c r="N93" s="120">
        <f t="shared" ca="1" si="30"/>
        <v>0</v>
      </c>
      <c r="O93" s="120">
        <f t="shared" ca="1" si="31"/>
        <v>0</v>
      </c>
      <c r="P93" s="176">
        <f t="shared" ca="1" si="32"/>
        <v>0</v>
      </c>
      <c r="Q93" s="176">
        <f ca="1">IF(LEN(B93)&gt;0,'1-6'!Q93-'1-6'!P93,"")</f>
        <v>0</v>
      </c>
      <c r="R93" s="177"/>
      <c r="AA93" s="162">
        <f>ROW()</f>
        <v>93</v>
      </c>
      <c r="AB93" s="200" t="e">
        <f t="shared" ca="1" si="33"/>
        <v>#N/A</v>
      </c>
      <c r="AC93" s="200" t="e">
        <f t="shared" ca="1" si="34"/>
        <v>#N/A</v>
      </c>
      <c r="AD93" s="201" t="e">
        <f t="shared" ca="1" si="35"/>
        <v>#N/A</v>
      </c>
      <c r="AE93" s="200" t="e">
        <f t="shared" ca="1" si="36"/>
        <v>#N/A</v>
      </c>
      <c r="AF93" s="201" t="e">
        <f t="shared" ca="1" si="37"/>
        <v>#N/A</v>
      </c>
      <c r="AG93" s="200" t="e">
        <f t="shared" ca="1" si="38"/>
        <v>#N/A</v>
      </c>
      <c r="AH93" s="200" t="e">
        <f t="shared" ca="1" si="39"/>
        <v>#N/A</v>
      </c>
      <c r="AI93" s="202" t="e">
        <f t="shared" ca="1" si="40"/>
        <v>#N/A</v>
      </c>
      <c r="AJ93" s="200" t="e">
        <f t="shared" ca="1" si="41"/>
        <v>#N/A</v>
      </c>
      <c r="AK93" s="200" t="e">
        <f t="shared" ca="1" si="42"/>
        <v>#N/A</v>
      </c>
    </row>
    <row r="94" spans="1:37" ht="27" customHeight="1" x14ac:dyDescent="0.25">
      <c r="A94" s="51">
        <f>'OSNOVNA PLAČA'!A88</f>
        <v>79</v>
      </c>
      <c r="B94" s="158" t="str">
        <f t="shared" ca="1" si="26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4">
        <f ca="1">IF(LEN(B94)&gt;0,SUM('OBRAČUNANA OSNOVNA PLAČA'!K88:P88),"")</f>
        <v>0</v>
      </c>
      <c r="F94" s="55"/>
      <c r="G94" s="55"/>
      <c r="H94" s="55"/>
      <c r="I94" s="55"/>
      <c r="J94" s="55"/>
      <c r="K94" s="175">
        <f t="shared" si="27"/>
        <v>0</v>
      </c>
      <c r="L94" s="120">
        <f t="shared" ca="1" si="28"/>
        <v>0</v>
      </c>
      <c r="M94" s="120">
        <f t="shared" ca="1" si="29"/>
        <v>0</v>
      </c>
      <c r="N94" s="120">
        <f t="shared" ca="1" si="30"/>
        <v>0</v>
      </c>
      <c r="O94" s="120">
        <f t="shared" ca="1" si="31"/>
        <v>0</v>
      </c>
      <c r="P94" s="176">
        <f t="shared" ca="1" si="32"/>
        <v>0</v>
      </c>
      <c r="Q94" s="176">
        <f ca="1">IF(LEN(B94)&gt;0,'1-6'!Q94-'1-6'!P94,"")</f>
        <v>0</v>
      </c>
      <c r="R94" s="177"/>
      <c r="AA94" s="162">
        <f>ROW()</f>
        <v>94</v>
      </c>
      <c r="AB94" s="200" t="e">
        <f t="shared" ca="1" si="33"/>
        <v>#N/A</v>
      </c>
      <c r="AC94" s="200" t="e">
        <f t="shared" ca="1" si="34"/>
        <v>#N/A</v>
      </c>
      <c r="AD94" s="201" t="e">
        <f t="shared" ca="1" si="35"/>
        <v>#N/A</v>
      </c>
      <c r="AE94" s="200" t="e">
        <f t="shared" ca="1" si="36"/>
        <v>#N/A</v>
      </c>
      <c r="AF94" s="201" t="e">
        <f t="shared" ca="1" si="37"/>
        <v>#N/A</v>
      </c>
      <c r="AG94" s="200" t="e">
        <f t="shared" ca="1" si="38"/>
        <v>#N/A</v>
      </c>
      <c r="AH94" s="200" t="e">
        <f t="shared" ca="1" si="39"/>
        <v>#N/A</v>
      </c>
      <c r="AI94" s="202" t="e">
        <f t="shared" ca="1" si="40"/>
        <v>#N/A</v>
      </c>
      <c r="AJ94" s="200" t="e">
        <f t="shared" ca="1" si="41"/>
        <v>#N/A</v>
      </c>
      <c r="AK94" s="200" t="e">
        <f t="shared" ca="1" si="42"/>
        <v>#N/A</v>
      </c>
    </row>
    <row r="95" spans="1:37" ht="27" customHeight="1" x14ac:dyDescent="0.25">
      <c r="A95" s="51">
        <f>'OSNOVNA PLAČA'!A89</f>
        <v>80</v>
      </c>
      <c r="B95" s="158" t="str">
        <f t="shared" ca="1" si="26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4">
        <f ca="1">IF(LEN(B95)&gt;0,SUM('OBRAČUNANA OSNOVNA PLAČA'!K89:P89),"")</f>
        <v>0</v>
      </c>
      <c r="F95" s="55"/>
      <c r="G95" s="55"/>
      <c r="H95" s="55"/>
      <c r="I95" s="55"/>
      <c r="J95" s="55"/>
      <c r="K95" s="175">
        <f t="shared" si="27"/>
        <v>0</v>
      </c>
      <c r="L95" s="120">
        <f t="shared" ca="1" si="28"/>
        <v>0</v>
      </c>
      <c r="M95" s="120">
        <f t="shared" ca="1" si="29"/>
        <v>0</v>
      </c>
      <c r="N95" s="120">
        <f t="shared" ca="1" si="30"/>
        <v>0</v>
      </c>
      <c r="O95" s="120">
        <f t="shared" ca="1" si="31"/>
        <v>0</v>
      </c>
      <c r="P95" s="176">
        <f t="shared" ca="1" si="32"/>
        <v>0</v>
      </c>
      <c r="Q95" s="176">
        <f ca="1">IF(LEN(B95)&gt;0,'1-6'!Q95-'1-6'!P95,"")</f>
        <v>0</v>
      </c>
      <c r="R95" s="177"/>
      <c r="AA95" s="162">
        <f>ROW()</f>
        <v>95</v>
      </c>
      <c r="AB95" s="200" t="e">
        <f t="shared" ca="1" si="33"/>
        <v>#N/A</v>
      </c>
      <c r="AC95" s="200" t="e">
        <f t="shared" ca="1" si="34"/>
        <v>#N/A</v>
      </c>
      <c r="AD95" s="201" t="e">
        <f t="shared" ca="1" si="35"/>
        <v>#N/A</v>
      </c>
      <c r="AE95" s="200" t="e">
        <f t="shared" ca="1" si="36"/>
        <v>#N/A</v>
      </c>
      <c r="AF95" s="201" t="e">
        <f t="shared" ca="1" si="37"/>
        <v>#N/A</v>
      </c>
      <c r="AG95" s="200" t="e">
        <f t="shared" ca="1" si="38"/>
        <v>#N/A</v>
      </c>
      <c r="AH95" s="200" t="e">
        <f t="shared" ca="1" si="39"/>
        <v>#N/A</v>
      </c>
      <c r="AI95" s="202" t="e">
        <f t="shared" ca="1" si="40"/>
        <v>#N/A</v>
      </c>
      <c r="AJ95" s="200" t="e">
        <f t="shared" ca="1" si="41"/>
        <v>#N/A</v>
      </c>
      <c r="AK95" s="200" t="e">
        <f t="shared" ca="1" si="42"/>
        <v>#N/A</v>
      </c>
    </row>
    <row r="96" spans="1:37" ht="27" customHeight="1" x14ac:dyDescent="0.25">
      <c r="A96" s="51">
        <f>'OSNOVNA PLAČA'!A90</f>
        <v>81</v>
      </c>
      <c r="B96" s="158" t="str">
        <f t="shared" ca="1" si="26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4">
        <f ca="1">IF(LEN(B96)&gt;0,SUM('OBRAČUNANA OSNOVNA PLAČA'!K90:P90),"")</f>
        <v>0</v>
      </c>
      <c r="F96" s="55"/>
      <c r="G96" s="55"/>
      <c r="H96" s="55"/>
      <c r="I96" s="55"/>
      <c r="J96" s="55"/>
      <c r="K96" s="175">
        <f t="shared" si="27"/>
        <v>0</v>
      </c>
      <c r="L96" s="120">
        <f t="shared" ca="1" si="28"/>
        <v>0</v>
      </c>
      <c r="M96" s="120">
        <f t="shared" ca="1" si="29"/>
        <v>0</v>
      </c>
      <c r="N96" s="120">
        <f t="shared" ca="1" si="30"/>
        <v>0</v>
      </c>
      <c r="O96" s="120">
        <f t="shared" ca="1" si="31"/>
        <v>0</v>
      </c>
      <c r="P96" s="176">
        <f t="shared" ca="1" si="32"/>
        <v>0</v>
      </c>
      <c r="Q96" s="176">
        <f ca="1">IF(LEN(B96)&gt;0,'1-6'!Q96-'1-6'!P96,"")</f>
        <v>0</v>
      </c>
      <c r="R96" s="177"/>
      <c r="AA96" s="162">
        <f>ROW()</f>
        <v>96</v>
      </c>
      <c r="AB96" s="200" t="e">
        <f t="shared" ca="1" si="33"/>
        <v>#N/A</v>
      </c>
      <c r="AC96" s="200" t="e">
        <f t="shared" ca="1" si="34"/>
        <v>#N/A</v>
      </c>
      <c r="AD96" s="201" t="e">
        <f t="shared" ca="1" si="35"/>
        <v>#N/A</v>
      </c>
      <c r="AE96" s="200" t="e">
        <f t="shared" ca="1" si="36"/>
        <v>#N/A</v>
      </c>
      <c r="AF96" s="201" t="e">
        <f t="shared" ca="1" si="37"/>
        <v>#N/A</v>
      </c>
      <c r="AG96" s="200" t="e">
        <f t="shared" ca="1" si="38"/>
        <v>#N/A</v>
      </c>
      <c r="AH96" s="200" t="e">
        <f t="shared" ca="1" si="39"/>
        <v>#N/A</v>
      </c>
      <c r="AI96" s="202" t="e">
        <f t="shared" ca="1" si="40"/>
        <v>#N/A</v>
      </c>
      <c r="AJ96" s="200" t="e">
        <f t="shared" ca="1" si="41"/>
        <v>#N/A</v>
      </c>
      <c r="AK96" s="200" t="e">
        <f t="shared" ca="1" si="42"/>
        <v>#N/A</v>
      </c>
    </row>
    <row r="97" spans="1:37" ht="27" customHeight="1" x14ac:dyDescent="0.25">
      <c r="A97" s="51">
        <f>'OSNOVNA PLAČA'!A91</f>
        <v>82</v>
      </c>
      <c r="B97" s="158" t="str">
        <f t="shared" ca="1" si="26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4">
        <f ca="1">IF(LEN(B97)&gt;0,SUM('OBRAČUNANA OSNOVNA PLAČA'!K91:P91),"")</f>
        <v>0</v>
      </c>
      <c r="F97" s="55"/>
      <c r="G97" s="55"/>
      <c r="H97" s="55"/>
      <c r="I97" s="55"/>
      <c r="J97" s="55"/>
      <c r="K97" s="175">
        <f t="shared" si="27"/>
        <v>0</v>
      </c>
      <c r="L97" s="120">
        <f t="shared" ca="1" si="28"/>
        <v>0</v>
      </c>
      <c r="M97" s="120">
        <f t="shared" ca="1" si="29"/>
        <v>0</v>
      </c>
      <c r="N97" s="120">
        <f t="shared" ca="1" si="30"/>
        <v>0</v>
      </c>
      <c r="O97" s="120">
        <f t="shared" ca="1" si="31"/>
        <v>0</v>
      </c>
      <c r="P97" s="176">
        <f t="shared" ca="1" si="32"/>
        <v>0</v>
      </c>
      <c r="Q97" s="176">
        <f ca="1">IF(LEN(B97)&gt;0,'1-6'!Q97-'1-6'!P97,"")</f>
        <v>0</v>
      </c>
      <c r="R97" s="177"/>
      <c r="AA97" s="162">
        <f>ROW()</f>
        <v>97</v>
      </c>
      <c r="AB97" s="200" t="e">
        <f t="shared" ca="1" si="33"/>
        <v>#N/A</v>
      </c>
      <c r="AC97" s="200" t="e">
        <f t="shared" ca="1" si="34"/>
        <v>#N/A</v>
      </c>
      <c r="AD97" s="201" t="e">
        <f t="shared" ca="1" si="35"/>
        <v>#N/A</v>
      </c>
      <c r="AE97" s="200" t="e">
        <f t="shared" ca="1" si="36"/>
        <v>#N/A</v>
      </c>
      <c r="AF97" s="201" t="e">
        <f t="shared" ca="1" si="37"/>
        <v>#N/A</v>
      </c>
      <c r="AG97" s="200" t="e">
        <f t="shared" ca="1" si="38"/>
        <v>#N/A</v>
      </c>
      <c r="AH97" s="200" t="e">
        <f t="shared" ca="1" si="39"/>
        <v>#N/A</v>
      </c>
      <c r="AI97" s="202" t="e">
        <f t="shared" ca="1" si="40"/>
        <v>#N/A</v>
      </c>
      <c r="AJ97" s="200" t="e">
        <f t="shared" ca="1" si="41"/>
        <v>#N/A</v>
      </c>
      <c r="AK97" s="200" t="e">
        <f t="shared" ca="1" si="42"/>
        <v>#N/A</v>
      </c>
    </row>
    <row r="98" spans="1:37" ht="27" customHeight="1" x14ac:dyDescent="0.25">
      <c r="A98" s="51">
        <f>'OSNOVNA PLAČA'!A92</f>
        <v>83</v>
      </c>
      <c r="B98" s="158" t="str">
        <f t="shared" ca="1" si="26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4">
        <f ca="1">IF(LEN(B98)&gt;0,SUM('OBRAČUNANA OSNOVNA PLAČA'!K92:P92),"")</f>
        <v>0</v>
      </c>
      <c r="F98" s="55"/>
      <c r="G98" s="55"/>
      <c r="H98" s="55"/>
      <c r="I98" s="55"/>
      <c r="J98" s="55"/>
      <c r="K98" s="175">
        <f t="shared" si="27"/>
        <v>0</v>
      </c>
      <c r="L98" s="120">
        <f t="shared" ca="1" si="28"/>
        <v>0</v>
      </c>
      <c r="M98" s="120">
        <f t="shared" ca="1" si="29"/>
        <v>0</v>
      </c>
      <c r="N98" s="120">
        <f t="shared" ca="1" si="30"/>
        <v>0</v>
      </c>
      <c r="O98" s="120">
        <f t="shared" ca="1" si="31"/>
        <v>0</v>
      </c>
      <c r="P98" s="176">
        <f t="shared" ca="1" si="32"/>
        <v>0</v>
      </c>
      <c r="Q98" s="176">
        <f ca="1">IF(LEN(B98)&gt;0,'1-6'!Q98-'1-6'!P98,"")</f>
        <v>0</v>
      </c>
      <c r="R98" s="177"/>
      <c r="AA98" s="162">
        <f>ROW()</f>
        <v>98</v>
      </c>
      <c r="AB98" s="200" t="e">
        <f t="shared" ca="1" si="33"/>
        <v>#N/A</v>
      </c>
      <c r="AC98" s="200" t="e">
        <f t="shared" ca="1" si="34"/>
        <v>#N/A</v>
      </c>
      <c r="AD98" s="201" t="e">
        <f t="shared" ca="1" si="35"/>
        <v>#N/A</v>
      </c>
      <c r="AE98" s="200" t="e">
        <f t="shared" ca="1" si="36"/>
        <v>#N/A</v>
      </c>
      <c r="AF98" s="201" t="e">
        <f t="shared" ca="1" si="37"/>
        <v>#N/A</v>
      </c>
      <c r="AG98" s="200" t="e">
        <f t="shared" ca="1" si="38"/>
        <v>#N/A</v>
      </c>
      <c r="AH98" s="200" t="e">
        <f t="shared" ca="1" si="39"/>
        <v>#N/A</v>
      </c>
      <c r="AI98" s="202" t="e">
        <f t="shared" ca="1" si="40"/>
        <v>#N/A</v>
      </c>
      <c r="AJ98" s="200" t="e">
        <f t="shared" ca="1" si="41"/>
        <v>#N/A</v>
      </c>
      <c r="AK98" s="200" t="e">
        <f t="shared" ca="1" si="42"/>
        <v>#N/A</v>
      </c>
    </row>
    <row r="99" spans="1:37" ht="27" customHeight="1" x14ac:dyDescent="0.25">
      <c r="A99" s="51">
        <f>'OSNOVNA PLAČA'!A93</f>
        <v>84</v>
      </c>
      <c r="B99" s="158" t="str">
        <f t="shared" ca="1" si="26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4">
        <f ca="1">IF(LEN(B99)&gt;0,SUM('OBRAČUNANA OSNOVNA PLAČA'!K93:P93),"")</f>
        <v>0</v>
      </c>
      <c r="F99" s="55"/>
      <c r="G99" s="55"/>
      <c r="H99" s="55"/>
      <c r="I99" s="55"/>
      <c r="J99" s="55"/>
      <c r="K99" s="175">
        <f t="shared" si="27"/>
        <v>0</v>
      </c>
      <c r="L99" s="120">
        <f t="shared" ca="1" si="28"/>
        <v>0</v>
      </c>
      <c r="M99" s="120">
        <f t="shared" ca="1" si="29"/>
        <v>0</v>
      </c>
      <c r="N99" s="120">
        <f t="shared" ca="1" si="30"/>
        <v>0</v>
      </c>
      <c r="O99" s="120">
        <f t="shared" ca="1" si="31"/>
        <v>0</v>
      </c>
      <c r="P99" s="176">
        <f t="shared" ca="1" si="32"/>
        <v>0</v>
      </c>
      <c r="Q99" s="176">
        <f ca="1">IF(LEN(B99)&gt;0,'1-6'!Q99-'1-6'!P99,"")</f>
        <v>0</v>
      </c>
      <c r="R99" s="177"/>
      <c r="AA99" s="162">
        <f>ROW()</f>
        <v>99</v>
      </c>
      <c r="AB99" s="200" t="e">
        <f t="shared" ca="1" si="33"/>
        <v>#N/A</v>
      </c>
      <c r="AC99" s="200" t="e">
        <f t="shared" ca="1" si="34"/>
        <v>#N/A</v>
      </c>
      <c r="AD99" s="201" t="e">
        <f t="shared" ca="1" si="35"/>
        <v>#N/A</v>
      </c>
      <c r="AE99" s="200" t="e">
        <f t="shared" ca="1" si="36"/>
        <v>#N/A</v>
      </c>
      <c r="AF99" s="201" t="e">
        <f t="shared" ca="1" si="37"/>
        <v>#N/A</v>
      </c>
      <c r="AG99" s="200" t="e">
        <f t="shared" ca="1" si="38"/>
        <v>#N/A</v>
      </c>
      <c r="AH99" s="200" t="e">
        <f t="shared" ca="1" si="39"/>
        <v>#N/A</v>
      </c>
      <c r="AI99" s="202" t="e">
        <f t="shared" ca="1" si="40"/>
        <v>#N/A</v>
      </c>
      <c r="AJ99" s="200" t="e">
        <f t="shared" ca="1" si="41"/>
        <v>#N/A</v>
      </c>
      <c r="AK99" s="200" t="e">
        <f t="shared" ca="1" si="42"/>
        <v>#N/A</v>
      </c>
    </row>
    <row r="100" spans="1:37" ht="27" customHeight="1" x14ac:dyDescent="0.25">
      <c r="A100" s="51">
        <f>'OSNOVNA PLAČA'!A94</f>
        <v>85</v>
      </c>
      <c r="B100" s="158" t="str">
        <f t="shared" ca="1" si="26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4">
        <f ca="1">IF(LEN(B100)&gt;0,SUM('OBRAČUNANA OSNOVNA PLAČA'!K94:P94),"")</f>
        <v>0</v>
      </c>
      <c r="F100" s="55"/>
      <c r="G100" s="55"/>
      <c r="H100" s="55"/>
      <c r="I100" s="55"/>
      <c r="J100" s="55"/>
      <c r="K100" s="175">
        <f t="shared" si="27"/>
        <v>0</v>
      </c>
      <c r="L100" s="120">
        <f t="shared" ca="1" si="28"/>
        <v>0</v>
      </c>
      <c r="M100" s="120">
        <f t="shared" ca="1" si="29"/>
        <v>0</v>
      </c>
      <c r="N100" s="120">
        <f t="shared" ca="1" si="30"/>
        <v>0</v>
      </c>
      <c r="O100" s="120">
        <f t="shared" ca="1" si="31"/>
        <v>0</v>
      </c>
      <c r="P100" s="176">
        <f t="shared" ca="1" si="32"/>
        <v>0</v>
      </c>
      <c r="Q100" s="176">
        <f ca="1">IF(LEN(B100)&gt;0,'1-6'!Q100-'1-6'!P100,"")</f>
        <v>0</v>
      </c>
      <c r="R100" s="177"/>
      <c r="AA100" s="162">
        <f>ROW()</f>
        <v>100</v>
      </c>
      <c r="AB100" s="200" t="e">
        <f t="shared" ca="1" si="33"/>
        <v>#N/A</v>
      </c>
      <c r="AC100" s="200" t="e">
        <f t="shared" ca="1" si="34"/>
        <v>#N/A</v>
      </c>
      <c r="AD100" s="201" t="e">
        <f t="shared" ca="1" si="35"/>
        <v>#N/A</v>
      </c>
      <c r="AE100" s="200" t="e">
        <f t="shared" ca="1" si="36"/>
        <v>#N/A</v>
      </c>
      <c r="AF100" s="201" t="e">
        <f t="shared" ca="1" si="37"/>
        <v>#N/A</v>
      </c>
      <c r="AG100" s="200" t="e">
        <f t="shared" ca="1" si="38"/>
        <v>#N/A</v>
      </c>
      <c r="AH100" s="200" t="e">
        <f t="shared" ca="1" si="39"/>
        <v>#N/A</v>
      </c>
      <c r="AI100" s="202" t="e">
        <f t="shared" ca="1" si="40"/>
        <v>#N/A</v>
      </c>
      <c r="AJ100" s="200" t="e">
        <f t="shared" ca="1" si="41"/>
        <v>#N/A</v>
      </c>
      <c r="AK100" s="200" t="e">
        <f t="shared" ca="1" si="42"/>
        <v>#N/A</v>
      </c>
    </row>
    <row r="101" spans="1:37" ht="27" customHeight="1" x14ac:dyDescent="0.25">
      <c r="A101" s="51">
        <f>'OSNOVNA PLAČA'!A95</f>
        <v>86</v>
      </c>
      <c r="B101" s="158" t="str">
        <f t="shared" ca="1" si="26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4">
        <f ca="1">IF(LEN(B101)&gt;0,SUM('OBRAČUNANA OSNOVNA PLAČA'!K95:P95),"")</f>
        <v>0</v>
      </c>
      <c r="F101" s="55"/>
      <c r="G101" s="55"/>
      <c r="H101" s="55"/>
      <c r="I101" s="55"/>
      <c r="J101" s="55"/>
      <c r="K101" s="175">
        <f t="shared" si="27"/>
        <v>0</v>
      </c>
      <c r="L101" s="120">
        <f t="shared" ca="1" si="28"/>
        <v>0</v>
      </c>
      <c r="M101" s="120">
        <f t="shared" ca="1" si="29"/>
        <v>0</v>
      </c>
      <c r="N101" s="120">
        <f t="shared" ca="1" si="30"/>
        <v>0</v>
      </c>
      <c r="O101" s="120">
        <f t="shared" ca="1" si="31"/>
        <v>0</v>
      </c>
      <c r="P101" s="176">
        <f t="shared" ca="1" si="32"/>
        <v>0</v>
      </c>
      <c r="Q101" s="176">
        <f ca="1">IF(LEN(B101)&gt;0,'1-6'!Q101-'1-6'!P101,"")</f>
        <v>0</v>
      </c>
      <c r="R101" s="177"/>
      <c r="AA101" s="162">
        <f>ROW()</f>
        <v>101</v>
      </c>
      <c r="AB101" s="200" t="e">
        <f t="shared" ca="1" si="33"/>
        <v>#N/A</v>
      </c>
      <c r="AC101" s="200" t="e">
        <f t="shared" ca="1" si="34"/>
        <v>#N/A</v>
      </c>
      <c r="AD101" s="201" t="e">
        <f t="shared" ca="1" si="35"/>
        <v>#N/A</v>
      </c>
      <c r="AE101" s="200" t="e">
        <f t="shared" ca="1" si="36"/>
        <v>#N/A</v>
      </c>
      <c r="AF101" s="201" t="e">
        <f t="shared" ca="1" si="37"/>
        <v>#N/A</v>
      </c>
      <c r="AG101" s="200" t="e">
        <f t="shared" ca="1" si="38"/>
        <v>#N/A</v>
      </c>
      <c r="AH101" s="200" t="e">
        <f t="shared" ca="1" si="39"/>
        <v>#N/A</v>
      </c>
      <c r="AI101" s="202" t="e">
        <f t="shared" ca="1" si="40"/>
        <v>#N/A</v>
      </c>
      <c r="AJ101" s="200" t="e">
        <f t="shared" ca="1" si="41"/>
        <v>#N/A</v>
      </c>
      <c r="AK101" s="200" t="e">
        <f t="shared" ca="1" si="42"/>
        <v>#N/A</v>
      </c>
    </row>
    <row r="102" spans="1:37" ht="27" customHeight="1" x14ac:dyDescent="0.25">
      <c r="A102" s="51">
        <f>'OSNOVNA PLAČA'!A96</f>
        <v>87</v>
      </c>
      <c r="B102" s="158" t="str">
        <f t="shared" ca="1" si="26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4">
        <f ca="1">IF(LEN(B102)&gt;0,SUM('OBRAČUNANA OSNOVNA PLAČA'!K96:P96),"")</f>
        <v>0</v>
      </c>
      <c r="F102" s="55"/>
      <c r="G102" s="55"/>
      <c r="H102" s="55"/>
      <c r="I102" s="55"/>
      <c r="J102" s="55"/>
      <c r="K102" s="175">
        <f t="shared" si="27"/>
        <v>0</v>
      </c>
      <c r="L102" s="120">
        <f t="shared" ca="1" si="28"/>
        <v>0</v>
      </c>
      <c r="M102" s="120">
        <f t="shared" ca="1" si="29"/>
        <v>0</v>
      </c>
      <c r="N102" s="120">
        <f t="shared" ca="1" si="30"/>
        <v>0</v>
      </c>
      <c r="O102" s="120">
        <f t="shared" ca="1" si="31"/>
        <v>0</v>
      </c>
      <c r="P102" s="176">
        <f t="shared" ca="1" si="32"/>
        <v>0</v>
      </c>
      <c r="Q102" s="176">
        <f ca="1">IF(LEN(B102)&gt;0,'1-6'!Q102-'1-6'!P102,"")</f>
        <v>0</v>
      </c>
      <c r="R102" s="177"/>
      <c r="AA102" s="162">
        <f>ROW()</f>
        <v>102</v>
      </c>
      <c r="AB102" s="200" t="e">
        <f t="shared" ca="1" si="33"/>
        <v>#N/A</v>
      </c>
      <c r="AC102" s="200" t="e">
        <f t="shared" ca="1" si="34"/>
        <v>#N/A</v>
      </c>
      <c r="AD102" s="201" t="e">
        <f t="shared" ca="1" si="35"/>
        <v>#N/A</v>
      </c>
      <c r="AE102" s="200" t="e">
        <f t="shared" ca="1" si="36"/>
        <v>#N/A</v>
      </c>
      <c r="AF102" s="201" t="e">
        <f t="shared" ca="1" si="37"/>
        <v>#N/A</v>
      </c>
      <c r="AG102" s="200" t="e">
        <f t="shared" ca="1" si="38"/>
        <v>#N/A</v>
      </c>
      <c r="AH102" s="200" t="e">
        <f t="shared" ca="1" si="39"/>
        <v>#N/A</v>
      </c>
      <c r="AI102" s="202" t="e">
        <f t="shared" ca="1" si="40"/>
        <v>#N/A</v>
      </c>
      <c r="AJ102" s="200" t="e">
        <f t="shared" ca="1" si="41"/>
        <v>#N/A</v>
      </c>
      <c r="AK102" s="200" t="e">
        <f t="shared" ca="1" si="42"/>
        <v>#N/A</v>
      </c>
    </row>
    <row r="103" spans="1:37" ht="27" customHeight="1" x14ac:dyDescent="0.25">
      <c r="A103" s="51">
        <f>'OSNOVNA PLAČA'!A97</f>
        <v>88</v>
      </c>
      <c r="B103" s="158" t="str">
        <f t="shared" ca="1" si="26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4">
        <f ca="1">IF(LEN(B103)&gt;0,SUM('OBRAČUNANA OSNOVNA PLAČA'!K97:P97),"")</f>
        <v>0</v>
      </c>
      <c r="F103" s="55"/>
      <c r="G103" s="55"/>
      <c r="H103" s="55"/>
      <c r="I103" s="55"/>
      <c r="J103" s="55"/>
      <c r="K103" s="175">
        <f t="shared" si="27"/>
        <v>0</v>
      </c>
      <c r="L103" s="120">
        <f t="shared" ca="1" si="28"/>
        <v>0</v>
      </c>
      <c r="M103" s="120">
        <f t="shared" ca="1" si="29"/>
        <v>0</v>
      </c>
      <c r="N103" s="120">
        <f t="shared" ca="1" si="30"/>
        <v>0</v>
      </c>
      <c r="O103" s="120">
        <f t="shared" ca="1" si="31"/>
        <v>0</v>
      </c>
      <c r="P103" s="176">
        <f t="shared" ca="1" si="32"/>
        <v>0</v>
      </c>
      <c r="Q103" s="176">
        <f ca="1">IF(LEN(B103)&gt;0,'1-6'!Q103-'1-6'!P103,"")</f>
        <v>0</v>
      </c>
      <c r="R103" s="177"/>
      <c r="AA103" s="162">
        <f>ROW()</f>
        <v>103</v>
      </c>
      <c r="AB103" s="200" t="e">
        <f t="shared" ca="1" si="33"/>
        <v>#N/A</v>
      </c>
      <c r="AC103" s="200" t="e">
        <f t="shared" ca="1" si="34"/>
        <v>#N/A</v>
      </c>
      <c r="AD103" s="201" t="e">
        <f t="shared" ca="1" si="35"/>
        <v>#N/A</v>
      </c>
      <c r="AE103" s="200" t="e">
        <f t="shared" ca="1" si="36"/>
        <v>#N/A</v>
      </c>
      <c r="AF103" s="201" t="e">
        <f t="shared" ca="1" si="37"/>
        <v>#N/A</v>
      </c>
      <c r="AG103" s="200" t="e">
        <f t="shared" ca="1" si="38"/>
        <v>#N/A</v>
      </c>
      <c r="AH103" s="200" t="e">
        <f t="shared" ca="1" si="39"/>
        <v>#N/A</v>
      </c>
      <c r="AI103" s="202" t="e">
        <f t="shared" ca="1" si="40"/>
        <v>#N/A</v>
      </c>
      <c r="AJ103" s="200" t="e">
        <f t="shared" ca="1" si="41"/>
        <v>#N/A</v>
      </c>
      <c r="AK103" s="200" t="e">
        <f t="shared" ca="1" si="42"/>
        <v>#N/A</v>
      </c>
    </row>
    <row r="104" spans="1:37" ht="27" customHeight="1" x14ac:dyDescent="0.25">
      <c r="A104" s="51">
        <f>'OSNOVNA PLAČA'!A98</f>
        <v>89</v>
      </c>
      <c r="B104" s="158" t="str">
        <f t="shared" ca="1" si="26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4">
        <f ca="1">IF(LEN(B104)&gt;0,SUM('OBRAČUNANA OSNOVNA PLAČA'!K98:P98),"")</f>
        <v>0</v>
      </c>
      <c r="F104" s="55"/>
      <c r="G104" s="55"/>
      <c r="H104" s="55"/>
      <c r="I104" s="55"/>
      <c r="J104" s="55"/>
      <c r="K104" s="175">
        <f t="shared" si="27"/>
        <v>0</v>
      </c>
      <c r="L104" s="120">
        <f t="shared" ca="1" si="28"/>
        <v>0</v>
      </c>
      <c r="M104" s="120">
        <f t="shared" ca="1" si="29"/>
        <v>0</v>
      </c>
      <c r="N104" s="120">
        <f t="shared" ca="1" si="30"/>
        <v>0</v>
      </c>
      <c r="O104" s="120">
        <f t="shared" ca="1" si="31"/>
        <v>0</v>
      </c>
      <c r="P104" s="176">
        <f t="shared" ca="1" si="32"/>
        <v>0</v>
      </c>
      <c r="Q104" s="176">
        <f ca="1">IF(LEN(B104)&gt;0,'1-6'!Q104-'1-6'!P104,"")</f>
        <v>0</v>
      </c>
      <c r="R104" s="177"/>
      <c r="AA104" s="162">
        <f>ROW()</f>
        <v>104</v>
      </c>
      <c r="AB104" s="200" t="e">
        <f t="shared" ca="1" si="33"/>
        <v>#N/A</v>
      </c>
      <c r="AC104" s="200" t="e">
        <f t="shared" ca="1" si="34"/>
        <v>#N/A</v>
      </c>
      <c r="AD104" s="201" t="e">
        <f t="shared" ca="1" si="35"/>
        <v>#N/A</v>
      </c>
      <c r="AE104" s="200" t="e">
        <f t="shared" ca="1" si="36"/>
        <v>#N/A</v>
      </c>
      <c r="AF104" s="201" t="e">
        <f t="shared" ca="1" si="37"/>
        <v>#N/A</v>
      </c>
      <c r="AG104" s="200" t="e">
        <f t="shared" ca="1" si="38"/>
        <v>#N/A</v>
      </c>
      <c r="AH104" s="200" t="e">
        <f t="shared" ca="1" si="39"/>
        <v>#N/A</v>
      </c>
      <c r="AI104" s="202" t="e">
        <f t="shared" ca="1" si="40"/>
        <v>#N/A</v>
      </c>
      <c r="AJ104" s="200" t="e">
        <f t="shared" ca="1" si="41"/>
        <v>#N/A</v>
      </c>
      <c r="AK104" s="200" t="e">
        <f t="shared" ca="1" si="42"/>
        <v>#N/A</v>
      </c>
    </row>
    <row r="105" spans="1:37" ht="27" customHeight="1" x14ac:dyDescent="0.25">
      <c r="A105" s="51">
        <f>'OSNOVNA PLAČA'!A99</f>
        <v>90</v>
      </c>
      <c r="B105" s="158" t="str">
        <f t="shared" ca="1" si="26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4">
        <f ca="1">IF(LEN(B105)&gt;0,SUM('OBRAČUNANA OSNOVNA PLAČA'!K99:P99),"")</f>
        <v>0</v>
      </c>
      <c r="F105" s="55"/>
      <c r="G105" s="55"/>
      <c r="H105" s="55"/>
      <c r="I105" s="55"/>
      <c r="J105" s="55"/>
      <c r="K105" s="175">
        <f t="shared" si="27"/>
        <v>0</v>
      </c>
      <c r="L105" s="120">
        <f t="shared" ca="1" si="28"/>
        <v>0</v>
      </c>
      <c r="M105" s="120">
        <f t="shared" ca="1" si="29"/>
        <v>0</v>
      </c>
      <c r="N105" s="120">
        <f t="shared" ca="1" si="30"/>
        <v>0</v>
      </c>
      <c r="O105" s="120">
        <f t="shared" ca="1" si="31"/>
        <v>0</v>
      </c>
      <c r="P105" s="176">
        <f t="shared" ca="1" si="32"/>
        <v>0</v>
      </c>
      <c r="Q105" s="176">
        <f ca="1">IF(LEN(B105)&gt;0,'1-6'!Q105-'1-6'!P105,"")</f>
        <v>0</v>
      </c>
      <c r="R105" s="177"/>
      <c r="AA105" s="162">
        <f>ROW()</f>
        <v>105</v>
      </c>
      <c r="AB105" s="200" t="e">
        <f t="shared" ca="1" si="33"/>
        <v>#N/A</v>
      </c>
      <c r="AC105" s="200" t="e">
        <f t="shared" ca="1" si="34"/>
        <v>#N/A</v>
      </c>
      <c r="AD105" s="201" t="e">
        <f t="shared" ca="1" si="35"/>
        <v>#N/A</v>
      </c>
      <c r="AE105" s="200" t="e">
        <f t="shared" ca="1" si="36"/>
        <v>#N/A</v>
      </c>
      <c r="AF105" s="201" t="e">
        <f t="shared" ca="1" si="37"/>
        <v>#N/A</v>
      </c>
      <c r="AG105" s="200" t="e">
        <f t="shared" ca="1" si="38"/>
        <v>#N/A</v>
      </c>
      <c r="AH105" s="200" t="e">
        <f t="shared" ca="1" si="39"/>
        <v>#N/A</v>
      </c>
      <c r="AI105" s="202" t="e">
        <f t="shared" ca="1" si="40"/>
        <v>#N/A</v>
      </c>
      <c r="AJ105" s="200" t="e">
        <f t="shared" ca="1" si="41"/>
        <v>#N/A</v>
      </c>
      <c r="AK105" s="200" t="e">
        <f t="shared" ca="1" si="42"/>
        <v>#N/A</v>
      </c>
    </row>
    <row r="106" spans="1:37" ht="27" customHeight="1" x14ac:dyDescent="0.25">
      <c r="A106" s="51">
        <f>'OSNOVNA PLAČA'!A100</f>
        <v>91</v>
      </c>
      <c r="B106" s="158" t="str">
        <f t="shared" ca="1" si="26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4">
        <f ca="1">IF(LEN(B106)&gt;0,SUM('OBRAČUNANA OSNOVNA PLAČA'!K100:P100),"")</f>
        <v>0</v>
      </c>
      <c r="F106" s="55"/>
      <c r="G106" s="55"/>
      <c r="H106" s="55"/>
      <c r="I106" s="55"/>
      <c r="J106" s="55"/>
      <c r="K106" s="175">
        <f t="shared" si="27"/>
        <v>0</v>
      </c>
      <c r="L106" s="120">
        <f t="shared" ca="1" si="28"/>
        <v>0</v>
      </c>
      <c r="M106" s="120">
        <f t="shared" ca="1" si="29"/>
        <v>0</v>
      </c>
      <c r="N106" s="120">
        <f t="shared" ca="1" si="30"/>
        <v>0</v>
      </c>
      <c r="O106" s="120">
        <f t="shared" ca="1" si="31"/>
        <v>0</v>
      </c>
      <c r="P106" s="176">
        <f t="shared" ca="1" si="32"/>
        <v>0</v>
      </c>
      <c r="Q106" s="176">
        <f ca="1">IF(LEN(B106)&gt;0,'1-6'!Q106-'1-6'!P106,"")</f>
        <v>0</v>
      </c>
      <c r="R106" s="177"/>
      <c r="AA106" s="162">
        <f>ROW()</f>
        <v>106</v>
      </c>
      <c r="AB106" s="200" t="e">
        <f t="shared" ca="1" si="33"/>
        <v>#N/A</v>
      </c>
      <c r="AC106" s="200" t="e">
        <f t="shared" ca="1" si="34"/>
        <v>#N/A</v>
      </c>
      <c r="AD106" s="201" t="e">
        <f t="shared" ca="1" si="35"/>
        <v>#N/A</v>
      </c>
      <c r="AE106" s="200" t="e">
        <f t="shared" ca="1" si="36"/>
        <v>#N/A</v>
      </c>
      <c r="AF106" s="201" t="e">
        <f t="shared" ca="1" si="37"/>
        <v>#N/A</v>
      </c>
      <c r="AG106" s="200" t="e">
        <f t="shared" ca="1" si="38"/>
        <v>#N/A</v>
      </c>
      <c r="AH106" s="200" t="e">
        <f t="shared" ca="1" si="39"/>
        <v>#N/A</v>
      </c>
      <c r="AI106" s="202" t="e">
        <f t="shared" ca="1" si="40"/>
        <v>#N/A</v>
      </c>
      <c r="AJ106" s="200" t="e">
        <f t="shared" ca="1" si="41"/>
        <v>#N/A</v>
      </c>
      <c r="AK106" s="200" t="e">
        <f t="shared" ca="1" si="42"/>
        <v>#N/A</v>
      </c>
    </row>
    <row r="107" spans="1:37" ht="27" customHeight="1" x14ac:dyDescent="0.25">
      <c r="A107" s="51">
        <f>'OSNOVNA PLAČA'!A101</f>
        <v>92</v>
      </c>
      <c r="B107" s="158" t="str">
        <f t="shared" ca="1" si="26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4">
        <f ca="1">IF(LEN(B107)&gt;0,SUM('OBRAČUNANA OSNOVNA PLAČA'!K101:P101),"")</f>
        <v>0</v>
      </c>
      <c r="F107" s="55"/>
      <c r="G107" s="55"/>
      <c r="H107" s="55"/>
      <c r="I107" s="55"/>
      <c r="J107" s="55"/>
      <c r="K107" s="175">
        <f t="shared" si="27"/>
        <v>0</v>
      </c>
      <c r="L107" s="120">
        <f t="shared" ca="1" si="28"/>
        <v>0</v>
      </c>
      <c r="M107" s="120">
        <f t="shared" ca="1" si="29"/>
        <v>0</v>
      </c>
      <c r="N107" s="120">
        <f t="shared" ca="1" si="30"/>
        <v>0</v>
      </c>
      <c r="O107" s="120">
        <f t="shared" ca="1" si="31"/>
        <v>0</v>
      </c>
      <c r="P107" s="176">
        <f t="shared" ca="1" si="32"/>
        <v>0</v>
      </c>
      <c r="Q107" s="176">
        <f ca="1">IF(LEN(B107)&gt;0,'1-6'!Q107-'1-6'!P107,"")</f>
        <v>0</v>
      </c>
      <c r="R107" s="177"/>
      <c r="AA107" s="162">
        <f>ROW()</f>
        <v>107</v>
      </c>
      <c r="AB107" s="200" t="e">
        <f t="shared" ca="1" si="33"/>
        <v>#N/A</v>
      </c>
      <c r="AC107" s="200" t="e">
        <f t="shared" ca="1" si="34"/>
        <v>#N/A</v>
      </c>
      <c r="AD107" s="201" t="e">
        <f t="shared" ca="1" si="35"/>
        <v>#N/A</v>
      </c>
      <c r="AE107" s="200" t="e">
        <f t="shared" ca="1" si="36"/>
        <v>#N/A</v>
      </c>
      <c r="AF107" s="201" t="e">
        <f t="shared" ca="1" si="37"/>
        <v>#N/A</v>
      </c>
      <c r="AG107" s="200" t="e">
        <f t="shared" ca="1" si="38"/>
        <v>#N/A</v>
      </c>
      <c r="AH107" s="200" t="e">
        <f t="shared" ca="1" si="39"/>
        <v>#N/A</v>
      </c>
      <c r="AI107" s="202" t="e">
        <f t="shared" ca="1" si="40"/>
        <v>#N/A</v>
      </c>
      <c r="AJ107" s="200" t="e">
        <f t="shared" ca="1" si="41"/>
        <v>#N/A</v>
      </c>
      <c r="AK107" s="200" t="e">
        <f t="shared" ca="1" si="42"/>
        <v>#N/A</v>
      </c>
    </row>
    <row r="108" spans="1:37" ht="27" customHeight="1" x14ac:dyDescent="0.25">
      <c r="A108" s="51">
        <f>'OSNOVNA PLAČA'!A102</f>
        <v>93</v>
      </c>
      <c r="B108" s="158" t="str">
        <f t="shared" ca="1" si="26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4">
        <f ca="1">IF(LEN(B108)&gt;0,SUM('OBRAČUNANA OSNOVNA PLAČA'!K102:P102),"")</f>
        <v>0</v>
      </c>
      <c r="F108" s="55"/>
      <c r="G108" s="55"/>
      <c r="H108" s="55"/>
      <c r="I108" s="55"/>
      <c r="J108" s="55"/>
      <c r="K108" s="175">
        <f t="shared" si="27"/>
        <v>0</v>
      </c>
      <c r="L108" s="120">
        <f t="shared" ca="1" si="28"/>
        <v>0</v>
      </c>
      <c r="M108" s="120">
        <f t="shared" ca="1" si="29"/>
        <v>0</v>
      </c>
      <c r="N108" s="120">
        <f t="shared" ca="1" si="30"/>
        <v>0</v>
      </c>
      <c r="O108" s="120">
        <f t="shared" ca="1" si="31"/>
        <v>0</v>
      </c>
      <c r="P108" s="176">
        <f t="shared" ca="1" si="32"/>
        <v>0</v>
      </c>
      <c r="Q108" s="176">
        <f ca="1">IF(LEN(B108)&gt;0,'1-6'!Q108-'1-6'!P108,"")</f>
        <v>0</v>
      </c>
      <c r="R108" s="177"/>
      <c r="AA108" s="162">
        <f>ROW()</f>
        <v>108</v>
      </c>
      <c r="AB108" s="200" t="e">
        <f t="shared" ca="1" si="33"/>
        <v>#N/A</v>
      </c>
      <c r="AC108" s="200" t="e">
        <f t="shared" ca="1" si="34"/>
        <v>#N/A</v>
      </c>
      <c r="AD108" s="201" t="e">
        <f t="shared" ca="1" si="35"/>
        <v>#N/A</v>
      </c>
      <c r="AE108" s="200" t="e">
        <f t="shared" ca="1" si="36"/>
        <v>#N/A</v>
      </c>
      <c r="AF108" s="201" t="e">
        <f t="shared" ca="1" si="37"/>
        <v>#N/A</v>
      </c>
      <c r="AG108" s="200" t="e">
        <f t="shared" ca="1" si="38"/>
        <v>#N/A</v>
      </c>
      <c r="AH108" s="200" t="e">
        <f t="shared" ca="1" si="39"/>
        <v>#N/A</v>
      </c>
      <c r="AI108" s="202" t="e">
        <f t="shared" ca="1" si="40"/>
        <v>#N/A</v>
      </c>
      <c r="AJ108" s="200" t="e">
        <f t="shared" ca="1" si="41"/>
        <v>#N/A</v>
      </c>
      <c r="AK108" s="200" t="e">
        <f t="shared" ca="1" si="42"/>
        <v>#N/A</v>
      </c>
    </row>
    <row r="109" spans="1:37" ht="27" customHeight="1" x14ac:dyDescent="0.25">
      <c r="A109" s="51">
        <f>'OSNOVNA PLAČA'!A103</f>
        <v>94</v>
      </c>
      <c r="B109" s="158" t="str">
        <f t="shared" ca="1" si="26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4">
        <f ca="1">IF(LEN(B109)&gt;0,SUM('OBRAČUNANA OSNOVNA PLAČA'!K103:P103),"")</f>
        <v>0</v>
      </c>
      <c r="F109" s="55"/>
      <c r="G109" s="55"/>
      <c r="H109" s="55"/>
      <c r="I109" s="55"/>
      <c r="J109" s="55"/>
      <c r="K109" s="175">
        <f t="shared" si="27"/>
        <v>0</v>
      </c>
      <c r="L109" s="120">
        <f t="shared" ca="1" si="28"/>
        <v>0</v>
      </c>
      <c r="M109" s="120">
        <f t="shared" ca="1" si="29"/>
        <v>0</v>
      </c>
      <c r="N109" s="120">
        <f t="shared" ca="1" si="30"/>
        <v>0</v>
      </c>
      <c r="O109" s="120">
        <f t="shared" ca="1" si="31"/>
        <v>0</v>
      </c>
      <c r="P109" s="176">
        <f t="shared" ca="1" si="32"/>
        <v>0</v>
      </c>
      <c r="Q109" s="176">
        <f ca="1">IF(LEN(B109)&gt;0,'1-6'!Q109-'1-6'!P109,"")</f>
        <v>0</v>
      </c>
      <c r="R109" s="177"/>
      <c r="AA109" s="162">
        <f>ROW()</f>
        <v>109</v>
      </c>
      <c r="AB109" s="200" t="e">
        <f t="shared" ca="1" si="33"/>
        <v>#N/A</v>
      </c>
      <c r="AC109" s="200" t="e">
        <f t="shared" ca="1" si="34"/>
        <v>#N/A</v>
      </c>
      <c r="AD109" s="201" t="e">
        <f t="shared" ca="1" si="35"/>
        <v>#N/A</v>
      </c>
      <c r="AE109" s="200" t="e">
        <f t="shared" ca="1" si="36"/>
        <v>#N/A</v>
      </c>
      <c r="AF109" s="201" t="e">
        <f t="shared" ca="1" si="37"/>
        <v>#N/A</v>
      </c>
      <c r="AG109" s="200" t="e">
        <f t="shared" ca="1" si="38"/>
        <v>#N/A</v>
      </c>
      <c r="AH109" s="200" t="e">
        <f t="shared" ca="1" si="39"/>
        <v>#N/A</v>
      </c>
      <c r="AI109" s="202" t="e">
        <f t="shared" ca="1" si="40"/>
        <v>#N/A</v>
      </c>
      <c r="AJ109" s="200" t="e">
        <f t="shared" ca="1" si="41"/>
        <v>#N/A</v>
      </c>
      <c r="AK109" s="200" t="e">
        <f t="shared" ca="1" si="42"/>
        <v>#N/A</v>
      </c>
    </row>
    <row r="110" spans="1:37" ht="27" customHeight="1" x14ac:dyDescent="0.25">
      <c r="A110" s="51">
        <f>'OSNOVNA PLAČA'!A104</f>
        <v>95</v>
      </c>
      <c r="B110" s="158" t="str">
        <f t="shared" ca="1" si="26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4">
        <f ca="1">IF(LEN(B110)&gt;0,SUM('OBRAČUNANA OSNOVNA PLAČA'!K104:P104),"")</f>
        <v>0</v>
      </c>
      <c r="F110" s="55"/>
      <c r="G110" s="55"/>
      <c r="H110" s="55"/>
      <c r="I110" s="55"/>
      <c r="J110" s="55"/>
      <c r="K110" s="175">
        <f t="shared" si="27"/>
        <v>0</v>
      </c>
      <c r="L110" s="120">
        <f t="shared" ca="1" si="28"/>
        <v>0</v>
      </c>
      <c r="M110" s="120">
        <f t="shared" ca="1" si="29"/>
        <v>0</v>
      </c>
      <c r="N110" s="120">
        <f t="shared" ca="1" si="30"/>
        <v>0</v>
      </c>
      <c r="O110" s="120">
        <f t="shared" ca="1" si="31"/>
        <v>0</v>
      </c>
      <c r="P110" s="176">
        <f t="shared" ca="1" si="32"/>
        <v>0</v>
      </c>
      <c r="Q110" s="176">
        <f ca="1">IF(LEN(B110)&gt;0,'1-6'!Q110-'1-6'!P110,"")</f>
        <v>0</v>
      </c>
      <c r="R110" s="177"/>
      <c r="AA110" s="162">
        <f>ROW()</f>
        <v>110</v>
      </c>
      <c r="AB110" s="200" t="e">
        <f t="shared" ca="1" si="33"/>
        <v>#N/A</v>
      </c>
      <c r="AC110" s="200" t="e">
        <f t="shared" ca="1" si="34"/>
        <v>#N/A</v>
      </c>
      <c r="AD110" s="201" t="e">
        <f t="shared" ca="1" si="35"/>
        <v>#N/A</v>
      </c>
      <c r="AE110" s="200" t="e">
        <f t="shared" ca="1" si="36"/>
        <v>#N/A</v>
      </c>
      <c r="AF110" s="201" t="e">
        <f t="shared" ca="1" si="37"/>
        <v>#N/A</v>
      </c>
      <c r="AG110" s="200" t="e">
        <f t="shared" ca="1" si="38"/>
        <v>#N/A</v>
      </c>
      <c r="AH110" s="200" t="e">
        <f t="shared" ca="1" si="39"/>
        <v>#N/A</v>
      </c>
      <c r="AI110" s="202" t="e">
        <f t="shared" ca="1" si="40"/>
        <v>#N/A</v>
      </c>
      <c r="AJ110" s="200" t="e">
        <f t="shared" ca="1" si="41"/>
        <v>#N/A</v>
      </c>
      <c r="AK110" s="200" t="e">
        <f t="shared" ca="1" si="42"/>
        <v>#N/A</v>
      </c>
    </row>
    <row r="111" spans="1:37" ht="27" customHeight="1" x14ac:dyDescent="0.25">
      <c r="A111" s="51">
        <f>'OSNOVNA PLAČA'!A105</f>
        <v>96</v>
      </c>
      <c r="B111" s="158" t="str">
        <f t="shared" ca="1" si="26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4">
        <f ca="1">IF(LEN(B111)&gt;0,SUM('OBRAČUNANA OSNOVNA PLAČA'!K105:P105),"")</f>
        <v>0</v>
      </c>
      <c r="F111" s="55"/>
      <c r="G111" s="55"/>
      <c r="H111" s="55"/>
      <c r="I111" s="55"/>
      <c r="J111" s="55"/>
      <c r="K111" s="175">
        <f t="shared" si="27"/>
        <v>0</v>
      </c>
      <c r="L111" s="120">
        <f t="shared" ca="1" si="28"/>
        <v>0</v>
      </c>
      <c r="M111" s="120">
        <f t="shared" ca="1" si="29"/>
        <v>0</v>
      </c>
      <c r="N111" s="120">
        <f t="shared" ca="1" si="30"/>
        <v>0</v>
      </c>
      <c r="O111" s="120">
        <f t="shared" ca="1" si="31"/>
        <v>0</v>
      </c>
      <c r="P111" s="176">
        <f t="shared" ca="1" si="32"/>
        <v>0</v>
      </c>
      <c r="Q111" s="176">
        <f ca="1">IF(LEN(B111)&gt;0,'1-6'!Q111-'1-6'!P111,"")</f>
        <v>0</v>
      </c>
      <c r="R111" s="177"/>
      <c r="AA111" s="162">
        <f>ROW()</f>
        <v>111</v>
      </c>
      <c r="AB111" s="200" t="e">
        <f t="shared" ca="1" si="33"/>
        <v>#N/A</v>
      </c>
      <c r="AC111" s="200" t="e">
        <f t="shared" ca="1" si="34"/>
        <v>#N/A</v>
      </c>
      <c r="AD111" s="201" t="e">
        <f t="shared" ca="1" si="35"/>
        <v>#N/A</v>
      </c>
      <c r="AE111" s="200" t="e">
        <f t="shared" ca="1" si="36"/>
        <v>#N/A</v>
      </c>
      <c r="AF111" s="201" t="e">
        <f t="shared" ca="1" si="37"/>
        <v>#N/A</v>
      </c>
      <c r="AG111" s="200" t="e">
        <f t="shared" ca="1" si="38"/>
        <v>#N/A</v>
      </c>
      <c r="AH111" s="200" t="e">
        <f t="shared" ca="1" si="39"/>
        <v>#N/A</v>
      </c>
      <c r="AI111" s="202" t="e">
        <f t="shared" ca="1" si="40"/>
        <v>#N/A</v>
      </c>
      <c r="AJ111" s="200" t="e">
        <f t="shared" ca="1" si="41"/>
        <v>#N/A</v>
      </c>
      <c r="AK111" s="200" t="e">
        <f t="shared" ca="1" si="42"/>
        <v>#N/A</v>
      </c>
    </row>
    <row r="112" spans="1:37" ht="27" customHeight="1" x14ac:dyDescent="0.25">
      <c r="A112" s="51">
        <f>'OSNOVNA PLAČA'!A106</f>
        <v>97</v>
      </c>
      <c r="B112" s="158" t="str">
        <f t="shared" ca="1" si="26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4">
        <f ca="1">IF(LEN(B112)&gt;0,SUM('OBRAČUNANA OSNOVNA PLAČA'!K106:P106),"")</f>
        <v>0</v>
      </c>
      <c r="F112" s="55"/>
      <c r="G112" s="55"/>
      <c r="H112" s="55"/>
      <c r="I112" s="55"/>
      <c r="J112" s="55"/>
      <c r="K112" s="175">
        <f t="shared" si="27"/>
        <v>0</v>
      </c>
      <c r="L112" s="120">
        <f t="shared" ca="1" si="28"/>
        <v>0</v>
      </c>
      <c r="M112" s="120">
        <f t="shared" ca="1" si="29"/>
        <v>0</v>
      </c>
      <c r="N112" s="120">
        <f t="shared" ref="N112:N143" ca="1" si="43">IF(LEN(B112)&gt;0,L112*$O$167,"")</f>
        <v>0</v>
      </c>
      <c r="O112" s="120">
        <f t="shared" ca="1" si="31"/>
        <v>0</v>
      </c>
      <c r="P112" s="176">
        <f t="shared" ca="1" si="32"/>
        <v>0</v>
      </c>
      <c r="Q112" s="176">
        <f ca="1">IF(LEN(B112)&gt;0,'1-6'!Q112-'1-6'!P112,"")</f>
        <v>0</v>
      </c>
      <c r="R112" s="177"/>
      <c r="AA112" s="162">
        <f>ROW()</f>
        <v>112</v>
      </c>
      <c r="AB112" s="200" t="e">
        <f t="shared" ca="1" si="33"/>
        <v>#N/A</v>
      </c>
      <c r="AC112" s="200" t="e">
        <f t="shared" ca="1" si="34"/>
        <v>#N/A</v>
      </c>
      <c r="AD112" s="201" t="e">
        <f t="shared" ref="AD112:AD143" ca="1" si="44">IF(AB112&gt;=AC112,"-",$K112/(5*MAX($L$171:$L$172)))</f>
        <v>#N/A</v>
      </c>
      <c r="AE112" s="200" t="e">
        <f t="shared" ref="AE112:AE143" ca="1" si="45">IF(AB112&gt;=AC112,"-",$K112/(5*MAX($L$171:$L$172))*AJ112)</f>
        <v>#N/A</v>
      </c>
      <c r="AF112" s="201" t="e">
        <f t="shared" ref="AF112:AF143" ca="1" si="46">IF(AD112="-","-",AD112*$AE$167)</f>
        <v>#N/A</v>
      </c>
      <c r="AG112" s="200" t="e">
        <f t="shared" ref="AG112:AG143" ca="1" si="47">IF(AE112="-","-",AE112*$AE$167)</f>
        <v>#N/A</v>
      </c>
      <c r="AH112" s="200" t="e">
        <f t="shared" ca="1" si="39"/>
        <v>#N/A</v>
      </c>
      <c r="AI112" s="202" t="e">
        <f t="shared" ca="1" si="40"/>
        <v>#N/A</v>
      </c>
      <c r="AJ112" s="200" t="e">
        <f t="shared" ca="1" si="41"/>
        <v>#N/A</v>
      </c>
      <c r="AK112" s="200" t="e">
        <f t="shared" ca="1" si="42"/>
        <v>#N/A</v>
      </c>
    </row>
    <row r="113" spans="1:37" ht="27" customHeight="1" x14ac:dyDescent="0.25">
      <c r="A113" s="51">
        <f>'OSNOVNA PLAČA'!A107</f>
        <v>98</v>
      </c>
      <c r="B113" s="158" t="str">
        <f t="shared" ca="1" si="26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4">
        <f ca="1">IF(LEN(B113)&gt;0,SUM('OBRAČUNANA OSNOVNA PLAČA'!K107:P107),"")</f>
        <v>0</v>
      </c>
      <c r="F113" s="55"/>
      <c r="G113" s="55"/>
      <c r="H113" s="55"/>
      <c r="I113" s="55"/>
      <c r="J113" s="55"/>
      <c r="K113" s="175">
        <f t="shared" si="27"/>
        <v>0</v>
      </c>
      <c r="L113" s="120">
        <f t="shared" ca="1" si="28"/>
        <v>0</v>
      </c>
      <c r="M113" s="120">
        <f t="shared" ca="1" si="29"/>
        <v>0</v>
      </c>
      <c r="N113" s="120">
        <f t="shared" ca="1" si="43"/>
        <v>0</v>
      </c>
      <c r="O113" s="120">
        <f t="shared" ca="1" si="31"/>
        <v>0</v>
      </c>
      <c r="P113" s="176">
        <f t="shared" ca="1" si="32"/>
        <v>0</v>
      </c>
      <c r="Q113" s="176">
        <f ca="1">IF(LEN(B113)&gt;0,'1-6'!Q113-'1-6'!P113,"")</f>
        <v>0</v>
      </c>
      <c r="R113" s="177"/>
      <c r="AA113" s="162">
        <f>ROW()</f>
        <v>113</v>
      </c>
      <c r="AB113" s="200" t="e">
        <f t="shared" ca="1" si="33"/>
        <v>#N/A</v>
      </c>
      <c r="AC113" s="200" t="e">
        <f t="shared" ca="1" si="34"/>
        <v>#N/A</v>
      </c>
      <c r="AD113" s="201" t="e">
        <f t="shared" ca="1" si="44"/>
        <v>#N/A</v>
      </c>
      <c r="AE113" s="200" t="e">
        <f t="shared" ca="1" si="45"/>
        <v>#N/A</v>
      </c>
      <c r="AF113" s="201" t="e">
        <f t="shared" ca="1" si="46"/>
        <v>#N/A</v>
      </c>
      <c r="AG113" s="200" t="e">
        <f t="shared" ca="1" si="47"/>
        <v>#N/A</v>
      </c>
      <c r="AH113" s="200" t="e">
        <f t="shared" ca="1" si="39"/>
        <v>#N/A</v>
      </c>
      <c r="AI113" s="202" t="e">
        <f t="shared" ca="1" si="40"/>
        <v>#N/A</v>
      </c>
      <c r="AJ113" s="200" t="e">
        <f t="shared" ca="1" si="41"/>
        <v>#N/A</v>
      </c>
      <c r="AK113" s="200" t="e">
        <f t="shared" ca="1" si="42"/>
        <v>#N/A</v>
      </c>
    </row>
    <row r="114" spans="1:37" ht="27" customHeight="1" x14ac:dyDescent="0.25">
      <c r="A114" s="51">
        <f>'OSNOVNA PLAČA'!A108</f>
        <v>99</v>
      </c>
      <c r="B114" s="158" t="str">
        <f t="shared" ca="1" si="26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4">
        <f ca="1">IF(LEN(B114)&gt;0,SUM('OBRAČUNANA OSNOVNA PLAČA'!K108:P108),"")</f>
        <v>0</v>
      </c>
      <c r="F114" s="55"/>
      <c r="G114" s="55"/>
      <c r="H114" s="55"/>
      <c r="I114" s="55"/>
      <c r="J114" s="55"/>
      <c r="K114" s="175">
        <f t="shared" si="27"/>
        <v>0</v>
      </c>
      <c r="L114" s="120">
        <f t="shared" ca="1" si="28"/>
        <v>0</v>
      </c>
      <c r="M114" s="120">
        <f t="shared" ca="1" si="29"/>
        <v>0</v>
      </c>
      <c r="N114" s="120">
        <f t="shared" ca="1" si="43"/>
        <v>0</v>
      </c>
      <c r="O114" s="120">
        <f t="shared" ca="1" si="31"/>
        <v>0</v>
      </c>
      <c r="P114" s="176">
        <f t="shared" ca="1" si="32"/>
        <v>0</v>
      </c>
      <c r="Q114" s="176">
        <f ca="1">IF(LEN(B114)&gt;0,'1-6'!Q114-'1-6'!P114,"")</f>
        <v>0</v>
      </c>
      <c r="R114" s="177"/>
      <c r="AA114" s="162">
        <f>ROW()</f>
        <v>114</v>
      </c>
      <c r="AB114" s="200" t="e">
        <f t="shared" ca="1" si="33"/>
        <v>#N/A</v>
      </c>
      <c r="AC114" s="200" t="e">
        <f t="shared" ca="1" si="34"/>
        <v>#N/A</v>
      </c>
      <c r="AD114" s="201" t="e">
        <f t="shared" ca="1" si="44"/>
        <v>#N/A</v>
      </c>
      <c r="AE114" s="200" t="e">
        <f t="shared" ca="1" si="45"/>
        <v>#N/A</v>
      </c>
      <c r="AF114" s="201" t="e">
        <f t="shared" ca="1" si="46"/>
        <v>#N/A</v>
      </c>
      <c r="AG114" s="200" t="e">
        <f t="shared" ca="1" si="47"/>
        <v>#N/A</v>
      </c>
      <c r="AH114" s="200" t="e">
        <f t="shared" ca="1" si="39"/>
        <v>#N/A</v>
      </c>
      <c r="AI114" s="202" t="e">
        <f t="shared" ca="1" si="40"/>
        <v>#N/A</v>
      </c>
      <c r="AJ114" s="200" t="e">
        <f t="shared" ca="1" si="41"/>
        <v>#N/A</v>
      </c>
      <c r="AK114" s="200" t="e">
        <f t="shared" ca="1" si="42"/>
        <v>#N/A</v>
      </c>
    </row>
    <row r="115" spans="1:37" ht="27" customHeight="1" x14ac:dyDescent="0.25">
      <c r="A115" s="51">
        <f>'OSNOVNA PLAČA'!A109</f>
        <v>100</v>
      </c>
      <c r="B115" s="158" t="str">
        <f t="shared" ca="1" si="26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4">
        <f ca="1">IF(LEN(B115)&gt;0,SUM('OBRAČUNANA OSNOVNA PLAČA'!K109:P109),"")</f>
        <v>0</v>
      </c>
      <c r="F115" s="55"/>
      <c r="G115" s="55"/>
      <c r="H115" s="55"/>
      <c r="I115" s="55"/>
      <c r="J115" s="55"/>
      <c r="K115" s="175">
        <f t="shared" si="27"/>
        <v>0</v>
      </c>
      <c r="L115" s="120">
        <f t="shared" ca="1" si="28"/>
        <v>0</v>
      </c>
      <c r="M115" s="120">
        <f t="shared" ca="1" si="29"/>
        <v>0</v>
      </c>
      <c r="N115" s="120">
        <f t="shared" ca="1" si="43"/>
        <v>0</v>
      </c>
      <c r="O115" s="120">
        <f t="shared" ca="1" si="31"/>
        <v>0</v>
      </c>
      <c r="P115" s="176">
        <f t="shared" ca="1" si="32"/>
        <v>0</v>
      </c>
      <c r="Q115" s="176">
        <f ca="1">IF(LEN(B115)&gt;0,'1-6'!Q115-'1-6'!P115,"")</f>
        <v>0</v>
      </c>
      <c r="R115" s="177"/>
      <c r="AA115" s="162">
        <f>ROW()</f>
        <v>115</v>
      </c>
      <c r="AB115" s="200" t="e">
        <f t="shared" ca="1" si="33"/>
        <v>#N/A</v>
      </c>
      <c r="AC115" s="200" t="e">
        <f t="shared" ca="1" si="34"/>
        <v>#N/A</v>
      </c>
      <c r="AD115" s="201" t="e">
        <f t="shared" ca="1" si="44"/>
        <v>#N/A</v>
      </c>
      <c r="AE115" s="200" t="e">
        <f t="shared" ca="1" si="45"/>
        <v>#N/A</v>
      </c>
      <c r="AF115" s="201" t="e">
        <f t="shared" ca="1" si="46"/>
        <v>#N/A</v>
      </c>
      <c r="AG115" s="200" t="e">
        <f t="shared" ca="1" si="47"/>
        <v>#N/A</v>
      </c>
      <c r="AH115" s="200" t="e">
        <f t="shared" ca="1" si="39"/>
        <v>#N/A</v>
      </c>
      <c r="AI115" s="202" t="e">
        <f t="shared" ca="1" si="40"/>
        <v>#N/A</v>
      </c>
      <c r="AJ115" s="200" t="e">
        <f t="shared" ca="1" si="41"/>
        <v>#N/A</v>
      </c>
      <c r="AK115" s="200" t="e">
        <f t="shared" ca="1" si="42"/>
        <v>#N/A</v>
      </c>
    </row>
    <row r="116" spans="1:37" ht="27" customHeight="1" x14ac:dyDescent="0.25">
      <c r="A116" s="51">
        <f>'OSNOVNA PLAČA'!A110</f>
        <v>101</v>
      </c>
      <c r="B116" s="158" t="str">
        <f t="shared" ca="1" si="26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4">
        <f ca="1">IF(LEN(B116)&gt;0,SUM('OBRAČUNANA OSNOVNA PLAČA'!K110:P110),"")</f>
        <v>21000</v>
      </c>
      <c r="F116" s="55"/>
      <c r="G116" s="55"/>
      <c r="H116" s="55"/>
      <c r="I116" s="55"/>
      <c r="J116" s="55"/>
      <c r="K116" s="175">
        <f t="shared" si="27"/>
        <v>0</v>
      </c>
      <c r="L116" s="120">
        <f t="shared" ca="1" si="28"/>
        <v>0</v>
      </c>
      <c r="M116" s="120">
        <f t="shared" ca="1" si="29"/>
        <v>0</v>
      </c>
      <c r="N116" s="120">
        <f t="shared" ca="1" si="43"/>
        <v>0</v>
      </c>
      <c r="O116" s="120">
        <f t="shared" ca="1" si="31"/>
        <v>0</v>
      </c>
      <c r="P116" s="176">
        <f t="shared" ca="1" si="32"/>
        <v>0</v>
      </c>
      <c r="Q116" s="176">
        <f ca="1">IF(LEN(B116)&gt;0,'1-6'!Q116-'1-6'!P116,"")</f>
        <v>7000</v>
      </c>
      <c r="R116" s="177"/>
      <c r="AA116" s="162">
        <f>ROW()</f>
        <v>116</v>
      </c>
      <c r="AB116" s="200" t="e">
        <f t="shared" ca="1" si="33"/>
        <v>#N/A</v>
      </c>
      <c r="AC116" s="200" t="e">
        <f t="shared" ca="1" si="34"/>
        <v>#N/A</v>
      </c>
      <c r="AD116" s="201" t="e">
        <f t="shared" ca="1" si="44"/>
        <v>#N/A</v>
      </c>
      <c r="AE116" s="200" t="e">
        <f t="shared" ca="1" si="45"/>
        <v>#N/A</v>
      </c>
      <c r="AF116" s="201" t="e">
        <f t="shared" ca="1" si="46"/>
        <v>#N/A</v>
      </c>
      <c r="AG116" s="200" t="e">
        <f t="shared" ca="1" si="47"/>
        <v>#N/A</v>
      </c>
      <c r="AH116" s="200" t="e">
        <f t="shared" ca="1" si="39"/>
        <v>#N/A</v>
      </c>
      <c r="AI116" s="202" t="e">
        <f t="shared" ca="1" si="40"/>
        <v>#N/A</v>
      </c>
      <c r="AJ116" s="200" t="e">
        <f t="shared" ca="1" si="41"/>
        <v>#N/A</v>
      </c>
      <c r="AK116" s="200" t="e">
        <f t="shared" ca="1" si="42"/>
        <v>#N/A</v>
      </c>
    </row>
    <row r="117" spans="1:37" ht="27" customHeight="1" x14ac:dyDescent="0.25">
      <c r="A117" s="51">
        <f>'OSNOVNA PLAČA'!A111</f>
        <v>102</v>
      </c>
      <c r="B117" s="158" t="str">
        <f t="shared" ca="1" si="26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4">
        <f ca="1">IF(LEN(B117)&gt;0,SUM('OBRAČUNANA OSNOVNA PLAČA'!K111:P111),"")</f>
        <v>0</v>
      </c>
      <c r="F117" s="55"/>
      <c r="G117" s="55"/>
      <c r="H117" s="55"/>
      <c r="I117" s="55"/>
      <c r="J117" s="55"/>
      <c r="K117" s="175">
        <f t="shared" si="27"/>
        <v>0</v>
      </c>
      <c r="L117" s="120">
        <f t="shared" ca="1" si="28"/>
        <v>0</v>
      </c>
      <c r="M117" s="120">
        <f t="shared" ca="1" si="29"/>
        <v>0</v>
      </c>
      <c r="N117" s="120">
        <f t="shared" ca="1" si="43"/>
        <v>0</v>
      </c>
      <c r="O117" s="120">
        <f t="shared" ca="1" si="31"/>
        <v>0</v>
      </c>
      <c r="P117" s="176">
        <f t="shared" ca="1" si="32"/>
        <v>0</v>
      </c>
      <c r="Q117" s="176">
        <f ca="1">IF(LEN(B117)&gt;0,'1-6'!Q117-'1-6'!P117,"")</f>
        <v>0</v>
      </c>
      <c r="R117" s="177"/>
      <c r="AA117" s="162">
        <f>ROW()</f>
        <v>117</v>
      </c>
      <c r="AB117" s="200" t="e">
        <f t="shared" ca="1" si="33"/>
        <v>#N/A</v>
      </c>
      <c r="AC117" s="200" t="e">
        <f t="shared" ca="1" si="34"/>
        <v>#N/A</v>
      </c>
      <c r="AD117" s="201" t="e">
        <f t="shared" ca="1" si="44"/>
        <v>#N/A</v>
      </c>
      <c r="AE117" s="200" t="e">
        <f t="shared" ca="1" si="45"/>
        <v>#N/A</v>
      </c>
      <c r="AF117" s="201" t="e">
        <f t="shared" ca="1" si="46"/>
        <v>#N/A</v>
      </c>
      <c r="AG117" s="200" t="e">
        <f t="shared" ca="1" si="47"/>
        <v>#N/A</v>
      </c>
      <c r="AH117" s="200" t="e">
        <f t="shared" ca="1" si="39"/>
        <v>#N/A</v>
      </c>
      <c r="AI117" s="202" t="e">
        <f t="shared" ca="1" si="40"/>
        <v>#N/A</v>
      </c>
      <c r="AJ117" s="200" t="e">
        <f t="shared" ca="1" si="41"/>
        <v>#N/A</v>
      </c>
      <c r="AK117" s="200" t="e">
        <f t="shared" ca="1" si="42"/>
        <v>#N/A</v>
      </c>
    </row>
    <row r="118" spans="1:37" ht="27" customHeight="1" x14ac:dyDescent="0.25">
      <c r="A118" s="51">
        <f>'OSNOVNA PLAČA'!A112</f>
        <v>103</v>
      </c>
      <c r="B118" s="158" t="str">
        <f t="shared" ca="1" si="26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4">
        <f ca="1">IF(LEN(B118)&gt;0,SUM('OBRAČUNANA OSNOVNA PLAČA'!K112:P112),"")</f>
        <v>0</v>
      </c>
      <c r="F118" s="55"/>
      <c r="G118" s="55"/>
      <c r="H118" s="55"/>
      <c r="I118" s="55"/>
      <c r="J118" s="55"/>
      <c r="K118" s="175">
        <f t="shared" si="27"/>
        <v>0</v>
      </c>
      <c r="L118" s="120">
        <f t="shared" ca="1" si="28"/>
        <v>0</v>
      </c>
      <c r="M118" s="120">
        <f t="shared" ca="1" si="29"/>
        <v>0</v>
      </c>
      <c r="N118" s="120">
        <f t="shared" ca="1" si="43"/>
        <v>0</v>
      </c>
      <c r="O118" s="120">
        <f t="shared" ca="1" si="31"/>
        <v>0</v>
      </c>
      <c r="P118" s="176">
        <f t="shared" ca="1" si="32"/>
        <v>0</v>
      </c>
      <c r="Q118" s="176">
        <f ca="1">IF(LEN(B118)&gt;0,'1-6'!Q118-'1-6'!P118,"")</f>
        <v>0</v>
      </c>
      <c r="R118" s="177"/>
      <c r="AA118" s="162">
        <f>ROW()</f>
        <v>118</v>
      </c>
      <c r="AB118" s="200" t="e">
        <f t="shared" ca="1" si="33"/>
        <v>#N/A</v>
      </c>
      <c r="AC118" s="200" t="e">
        <f t="shared" ca="1" si="34"/>
        <v>#N/A</v>
      </c>
      <c r="AD118" s="201" t="e">
        <f t="shared" ca="1" si="44"/>
        <v>#N/A</v>
      </c>
      <c r="AE118" s="200" t="e">
        <f t="shared" ca="1" si="45"/>
        <v>#N/A</v>
      </c>
      <c r="AF118" s="201" t="e">
        <f t="shared" ca="1" si="46"/>
        <v>#N/A</v>
      </c>
      <c r="AG118" s="200" t="e">
        <f t="shared" ca="1" si="47"/>
        <v>#N/A</v>
      </c>
      <c r="AH118" s="200" t="e">
        <f t="shared" ca="1" si="39"/>
        <v>#N/A</v>
      </c>
      <c r="AI118" s="202" t="e">
        <f t="shared" ca="1" si="40"/>
        <v>#N/A</v>
      </c>
      <c r="AJ118" s="200" t="e">
        <f t="shared" ca="1" si="41"/>
        <v>#N/A</v>
      </c>
      <c r="AK118" s="200" t="e">
        <f t="shared" ca="1" si="42"/>
        <v>#N/A</v>
      </c>
    </row>
    <row r="119" spans="1:37" ht="27" customHeight="1" x14ac:dyDescent="0.25">
      <c r="A119" s="51">
        <f>'OSNOVNA PLAČA'!A113</f>
        <v>104</v>
      </c>
      <c r="B119" s="158" t="str">
        <f t="shared" ca="1" si="26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4">
        <f ca="1">IF(LEN(B119)&gt;0,SUM('OBRAČUNANA OSNOVNA PLAČA'!K113:P113),"")</f>
        <v>0</v>
      </c>
      <c r="F119" s="55"/>
      <c r="G119" s="55"/>
      <c r="H119" s="55"/>
      <c r="I119" s="55"/>
      <c r="J119" s="55"/>
      <c r="K119" s="175">
        <f t="shared" si="27"/>
        <v>0</v>
      </c>
      <c r="L119" s="120">
        <f t="shared" ca="1" si="28"/>
        <v>0</v>
      </c>
      <c r="M119" s="120">
        <f t="shared" ca="1" si="29"/>
        <v>0</v>
      </c>
      <c r="N119" s="120">
        <f t="shared" ca="1" si="43"/>
        <v>0</v>
      </c>
      <c r="O119" s="120">
        <f t="shared" ca="1" si="31"/>
        <v>0</v>
      </c>
      <c r="P119" s="176">
        <f t="shared" ca="1" si="32"/>
        <v>0</v>
      </c>
      <c r="Q119" s="176">
        <f ca="1">IF(LEN(B119)&gt;0,'1-6'!Q119-'1-6'!P119,"")</f>
        <v>0</v>
      </c>
      <c r="R119" s="177"/>
      <c r="AA119" s="162">
        <f>ROW()</f>
        <v>119</v>
      </c>
      <c r="AB119" s="200" t="e">
        <f t="shared" ca="1" si="33"/>
        <v>#N/A</v>
      </c>
      <c r="AC119" s="200" t="e">
        <f t="shared" ca="1" si="34"/>
        <v>#N/A</v>
      </c>
      <c r="AD119" s="201" t="e">
        <f t="shared" ca="1" si="44"/>
        <v>#N/A</v>
      </c>
      <c r="AE119" s="200" t="e">
        <f t="shared" ca="1" si="45"/>
        <v>#N/A</v>
      </c>
      <c r="AF119" s="201" t="e">
        <f t="shared" ca="1" si="46"/>
        <v>#N/A</v>
      </c>
      <c r="AG119" s="200" t="e">
        <f t="shared" ca="1" si="47"/>
        <v>#N/A</v>
      </c>
      <c r="AH119" s="200" t="e">
        <f t="shared" ca="1" si="39"/>
        <v>#N/A</v>
      </c>
      <c r="AI119" s="202" t="e">
        <f t="shared" ca="1" si="40"/>
        <v>#N/A</v>
      </c>
      <c r="AJ119" s="200" t="e">
        <f t="shared" ca="1" si="41"/>
        <v>#N/A</v>
      </c>
      <c r="AK119" s="200" t="e">
        <f t="shared" ca="1" si="42"/>
        <v>#N/A</v>
      </c>
    </row>
    <row r="120" spans="1:37" ht="27" customHeight="1" x14ac:dyDescent="0.25">
      <c r="A120" s="51">
        <f>'OSNOVNA PLAČA'!A114</f>
        <v>105</v>
      </c>
      <c r="B120" s="158" t="str">
        <f t="shared" ca="1" si="26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4">
        <f ca="1">IF(LEN(B120)&gt;0,SUM('OBRAČUNANA OSNOVNA PLAČA'!K114:P114),"")</f>
        <v>0</v>
      </c>
      <c r="F120" s="55"/>
      <c r="G120" s="55"/>
      <c r="H120" s="55"/>
      <c r="I120" s="55"/>
      <c r="J120" s="55"/>
      <c r="K120" s="175">
        <f t="shared" si="27"/>
        <v>0</v>
      </c>
      <c r="L120" s="120">
        <f t="shared" ca="1" si="28"/>
        <v>0</v>
      </c>
      <c r="M120" s="120">
        <f t="shared" ca="1" si="29"/>
        <v>0</v>
      </c>
      <c r="N120" s="120">
        <f t="shared" ca="1" si="43"/>
        <v>0</v>
      </c>
      <c r="O120" s="120">
        <f t="shared" ca="1" si="31"/>
        <v>0</v>
      </c>
      <c r="P120" s="176">
        <f t="shared" ca="1" si="32"/>
        <v>0</v>
      </c>
      <c r="Q120" s="176">
        <f ca="1">IF(LEN(B120)&gt;0,'1-6'!Q120-'1-6'!P120,"")</f>
        <v>0</v>
      </c>
      <c r="R120" s="177"/>
      <c r="AA120" s="162">
        <f>ROW()</f>
        <v>120</v>
      </c>
      <c r="AB120" s="200" t="e">
        <f t="shared" ca="1" si="33"/>
        <v>#N/A</v>
      </c>
      <c r="AC120" s="200" t="e">
        <f t="shared" ca="1" si="34"/>
        <v>#N/A</v>
      </c>
      <c r="AD120" s="201" t="e">
        <f t="shared" ca="1" si="44"/>
        <v>#N/A</v>
      </c>
      <c r="AE120" s="200" t="e">
        <f t="shared" ca="1" si="45"/>
        <v>#N/A</v>
      </c>
      <c r="AF120" s="201" t="e">
        <f t="shared" ca="1" si="46"/>
        <v>#N/A</v>
      </c>
      <c r="AG120" s="200" t="e">
        <f t="shared" ca="1" si="47"/>
        <v>#N/A</v>
      </c>
      <c r="AH120" s="200" t="e">
        <f t="shared" ca="1" si="39"/>
        <v>#N/A</v>
      </c>
      <c r="AI120" s="202" t="e">
        <f t="shared" ca="1" si="40"/>
        <v>#N/A</v>
      </c>
      <c r="AJ120" s="200" t="e">
        <f t="shared" ca="1" si="41"/>
        <v>#N/A</v>
      </c>
      <c r="AK120" s="200" t="e">
        <f t="shared" ca="1" si="42"/>
        <v>#N/A</v>
      </c>
    </row>
    <row r="121" spans="1:37" ht="27" customHeight="1" x14ac:dyDescent="0.25">
      <c r="A121" s="51">
        <f>'OSNOVNA PLAČA'!A115</f>
        <v>106</v>
      </c>
      <c r="B121" s="158" t="str">
        <f t="shared" ca="1" si="26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4">
        <f ca="1">IF(LEN(B121)&gt;0,SUM('OBRAČUNANA OSNOVNA PLAČA'!K115:P115),"")</f>
        <v>0</v>
      </c>
      <c r="F121" s="55"/>
      <c r="G121" s="55"/>
      <c r="H121" s="55"/>
      <c r="I121" s="55"/>
      <c r="J121" s="55"/>
      <c r="K121" s="175">
        <f t="shared" si="27"/>
        <v>0</v>
      </c>
      <c r="L121" s="120">
        <f t="shared" ca="1" si="28"/>
        <v>0</v>
      </c>
      <c r="M121" s="120">
        <f t="shared" ca="1" si="29"/>
        <v>0</v>
      </c>
      <c r="N121" s="120">
        <f t="shared" ca="1" si="43"/>
        <v>0</v>
      </c>
      <c r="O121" s="120">
        <f t="shared" ca="1" si="31"/>
        <v>0</v>
      </c>
      <c r="P121" s="176">
        <f t="shared" ca="1" si="32"/>
        <v>0</v>
      </c>
      <c r="Q121" s="176">
        <f ca="1">IF(LEN(B121)&gt;0,'1-6'!Q121-'1-6'!P121,"")</f>
        <v>0</v>
      </c>
      <c r="R121" s="177"/>
      <c r="AA121" s="162">
        <f>ROW()</f>
        <v>121</v>
      </c>
      <c r="AB121" s="200" t="e">
        <f t="shared" ca="1" si="33"/>
        <v>#N/A</v>
      </c>
      <c r="AC121" s="200" t="e">
        <f t="shared" ca="1" si="34"/>
        <v>#N/A</v>
      </c>
      <c r="AD121" s="201" t="e">
        <f t="shared" ca="1" si="44"/>
        <v>#N/A</v>
      </c>
      <c r="AE121" s="200" t="e">
        <f t="shared" ca="1" si="45"/>
        <v>#N/A</v>
      </c>
      <c r="AF121" s="201" t="e">
        <f t="shared" ca="1" si="46"/>
        <v>#N/A</v>
      </c>
      <c r="AG121" s="200" t="e">
        <f t="shared" ca="1" si="47"/>
        <v>#N/A</v>
      </c>
      <c r="AH121" s="200" t="e">
        <f t="shared" ca="1" si="39"/>
        <v>#N/A</v>
      </c>
      <c r="AI121" s="202" t="e">
        <f t="shared" ca="1" si="40"/>
        <v>#N/A</v>
      </c>
      <c r="AJ121" s="200" t="e">
        <f t="shared" ca="1" si="41"/>
        <v>#N/A</v>
      </c>
      <c r="AK121" s="200" t="e">
        <f t="shared" ca="1" si="42"/>
        <v>#N/A</v>
      </c>
    </row>
    <row r="122" spans="1:37" ht="27" customHeight="1" x14ac:dyDescent="0.25">
      <c r="A122" s="51">
        <f>'OSNOVNA PLAČA'!A116</f>
        <v>107</v>
      </c>
      <c r="B122" s="158" t="str">
        <f t="shared" ca="1" si="26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4">
        <f ca="1">IF(LEN(B122)&gt;0,SUM('OBRAČUNANA OSNOVNA PLAČA'!K116:P116),"")</f>
        <v>0</v>
      </c>
      <c r="F122" s="55"/>
      <c r="G122" s="55"/>
      <c r="H122" s="55"/>
      <c r="I122" s="55"/>
      <c r="J122" s="55"/>
      <c r="K122" s="175">
        <f t="shared" si="27"/>
        <v>0</v>
      </c>
      <c r="L122" s="120">
        <f t="shared" ca="1" si="28"/>
        <v>0</v>
      </c>
      <c r="M122" s="120">
        <f t="shared" ca="1" si="29"/>
        <v>0</v>
      </c>
      <c r="N122" s="120">
        <f t="shared" ca="1" si="43"/>
        <v>0</v>
      </c>
      <c r="O122" s="120">
        <f t="shared" ca="1" si="31"/>
        <v>0</v>
      </c>
      <c r="P122" s="176">
        <f t="shared" ca="1" si="32"/>
        <v>0</v>
      </c>
      <c r="Q122" s="176">
        <f ca="1">IF(LEN(B122)&gt;0,'1-6'!Q122-'1-6'!P122,"")</f>
        <v>0</v>
      </c>
      <c r="R122" s="177"/>
      <c r="AA122" s="162">
        <f>ROW()</f>
        <v>122</v>
      </c>
      <c r="AB122" s="200" t="e">
        <f t="shared" ca="1" si="33"/>
        <v>#N/A</v>
      </c>
      <c r="AC122" s="200" t="e">
        <f t="shared" ca="1" si="34"/>
        <v>#N/A</v>
      </c>
      <c r="AD122" s="201" t="e">
        <f t="shared" ca="1" si="44"/>
        <v>#N/A</v>
      </c>
      <c r="AE122" s="200" t="e">
        <f t="shared" ca="1" si="45"/>
        <v>#N/A</v>
      </c>
      <c r="AF122" s="201" t="e">
        <f t="shared" ca="1" si="46"/>
        <v>#N/A</v>
      </c>
      <c r="AG122" s="200" t="e">
        <f t="shared" ca="1" si="47"/>
        <v>#N/A</v>
      </c>
      <c r="AH122" s="200" t="e">
        <f t="shared" ca="1" si="39"/>
        <v>#N/A</v>
      </c>
      <c r="AI122" s="202" t="e">
        <f t="shared" ca="1" si="40"/>
        <v>#N/A</v>
      </c>
      <c r="AJ122" s="200" t="e">
        <f t="shared" ca="1" si="41"/>
        <v>#N/A</v>
      </c>
      <c r="AK122" s="200" t="e">
        <f t="shared" ca="1" si="42"/>
        <v>#N/A</v>
      </c>
    </row>
    <row r="123" spans="1:37" ht="27" customHeight="1" x14ac:dyDescent="0.25">
      <c r="A123" s="51">
        <f>'OSNOVNA PLAČA'!A117</f>
        <v>108</v>
      </c>
      <c r="B123" s="158" t="str">
        <f t="shared" ca="1" si="26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4">
        <f ca="1">IF(LEN(B123)&gt;0,SUM('OBRAČUNANA OSNOVNA PLAČA'!K117:P117),"")</f>
        <v>0</v>
      </c>
      <c r="F123" s="55"/>
      <c r="G123" s="55"/>
      <c r="H123" s="55"/>
      <c r="I123" s="55"/>
      <c r="J123" s="55"/>
      <c r="K123" s="175">
        <f t="shared" si="27"/>
        <v>0</v>
      </c>
      <c r="L123" s="120">
        <f t="shared" ca="1" si="28"/>
        <v>0</v>
      </c>
      <c r="M123" s="120">
        <f t="shared" ca="1" si="29"/>
        <v>0</v>
      </c>
      <c r="N123" s="120">
        <f t="shared" ca="1" si="43"/>
        <v>0</v>
      </c>
      <c r="O123" s="120">
        <f t="shared" ca="1" si="31"/>
        <v>0</v>
      </c>
      <c r="P123" s="176">
        <f t="shared" ca="1" si="32"/>
        <v>0</v>
      </c>
      <c r="Q123" s="176">
        <f ca="1">IF(LEN(B123)&gt;0,'1-6'!Q123-'1-6'!P123,"")</f>
        <v>0</v>
      </c>
      <c r="R123" s="177"/>
      <c r="AA123" s="162">
        <f>ROW()</f>
        <v>123</v>
      </c>
      <c r="AB123" s="200" t="e">
        <f t="shared" ca="1" si="33"/>
        <v>#N/A</v>
      </c>
      <c r="AC123" s="200" t="e">
        <f t="shared" ca="1" si="34"/>
        <v>#N/A</v>
      </c>
      <c r="AD123" s="201" t="e">
        <f t="shared" ca="1" si="44"/>
        <v>#N/A</v>
      </c>
      <c r="AE123" s="200" t="e">
        <f t="shared" ca="1" si="45"/>
        <v>#N/A</v>
      </c>
      <c r="AF123" s="201" t="e">
        <f t="shared" ca="1" si="46"/>
        <v>#N/A</v>
      </c>
      <c r="AG123" s="200" t="e">
        <f t="shared" ca="1" si="47"/>
        <v>#N/A</v>
      </c>
      <c r="AH123" s="200" t="e">
        <f t="shared" ca="1" si="39"/>
        <v>#N/A</v>
      </c>
      <c r="AI123" s="202" t="e">
        <f t="shared" ca="1" si="40"/>
        <v>#N/A</v>
      </c>
      <c r="AJ123" s="200" t="e">
        <f t="shared" ca="1" si="41"/>
        <v>#N/A</v>
      </c>
      <c r="AK123" s="200" t="e">
        <f t="shared" ca="1" si="42"/>
        <v>#N/A</v>
      </c>
    </row>
    <row r="124" spans="1:37" ht="27" customHeight="1" x14ac:dyDescent="0.25">
      <c r="A124" s="51">
        <f>'OSNOVNA PLAČA'!A118</f>
        <v>109</v>
      </c>
      <c r="B124" s="158" t="str">
        <f t="shared" ca="1" si="26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4">
        <f ca="1">IF(LEN(B124)&gt;0,SUM('OBRAČUNANA OSNOVNA PLAČA'!K118:P118),"")</f>
        <v>0</v>
      </c>
      <c r="F124" s="55"/>
      <c r="G124" s="55"/>
      <c r="H124" s="55"/>
      <c r="I124" s="55"/>
      <c r="J124" s="55"/>
      <c r="K124" s="175">
        <f t="shared" si="27"/>
        <v>0</v>
      </c>
      <c r="L124" s="120">
        <f t="shared" ca="1" si="28"/>
        <v>0</v>
      </c>
      <c r="M124" s="120">
        <f t="shared" ca="1" si="29"/>
        <v>0</v>
      </c>
      <c r="N124" s="120">
        <f t="shared" ca="1" si="43"/>
        <v>0</v>
      </c>
      <c r="O124" s="120">
        <f t="shared" ca="1" si="31"/>
        <v>0</v>
      </c>
      <c r="P124" s="176">
        <f t="shared" ca="1" si="32"/>
        <v>0</v>
      </c>
      <c r="Q124" s="176">
        <f ca="1">IF(LEN(B124)&gt;0,'1-6'!Q124-'1-6'!P124,"")</f>
        <v>0</v>
      </c>
      <c r="R124" s="177"/>
      <c r="AA124" s="162">
        <f>ROW()</f>
        <v>124</v>
      </c>
      <c r="AB124" s="200" t="e">
        <f t="shared" ca="1" si="33"/>
        <v>#N/A</v>
      </c>
      <c r="AC124" s="200" t="e">
        <f t="shared" ca="1" si="34"/>
        <v>#N/A</v>
      </c>
      <c r="AD124" s="201" t="e">
        <f t="shared" ca="1" si="44"/>
        <v>#N/A</v>
      </c>
      <c r="AE124" s="200" t="e">
        <f t="shared" ca="1" si="45"/>
        <v>#N/A</v>
      </c>
      <c r="AF124" s="201" t="e">
        <f t="shared" ca="1" si="46"/>
        <v>#N/A</v>
      </c>
      <c r="AG124" s="200" t="e">
        <f t="shared" ca="1" si="47"/>
        <v>#N/A</v>
      </c>
      <c r="AH124" s="200" t="e">
        <f t="shared" ca="1" si="39"/>
        <v>#N/A</v>
      </c>
      <c r="AI124" s="202" t="e">
        <f t="shared" ca="1" si="40"/>
        <v>#N/A</v>
      </c>
      <c r="AJ124" s="200" t="e">
        <f t="shared" ca="1" si="41"/>
        <v>#N/A</v>
      </c>
      <c r="AK124" s="200" t="e">
        <f t="shared" ca="1" si="42"/>
        <v>#N/A</v>
      </c>
    </row>
    <row r="125" spans="1:37" ht="27" customHeight="1" x14ac:dyDescent="0.25">
      <c r="A125" s="51">
        <f>'OSNOVNA PLAČA'!A119</f>
        <v>110</v>
      </c>
      <c r="B125" s="158" t="str">
        <f t="shared" ca="1" si="26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4">
        <f ca="1">IF(LEN(B125)&gt;0,SUM('OBRAČUNANA OSNOVNA PLAČA'!K119:P119),"")</f>
        <v>0</v>
      </c>
      <c r="F125" s="55"/>
      <c r="G125" s="55"/>
      <c r="H125" s="55"/>
      <c r="I125" s="55"/>
      <c r="J125" s="55"/>
      <c r="K125" s="175">
        <f t="shared" si="27"/>
        <v>0</v>
      </c>
      <c r="L125" s="120">
        <f t="shared" ca="1" si="28"/>
        <v>0</v>
      </c>
      <c r="M125" s="120">
        <f t="shared" ca="1" si="29"/>
        <v>0</v>
      </c>
      <c r="N125" s="120">
        <f t="shared" ca="1" si="43"/>
        <v>0</v>
      </c>
      <c r="O125" s="120">
        <f t="shared" ca="1" si="31"/>
        <v>0</v>
      </c>
      <c r="P125" s="176">
        <f t="shared" ca="1" si="32"/>
        <v>0</v>
      </c>
      <c r="Q125" s="176">
        <f ca="1">IF(LEN(B125)&gt;0,'1-6'!Q125-'1-6'!P125,"")</f>
        <v>0</v>
      </c>
      <c r="R125" s="177"/>
      <c r="AA125" s="162">
        <f>ROW()</f>
        <v>125</v>
      </c>
      <c r="AB125" s="200" t="e">
        <f t="shared" ca="1" si="33"/>
        <v>#N/A</v>
      </c>
      <c r="AC125" s="200" t="e">
        <f t="shared" ca="1" si="34"/>
        <v>#N/A</v>
      </c>
      <c r="AD125" s="201" t="e">
        <f t="shared" ca="1" si="44"/>
        <v>#N/A</v>
      </c>
      <c r="AE125" s="200" t="e">
        <f t="shared" ca="1" si="45"/>
        <v>#N/A</v>
      </c>
      <c r="AF125" s="201" t="e">
        <f t="shared" ca="1" si="46"/>
        <v>#N/A</v>
      </c>
      <c r="AG125" s="200" t="e">
        <f t="shared" ca="1" si="47"/>
        <v>#N/A</v>
      </c>
      <c r="AH125" s="200" t="e">
        <f t="shared" ca="1" si="39"/>
        <v>#N/A</v>
      </c>
      <c r="AI125" s="202" t="e">
        <f t="shared" ca="1" si="40"/>
        <v>#N/A</v>
      </c>
      <c r="AJ125" s="200" t="e">
        <f t="shared" ca="1" si="41"/>
        <v>#N/A</v>
      </c>
      <c r="AK125" s="200" t="e">
        <f t="shared" ca="1" si="42"/>
        <v>#N/A</v>
      </c>
    </row>
    <row r="126" spans="1:37" ht="27" customHeight="1" x14ac:dyDescent="0.25">
      <c r="A126" s="51">
        <f>'OSNOVNA PLAČA'!A120</f>
        <v>111</v>
      </c>
      <c r="B126" s="158" t="str">
        <f t="shared" ca="1" si="26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4">
        <f ca="1">IF(LEN(B126)&gt;0,SUM('OBRAČUNANA OSNOVNA PLAČA'!K120:P120),"")</f>
        <v>0</v>
      </c>
      <c r="F126" s="55"/>
      <c r="G126" s="55"/>
      <c r="H126" s="55"/>
      <c r="I126" s="55"/>
      <c r="J126" s="55"/>
      <c r="K126" s="175">
        <f t="shared" si="27"/>
        <v>0</v>
      </c>
      <c r="L126" s="120">
        <f t="shared" ca="1" si="28"/>
        <v>0</v>
      </c>
      <c r="M126" s="120">
        <f t="shared" ca="1" si="29"/>
        <v>0</v>
      </c>
      <c r="N126" s="120">
        <f t="shared" ca="1" si="43"/>
        <v>0</v>
      </c>
      <c r="O126" s="120">
        <f t="shared" ca="1" si="31"/>
        <v>0</v>
      </c>
      <c r="P126" s="176">
        <f t="shared" ca="1" si="32"/>
        <v>0</v>
      </c>
      <c r="Q126" s="176">
        <f ca="1">IF(LEN(B126)&gt;0,'1-6'!Q126-'1-6'!P126,"")</f>
        <v>0</v>
      </c>
      <c r="R126" s="177"/>
      <c r="AA126" s="162">
        <f>ROW()</f>
        <v>126</v>
      </c>
      <c r="AB126" s="200" t="e">
        <f t="shared" ca="1" si="33"/>
        <v>#N/A</v>
      </c>
      <c r="AC126" s="200" t="e">
        <f t="shared" ca="1" si="34"/>
        <v>#N/A</v>
      </c>
      <c r="AD126" s="201" t="e">
        <f t="shared" ca="1" si="44"/>
        <v>#N/A</v>
      </c>
      <c r="AE126" s="200" t="e">
        <f t="shared" ca="1" si="45"/>
        <v>#N/A</v>
      </c>
      <c r="AF126" s="201" t="e">
        <f t="shared" ca="1" si="46"/>
        <v>#N/A</v>
      </c>
      <c r="AG126" s="200" t="e">
        <f t="shared" ca="1" si="47"/>
        <v>#N/A</v>
      </c>
      <c r="AH126" s="200" t="e">
        <f t="shared" ca="1" si="39"/>
        <v>#N/A</v>
      </c>
      <c r="AI126" s="202" t="e">
        <f t="shared" ca="1" si="40"/>
        <v>#N/A</v>
      </c>
      <c r="AJ126" s="200" t="e">
        <f t="shared" ca="1" si="41"/>
        <v>#N/A</v>
      </c>
      <c r="AK126" s="200" t="e">
        <f t="shared" ca="1" si="42"/>
        <v>#N/A</v>
      </c>
    </row>
    <row r="127" spans="1:37" ht="27" customHeight="1" x14ac:dyDescent="0.25">
      <c r="A127" s="51">
        <f>'OSNOVNA PLAČA'!A121</f>
        <v>112</v>
      </c>
      <c r="B127" s="158" t="str">
        <f t="shared" ca="1" si="26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4">
        <f ca="1">IF(LEN(B127)&gt;0,SUM('OBRAČUNANA OSNOVNA PLAČA'!K121:P121),"")</f>
        <v>0</v>
      </c>
      <c r="F127" s="55"/>
      <c r="G127" s="55"/>
      <c r="H127" s="55"/>
      <c r="I127" s="55"/>
      <c r="J127" s="55"/>
      <c r="K127" s="175">
        <f t="shared" si="27"/>
        <v>0</v>
      </c>
      <c r="L127" s="120">
        <f t="shared" ca="1" si="28"/>
        <v>0</v>
      </c>
      <c r="M127" s="120">
        <f t="shared" ca="1" si="29"/>
        <v>0</v>
      </c>
      <c r="N127" s="120">
        <f t="shared" ca="1" si="43"/>
        <v>0</v>
      </c>
      <c r="O127" s="120">
        <f t="shared" ca="1" si="31"/>
        <v>0</v>
      </c>
      <c r="P127" s="176">
        <f t="shared" ca="1" si="32"/>
        <v>0</v>
      </c>
      <c r="Q127" s="176">
        <f ca="1">IF(LEN(B127)&gt;0,'1-6'!Q127-'1-6'!P127,"")</f>
        <v>0</v>
      </c>
      <c r="R127" s="177"/>
      <c r="AA127" s="162">
        <f>ROW()</f>
        <v>127</v>
      </c>
      <c r="AB127" s="200" t="e">
        <f t="shared" ca="1" si="33"/>
        <v>#N/A</v>
      </c>
      <c r="AC127" s="200" t="e">
        <f t="shared" ca="1" si="34"/>
        <v>#N/A</v>
      </c>
      <c r="AD127" s="201" t="e">
        <f t="shared" ca="1" si="44"/>
        <v>#N/A</v>
      </c>
      <c r="AE127" s="200" t="e">
        <f t="shared" ca="1" si="45"/>
        <v>#N/A</v>
      </c>
      <c r="AF127" s="201" t="e">
        <f t="shared" ca="1" si="46"/>
        <v>#N/A</v>
      </c>
      <c r="AG127" s="200" t="e">
        <f t="shared" ca="1" si="47"/>
        <v>#N/A</v>
      </c>
      <c r="AH127" s="200" t="e">
        <f t="shared" ca="1" si="39"/>
        <v>#N/A</v>
      </c>
      <c r="AI127" s="202" t="e">
        <f t="shared" ca="1" si="40"/>
        <v>#N/A</v>
      </c>
      <c r="AJ127" s="200" t="e">
        <f t="shared" ca="1" si="41"/>
        <v>#N/A</v>
      </c>
      <c r="AK127" s="200" t="e">
        <f t="shared" ca="1" si="42"/>
        <v>#N/A</v>
      </c>
    </row>
    <row r="128" spans="1:37" ht="27" customHeight="1" x14ac:dyDescent="0.25">
      <c r="A128" s="51">
        <f>'OSNOVNA PLAČA'!A122</f>
        <v>113</v>
      </c>
      <c r="B128" s="158" t="str">
        <f t="shared" ca="1" si="26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4">
        <f ca="1">IF(LEN(B128)&gt;0,SUM('OBRAČUNANA OSNOVNA PLAČA'!K122:P122),"")</f>
        <v>0</v>
      </c>
      <c r="F128" s="55"/>
      <c r="G128" s="55"/>
      <c r="H128" s="55"/>
      <c r="I128" s="55"/>
      <c r="J128" s="55"/>
      <c r="K128" s="175">
        <f t="shared" si="27"/>
        <v>0</v>
      </c>
      <c r="L128" s="120">
        <f t="shared" ca="1" si="28"/>
        <v>0</v>
      </c>
      <c r="M128" s="120">
        <f t="shared" ca="1" si="29"/>
        <v>0</v>
      </c>
      <c r="N128" s="120">
        <f t="shared" ca="1" si="43"/>
        <v>0</v>
      </c>
      <c r="O128" s="120">
        <f t="shared" ca="1" si="31"/>
        <v>0</v>
      </c>
      <c r="P128" s="176">
        <f t="shared" ca="1" si="32"/>
        <v>0</v>
      </c>
      <c r="Q128" s="176">
        <f ca="1">IF(LEN(B128)&gt;0,'1-6'!Q128-'1-6'!P128,"")</f>
        <v>0</v>
      </c>
      <c r="R128" s="177"/>
      <c r="AA128" s="162">
        <f>ROW()</f>
        <v>128</v>
      </c>
      <c r="AB128" s="200" t="e">
        <f t="shared" ca="1" si="33"/>
        <v>#N/A</v>
      </c>
      <c r="AC128" s="200" t="e">
        <f t="shared" ca="1" si="34"/>
        <v>#N/A</v>
      </c>
      <c r="AD128" s="201" t="e">
        <f t="shared" ca="1" si="44"/>
        <v>#N/A</v>
      </c>
      <c r="AE128" s="200" t="e">
        <f t="shared" ca="1" si="45"/>
        <v>#N/A</v>
      </c>
      <c r="AF128" s="201" t="e">
        <f t="shared" ca="1" si="46"/>
        <v>#N/A</v>
      </c>
      <c r="AG128" s="200" t="e">
        <f t="shared" ca="1" si="47"/>
        <v>#N/A</v>
      </c>
      <c r="AH128" s="200" t="e">
        <f t="shared" ca="1" si="39"/>
        <v>#N/A</v>
      </c>
      <c r="AI128" s="202" t="e">
        <f t="shared" ca="1" si="40"/>
        <v>#N/A</v>
      </c>
      <c r="AJ128" s="200" t="e">
        <f t="shared" ca="1" si="41"/>
        <v>#N/A</v>
      </c>
      <c r="AK128" s="200" t="e">
        <f t="shared" ca="1" si="42"/>
        <v>#N/A</v>
      </c>
    </row>
    <row r="129" spans="1:37" ht="27" customHeight="1" x14ac:dyDescent="0.25">
      <c r="A129" s="51">
        <f>'OSNOVNA PLAČA'!A123</f>
        <v>114</v>
      </c>
      <c r="B129" s="158" t="str">
        <f t="shared" ca="1" si="26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4">
        <f ca="1">IF(LEN(B129)&gt;0,SUM('OBRAČUNANA OSNOVNA PLAČA'!K123:P123),"")</f>
        <v>0</v>
      </c>
      <c r="F129" s="55"/>
      <c r="G129" s="55"/>
      <c r="H129" s="55"/>
      <c r="I129" s="55"/>
      <c r="J129" s="55"/>
      <c r="K129" s="175">
        <f t="shared" si="27"/>
        <v>0</v>
      </c>
      <c r="L129" s="120">
        <f t="shared" ca="1" si="28"/>
        <v>0</v>
      </c>
      <c r="M129" s="120">
        <f t="shared" ca="1" si="29"/>
        <v>0</v>
      </c>
      <c r="N129" s="120">
        <f t="shared" ca="1" si="43"/>
        <v>0</v>
      </c>
      <c r="O129" s="120">
        <f t="shared" ca="1" si="31"/>
        <v>0</v>
      </c>
      <c r="P129" s="176">
        <f t="shared" ca="1" si="32"/>
        <v>0</v>
      </c>
      <c r="Q129" s="176">
        <f ca="1">IF(LEN(B129)&gt;0,'1-6'!Q129-'1-6'!P129,"")</f>
        <v>0</v>
      </c>
      <c r="R129" s="177"/>
      <c r="AA129" s="162">
        <f>ROW()</f>
        <v>129</v>
      </c>
      <c r="AB129" s="200" t="e">
        <f t="shared" ca="1" si="33"/>
        <v>#N/A</v>
      </c>
      <c r="AC129" s="200" t="e">
        <f t="shared" ca="1" si="34"/>
        <v>#N/A</v>
      </c>
      <c r="AD129" s="201" t="e">
        <f t="shared" ca="1" si="44"/>
        <v>#N/A</v>
      </c>
      <c r="AE129" s="200" t="e">
        <f t="shared" ca="1" si="45"/>
        <v>#N/A</v>
      </c>
      <c r="AF129" s="201" t="e">
        <f t="shared" ca="1" si="46"/>
        <v>#N/A</v>
      </c>
      <c r="AG129" s="200" t="e">
        <f t="shared" ca="1" si="47"/>
        <v>#N/A</v>
      </c>
      <c r="AH129" s="200" t="e">
        <f t="shared" ca="1" si="39"/>
        <v>#N/A</v>
      </c>
      <c r="AI129" s="202" t="e">
        <f t="shared" ca="1" si="40"/>
        <v>#N/A</v>
      </c>
      <c r="AJ129" s="200" t="e">
        <f t="shared" ca="1" si="41"/>
        <v>#N/A</v>
      </c>
      <c r="AK129" s="200" t="e">
        <f t="shared" ca="1" si="42"/>
        <v>#N/A</v>
      </c>
    </row>
    <row r="130" spans="1:37" ht="27" customHeight="1" x14ac:dyDescent="0.25">
      <c r="A130" s="51">
        <f>'OSNOVNA PLAČA'!A124</f>
        <v>115</v>
      </c>
      <c r="B130" s="158" t="str">
        <f t="shared" ca="1" si="26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4">
        <f ca="1">IF(LEN(B130)&gt;0,SUM('OBRAČUNANA OSNOVNA PLAČA'!K124:P124),"")</f>
        <v>0</v>
      </c>
      <c r="F130" s="55"/>
      <c r="G130" s="55"/>
      <c r="H130" s="55"/>
      <c r="I130" s="55"/>
      <c r="J130" s="55"/>
      <c r="K130" s="175">
        <f t="shared" si="27"/>
        <v>0</v>
      </c>
      <c r="L130" s="120">
        <f t="shared" ca="1" si="28"/>
        <v>0</v>
      </c>
      <c r="M130" s="120">
        <f t="shared" ca="1" si="29"/>
        <v>0</v>
      </c>
      <c r="N130" s="120">
        <f t="shared" ca="1" si="43"/>
        <v>0</v>
      </c>
      <c r="O130" s="120">
        <f t="shared" ca="1" si="31"/>
        <v>0</v>
      </c>
      <c r="P130" s="176">
        <f t="shared" ca="1" si="32"/>
        <v>0</v>
      </c>
      <c r="Q130" s="176">
        <f ca="1">IF(LEN(B130)&gt;0,'1-6'!Q130-'1-6'!P130,"")</f>
        <v>0</v>
      </c>
      <c r="R130" s="177"/>
      <c r="AA130" s="162">
        <f>ROW()</f>
        <v>130</v>
      </c>
      <c r="AB130" s="200" t="e">
        <f t="shared" ca="1" si="33"/>
        <v>#N/A</v>
      </c>
      <c r="AC130" s="200" t="e">
        <f t="shared" ca="1" si="34"/>
        <v>#N/A</v>
      </c>
      <c r="AD130" s="201" t="e">
        <f t="shared" ca="1" si="44"/>
        <v>#N/A</v>
      </c>
      <c r="AE130" s="200" t="e">
        <f t="shared" ca="1" si="45"/>
        <v>#N/A</v>
      </c>
      <c r="AF130" s="201" t="e">
        <f t="shared" ca="1" si="46"/>
        <v>#N/A</v>
      </c>
      <c r="AG130" s="200" t="e">
        <f t="shared" ca="1" si="47"/>
        <v>#N/A</v>
      </c>
      <c r="AH130" s="200" t="e">
        <f t="shared" ca="1" si="39"/>
        <v>#N/A</v>
      </c>
      <c r="AI130" s="202" t="e">
        <f t="shared" ca="1" si="40"/>
        <v>#N/A</v>
      </c>
      <c r="AJ130" s="200" t="e">
        <f t="shared" ca="1" si="41"/>
        <v>#N/A</v>
      </c>
      <c r="AK130" s="200" t="e">
        <f t="shared" ca="1" si="42"/>
        <v>#N/A</v>
      </c>
    </row>
    <row r="131" spans="1:37" ht="27" customHeight="1" x14ac:dyDescent="0.25">
      <c r="A131" s="51">
        <f>'OSNOVNA PLAČA'!A125</f>
        <v>116</v>
      </c>
      <c r="B131" s="158" t="str">
        <f t="shared" ca="1" si="26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4">
        <f ca="1">IF(LEN(B131)&gt;0,SUM('OBRAČUNANA OSNOVNA PLAČA'!K125:P125),"")</f>
        <v>0</v>
      </c>
      <c r="F131" s="55"/>
      <c r="G131" s="55"/>
      <c r="H131" s="55"/>
      <c r="I131" s="55"/>
      <c r="J131" s="55"/>
      <c r="K131" s="175">
        <f t="shared" si="27"/>
        <v>0</v>
      </c>
      <c r="L131" s="120">
        <f t="shared" ca="1" si="28"/>
        <v>0</v>
      </c>
      <c r="M131" s="120">
        <f t="shared" ca="1" si="29"/>
        <v>0</v>
      </c>
      <c r="N131" s="120">
        <f t="shared" ca="1" si="43"/>
        <v>0</v>
      </c>
      <c r="O131" s="120">
        <f t="shared" ca="1" si="31"/>
        <v>0</v>
      </c>
      <c r="P131" s="176">
        <f t="shared" ca="1" si="32"/>
        <v>0</v>
      </c>
      <c r="Q131" s="176">
        <f ca="1">IF(LEN(B131)&gt;0,'1-6'!Q131-'1-6'!P131,"")</f>
        <v>0</v>
      </c>
      <c r="R131" s="177"/>
      <c r="AA131" s="162">
        <f>ROW()</f>
        <v>131</v>
      </c>
      <c r="AB131" s="200" t="e">
        <f t="shared" ca="1" si="33"/>
        <v>#N/A</v>
      </c>
      <c r="AC131" s="200" t="e">
        <f t="shared" ca="1" si="34"/>
        <v>#N/A</v>
      </c>
      <c r="AD131" s="201" t="e">
        <f t="shared" ca="1" si="44"/>
        <v>#N/A</v>
      </c>
      <c r="AE131" s="200" t="e">
        <f t="shared" ca="1" si="45"/>
        <v>#N/A</v>
      </c>
      <c r="AF131" s="201" t="e">
        <f t="shared" ca="1" si="46"/>
        <v>#N/A</v>
      </c>
      <c r="AG131" s="200" t="e">
        <f t="shared" ca="1" si="47"/>
        <v>#N/A</v>
      </c>
      <c r="AH131" s="200" t="e">
        <f t="shared" ca="1" si="39"/>
        <v>#N/A</v>
      </c>
      <c r="AI131" s="202" t="e">
        <f t="shared" ca="1" si="40"/>
        <v>#N/A</v>
      </c>
      <c r="AJ131" s="200" t="e">
        <f t="shared" ca="1" si="41"/>
        <v>#N/A</v>
      </c>
      <c r="AK131" s="200" t="e">
        <f t="shared" ca="1" si="42"/>
        <v>#N/A</v>
      </c>
    </row>
    <row r="132" spans="1:37" ht="27" customHeight="1" x14ac:dyDescent="0.25">
      <c r="A132" s="51">
        <f>'OSNOVNA PLAČA'!A126</f>
        <v>117</v>
      </c>
      <c r="B132" s="158" t="str">
        <f t="shared" ca="1" si="26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4">
        <f ca="1">IF(LEN(B132)&gt;0,SUM('OBRAČUNANA OSNOVNA PLAČA'!K126:P126),"")</f>
        <v>0</v>
      </c>
      <c r="F132" s="55"/>
      <c r="G132" s="55"/>
      <c r="H132" s="55"/>
      <c r="I132" s="55"/>
      <c r="J132" s="55"/>
      <c r="K132" s="175">
        <f t="shared" si="27"/>
        <v>0</v>
      </c>
      <c r="L132" s="120">
        <f t="shared" ca="1" si="28"/>
        <v>0</v>
      </c>
      <c r="M132" s="120">
        <f t="shared" ca="1" si="29"/>
        <v>0</v>
      </c>
      <c r="N132" s="120">
        <f t="shared" ca="1" si="43"/>
        <v>0</v>
      </c>
      <c r="O132" s="120">
        <f t="shared" ca="1" si="31"/>
        <v>0</v>
      </c>
      <c r="P132" s="176">
        <f t="shared" ca="1" si="32"/>
        <v>0</v>
      </c>
      <c r="Q132" s="176">
        <f ca="1">IF(LEN(B132)&gt;0,'1-6'!Q132-'1-6'!P132,"")</f>
        <v>0</v>
      </c>
      <c r="R132" s="177"/>
      <c r="AA132" s="162">
        <f>ROW()</f>
        <v>132</v>
      </c>
      <c r="AB132" s="200" t="e">
        <f t="shared" ca="1" si="33"/>
        <v>#N/A</v>
      </c>
      <c r="AC132" s="200" t="e">
        <f t="shared" ca="1" si="34"/>
        <v>#N/A</v>
      </c>
      <c r="AD132" s="201" t="e">
        <f t="shared" ca="1" si="44"/>
        <v>#N/A</v>
      </c>
      <c r="AE132" s="200" t="e">
        <f t="shared" ca="1" si="45"/>
        <v>#N/A</v>
      </c>
      <c r="AF132" s="201" t="e">
        <f t="shared" ca="1" si="46"/>
        <v>#N/A</v>
      </c>
      <c r="AG132" s="200" t="e">
        <f t="shared" ca="1" si="47"/>
        <v>#N/A</v>
      </c>
      <c r="AH132" s="200" t="e">
        <f t="shared" ca="1" si="39"/>
        <v>#N/A</v>
      </c>
      <c r="AI132" s="202" t="e">
        <f t="shared" ca="1" si="40"/>
        <v>#N/A</v>
      </c>
      <c r="AJ132" s="200" t="e">
        <f t="shared" ca="1" si="41"/>
        <v>#N/A</v>
      </c>
      <c r="AK132" s="200" t="e">
        <f t="shared" ca="1" si="42"/>
        <v>#N/A</v>
      </c>
    </row>
    <row r="133" spans="1:37" ht="27" customHeight="1" x14ac:dyDescent="0.25">
      <c r="A133" s="51">
        <f>'OSNOVNA PLAČA'!A127</f>
        <v>118</v>
      </c>
      <c r="B133" s="158" t="str">
        <f t="shared" ca="1" si="26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4">
        <f ca="1">IF(LEN(B133)&gt;0,SUM('OBRAČUNANA OSNOVNA PLAČA'!K127:P127),"")</f>
        <v>0</v>
      </c>
      <c r="F133" s="55"/>
      <c r="G133" s="55"/>
      <c r="H133" s="55"/>
      <c r="I133" s="55"/>
      <c r="J133" s="55"/>
      <c r="K133" s="175">
        <f t="shared" si="27"/>
        <v>0</v>
      </c>
      <c r="L133" s="120">
        <f t="shared" ca="1" si="28"/>
        <v>0</v>
      </c>
      <c r="M133" s="120">
        <f t="shared" ca="1" si="29"/>
        <v>0</v>
      </c>
      <c r="N133" s="120">
        <f t="shared" ca="1" si="43"/>
        <v>0</v>
      </c>
      <c r="O133" s="120">
        <f t="shared" ca="1" si="31"/>
        <v>0</v>
      </c>
      <c r="P133" s="176">
        <f t="shared" ca="1" si="32"/>
        <v>0</v>
      </c>
      <c r="Q133" s="176">
        <f ca="1">IF(LEN(B133)&gt;0,'1-6'!Q133-'1-6'!P133,"")</f>
        <v>0</v>
      </c>
      <c r="R133" s="177"/>
      <c r="AA133" s="162">
        <f>ROW()</f>
        <v>133</v>
      </c>
      <c r="AB133" s="200" t="e">
        <f t="shared" ca="1" si="33"/>
        <v>#N/A</v>
      </c>
      <c r="AC133" s="200" t="e">
        <f t="shared" ca="1" si="34"/>
        <v>#N/A</v>
      </c>
      <c r="AD133" s="201" t="e">
        <f t="shared" ca="1" si="44"/>
        <v>#N/A</v>
      </c>
      <c r="AE133" s="200" t="e">
        <f t="shared" ca="1" si="45"/>
        <v>#N/A</v>
      </c>
      <c r="AF133" s="201" t="e">
        <f t="shared" ca="1" si="46"/>
        <v>#N/A</v>
      </c>
      <c r="AG133" s="200" t="e">
        <f t="shared" ca="1" si="47"/>
        <v>#N/A</v>
      </c>
      <c r="AH133" s="200" t="e">
        <f t="shared" ca="1" si="39"/>
        <v>#N/A</v>
      </c>
      <c r="AI133" s="202" t="e">
        <f t="shared" ca="1" si="40"/>
        <v>#N/A</v>
      </c>
      <c r="AJ133" s="200" t="e">
        <f t="shared" ca="1" si="41"/>
        <v>#N/A</v>
      </c>
      <c r="AK133" s="200" t="e">
        <f t="shared" ca="1" si="42"/>
        <v>#N/A</v>
      </c>
    </row>
    <row r="134" spans="1:37" ht="27" customHeight="1" x14ac:dyDescent="0.25">
      <c r="A134" s="51">
        <f>'OSNOVNA PLAČA'!A128</f>
        <v>119</v>
      </c>
      <c r="B134" s="158" t="str">
        <f t="shared" ca="1" si="26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4">
        <f ca="1">IF(LEN(B134)&gt;0,SUM('OBRAČUNANA OSNOVNA PLAČA'!K128:P128),"")</f>
        <v>0</v>
      </c>
      <c r="F134" s="55"/>
      <c r="G134" s="55"/>
      <c r="H134" s="55"/>
      <c r="I134" s="55"/>
      <c r="J134" s="55"/>
      <c r="K134" s="175">
        <f t="shared" si="27"/>
        <v>0</v>
      </c>
      <c r="L134" s="120">
        <f t="shared" ca="1" si="28"/>
        <v>0</v>
      </c>
      <c r="M134" s="120">
        <f t="shared" ca="1" si="29"/>
        <v>0</v>
      </c>
      <c r="N134" s="120">
        <f t="shared" ca="1" si="43"/>
        <v>0</v>
      </c>
      <c r="O134" s="120">
        <f t="shared" ca="1" si="31"/>
        <v>0</v>
      </c>
      <c r="P134" s="176">
        <f t="shared" ca="1" si="32"/>
        <v>0</v>
      </c>
      <c r="Q134" s="176">
        <f ca="1">IF(LEN(B134)&gt;0,'1-6'!Q134-'1-6'!P134,"")</f>
        <v>0</v>
      </c>
      <c r="R134" s="177"/>
      <c r="AA134" s="162">
        <f>ROW()</f>
        <v>134</v>
      </c>
      <c r="AB134" s="200" t="e">
        <f t="shared" ca="1" si="33"/>
        <v>#N/A</v>
      </c>
      <c r="AC134" s="200" t="e">
        <f t="shared" ca="1" si="34"/>
        <v>#N/A</v>
      </c>
      <c r="AD134" s="201" t="e">
        <f t="shared" ca="1" si="44"/>
        <v>#N/A</v>
      </c>
      <c r="AE134" s="200" t="e">
        <f t="shared" ca="1" si="45"/>
        <v>#N/A</v>
      </c>
      <c r="AF134" s="201" t="e">
        <f t="shared" ca="1" si="46"/>
        <v>#N/A</v>
      </c>
      <c r="AG134" s="200" t="e">
        <f t="shared" ca="1" si="47"/>
        <v>#N/A</v>
      </c>
      <c r="AH134" s="200" t="e">
        <f t="shared" ca="1" si="39"/>
        <v>#N/A</v>
      </c>
      <c r="AI134" s="202" t="e">
        <f t="shared" ca="1" si="40"/>
        <v>#N/A</v>
      </c>
      <c r="AJ134" s="200" t="e">
        <f t="shared" ca="1" si="41"/>
        <v>#N/A</v>
      </c>
      <c r="AK134" s="200" t="e">
        <f t="shared" ca="1" si="42"/>
        <v>#N/A</v>
      </c>
    </row>
    <row r="135" spans="1:37" ht="27" customHeight="1" x14ac:dyDescent="0.25">
      <c r="A135" s="51">
        <f>'OSNOVNA PLAČA'!A129</f>
        <v>120</v>
      </c>
      <c r="B135" s="158" t="str">
        <f t="shared" ca="1" si="26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4">
        <f ca="1">IF(LEN(B135)&gt;0,SUM('OBRAČUNANA OSNOVNA PLAČA'!K129:P129),"")</f>
        <v>0</v>
      </c>
      <c r="F135" s="55"/>
      <c r="G135" s="55"/>
      <c r="H135" s="55"/>
      <c r="I135" s="55"/>
      <c r="J135" s="55"/>
      <c r="K135" s="175">
        <f t="shared" si="27"/>
        <v>0</v>
      </c>
      <c r="L135" s="120">
        <f t="shared" ca="1" si="28"/>
        <v>0</v>
      </c>
      <c r="M135" s="120">
        <f t="shared" ca="1" si="29"/>
        <v>0</v>
      </c>
      <c r="N135" s="120">
        <f t="shared" ca="1" si="43"/>
        <v>0</v>
      </c>
      <c r="O135" s="120">
        <f t="shared" ca="1" si="31"/>
        <v>0</v>
      </c>
      <c r="P135" s="176">
        <f t="shared" ca="1" si="32"/>
        <v>0</v>
      </c>
      <c r="Q135" s="176">
        <f ca="1">IF(LEN(B135)&gt;0,'1-6'!Q135-'1-6'!P135,"")</f>
        <v>0</v>
      </c>
      <c r="R135" s="177"/>
      <c r="AA135" s="162">
        <f>ROW()</f>
        <v>135</v>
      </c>
      <c r="AB135" s="200" t="e">
        <f t="shared" ca="1" si="33"/>
        <v>#N/A</v>
      </c>
      <c r="AC135" s="200" t="e">
        <f t="shared" ca="1" si="34"/>
        <v>#N/A</v>
      </c>
      <c r="AD135" s="201" t="e">
        <f t="shared" ca="1" si="44"/>
        <v>#N/A</v>
      </c>
      <c r="AE135" s="200" t="e">
        <f t="shared" ca="1" si="45"/>
        <v>#N/A</v>
      </c>
      <c r="AF135" s="201" t="e">
        <f t="shared" ca="1" si="46"/>
        <v>#N/A</v>
      </c>
      <c r="AG135" s="200" t="e">
        <f t="shared" ca="1" si="47"/>
        <v>#N/A</v>
      </c>
      <c r="AH135" s="200" t="e">
        <f t="shared" ca="1" si="39"/>
        <v>#N/A</v>
      </c>
      <c r="AI135" s="202" t="e">
        <f t="shared" ca="1" si="40"/>
        <v>#N/A</v>
      </c>
      <c r="AJ135" s="200" t="e">
        <f t="shared" ca="1" si="41"/>
        <v>#N/A</v>
      </c>
      <c r="AK135" s="200" t="e">
        <f t="shared" ca="1" si="42"/>
        <v>#N/A</v>
      </c>
    </row>
    <row r="136" spans="1:37" ht="27" customHeight="1" x14ac:dyDescent="0.25">
      <c r="A136" s="51">
        <f>'OSNOVNA PLAČA'!A130</f>
        <v>121</v>
      </c>
      <c r="B136" s="158" t="str">
        <f t="shared" ca="1" si="26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4">
        <f ca="1">IF(LEN(B136)&gt;0,SUM('OBRAČUNANA OSNOVNA PLAČA'!K130:P130),"")</f>
        <v>0</v>
      </c>
      <c r="F136" s="55"/>
      <c r="G136" s="55"/>
      <c r="H136" s="55"/>
      <c r="I136" s="55"/>
      <c r="J136" s="55"/>
      <c r="K136" s="175">
        <f t="shared" si="27"/>
        <v>0</v>
      </c>
      <c r="L136" s="120">
        <f t="shared" ca="1" si="28"/>
        <v>0</v>
      </c>
      <c r="M136" s="120">
        <f t="shared" ca="1" si="29"/>
        <v>0</v>
      </c>
      <c r="N136" s="120">
        <f t="shared" ca="1" si="43"/>
        <v>0</v>
      </c>
      <c r="O136" s="120">
        <f t="shared" ca="1" si="31"/>
        <v>0</v>
      </c>
      <c r="P136" s="176">
        <f t="shared" ca="1" si="32"/>
        <v>0</v>
      </c>
      <c r="Q136" s="176">
        <f ca="1">IF(LEN(B136)&gt;0,'1-6'!Q136-'1-6'!P136,"")</f>
        <v>0</v>
      </c>
      <c r="R136" s="177"/>
      <c r="AA136" s="162">
        <f>ROW()</f>
        <v>136</v>
      </c>
      <c r="AB136" s="200" t="e">
        <f t="shared" ca="1" si="33"/>
        <v>#N/A</v>
      </c>
      <c r="AC136" s="200" t="e">
        <f t="shared" ca="1" si="34"/>
        <v>#N/A</v>
      </c>
      <c r="AD136" s="201" t="e">
        <f t="shared" ca="1" si="44"/>
        <v>#N/A</v>
      </c>
      <c r="AE136" s="200" t="e">
        <f t="shared" ca="1" si="45"/>
        <v>#N/A</v>
      </c>
      <c r="AF136" s="201" t="e">
        <f t="shared" ca="1" si="46"/>
        <v>#N/A</v>
      </c>
      <c r="AG136" s="200" t="e">
        <f t="shared" ca="1" si="47"/>
        <v>#N/A</v>
      </c>
      <c r="AH136" s="200" t="e">
        <f t="shared" ca="1" si="39"/>
        <v>#N/A</v>
      </c>
      <c r="AI136" s="202" t="e">
        <f t="shared" ca="1" si="40"/>
        <v>#N/A</v>
      </c>
      <c r="AJ136" s="200" t="e">
        <f t="shared" ca="1" si="41"/>
        <v>#N/A</v>
      </c>
      <c r="AK136" s="200" t="e">
        <f t="shared" ca="1" si="42"/>
        <v>#N/A</v>
      </c>
    </row>
    <row r="137" spans="1:37" ht="27" customHeight="1" x14ac:dyDescent="0.25">
      <c r="A137" s="51">
        <f>'OSNOVNA PLAČA'!A131</f>
        <v>122</v>
      </c>
      <c r="B137" s="158" t="str">
        <f t="shared" ca="1" si="26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4">
        <f ca="1">IF(LEN(B137)&gt;0,SUM('OBRAČUNANA OSNOVNA PLAČA'!K131:P131),"")</f>
        <v>0</v>
      </c>
      <c r="F137" s="55"/>
      <c r="G137" s="55"/>
      <c r="H137" s="55"/>
      <c r="I137" s="55"/>
      <c r="J137" s="55"/>
      <c r="K137" s="175">
        <f t="shared" si="27"/>
        <v>0</v>
      </c>
      <c r="L137" s="120">
        <f t="shared" ca="1" si="28"/>
        <v>0</v>
      </c>
      <c r="M137" s="120">
        <f t="shared" ca="1" si="29"/>
        <v>0</v>
      </c>
      <c r="N137" s="120">
        <f t="shared" ca="1" si="43"/>
        <v>0</v>
      </c>
      <c r="O137" s="120">
        <f t="shared" ca="1" si="31"/>
        <v>0</v>
      </c>
      <c r="P137" s="176">
        <f t="shared" ca="1" si="32"/>
        <v>0</v>
      </c>
      <c r="Q137" s="176">
        <f ca="1">IF(LEN(B137)&gt;0,'1-6'!Q137-'1-6'!P137,"")</f>
        <v>0</v>
      </c>
      <c r="R137" s="177"/>
      <c r="AA137" s="162">
        <f>ROW()</f>
        <v>137</v>
      </c>
      <c r="AB137" s="200" t="e">
        <f t="shared" ca="1" si="33"/>
        <v>#N/A</v>
      </c>
      <c r="AC137" s="200" t="e">
        <f t="shared" ca="1" si="34"/>
        <v>#N/A</v>
      </c>
      <c r="AD137" s="201" t="e">
        <f t="shared" ca="1" si="44"/>
        <v>#N/A</v>
      </c>
      <c r="AE137" s="200" t="e">
        <f t="shared" ca="1" si="45"/>
        <v>#N/A</v>
      </c>
      <c r="AF137" s="201" t="e">
        <f t="shared" ca="1" si="46"/>
        <v>#N/A</v>
      </c>
      <c r="AG137" s="200" t="e">
        <f t="shared" ca="1" si="47"/>
        <v>#N/A</v>
      </c>
      <c r="AH137" s="200" t="e">
        <f t="shared" ca="1" si="39"/>
        <v>#N/A</v>
      </c>
      <c r="AI137" s="202" t="e">
        <f t="shared" ca="1" si="40"/>
        <v>#N/A</v>
      </c>
      <c r="AJ137" s="200" t="e">
        <f t="shared" ca="1" si="41"/>
        <v>#N/A</v>
      </c>
      <c r="AK137" s="200" t="e">
        <f t="shared" ca="1" si="42"/>
        <v>#N/A</v>
      </c>
    </row>
    <row r="138" spans="1:37" ht="27" customHeight="1" x14ac:dyDescent="0.25">
      <c r="A138" s="51">
        <f>'OSNOVNA PLAČA'!A132</f>
        <v>123</v>
      </c>
      <c r="B138" s="158" t="str">
        <f t="shared" ca="1" si="26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4">
        <f ca="1">IF(LEN(B138)&gt;0,SUM('OBRAČUNANA OSNOVNA PLAČA'!K132:P132),"")</f>
        <v>0</v>
      </c>
      <c r="F138" s="55"/>
      <c r="G138" s="55"/>
      <c r="H138" s="55"/>
      <c r="I138" s="55"/>
      <c r="J138" s="55"/>
      <c r="K138" s="175">
        <f t="shared" si="27"/>
        <v>0</v>
      </c>
      <c r="L138" s="120">
        <f t="shared" ca="1" si="28"/>
        <v>0</v>
      </c>
      <c r="M138" s="120">
        <f t="shared" ca="1" si="29"/>
        <v>0</v>
      </c>
      <c r="N138" s="120">
        <f t="shared" ca="1" si="43"/>
        <v>0</v>
      </c>
      <c r="O138" s="120">
        <f t="shared" ca="1" si="31"/>
        <v>0</v>
      </c>
      <c r="P138" s="176">
        <f t="shared" ca="1" si="32"/>
        <v>0</v>
      </c>
      <c r="Q138" s="176">
        <f ca="1">IF(LEN(B138)&gt;0,'1-6'!Q138-'1-6'!P138,"")</f>
        <v>0</v>
      </c>
      <c r="R138" s="177"/>
      <c r="AA138" s="162">
        <f>ROW()</f>
        <v>138</v>
      </c>
      <c r="AB138" s="200" t="e">
        <f t="shared" ca="1" si="33"/>
        <v>#N/A</v>
      </c>
      <c r="AC138" s="200" t="e">
        <f t="shared" ca="1" si="34"/>
        <v>#N/A</v>
      </c>
      <c r="AD138" s="201" t="e">
        <f t="shared" ca="1" si="44"/>
        <v>#N/A</v>
      </c>
      <c r="AE138" s="200" t="e">
        <f t="shared" ca="1" si="45"/>
        <v>#N/A</v>
      </c>
      <c r="AF138" s="201" t="e">
        <f t="shared" ca="1" si="46"/>
        <v>#N/A</v>
      </c>
      <c r="AG138" s="200" t="e">
        <f t="shared" ca="1" si="47"/>
        <v>#N/A</v>
      </c>
      <c r="AH138" s="200" t="e">
        <f t="shared" ca="1" si="39"/>
        <v>#N/A</v>
      </c>
      <c r="AI138" s="202" t="e">
        <f t="shared" ca="1" si="40"/>
        <v>#N/A</v>
      </c>
      <c r="AJ138" s="200" t="e">
        <f t="shared" ca="1" si="41"/>
        <v>#N/A</v>
      </c>
      <c r="AK138" s="200" t="e">
        <f t="shared" ca="1" si="42"/>
        <v>#N/A</v>
      </c>
    </row>
    <row r="139" spans="1:37" ht="27" customHeight="1" x14ac:dyDescent="0.25">
      <c r="A139" s="51">
        <f>'OSNOVNA PLAČA'!A133</f>
        <v>124</v>
      </c>
      <c r="B139" s="158" t="str">
        <f t="shared" ca="1" si="26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4">
        <f ca="1">IF(LEN(B139)&gt;0,SUM('OBRAČUNANA OSNOVNA PLAČA'!K133:P133),"")</f>
        <v>0</v>
      </c>
      <c r="F139" s="55"/>
      <c r="G139" s="55"/>
      <c r="H139" s="55"/>
      <c r="I139" s="55"/>
      <c r="J139" s="55"/>
      <c r="K139" s="175">
        <f t="shared" si="27"/>
        <v>0</v>
      </c>
      <c r="L139" s="120">
        <f t="shared" ca="1" si="28"/>
        <v>0</v>
      </c>
      <c r="M139" s="120">
        <f t="shared" ca="1" si="29"/>
        <v>0</v>
      </c>
      <c r="N139" s="120">
        <f t="shared" ca="1" si="43"/>
        <v>0</v>
      </c>
      <c r="O139" s="120">
        <f t="shared" ca="1" si="31"/>
        <v>0</v>
      </c>
      <c r="P139" s="176">
        <f t="shared" ca="1" si="32"/>
        <v>0</v>
      </c>
      <c r="Q139" s="176">
        <f ca="1">IF(LEN(B139)&gt;0,'1-6'!Q139-'1-6'!P139,"")</f>
        <v>0</v>
      </c>
      <c r="R139" s="177"/>
      <c r="AA139" s="162">
        <f>ROW()</f>
        <v>139</v>
      </c>
      <c r="AB139" s="200" t="e">
        <f t="shared" ca="1" si="33"/>
        <v>#N/A</v>
      </c>
      <c r="AC139" s="200" t="e">
        <f t="shared" ca="1" si="34"/>
        <v>#N/A</v>
      </c>
      <c r="AD139" s="201" t="e">
        <f t="shared" ca="1" si="44"/>
        <v>#N/A</v>
      </c>
      <c r="AE139" s="200" t="e">
        <f t="shared" ca="1" si="45"/>
        <v>#N/A</v>
      </c>
      <c r="AF139" s="201" t="e">
        <f t="shared" ca="1" si="46"/>
        <v>#N/A</v>
      </c>
      <c r="AG139" s="200" t="e">
        <f t="shared" ca="1" si="47"/>
        <v>#N/A</v>
      </c>
      <c r="AH139" s="200" t="e">
        <f t="shared" ca="1" si="39"/>
        <v>#N/A</v>
      </c>
      <c r="AI139" s="202" t="e">
        <f t="shared" ca="1" si="40"/>
        <v>#N/A</v>
      </c>
      <c r="AJ139" s="200" t="e">
        <f t="shared" ca="1" si="41"/>
        <v>#N/A</v>
      </c>
      <c r="AK139" s="200" t="e">
        <f t="shared" ca="1" si="42"/>
        <v>#N/A</v>
      </c>
    </row>
    <row r="140" spans="1:37" ht="27" customHeight="1" x14ac:dyDescent="0.25">
      <c r="A140" s="51">
        <f>'OSNOVNA PLAČA'!A134</f>
        <v>125</v>
      </c>
      <c r="B140" s="158" t="str">
        <f t="shared" ca="1" si="26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4">
        <f ca="1">IF(LEN(B140)&gt;0,SUM('OBRAČUNANA OSNOVNA PLAČA'!K134:P134),"")</f>
        <v>0</v>
      </c>
      <c r="F140" s="55"/>
      <c r="G140" s="55"/>
      <c r="H140" s="55"/>
      <c r="I140" s="55"/>
      <c r="J140" s="55"/>
      <c r="K140" s="175">
        <f t="shared" si="27"/>
        <v>0</v>
      </c>
      <c r="L140" s="120">
        <f t="shared" ca="1" si="28"/>
        <v>0</v>
      </c>
      <c r="M140" s="120">
        <f t="shared" ca="1" si="29"/>
        <v>0</v>
      </c>
      <c r="N140" s="120">
        <f t="shared" ca="1" si="43"/>
        <v>0</v>
      </c>
      <c r="O140" s="120">
        <f t="shared" ca="1" si="31"/>
        <v>0</v>
      </c>
      <c r="P140" s="176">
        <f t="shared" ca="1" si="32"/>
        <v>0</v>
      </c>
      <c r="Q140" s="176">
        <f ca="1">IF(LEN(B140)&gt;0,'1-6'!Q140-'1-6'!P140,"")</f>
        <v>0</v>
      </c>
      <c r="R140" s="177"/>
      <c r="AA140" s="162">
        <f>ROW()</f>
        <v>140</v>
      </c>
      <c r="AB140" s="200" t="e">
        <f t="shared" ca="1" si="33"/>
        <v>#N/A</v>
      </c>
      <c r="AC140" s="200" t="e">
        <f t="shared" ca="1" si="34"/>
        <v>#N/A</v>
      </c>
      <c r="AD140" s="201" t="e">
        <f t="shared" ca="1" si="44"/>
        <v>#N/A</v>
      </c>
      <c r="AE140" s="200" t="e">
        <f t="shared" ca="1" si="45"/>
        <v>#N/A</v>
      </c>
      <c r="AF140" s="201" t="e">
        <f t="shared" ca="1" si="46"/>
        <v>#N/A</v>
      </c>
      <c r="AG140" s="200" t="e">
        <f t="shared" ca="1" si="47"/>
        <v>#N/A</v>
      </c>
      <c r="AH140" s="200" t="e">
        <f t="shared" ca="1" si="39"/>
        <v>#N/A</v>
      </c>
      <c r="AI140" s="202" t="e">
        <f t="shared" ca="1" si="40"/>
        <v>#N/A</v>
      </c>
      <c r="AJ140" s="200" t="e">
        <f t="shared" ca="1" si="41"/>
        <v>#N/A</v>
      </c>
      <c r="AK140" s="200" t="e">
        <f t="shared" ca="1" si="42"/>
        <v>#N/A</v>
      </c>
    </row>
    <row r="141" spans="1:37" ht="27" customHeight="1" x14ac:dyDescent="0.25">
      <c r="A141" s="51">
        <f>'OSNOVNA PLAČA'!A135</f>
        <v>126</v>
      </c>
      <c r="B141" s="158" t="str">
        <f t="shared" ca="1" si="26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4">
        <f ca="1">IF(LEN(B141)&gt;0,SUM('OBRAČUNANA OSNOVNA PLAČA'!K135:P135),"")</f>
        <v>0</v>
      </c>
      <c r="F141" s="55"/>
      <c r="G141" s="55"/>
      <c r="H141" s="55"/>
      <c r="I141" s="55"/>
      <c r="J141" s="55"/>
      <c r="K141" s="175">
        <f t="shared" si="27"/>
        <v>0</v>
      </c>
      <c r="L141" s="120">
        <f t="shared" ca="1" si="28"/>
        <v>0</v>
      </c>
      <c r="M141" s="120">
        <f t="shared" ca="1" si="29"/>
        <v>0</v>
      </c>
      <c r="N141" s="120">
        <f t="shared" ca="1" si="43"/>
        <v>0</v>
      </c>
      <c r="O141" s="120">
        <f t="shared" ca="1" si="31"/>
        <v>0</v>
      </c>
      <c r="P141" s="176">
        <f t="shared" ca="1" si="32"/>
        <v>0</v>
      </c>
      <c r="Q141" s="176">
        <f ca="1">IF(LEN(B141)&gt;0,'1-6'!Q141-'1-6'!P141,"")</f>
        <v>0</v>
      </c>
      <c r="R141" s="177"/>
      <c r="AA141" s="162">
        <f>ROW()</f>
        <v>141</v>
      </c>
      <c r="AB141" s="200" t="e">
        <f t="shared" ca="1" si="33"/>
        <v>#N/A</v>
      </c>
      <c r="AC141" s="200" t="e">
        <f t="shared" ca="1" si="34"/>
        <v>#N/A</v>
      </c>
      <c r="AD141" s="201" t="e">
        <f t="shared" ca="1" si="44"/>
        <v>#N/A</v>
      </c>
      <c r="AE141" s="200" t="e">
        <f t="shared" ca="1" si="45"/>
        <v>#N/A</v>
      </c>
      <c r="AF141" s="201" t="e">
        <f t="shared" ca="1" si="46"/>
        <v>#N/A</v>
      </c>
      <c r="AG141" s="200" t="e">
        <f t="shared" ca="1" si="47"/>
        <v>#N/A</v>
      </c>
      <c r="AH141" s="200" t="e">
        <f t="shared" ca="1" si="39"/>
        <v>#N/A</v>
      </c>
      <c r="AI141" s="202" t="e">
        <f t="shared" ca="1" si="40"/>
        <v>#N/A</v>
      </c>
      <c r="AJ141" s="200" t="e">
        <f t="shared" ca="1" si="41"/>
        <v>#N/A</v>
      </c>
      <c r="AK141" s="200" t="e">
        <f t="shared" ca="1" si="42"/>
        <v>#N/A</v>
      </c>
    </row>
    <row r="142" spans="1:37" ht="27" customHeight="1" x14ac:dyDescent="0.25">
      <c r="A142" s="51">
        <f>'OSNOVNA PLAČA'!A136</f>
        <v>127</v>
      </c>
      <c r="B142" s="158" t="str">
        <f t="shared" ca="1" si="26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4">
        <f ca="1">IF(LEN(B142)&gt;0,SUM('OBRAČUNANA OSNOVNA PLAČA'!K136:P136),"")</f>
        <v>0</v>
      </c>
      <c r="F142" s="55"/>
      <c r="G142" s="55"/>
      <c r="H142" s="55"/>
      <c r="I142" s="55"/>
      <c r="J142" s="55"/>
      <c r="K142" s="175">
        <f t="shared" si="27"/>
        <v>0</v>
      </c>
      <c r="L142" s="120">
        <f t="shared" ca="1" si="28"/>
        <v>0</v>
      </c>
      <c r="M142" s="120">
        <f t="shared" ca="1" si="29"/>
        <v>0</v>
      </c>
      <c r="N142" s="120">
        <f t="shared" ca="1" si="43"/>
        <v>0</v>
      </c>
      <c r="O142" s="120">
        <f t="shared" ca="1" si="31"/>
        <v>0</v>
      </c>
      <c r="P142" s="176">
        <f t="shared" ca="1" si="32"/>
        <v>0</v>
      </c>
      <c r="Q142" s="176">
        <f ca="1">IF(LEN(B142)&gt;0,'1-6'!Q142-'1-6'!P142,"")</f>
        <v>0</v>
      </c>
      <c r="R142" s="177"/>
      <c r="AA142" s="162">
        <f>ROW()</f>
        <v>142</v>
      </c>
      <c r="AB142" s="200" t="e">
        <f t="shared" ca="1" si="33"/>
        <v>#N/A</v>
      </c>
      <c r="AC142" s="200" t="e">
        <f t="shared" ca="1" si="34"/>
        <v>#N/A</v>
      </c>
      <c r="AD142" s="201" t="e">
        <f t="shared" ca="1" si="44"/>
        <v>#N/A</v>
      </c>
      <c r="AE142" s="200" t="e">
        <f t="shared" ca="1" si="45"/>
        <v>#N/A</v>
      </c>
      <c r="AF142" s="201" t="e">
        <f t="shared" ca="1" si="46"/>
        <v>#N/A</v>
      </c>
      <c r="AG142" s="200" t="e">
        <f t="shared" ca="1" si="47"/>
        <v>#N/A</v>
      </c>
      <c r="AH142" s="200" t="e">
        <f t="shared" ca="1" si="39"/>
        <v>#N/A</v>
      </c>
      <c r="AI142" s="202" t="e">
        <f t="shared" ca="1" si="40"/>
        <v>#N/A</v>
      </c>
      <c r="AJ142" s="200" t="e">
        <f t="shared" ca="1" si="41"/>
        <v>#N/A</v>
      </c>
      <c r="AK142" s="200" t="e">
        <f t="shared" ca="1" si="42"/>
        <v>#N/A</v>
      </c>
    </row>
    <row r="143" spans="1:37" ht="27" customHeight="1" x14ac:dyDescent="0.25">
      <c r="A143" s="51">
        <f>'OSNOVNA PLAČA'!A137</f>
        <v>128</v>
      </c>
      <c r="B143" s="158" t="str">
        <f t="shared" ca="1" si="26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4">
        <f ca="1">IF(LEN(B143)&gt;0,SUM('OBRAČUNANA OSNOVNA PLAČA'!K137:P137),"")</f>
        <v>0</v>
      </c>
      <c r="F143" s="55"/>
      <c r="G143" s="55"/>
      <c r="H143" s="55"/>
      <c r="I143" s="55"/>
      <c r="J143" s="55"/>
      <c r="K143" s="175">
        <f t="shared" si="27"/>
        <v>0</v>
      </c>
      <c r="L143" s="120">
        <f t="shared" ca="1" si="28"/>
        <v>0</v>
      </c>
      <c r="M143" s="120">
        <f t="shared" ca="1" si="29"/>
        <v>0</v>
      </c>
      <c r="N143" s="120">
        <f t="shared" ca="1" si="43"/>
        <v>0</v>
      </c>
      <c r="O143" s="120">
        <f t="shared" ca="1" si="31"/>
        <v>0</v>
      </c>
      <c r="P143" s="176">
        <f t="shared" ca="1" si="32"/>
        <v>0</v>
      </c>
      <c r="Q143" s="176">
        <f ca="1">IF(LEN(B143)&gt;0,'1-6'!Q143-'1-6'!P143,"")</f>
        <v>0</v>
      </c>
      <c r="R143" s="177"/>
      <c r="AA143" s="162">
        <f>ROW()</f>
        <v>143</v>
      </c>
      <c r="AB143" s="200" t="e">
        <f t="shared" ca="1" si="33"/>
        <v>#N/A</v>
      </c>
      <c r="AC143" s="200" t="e">
        <f t="shared" ca="1" si="34"/>
        <v>#N/A</v>
      </c>
      <c r="AD143" s="201" t="e">
        <f t="shared" ca="1" si="44"/>
        <v>#N/A</v>
      </c>
      <c r="AE143" s="200" t="e">
        <f t="shared" ca="1" si="45"/>
        <v>#N/A</v>
      </c>
      <c r="AF143" s="201" t="e">
        <f t="shared" ca="1" si="46"/>
        <v>#N/A</v>
      </c>
      <c r="AG143" s="200" t="e">
        <f t="shared" ca="1" si="47"/>
        <v>#N/A</v>
      </c>
      <c r="AH143" s="200" t="e">
        <f t="shared" ca="1" si="39"/>
        <v>#N/A</v>
      </c>
      <c r="AI143" s="202" t="e">
        <f t="shared" ca="1" si="40"/>
        <v>#N/A</v>
      </c>
      <c r="AJ143" s="200" t="e">
        <f t="shared" ca="1" si="41"/>
        <v>#N/A</v>
      </c>
      <c r="AK143" s="200" t="e">
        <f t="shared" ca="1" si="42"/>
        <v>#N/A</v>
      </c>
    </row>
    <row r="144" spans="1:37" ht="27" customHeight="1" x14ac:dyDescent="0.25">
      <c r="A144" s="51">
        <f>'OSNOVNA PLAČA'!A138</f>
        <v>129</v>
      </c>
      <c r="B144" s="158" t="str">
        <f t="shared" ca="1" si="26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4">
        <f ca="1">IF(LEN(B144)&gt;0,SUM('OBRAČUNANA OSNOVNA PLAČA'!K138:P138),"")</f>
        <v>0</v>
      </c>
      <c r="F144" s="55"/>
      <c r="G144" s="55"/>
      <c r="H144" s="55"/>
      <c r="I144" s="55"/>
      <c r="J144" s="55"/>
      <c r="K144" s="175">
        <f t="shared" ref="K144:K165" si="48">+F144+G144+H144+I144+J144</f>
        <v>0</v>
      </c>
      <c r="L144" s="120">
        <f t="shared" ref="L144:L165" ca="1" si="49">IF(LEN(B144)&gt;0,K144/5,"")</f>
        <v>0</v>
      </c>
      <c r="M144" s="120">
        <f t="shared" ref="M144:M165" ca="1" si="50">IF(LEN(B144)&gt;0,E144*L144,"")</f>
        <v>0</v>
      </c>
      <c r="N144" s="120">
        <f t="shared" ref="N144:N165" ca="1" si="51">IF(LEN(B144)&gt;0,L144*$O$167,"")</f>
        <v>0</v>
      </c>
      <c r="O144" s="120">
        <f t="shared" ref="O144:O165" ca="1" si="52">IF(LEN(B144)&gt;0,E144*N144,"")</f>
        <v>0</v>
      </c>
      <c r="P144" s="176">
        <f t="shared" ref="P144:P165" ca="1" si="53">MIN(O144,Q144)</f>
        <v>0</v>
      </c>
      <c r="Q144" s="176">
        <f ca="1">IF(LEN(B144)&gt;0,'1-6'!Q144-'1-6'!P144,"")</f>
        <v>0</v>
      </c>
      <c r="R144" s="177"/>
      <c r="AA144" s="162">
        <f>ROW()</f>
        <v>144</v>
      </c>
      <c r="AB144" s="200" t="e">
        <f t="shared" ca="1" si="33"/>
        <v>#N/A</v>
      </c>
      <c r="AC144" s="200" t="e">
        <f t="shared" ca="1" si="34"/>
        <v>#N/A</v>
      </c>
      <c r="AD144" s="201" t="e">
        <f t="shared" ref="AD144:AD165" ca="1" si="54">IF(AB144&gt;=AC144,"-",$K144/(5*MAX($L$171:$L$172)))</f>
        <v>#N/A</v>
      </c>
      <c r="AE144" s="200" t="e">
        <f t="shared" ref="AE144:AE165" ca="1" si="55">IF(AB144&gt;=AC144,"-",$K144/(5*MAX($L$171:$L$172))*AJ144)</f>
        <v>#N/A</v>
      </c>
      <c r="AF144" s="201" t="e">
        <f t="shared" ref="AF144:AF165" ca="1" si="56">IF(AD144="-","-",AD144*$AE$167)</f>
        <v>#N/A</v>
      </c>
      <c r="AG144" s="200" t="e">
        <f t="shared" ref="AG144:AG165" ca="1" si="57">IF(AE144="-","-",AE144*$AE$167)</f>
        <v>#N/A</v>
      </c>
      <c r="AH144" s="200" t="e">
        <f t="shared" ref="AH144:AH165" ca="1" si="58">IF(AF144="-",0,MIN(AG144,Q144))</f>
        <v>#N/A</v>
      </c>
      <c r="AI144" s="202" t="e">
        <f t="shared" ref="AI144:AI165" ca="1" si="59">+AC144-AB144</f>
        <v>#N/A</v>
      </c>
      <c r="AJ144" s="200" t="e">
        <f t="shared" ca="1" si="41"/>
        <v>#N/A</v>
      </c>
      <c r="AK144" s="200" t="e">
        <f t="shared" ca="1" si="42"/>
        <v>#N/A</v>
      </c>
    </row>
    <row r="145" spans="1:37" ht="27" customHeight="1" x14ac:dyDescent="0.25">
      <c r="A145" s="51">
        <f>'OSNOVNA PLAČA'!A139</f>
        <v>130</v>
      </c>
      <c r="B145" s="158" t="str">
        <f t="shared" ca="1" si="26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4">
        <f ca="1">IF(LEN(B145)&gt;0,SUM('OBRAČUNANA OSNOVNA PLAČA'!K139:P139),"")</f>
        <v>0</v>
      </c>
      <c r="F145" s="55"/>
      <c r="G145" s="55"/>
      <c r="H145" s="55"/>
      <c r="I145" s="55"/>
      <c r="J145" s="55"/>
      <c r="K145" s="175">
        <f t="shared" si="48"/>
        <v>0</v>
      </c>
      <c r="L145" s="120">
        <f t="shared" ca="1" si="49"/>
        <v>0</v>
      </c>
      <c r="M145" s="120">
        <f t="shared" ca="1" si="50"/>
        <v>0</v>
      </c>
      <c r="N145" s="120">
        <f t="shared" ca="1" si="51"/>
        <v>0</v>
      </c>
      <c r="O145" s="120">
        <f t="shared" ca="1" si="52"/>
        <v>0</v>
      </c>
      <c r="P145" s="176">
        <f t="shared" ca="1" si="53"/>
        <v>0</v>
      </c>
      <c r="Q145" s="176">
        <f ca="1">IF(LEN(B145)&gt;0,'1-6'!Q145-'1-6'!P145,"")</f>
        <v>0</v>
      </c>
      <c r="R145" s="177"/>
      <c r="AA145" s="162">
        <f>ROW()</f>
        <v>145</v>
      </c>
      <c r="AB145" s="200" t="e">
        <f t="shared" ca="1" si="33"/>
        <v>#N/A</v>
      </c>
      <c r="AC145" s="200" t="e">
        <f t="shared" ca="1" si="34"/>
        <v>#N/A</v>
      </c>
      <c r="AD145" s="201" t="e">
        <f t="shared" ca="1" si="54"/>
        <v>#N/A</v>
      </c>
      <c r="AE145" s="200" t="e">
        <f t="shared" ca="1" si="55"/>
        <v>#N/A</v>
      </c>
      <c r="AF145" s="201" t="e">
        <f t="shared" ca="1" si="56"/>
        <v>#N/A</v>
      </c>
      <c r="AG145" s="200" t="e">
        <f t="shared" ca="1" si="57"/>
        <v>#N/A</v>
      </c>
      <c r="AH145" s="200" t="e">
        <f t="shared" ca="1" si="58"/>
        <v>#N/A</v>
      </c>
      <c r="AI145" s="202" t="e">
        <f t="shared" ca="1" si="59"/>
        <v>#N/A</v>
      </c>
      <c r="AJ145" s="200" t="e">
        <f t="shared" ca="1" si="41"/>
        <v>#N/A</v>
      </c>
      <c r="AK145" s="200" t="e">
        <f t="shared" ca="1" si="42"/>
        <v>#N/A</v>
      </c>
    </row>
    <row r="146" spans="1:37" ht="27" customHeight="1" x14ac:dyDescent="0.25">
      <c r="A146" s="51">
        <f>'OSNOVNA PLAČA'!A140</f>
        <v>131</v>
      </c>
      <c r="B146" s="158" t="str">
        <f t="shared" ca="1" si="26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4">
        <f ca="1">IF(LEN(B146)&gt;0,SUM('OBRAČUNANA OSNOVNA PLAČA'!K140:P140),"")</f>
        <v>0</v>
      </c>
      <c r="F146" s="55"/>
      <c r="G146" s="55"/>
      <c r="H146" s="55"/>
      <c r="I146" s="55"/>
      <c r="J146" s="55"/>
      <c r="K146" s="175">
        <f t="shared" si="48"/>
        <v>0</v>
      </c>
      <c r="L146" s="120">
        <f t="shared" ca="1" si="49"/>
        <v>0</v>
      </c>
      <c r="M146" s="120">
        <f t="shared" ca="1" si="50"/>
        <v>0</v>
      </c>
      <c r="N146" s="120">
        <f t="shared" ca="1" si="51"/>
        <v>0</v>
      </c>
      <c r="O146" s="120">
        <f t="shared" ca="1" si="52"/>
        <v>0</v>
      </c>
      <c r="P146" s="176">
        <f t="shared" ca="1" si="53"/>
        <v>0</v>
      </c>
      <c r="Q146" s="176">
        <f ca="1">IF(LEN(B146)&gt;0,'1-6'!Q146-'1-6'!P146,"")</f>
        <v>0</v>
      </c>
      <c r="R146" s="177"/>
      <c r="AA146" s="162">
        <f>ROW()</f>
        <v>146</v>
      </c>
      <c r="AB146" s="200" t="e">
        <f t="shared" ca="1" si="33"/>
        <v>#N/A</v>
      </c>
      <c r="AC146" s="200" t="e">
        <f t="shared" ca="1" si="34"/>
        <v>#N/A</v>
      </c>
      <c r="AD146" s="201" t="e">
        <f t="shared" ca="1" si="54"/>
        <v>#N/A</v>
      </c>
      <c r="AE146" s="200" t="e">
        <f t="shared" ca="1" si="55"/>
        <v>#N/A</v>
      </c>
      <c r="AF146" s="201" t="e">
        <f t="shared" ca="1" si="56"/>
        <v>#N/A</v>
      </c>
      <c r="AG146" s="200" t="e">
        <f t="shared" ca="1" si="57"/>
        <v>#N/A</v>
      </c>
      <c r="AH146" s="200" t="e">
        <f t="shared" ca="1" si="58"/>
        <v>#N/A</v>
      </c>
      <c r="AI146" s="202" t="e">
        <f t="shared" ca="1" si="59"/>
        <v>#N/A</v>
      </c>
      <c r="AJ146" s="200" t="e">
        <f t="shared" ca="1" si="41"/>
        <v>#N/A</v>
      </c>
      <c r="AK146" s="200" t="e">
        <f t="shared" ca="1" si="42"/>
        <v>#N/A</v>
      </c>
    </row>
    <row r="147" spans="1:37" ht="27" customHeight="1" x14ac:dyDescent="0.25">
      <c r="A147" s="51">
        <f>'OSNOVNA PLAČA'!A141</f>
        <v>132</v>
      </c>
      <c r="B147" s="158" t="str">
        <f t="shared" ca="1" si="26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4">
        <f ca="1">IF(LEN(B147)&gt;0,SUM('OBRAČUNANA OSNOVNA PLAČA'!K141:P141),"")</f>
        <v>0</v>
      </c>
      <c r="F147" s="55"/>
      <c r="G147" s="55"/>
      <c r="H147" s="55"/>
      <c r="I147" s="55"/>
      <c r="J147" s="55"/>
      <c r="K147" s="175">
        <f t="shared" si="48"/>
        <v>0</v>
      </c>
      <c r="L147" s="120">
        <f t="shared" ca="1" si="49"/>
        <v>0</v>
      </c>
      <c r="M147" s="120">
        <f t="shared" ca="1" si="50"/>
        <v>0</v>
      </c>
      <c r="N147" s="120">
        <f t="shared" ca="1" si="51"/>
        <v>0</v>
      </c>
      <c r="O147" s="120">
        <f t="shared" ca="1" si="52"/>
        <v>0</v>
      </c>
      <c r="P147" s="176">
        <f t="shared" ca="1" si="53"/>
        <v>0</v>
      </c>
      <c r="Q147" s="176">
        <f ca="1">IF(LEN(B147)&gt;0,'1-6'!Q147-'1-6'!P147,"")</f>
        <v>0</v>
      </c>
      <c r="R147" s="177"/>
      <c r="AA147" s="162">
        <f>ROW()</f>
        <v>147</v>
      </c>
      <c r="AB147" s="200" t="e">
        <f t="shared" ca="1" si="33"/>
        <v>#N/A</v>
      </c>
      <c r="AC147" s="200" t="e">
        <f t="shared" ca="1" si="34"/>
        <v>#N/A</v>
      </c>
      <c r="AD147" s="201" t="e">
        <f t="shared" ca="1" si="54"/>
        <v>#N/A</v>
      </c>
      <c r="AE147" s="200" t="e">
        <f t="shared" ca="1" si="55"/>
        <v>#N/A</v>
      </c>
      <c r="AF147" s="201" t="e">
        <f t="shared" ca="1" si="56"/>
        <v>#N/A</v>
      </c>
      <c r="AG147" s="200" t="e">
        <f t="shared" ca="1" si="57"/>
        <v>#N/A</v>
      </c>
      <c r="AH147" s="200" t="e">
        <f t="shared" ca="1" si="58"/>
        <v>#N/A</v>
      </c>
      <c r="AI147" s="202" t="e">
        <f t="shared" ca="1" si="59"/>
        <v>#N/A</v>
      </c>
      <c r="AJ147" s="200" t="e">
        <f t="shared" ca="1" si="41"/>
        <v>#N/A</v>
      </c>
      <c r="AK147" s="200" t="e">
        <f t="shared" ca="1" si="42"/>
        <v>#N/A</v>
      </c>
    </row>
    <row r="148" spans="1:37" ht="27" customHeight="1" x14ac:dyDescent="0.25">
      <c r="A148" s="51">
        <f>'OSNOVNA PLAČA'!A142</f>
        <v>133</v>
      </c>
      <c r="B148" s="158" t="str">
        <f t="shared" ca="1" si="26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4">
        <f ca="1">IF(LEN(B148)&gt;0,SUM('OBRAČUNANA OSNOVNA PLAČA'!K142:P142),"")</f>
        <v>0</v>
      </c>
      <c r="F148" s="55"/>
      <c r="G148" s="55"/>
      <c r="H148" s="55"/>
      <c r="I148" s="55"/>
      <c r="J148" s="55"/>
      <c r="K148" s="175">
        <f t="shared" si="48"/>
        <v>0</v>
      </c>
      <c r="L148" s="120">
        <f t="shared" ca="1" si="49"/>
        <v>0</v>
      </c>
      <c r="M148" s="120">
        <f t="shared" ca="1" si="50"/>
        <v>0</v>
      </c>
      <c r="N148" s="120">
        <f t="shared" ca="1" si="51"/>
        <v>0</v>
      </c>
      <c r="O148" s="120">
        <f t="shared" ca="1" si="52"/>
        <v>0</v>
      </c>
      <c r="P148" s="176">
        <f t="shared" ca="1" si="53"/>
        <v>0</v>
      </c>
      <c r="Q148" s="176">
        <f ca="1">IF(LEN(B148)&gt;0,'1-6'!Q148-'1-6'!P148,"")</f>
        <v>0</v>
      </c>
      <c r="R148" s="177"/>
      <c r="AA148" s="162">
        <f>ROW()</f>
        <v>148</v>
      </c>
      <c r="AB148" s="200" t="e">
        <f t="shared" ca="1" si="33"/>
        <v>#N/A</v>
      </c>
      <c r="AC148" s="200" t="e">
        <f t="shared" ca="1" si="34"/>
        <v>#N/A</v>
      </c>
      <c r="AD148" s="201" t="e">
        <f t="shared" ca="1" si="54"/>
        <v>#N/A</v>
      </c>
      <c r="AE148" s="200" t="e">
        <f t="shared" ca="1" si="55"/>
        <v>#N/A</v>
      </c>
      <c r="AF148" s="201" t="e">
        <f t="shared" ca="1" si="56"/>
        <v>#N/A</v>
      </c>
      <c r="AG148" s="200" t="e">
        <f t="shared" ca="1" si="57"/>
        <v>#N/A</v>
      </c>
      <c r="AH148" s="200" t="e">
        <f t="shared" ca="1" si="58"/>
        <v>#N/A</v>
      </c>
      <c r="AI148" s="202" t="e">
        <f t="shared" ca="1" si="59"/>
        <v>#N/A</v>
      </c>
      <c r="AJ148" s="200" t="e">
        <f t="shared" ca="1" si="41"/>
        <v>#N/A</v>
      </c>
      <c r="AK148" s="200" t="e">
        <f t="shared" ca="1" si="42"/>
        <v>#N/A</v>
      </c>
    </row>
    <row r="149" spans="1:37" ht="27" customHeight="1" x14ac:dyDescent="0.25">
      <c r="A149" s="51">
        <f>'OSNOVNA PLAČA'!A143</f>
        <v>134</v>
      </c>
      <c r="B149" s="158" t="str">
        <f t="shared" ca="1" si="26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4">
        <f ca="1">IF(LEN(B149)&gt;0,SUM('OBRAČUNANA OSNOVNA PLAČA'!K143:P143),"")</f>
        <v>0</v>
      </c>
      <c r="F149" s="55"/>
      <c r="G149" s="55"/>
      <c r="H149" s="55"/>
      <c r="I149" s="55"/>
      <c r="J149" s="55"/>
      <c r="K149" s="175">
        <f t="shared" si="48"/>
        <v>0</v>
      </c>
      <c r="L149" s="120">
        <f t="shared" ca="1" si="49"/>
        <v>0</v>
      </c>
      <c r="M149" s="120">
        <f t="shared" ca="1" si="50"/>
        <v>0</v>
      </c>
      <c r="N149" s="120">
        <f t="shared" ca="1" si="51"/>
        <v>0</v>
      </c>
      <c r="O149" s="120">
        <f t="shared" ca="1" si="52"/>
        <v>0</v>
      </c>
      <c r="P149" s="176">
        <f t="shared" ca="1" si="53"/>
        <v>0</v>
      </c>
      <c r="Q149" s="176">
        <f ca="1">IF(LEN(B149)&gt;0,'1-6'!Q149-'1-6'!P149,"")</f>
        <v>0</v>
      </c>
      <c r="R149" s="177"/>
      <c r="AA149" s="162">
        <f>ROW()</f>
        <v>149</v>
      </c>
      <c r="AB149" s="200" t="e">
        <f t="shared" ca="1" si="33"/>
        <v>#N/A</v>
      </c>
      <c r="AC149" s="200" t="e">
        <f t="shared" ca="1" si="34"/>
        <v>#N/A</v>
      </c>
      <c r="AD149" s="201" t="e">
        <f t="shared" ca="1" si="54"/>
        <v>#N/A</v>
      </c>
      <c r="AE149" s="200" t="e">
        <f t="shared" ca="1" si="55"/>
        <v>#N/A</v>
      </c>
      <c r="AF149" s="201" t="e">
        <f t="shared" ca="1" si="56"/>
        <v>#N/A</v>
      </c>
      <c r="AG149" s="200" t="e">
        <f t="shared" ca="1" si="57"/>
        <v>#N/A</v>
      </c>
      <c r="AH149" s="200" t="e">
        <f t="shared" ca="1" si="58"/>
        <v>#N/A</v>
      </c>
      <c r="AI149" s="202" t="e">
        <f t="shared" ca="1" si="59"/>
        <v>#N/A</v>
      </c>
      <c r="AJ149" s="200" t="e">
        <f t="shared" ca="1" si="41"/>
        <v>#N/A</v>
      </c>
      <c r="AK149" s="200" t="e">
        <f t="shared" ca="1" si="42"/>
        <v>#N/A</v>
      </c>
    </row>
    <row r="150" spans="1:37" ht="27" customHeight="1" x14ac:dyDescent="0.25">
      <c r="A150" s="51">
        <f>'OSNOVNA PLAČA'!A144</f>
        <v>135</v>
      </c>
      <c r="B150" s="158" t="str">
        <f t="shared" ca="1" si="26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4">
        <f ca="1">IF(LEN(B150)&gt;0,SUM('OBRAČUNANA OSNOVNA PLAČA'!K144:P144),"")</f>
        <v>0</v>
      </c>
      <c r="F150" s="55"/>
      <c r="G150" s="55"/>
      <c r="H150" s="55"/>
      <c r="I150" s="55"/>
      <c r="J150" s="55"/>
      <c r="K150" s="175">
        <f t="shared" si="48"/>
        <v>0</v>
      </c>
      <c r="L150" s="120">
        <f t="shared" ca="1" si="49"/>
        <v>0</v>
      </c>
      <c r="M150" s="120">
        <f t="shared" ca="1" si="50"/>
        <v>0</v>
      </c>
      <c r="N150" s="120">
        <f t="shared" ca="1" si="51"/>
        <v>0</v>
      </c>
      <c r="O150" s="120">
        <f t="shared" ca="1" si="52"/>
        <v>0</v>
      </c>
      <c r="P150" s="176">
        <f t="shared" ca="1" si="53"/>
        <v>0</v>
      </c>
      <c r="Q150" s="176">
        <f ca="1">IF(LEN(B150)&gt;0,'1-6'!Q150-'1-6'!P150,"")</f>
        <v>0</v>
      </c>
      <c r="R150" s="177"/>
      <c r="AA150" s="162">
        <f>ROW()</f>
        <v>150</v>
      </c>
      <c r="AB150" s="200" t="e">
        <f t="shared" ca="1" si="33"/>
        <v>#N/A</v>
      </c>
      <c r="AC150" s="200" t="e">
        <f t="shared" ca="1" si="34"/>
        <v>#N/A</v>
      </c>
      <c r="AD150" s="201" t="e">
        <f t="shared" ca="1" si="54"/>
        <v>#N/A</v>
      </c>
      <c r="AE150" s="200" t="e">
        <f t="shared" ca="1" si="55"/>
        <v>#N/A</v>
      </c>
      <c r="AF150" s="201" t="e">
        <f t="shared" ca="1" si="56"/>
        <v>#N/A</v>
      </c>
      <c r="AG150" s="200" t="e">
        <f t="shared" ca="1" si="57"/>
        <v>#N/A</v>
      </c>
      <c r="AH150" s="200" t="e">
        <f t="shared" ca="1" si="58"/>
        <v>#N/A</v>
      </c>
      <c r="AI150" s="202" t="e">
        <f t="shared" ca="1" si="59"/>
        <v>#N/A</v>
      </c>
      <c r="AJ150" s="200" t="e">
        <f t="shared" ca="1" si="41"/>
        <v>#N/A</v>
      </c>
      <c r="AK150" s="200" t="e">
        <f t="shared" ca="1" si="42"/>
        <v>#N/A</v>
      </c>
    </row>
    <row r="151" spans="1:37" ht="27" customHeight="1" x14ac:dyDescent="0.25">
      <c r="A151" s="51">
        <f>'OSNOVNA PLAČA'!A145</f>
        <v>136</v>
      </c>
      <c r="B151" s="158" t="str">
        <f t="shared" ca="1" si="26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4">
        <f ca="1">IF(LEN(B151)&gt;0,SUM('OBRAČUNANA OSNOVNA PLAČA'!K145:P145),"")</f>
        <v>0</v>
      </c>
      <c r="F151" s="55"/>
      <c r="G151" s="55"/>
      <c r="H151" s="55"/>
      <c r="I151" s="55"/>
      <c r="J151" s="55"/>
      <c r="K151" s="175">
        <f t="shared" si="48"/>
        <v>0</v>
      </c>
      <c r="L151" s="120">
        <f t="shared" ca="1" si="49"/>
        <v>0</v>
      </c>
      <c r="M151" s="120">
        <f t="shared" ca="1" si="50"/>
        <v>0</v>
      </c>
      <c r="N151" s="120">
        <f t="shared" ca="1" si="51"/>
        <v>0</v>
      </c>
      <c r="O151" s="120">
        <f t="shared" ca="1" si="52"/>
        <v>0</v>
      </c>
      <c r="P151" s="176">
        <f t="shared" ca="1" si="53"/>
        <v>0</v>
      </c>
      <c r="Q151" s="176">
        <f ca="1">IF(LEN(B151)&gt;0,'1-6'!Q151-'1-6'!P151,"")</f>
        <v>0</v>
      </c>
      <c r="R151" s="177"/>
      <c r="AA151" s="162">
        <f>ROW()</f>
        <v>151</v>
      </c>
      <c r="AB151" s="200" t="e">
        <f t="shared" ca="1" si="33"/>
        <v>#N/A</v>
      </c>
      <c r="AC151" s="200" t="e">
        <f t="shared" ca="1" si="34"/>
        <v>#N/A</v>
      </c>
      <c r="AD151" s="201" t="e">
        <f t="shared" ca="1" si="54"/>
        <v>#N/A</v>
      </c>
      <c r="AE151" s="200" t="e">
        <f t="shared" ca="1" si="55"/>
        <v>#N/A</v>
      </c>
      <c r="AF151" s="201" t="e">
        <f t="shared" ca="1" si="56"/>
        <v>#N/A</v>
      </c>
      <c r="AG151" s="200" t="e">
        <f t="shared" ca="1" si="57"/>
        <v>#N/A</v>
      </c>
      <c r="AH151" s="200" t="e">
        <f t="shared" ca="1" si="58"/>
        <v>#N/A</v>
      </c>
      <c r="AI151" s="202" t="e">
        <f t="shared" ca="1" si="59"/>
        <v>#N/A</v>
      </c>
      <c r="AJ151" s="200" t="e">
        <f t="shared" ca="1" si="41"/>
        <v>#N/A</v>
      </c>
      <c r="AK151" s="200" t="e">
        <f t="shared" ca="1" si="42"/>
        <v>#N/A</v>
      </c>
    </row>
    <row r="152" spans="1:37" ht="27" customHeight="1" x14ac:dyDescent="0.25">
      <c r="A152" s="51">
        <f>'OSNOVNA PLAČA'!A146</f>
        <v>137</v>
      </c>
      <c r="B152" s="158" t="str">
        <f t="shared" ca="1" si="26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4">
        <f ca="1">IF(LEN(B152)&gt;0,SUM('OBRAČUNANA OSNOVNA PLAČA'!K146:P146),"")</f>
        <v>0</v>
      </c>
      <c r="F152" s="55"/>
      <c r="G152" s="55"/>
      <c r="H152" s="55"/>
      <c r="I152" s="55"/>
      <c r="J152" s="55"/>
      <c r="K152" s="175">
        <f t="shared" si="48"/>
        <v>0</v>
      </c>
      <c r="L152" s="120">
        <f t="shared" ca="1" si="49"/>
        <v>0</v>
      </c>
      <c r="M152" s="120">
        <f t="shared" ca="1" si="50"/>
        <v>0</v>
      </c>
      <c r="N152" s="120">
        <f t="shared" ca="1" si="51"/>
        <v>0</v>
      </c>
      <c r="O152" s="120">
        <f t="shared" ca="1" si="52"/>
        <v>0</v>
      </c>
      <c r="P152" s="176">
        <f t="shared" ca="1" si="53"/>
        <v>0</v>
      </c>
      <c r="Q152" s="176">
        <f ca="1">IF(LEN(B152)&gt;0,'1-6'!Q152-'1-6'!P152,"")</f>
        <v>0</v>
      </c>
      <c r="R152" s="177"/>
      <c r="AA152" s="162">
        <f>ROW()</f>
        <v>152</v>
      </c>
      <c r="AB152" s="200" t="e">
        <f t="shared" ca="1" si="33"/>
        <v>#N/A</v>
      </c>
      <c r="AC152" s="200" t="e">
        <f t="shared" ca="1" si="34"/>
        <v>#N/A</v>
      </c>
      <c r="AD152" s="201" t="e">
        <f t="shared" ca="1" si="54"/>
        <v>#N/A</v>
      </c>
      <c r="AE152" s="200" t="e">
        <f t="shared" ca="1" si="55"/>
        <v>#N/A</v>
      </c>
      <c r="AF152" s="201" t="e">
        <f t="shared" ca="1" si="56"/>
        <v>#N/A</v>
      </c>
      <c r="AG152" s="200" t="e">
        <f t="shared" ca="1" si="57"/>
        <v>#N/A</v>
      </c>
      <c r="AH152" s="200" t="e">
        <f t="shared" ca="1" si="58"/>
        <v>#N/A</v>
      </c>
      <c r="AI152" s="202" t="e">
        <f t="shared" ca="1" si="59"/>
        <v>#N/A</v>
      </c>
      <c r="AJ152" s="200" t="e">
        <f t="shared" ca="1" si="41"/>
        <v>#N/A</v>
      </c>
      <c r="AK152" s="200" t="e">
        <f t="shared" ca="1" si="42"/>
        <v>#N/A</v>
      </c>
    </row>
    <row r="153" spans="1:37" ht="27" customHeight="1" x14ac:dyDescent="0.25">
      <c r="A153" s="51">
        <f>'OSNOVNA PLAČA'!A147</f>
        <v>138</v>
      </c>
      <c r="B153" s="158" t="str">
        <f t="shared" ca="1" si="26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4">
        <f ca="1">IF(LEN(B153)&gt;0,SUM('OBRAČUNANA OSNOVNA PLAČA'!K147:P147),"")</f>
        <v>0</v>
      </c>
      <c r="F153" s="55"/>
      <c r="G153" s="55"/>
      <c r="H153" s="55"/>
      <c r="I153" s="55"/>
      <c r="J153" s="55"/>
      <c r="K153" s="175">
        <f t="shared" si="48"/>
        <v>0</v>
      </c>
      <c r="L153" s="120">
        <f t="shared" ca="1" si="49"/>
        <v>0</v>
      </c>
      <c r="M153" s="120">
        <f t="shared" ca="1" si="50"/>
        <v>0</v>
      </c>
      <c r="N153" s="120">
        <f t="shared" ca="1" si="51"/>
        <v>0</v>
      </c>
      <c r="O153" s="120">
        <f t="shared" ca="1" si="52"/>
        <v>0</v>
      </c>
      <c r="P153" s="176">
        <f t="shared" ca="1" si="53"/>
        <v>0</v>
      </c>
      <c r="Q153" s="176">
        <f ca="1">IF(LEN(B153)&gt;0,'1-6'!Q153-'1-6'!P153,"")</f>
        <v>0</v>
      </c>
      <c r="R153" s="177"/>
      <c r="AA153" s="162">
        <f>ROW()</f>
        <v>153</v>
      </c>
      <c r="AB153" s="200" t="e">
        <f t="shared" ca="1" si="33"/>
        <v>#N/A</v>
      </c>
      <c r="AC153" s="200" t="e">
        <f t="shared" ca="1" si="34"/>
        <v>#N/A</v>
      </c>
      <c r="AD153" s="201" t="e">
        <f t="shared" ca="1" si="54"/>
        <v>#N/A</v>
      </c>
      <c r="AE153" s="200" t="e">
        <f t="shared" ca="1" si="55"/>
        <v>#N/A</v>
      </c>
      <c r="AF153" s="201" t="e">
        <f t="shared" ca="1" si="56"/>
        <v>#N/A</v>
      </c>
      <c r="AG153" s="200" t="e">
        <f t="shared" ca="1" si="57"/>
        <v>#N/A</v>
      </c>
      <c r="AH153" s="200" t="e">
        <f t="shared" ca="1" si="58"/>
        <v>#N/A</v>
      </c>
      <c r="AI153" s="202" t="e">
        <f t="shared" ca="1" si="59"/>
        <v>#N/A</v>
      </c>
      <c r="AJ153" s="200" t="e">
        <f t="shared" ca="1" si="41"/>
        <v>#N/A</v>
      </c>
      <c r="AK153" s="200" t="e">
        <f t="shared" ca="1" si="42"/>
        <v>#N/A</v>
      </c>
    </row>
    <row r="154" spans="1:37" ht="27" customHeight="1" x14ac:dyDescent="0.25">
      <c r="A154" s="51">
        <f>'OSNOVNA PLAČA'!A148</f>
        <v>139</v>
      </c>
      <c r="B154" s="158" t="str">
        <f t="shared" ca="1" si="26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4">
        <f ca="1">IF(LEN(B154)&gt;0,SUM('OBRAČUNANA OSNOVNA PLAČA'!K148:P148),"")</f>
        <v>0</v>
      </c>
      <c r="F154" s="55"/>
      <c r="G154" s="55"/>
      <c r="H154" s="55"/>
      <c r="I154" s="55"/>
      <c r="J154" s="55"/>
      <c r="K154" s="175">
        <f t="shared" si="48"/>
        <v>0</v>
      </c>
      <c r="L154" s="120">
        <f t="shared" ca="1" si="49"/>
        <v>0</v>
      </c>
      <c r="M154" s="120">
        <f t="shared" ca="1" si="50"/>
        <v>0</v>
      </c>
      <c r="N154" s="120">
        <f t="shared" ca="1" si="51"/>
        <v>0</v>
      </c>
      <c r="O154" s="120">
        <f t="shared" ca="1" si="52"/>
        <v>0</v>
      </c>
      <c r="P154" s="176">
        <f t="shared" ca="1" si="53"/>
        <v>0</v>
      </c>
      <c r="Q154" s="176">
        <f ca="1">IF(LEN(B154)&gt;0,'1-6'!Q154-'1-6'!P154,"")</f>
        <v>0</v>
      </c>
      <c r="R154" s="177"/>
      <c r="AA154" s="162">
        <f>ROW()</f>
        <v>154</v>
      </c>
      <c r="AB154" s="200" t="e">
        <f t="shared" ca="1" si="33"/>
        <v>#N/A</v>
      </c>
      <c r="AC154" s="200" t="e">
        <f t="shared" ca="1" si="34"/>
        <v>#N/A</v>
      </c>
      <c r="AD154" s="201" t="e">
        <f t="shared" ca="1" si="54"/>
        <v>#N/A</v>
      </c>
      <c r="AE154" s="200" t="e">
        <f t="shared" ca="1" si="55"/>
        <v>#N/A</v>
      </c>
      <c r="AF154" s="201" t="e">
        <f t="shared" ca="1" si="56"/>
        <v>#N/A</v>
      </c>
      <c r="AG154" s="200" t="e">
        <f t="shared" ca="1" si="57"/>
        <v>#N/A</v>
      </c>
      <c r="AH154" s="200" t="e">
        <f t="shared" ca="1" si="58"/>
        <v>#N/A</v>
      </c>
      <c r="AI154" s="202" t="e">
        <f t="shared" ca="1" si="59"/>
        <v>#N/A</v>
      </c>
      <c r="AJ154" s="200" t="e">
        <f t="shared" ca="1" si="41"/>
        <v>#N/A</v>
      </c>
      <c r="AK154" s="200" t="e">
        <f t="shared" ca="1" si="42"/>
        <v>#N/A</v>
      </c>
    </row>
    <row r="155" spans="1:37" ht="27" customHeight="1" x14ac:dyDescent="0.25">
      <c r="A155" s="51">
        <f>'OSNOVNA PLAČA'!A149</f>
        <v>140</v>
      </c>
      <c r="B155" s="158" t="str">
        <f t="shared" ca="1" si="26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4">
        <f ca="1">IF(LEN(B155)&gt;0,SUM('OBRAČUNANA OSNOVNA PLAČA'!K149:P149),"")</f>
        <v>0</v>
      </c>
      <c r="F155" s="55"/>
      <c r="G155" s="55"/>
      <c r="H155" s="55"/>
      <c r="I155" s="55"/>
      <c r="J155" s="55"/>
      <c r="K155" s="175">
        <f t="shared" si="48"/>
        <v>0</v>
      </c>
      <c r="L155" s="120">
        <f t="shared" ca="1" si="49"/>
        <v>0</v>
      </c>
      <c r="M155" s="120">
        <f t="shared" ca="1" si="50"/>
        <v>0</v>
      </c>
      <c r="N155" s="120">
        <f t="shared" ca="1" si="51"/>
        <v>0</v>
      </c>
      <c r="O155" s="120">
        <f t="shared" ca="1" si="52"/>
        <v>0</v>
      </c>
      <c r="P155" s="176">
        <f t="shared" ca="1" si="53"/>
        <v>0</v>
      </c>
      <c r="Q155" s="176">
        <f ca="1">IF(LEN(B155)&gt;0,'1-6'!Q155-'1-6'!P155,"")</f>
        <v>0</v>
      </c>
      <c r="R155" s="177"/>
      <c r="AA155" s="162">
        <f>ROW()</f>
        <v>155</v>
      </c>
      <c r="AB155" s="200" t="e">
        <f t="shared" ca="1" si="33"/>
        <v>#N/A</v>
      </c>
      <c r="AC155" s="200" t="e">
        <f t="shared" ca="1" si="34"/>
        <v>#N/A</v>
      </c>
      <c r="AD155" s="201" t="e">
        <f t="shared" ca="1" si="54"/>
        <v>#N/A</v>
      </c>
      <c r="AE155" s="200" t="e">
        <f t="shared" ca="1" si="55"/>
        <v>#N/A</v>
      </c>
      <c r="AF155" s="201" t="e">
        <f t="shared" ca="1" si="56"/>
        <v>#N/A</v>
      </c>
      <c r="AG155" s="200" t="e">
        <f t="shared" ca="1" si="57"/>
        <v>#N/A</v>
      </c>
      <c r="AH155" s="200" t="e">
        <f t="shared" ca="1" si="58"/>
        <v>#N/A</v>
      </c>
      <c r="AI155" s="202" t="e">
        <f t="shared" ca="1" si="59"/>
        <v>#N/A</v>
      </c>
      <c r="AJ155" s="200" t="e">
        <f t="shared" ca="1" si="41"/>
        <v>#N/A</v>
      </c>
      <c r="AK155" s="200" t="e">
        <f t="shared" ca="1" si="42"/>
        <v>#N/A</v>
      </c>
    </row>
    <row r="156" spans="1:37" ht="27" customHeight="1" x14ac:dyDescent="0.25">
      <c r="A156" s="51">
        <f>'OSNOVNA PLAČA'!A150</f>
        <v>141</v>
      </c>
      <c r="B156" s="158" t="str">
        <f t="shared" ca="1" si="26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4">
        <f ca="1">IF(LEN(B156)&gt;0,SUM('OBRAČUNANA OSNOVNA PLAČA'!K150:P150),"")</f>
        <v>0</v>
      </c>
      <c r="F156" s="55"/>
      <c r="G156" s="55"/>
      <c r="H156" s="55"/>
      <c r="I156" s="55"/>
      <c r="J156" s="55"/>
      <c r="K156" s="175">
        <f t="shared" si="48"/>
        <v>0</v>
      </c>
      <c r="L156" s="120">
        <f t="shared" ca="1" si="49"/>
        <v>0</v>
      </c>
      <c r="M156" s="120">
        <f t="shared" ca="1" si="50"/>
        <v>0</v>
      </c>
      <c r="N156" s="120">
        <f t="shared" ca="1" si="51"/>
        <v>0</v>
      </c>
      <c r="O156" s="120">
        <f t="shared" ca="1" si="52"/>
        <v>0</v>
      </c>
      <c r="P156" s="176">
        <f t="shared" ca="1" si="53"/>
        <v>0</v>
      </c>
      <c r="Q156" s="176">
        <f ca="1">IF(LEN(B156)&gt;0,'1-6'!Q156-'1-6'!P156,"")</f>
        <v>0</v>
      </c>
      <c r="R156" s="177"/>
      <c r="AA156" s="162">
        <f>ROW()</f>
        <v>156</v>
      </c>
      <c r="AB156" s="200" t="e">
        <f t="shared" ca="1" si="33"/>
        <v>#N/A</v>
      </c>
      <c r="AC156" s="200" t="e">
        <f t="shared" ca="1" si="34"/>
        <v>#N/A</v>
      </c>
      <c r="AD156" s="201" t="e">
        <f t="shared" ca="1" si="54"/>
        <v>#N/A</v>
      </c>
      <c r="AE156" s="200" t="e">
        <f t="shared" ca="1" si="55"/>
        <v>#N/A</v>
      </c>
      <c r="AF156" s="201" t="e">
        <f t="shared" ca="1" si="56"/>
        <v>#N/A</v>
      </c>
      <c r="AG156" s="200" t="e">
        <f t="shared" ca="1" si="57"/>
        <v>#N/A</v>
      </c>
      <c r="AH156" s="200" t="e">
        <f t="shared" ca="1" si="58"/>
        <v>#N/A</v>
      </c>
      <c r="AI156" s="202" t="e">
        <f t="shared" ca="1" si="59"/>
        <v>#N/A</v>
      </c>
      <c r="AJ156" s="200" t="e">
        <f t="shared" ca="1" si="41"/>
        <v>#N/A</v>
      </c>
      <c r="AK156" s="200" t="e">
        <f t="shared" ca="1" si="42"/>
        <v>#N/A</v>
      </c>
    </row>
    <row r="157" spans="1:37" ht="27" customHeight="1" x14ac:dyDescent="0.25">
      <c r="A157" s="51">
        <f>'OSNOVNA PLAČA'!A151</f>
        <v>142</v>
      </c>
      <c r="B157" s="158" t="str">
        <f t="shared" ca="1" si="26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4">
        <f ca="1">IF(LEN(B157)&gt;0,SUM('OBRAČUNANA OSNOVNA PLAČA'!K151:P151),"")</f>
        <v>0</v>
      </c>
      <c r="F157" s="55"/>
      <c r="G157" s="55"/>
      <c r="H157" s="55"/>
      <c r="I157" s="55"/>
      <c r="J157" s="55"/>
      <c r="K157" s="175">
        <f t="shared" si="48"/>
        <v>0</v>
      </c>
      <c r="L157" s="120">
        <f t="shared" ca="1" si="49"/>
        <v>0</v>
      </c>
      <c r="M157" s="120">
        <f t="shared" ca="1" si="50"/>
        <v>0</v>
      </c>
      <c r="N157" s="120">
        <f t="shared" ca="1" si="51"/>
        <v>0</v>
      </c>
      <c r="O157" s="120">
        <f t="shared" ca="1" si="52"/>
        <v>0</v>
      </c>
      <c r="P157" s="176">
        <f t="shared" ca="1" si="53"/>
        <v>0</v>
      </c>
      <c r="Q157" s="176">
        <f ca="1">IF(LEN(B157)&gt;0,'1-6'!Q157-'1-6'!P157,"")</f>
        <v>0</v>
      </c>
      <c r="R157" s="177"/>
      <c r="AA157" s="162">
        <f>ROW()</f>
        <v>157</v>
      </c>
      <c r="AB157" s="200" t="e">
        <f t="shared" ca="1" si="33"/>
        <v>#N/A</v>
      </c>
      <c r="AC157" s="200" t="e">
        <f t="shared" ca="1" si="34"/>
        <v>#N/A</v>
      </c>
      <c r="AD157" s="201" t="e">
        <f t="shared" ca="1" si="54"/>
        <v>#N/A</v>
      </c>
      <c r="AE157" s="200" t="e">
        <f t="shared" ca="1" si="55"/>
        <v>#N/A</v>
      </c>
      <c r="AF157" s="201" t="e">
        <f t="shared" ca="1" si="56"/>
        <v>#N/A</v>
      </c>
      <c r="AG157" s="200" t="e">
        <f t="shared" ca="1" si="57"/>
        <v>#N/A</v>
      </c>
      <c r="AH157" s="200" t="e">
        <f t="shared" ca="1" si="58"/>
        <v>#N/A</v>
      </c>
      <c r="AI157" s="202" t="e">
        <f t="shared" ca="1" si="59"/>
        <v>#N/A</v>
      </c>
      <c r="AJ157" s="200" t="e">
        <f t="shared" ca="1" si="41"/>
        <v>#N/A</v>
      </c>
      <c r="AK157" s="200" t="e">
        <f t="shared" ca="1" si="42"/>
        <v>#N/A</v>
      </c>
    </row>
    <row r="158" spans="1:37" ht="27" customHeight="1" x14ac:dyDescent="0.25">
      <c r="A158" s="51">
        <f>'OSNOVNA PLAČA'!A152</f>
        <v>143</v>
      </c>
      <c r="B158" s="158" t="str">
        <f t="shared" ca="1" si="26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4">
        <f ca="1">IF(LEN(B158)&gt;0,SUM('OBRAČUNANA OSNOVNA PLAČA'!K152:P152),"")</f>
        <v>0</v>
      </c>
      <c r="F158" s="55"/>
      <c r="G158" s="55"/>
      <c r="H158" s="55"/>
      <c r="I158" s="55"/>
      <c r="J158" s="55"/>
      <c r="K158" s="175">
        <f t="shared" si="48"/>
        <v>0</v>
      </c>
      <c r="L158" s="120">
        <f t="shared" ca="1" si="49"/>
        <v>0</v>
      </c>
      <c r="M158" s="120">
        <f t="shared" ca="1" si="50"/>
        <v>0</v>
      </c>
      <c r="N158" s="120">
        <f t="shared" ca="1" si="51"/>
        <v>0</v>
      </c>
      <c r="O158" s="120">
        <f t="shared" ca="1" si="52"/>
        <v>0</v>
      </c>
      <c r="P158" s="176">
        <f t="shared" ca="1" si="53"/>
        <v>0</v>
      </c>
      <c r="Q158" s="176">
        <f ca="1">IF(LEN(B158)&gt;0,'1-6'!Q158-'1-6'!P158,"")</f>
        <v>0</v>
      </c>
      <c r="R158" s="177"/>
      <c r="AA158" s="162">
        <f>ROW()</f>
        <v>158</v>
      </c>
      <c r="AB158" s="200" t="e">
        <f t="shared" ca="1" si="33"/>
        <v>#N/A</v>
      </c>
      <c r="AC158" s="200" t="e">
        <f t="shared" ca="1" si="34"/>
        <v>#N/A</v>
      </c>
      <c r="AD158" s="201" t="e">
        <f t="shared" ca="1" si="54"/>
        <v>#N/A</v>
      </c>
      <c r="AE158" s="200" t="e">
        <f t="shared" ca="1" si="55"/>
        <v>#N/A</v>
      </c>
      <c r="AF158" s="201" t="e">
        <f t="shared" ca="1" si="56"/>
        <v>#N/A</v>
      </c>
      <c r="AG158" s="200" t="e">
        <f t="shared" ca="1" si="57"/>
        <v>#N/A</v>
      </c>
      <c r="AH158" s="200" t="e">
        <f t="shared" ca="1" si="58"/>
        <v>#N/A</v>
      </c>
      <c r="AI158" s="202" t="e">
        <f t="shared" ca="1" si="59"/>
        <v>#N/A</v>
      </c>
      <c r="AJ158" s="200" t="e">
        <f t="shared" ca="1" si="41"/>
        <v>#N/A</v>
      </c>
      <c r="AK158" s="200" t="e">
        <f t="shared" ca="1" si="42"/>
        <v>#N/A</v>
      </c>
    </row>
    <row r="159" spans="1:37" ht="27" customHeight="1" x14ac:dyDescent="0.25">
      <c r="A159" s="51">
        <f>'OSNOVNA PLAČA'!A153</f>
        <v>144</v>
      </c>
      <c r="B159" s="158" t="str">
        <f t="shared" ca="1" si="26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4">
        <f ca="1">IF(LEN(B159)&gt;0,SUM('OBRAČUNANA OSNOVNA PLAČA'!K153:P153),"")</f>
        <v>0</v>
      </c>
      <c r="F159" s="55"/>
      <c r="G159" s="55"/>
      <c r="H159" s="55"/>
      <c r="I159" s="55"/>
      <c r="J159" s="55"/>
      <c r="K159" s="175">
        <f t="shared" si="48"/>
        <v>0</v>
      </c>
      <c r="L159" s="120">
        <f t="shared" ca="1" si="49"/>
        <v>0</v>
      </c>
      <c r="M159" s="120">
        <f t="shared" ca="1" si="50"/>
        <v>0</v>
      </c>
      <c r="N159" s="120">
        <f t="shared" ca="1" si="51"/>
        <v>0</v>
      </c>
      <c r="O159" s="120">
        <f t="shared" ca="1" si="52"/>
        <v>0</v>
      </c>
      <c r="P159" s="176">
        <f t="shared" ca="1" si="53"/>
        <v>0</v>
      </c>
      <c r="Q159" s="176">
        <f ca="1">IF(LEN(B159)&gt;0,'1-6'!Q159-'1-6'!P159,"")</f>
        <v>0</v>
      </c>
      <c r="R159" s="177"/>
      <c r="AA159" s="162">
        <f>ROW()</f>
        <v>159</v>
      </c>
      <c r="AB159" s="200" t="e">
        <f t="shared" ca="1" si="33"/>
        <v>#N/A</v>
      </c>
      <c r="AC159" s="200" t="e">
        <f t="shared" ca="1" si="34"/>
        <v>#N/A</v>
      </c>
      <c r="AD159" s="201" t="e">
        <f t="shared" ca="1" si="54"/>
        <v>#N/A</v>
      </c>
      <c r="AE159" s="200" t="e">
        <f t="shared" ca="1" si="55"/>
        <v>#N/A</v>
      </c>
      <c r="AF159" s="201" t="e">
        <f t="shared" ca="1" si="56"/>
        <v>#N/A</v>
      </c>
      <c r="AG159" s="200" t="e">
        <f t="shared" ca="1" si="57"/>
        <v>#N/A</v>
      </c>
      <c r="AH159" s="200" t="e">
        <f t="shared" ca="1" si="58"/>
        <v>#N/A</v>
      </c>
      <c r="AI159" s="202" t="e">
        <f t="shared" ca="1" si="59"/>
        <v>#N/A</v>
      </c>
      <c r="AJ159" s="200" t="e">
        <f t="shared" ca="1" si="41"/>
        <v>#N/A</v>
      </c>
      <c r="AK159" s="200" t="e">
        <f t="shared" ca="1" si="42"/>
        <v>#N/A</v>
      </c>
    </row>
    <row r="160" spans="1:37" ht="27" customHeight="1" x14ac:dyDescent="0.25">
      <c r="A160" s="51">
        <f>'OSNOVNA PLAČA'!A154</f>
        <v>145</v>
      </c>
      <c r="B160" s="158" t="str">
        <f t="shared" ca="1" si="26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4">
        <f ca="1">IF(LEN(B160)&gt;0,SUM('OBRAČUNANA OSNOVNA PLAČA'!K154:P154),"")</f>
        <v>0</v>
      </c>
      <c r="F160" s="55"/>
      <c r="G160" s="55"/>
      <c r="H160" s="55"/>
      <c r="I160" s="55"/>
      <c r="J160" s="55"/>
      <c r="K160" s="175">
        <f t="shared" si="48"/>
        <v>0</v>
      </c>
      <c r="L160" s="120">
        <f t="shared" ca="1" si="49"/>
        <v>0</v>
      </c>
      <c r="M160" s="120">
        <f t="shared" ca="1" si="50"/>
        <v>0</v>
      </c>
      <c r="N160" s="120">
        <f t="shared" ca="1" si="51"/>
        <v>0</v>
      </c>
      <c r="O160" s="120">
        <f t="shared" ca="1" si="52"/>
        <v>0</v>
      </c>
      <c r="P160" s="176">
        <f t="shared" ca="1" si="53"/>
        <v>0</v>
      </c>
      <c r="Q160" s="176">
        <f ca="1">IF(LEN(B160)&gt;0,'1-6'!Q160-'1-6'!P160,"")</f>
        <v>0</v>
      </c>
      <c r="R160" s="177"/>
      <c r="AA160" s="162">
        <f>ROW()</f>
        <v>160</v>
      </c>
      <c r="AB160" s="200" t="e">
        <f t="shared" ca="1" si="33"/>
        <v>#N/A</v>
      </c>
      <c r="AC160" s="200" t="e">
        <f t="shared" ca="1" si="34"/>
        <v>#N/A</v>
      </c>
      <c r="AD160" s="201" t="e">
        <f t="shared" ca="1" si="54"/>
        <v>#N/A</v>
      </c>
      <c r="AE160" s="200" t="e">
        <f t="shared" ca="1" si="55"/>
        <v>#N/A</v>
      </c>
      <c r="AF160" s="201" t="e">
        <f t="shared" ca="1" si="56"/>
        <v>#N/A</v>
      </c>
      <c r="AG160" s="200" t="e">
        <f t="shared" ca="1" si="57"/>
        <v>#N/A</v>
      </c>
      <c r="AH160" s="200" t="e">
        <f t="shared" ca="1" si="58"/>
        <v>#N/A</v>
      </c>
      <c r="AI160" s="202" t="e">
        <f t="shared" ca="1" si="59"/>
        <v>#N/A</v>
      </c>
      <c r="AJ160" s="200" t="e">
        <f t="shared" ca="1" si="41"/>
        <v>#N/A</v>
      </c>
      <c r="AK160" s="200" t="e">
        <f t="shared" ca="1" si="42"/>
        <v>#N/A</v>
      </c>
    </row>
    <row r="161" spans="1:43" ht="27" customHeight="1" x14ac:dyDescent="0.25">
      <c r="A161" s="51">
        <f>'OSNOVNA PLAČA'!A155</f>
        <v>146</v>
      </c>
      <c r="B161" s="158" t="str">
        <f t="shared" ca="1" si="26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4">
        <f ca="1">IF(LEN(B161)&gt;0,SUM('OBRAČUNANA OSNOVNA PLAČA'!K155:P155),"")</f>
        <v>0</v>
      </c>
      <c r="F161" s="55"/>
      <c r="G161" s="55"/>
      <c r="H161" s="55"/>
      <c r="I161" s="55"/>
      <c r="J161" s="55"/>
      <c r="K161" s="175">
        <f t="shared" si="48"/>
        <v>0</v>
      </c>
      <c r="L161" s="120">
        <f t="shared" ca="1" si="49"/>
        <v>0</v>
      </c>
      <c r="M161" s="120">
        <f t="shared" ca="1" si="50"/>
        <v>0</v>
      </c>
      <c r="N161" s="120">
        <f t="shared" ca="1" si="51"/>
        <v>0</v>
      </c>
      <c r="O161" s="120">
        <f t="shared" ca="1" si="52"/>
        <v>0</v>
      </c>
      <c r="P161" s="176">
        <f t="shared" ca="1" si="53"/>
        <v>0</v>
      </c>
      <c r="Q161" s="176">
        <f ca="1">IF(LEN(B161)&gt;0,'1-6'!Q161-'1-6'!P161,"")</f>
        <v>0</v>
      </c>
      <c r="R161" s="177"/>
      <c r="AA161" s="162">
        <f>ROW()</f>
        <v>161</v>
      </c>
      <c r="AB161" s="200" t="e">
        <f t="shared" ca="1" si="33"/>
        <v>#N/A</v>
      </c>
      <c r="AC161" s="200" t="e">
        <f t="shared" ca="1" si="34"/>
        <v>#N/A</v>
      </c>
      <c r="AD161" s="201" t="e">
        <f t="shared" ca="1" si="54"/>
        <v>#N/A</v>
      </c>
      <c r="AE161" s="200" t="e">
        <f t="shared" ca="1" si="55"/>
        <v>#N/A</v>
      </c>
      <c r="AF161" s="201" t="e">
        <f t="shared" ca="1" si="56"/>
        <v>#N/A</v>
      </c>
      <c r="AG161" s="200" t="e">
        <f t="shared" ca="1" si="57"/>
        <v>#N/A</v>
      </c>
      <c r="AH161" s="200" t="e">
        <f t="shared" ca="1" si="58"/>
        <v>#N/A</v>
      </c>
      <c r="AI161" s="202" t="e">
        <f t="shared" ca="1" si="59"/>
        <v>#N/A</v>
      </c>
      <c r="AJ161" s="200" t="e">
        <f t="shared" ca="1" si="41"/>
        <v>#N/A</v>
      </c>
      <c r="AK161" s="200" t="e">
        <f t="shared" ca="1" si="42"/>
        <v>#N/A</v>
      </c>
    </row>
    <row r="162" spans="1:43" ht="27" customHeight="1" x14ac:dyDescent="0.25">
      <c r="A162" s="51">
        <f>'OSNOVNA PLAČA'!A156</f>
        <v>147</v>
      </c>
      <c r="B162" s="158" t="str">
        <f t="shared" ca="1" si="26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4">
        <f ca="1">IF(LEN(B162)&gt;0,SUM('OBRAČUNANA OSNOVNA PLAČA'!K156:P156),"")</f>
        <v>0</v>
      </c>
      <c r="F162" s="55"/>
      <c r="G162" s="55"/>
      <c r="H162" s="55"/>
      <c r="I162" s="55"/>
      <c r="J162" s="55"/>
      <c r="K162" s="175">
        <f t="shared" si="48"/>
        <v>0</v>
      </c>
      <c r="L162" s="120">
        <f t="shared" ca="1" si="49"/>
        <v>0</v>
      </c>
      <c r="M162" s="120">
        <f t="shared" ca="1" si="50"/>
        <v>0</v>
      </c>
      <c r="N162" s="120">
        <f t="shared" ca="1" si="51"/>
        <v>0</v>
      </c>
      <c r="O162" s="120">
        <f t="shared" ca="1" si="52"/>
        <v>0</v>
      </c>
      <c r="P162" s="176">
        <f t="shared" ca="1" si="53"/>
        <v>0</v>
      </c>
      <c r="Q162" s="176">
        <f ca="1">IF(LEN(B162)&gt;0,'1-6'!Q162-'1-6'!P162,"")</f>
        <v>0</v>
      </c>
      <c r="R162" s="177"/>
      <c r="AA162" s="162">
        <f>ROW()</f>
        <v>162</v>
      </c>
      <c r="AB162" s="200" t="e">
        <f t="shared" ca="1" si="33"/>
        <v>#N/A</v>
      </c>
      <c r="AC162" s="200" t="e">
        <f t="shared" ca="1" si="34"/>
        <v>#N/A</v>
      </c>
      <c r="AD162" s="201" t="e">
        <f t="shared" ca="1" si="54"/>
        <v>#N/A</v>
      </c>
      <c r="AE162" s="200" t="e">
        <f t="shared" ca="1" si="55"/>
        <v>#N/A</v>
      </c>
      <c r="AF162" s="201" t="e">
        <f t="shared" ca="1" si="56"/>
        <v>#N/A</v>
      </c>
      <c r="AG162" s="200" t="e">
        <f t="shared" ca="1" si="57"/>
        <v>#N/A</v>
      </c>
      <c r="AH162" s="200" t="e">
        <f t="shared" ca="1" si="58"/>
        <v>#N/A</v>
      </c>
      <c r="AI162" s="202" t="e">
        <f t="shared" ca="1" si="59"/>
        <v>#N/A</v>
      </c>
      <c r="AJ162" s="200" t="e">
        <f t="shared" ca="1" si="41"/>
        <v>#N/A</v>
      </c>
      <c r="AK162" s="200" t="e">
        <f t="shared" ca="1" si="42"/>
        <v>#N/A</v>
      </c>
    </row>
    <row r="163" spans="1:43" ht="27" customHeight="1" x14ac:dyDescent="0.25">
      <c r="A163" s="51">
        <f>'OSNOVNA PLAČA'!A157</f>
        <v>148</v>
      </c>
      <c r="B163" s="158" t="str">
        <f t="shared" ca="1" si="26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4">
        <f ca="1">IF(LEN(B163)&gt;0,SUM('OBRAČUNANA OSNOVNA PLAČA'!K157:P157),"")</f>
        <v>0</v>
      </c>
      <c r="F163" s="55"/>
      <c r="G163" s="55"/>
      <c r="H163" s="55"/>
      <c r="I163" s="55"/>
      <c r="J163" s="55"/>
      <c r="K163" s="175">
        <f t="shared" si="48"/>
        <v>0</v>
      </c>
      <c r="L163" s="120">
        <f t="shared" ca="1" si="49"/>
        <v>0</v>
      </c>
      <c r="M163" s="120">
        <f t="shared" ca="1" si="50"/>
        <v>0</v>
      </c>
      <c r="N163" s="120">
        <f t="shared" ca="1" si="51"/>
        <v>0</v>
      </c>
      <c r="O163" s="120">
        <f t="shared" ca="1" si="52"/>
        <v>0</v>
      </c>
      <c r="P163" s="176">
        <f t="shared" ca="1" si="53"/>
        <v>0</v>
      </c>
      <c r="Q163" s="176">
        <f ca="1">IF(LEN(B163)&gt;0,'1-6'!Q163-'1-6'!P163,"")</f>
        <v>0</v>
      </c>
      <c r="R163" s="177"/>
      <c r="AA163" s="162">
        <f>ROW()</f>
        <v>163</v>
      </c>
      <c r="AB163" s="200" t="e">
        <f t="shared" ca="1" si="33"/>
        <v>#N/A</v>
      </c>
      <c r="AC163" s="200" t="e">
        <f t="shared" ca="1" si="34"/>
        <v>#N/A</v>
      </c>
      <c r="AD163" s="201" t="e">
        <f t="shared" ca="1" si="54"/>
        <v>#N/A</v>
      </c>
      <c r="AE163" s="200" t="e">
        <f t="shared" ca="1" si="55"/>
        <v>#N/A</v>
      </c>
      <c r="AF163" s="201" t="e">
        <f t="shared" ca="1" si="56"/>
        <v>#N/A</v>
      </c>
      <c r="AG163" s="200" t="e">
        <f t="shared" ca="1" si="57"/>
        <v>#N/A</v>
      </c>
      <c r="AH163" s="200" t="e">
        <f t="shared" ca="1" si="58"/>
        <v>#N/A</v>
      </c>
      <c r="AI163" s="202" t="e">
        <f t="shared" ca="1" si="59"/>
        <v>#N/A</v>
      </c>
      <c r="AJ163" s="200" t="e">
        <f t="shared" ca="1" si="41"/>
        <v>#N/A</v>
      </c>
      <c r="AK163" s="200" t="e">
        <f t="shared" ca="1" si="42"/>
        <v>#N/A</v>
      </c>
    </row>
    <row r="164" spans="1:43" ht="27" customHeight="1" x14ac:dyDescent="0.25">
      <c r="A164" s="51">
        <f>'OSNOVNA PLAČA'!A158</f>
        <v>149</v>
      </c>
      <c r="B164" s="158" t="str">
        <f t="shared" ca="1" si="26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4">
        <f ca="1">IF(LEN(B164)&gt;0,SUM('OBRAČUNANA OSNOVNA PLAČA'!K158:P158),"")</f>
        <v>0</v>
      </c>
      <c r="F164" s="55"/>
      <c r="G164" s="55"/>
      <c r="H164" s="55"/>
      <c r="I164" s="55"/>
      <c r="J164" s="55"/>
      <c r="K164" s="175">
        <f t="shared" si="48"/>
        <v>0</v>
      </c>
      <c r="L164" s="120">
        <f t="shared" ca="1" si="49"/>
        <v>0</v>
      </c>
      <c r="M164" s="120">
        <f t="shared" ca="1" si="50"/>
        <v>0</v>
      </c>
      <c r="N164" s="120">
        <f t="shared" ca="1" si="51"/>
        <v>0</v>
      </c>
      <c r="O164" s="120">
        <f t="shared" ca="1" si="52"/>
        <v>0</v>
      </c>
      <c r="P164" s="176">
        <f t="shared" ca="1" si="53"/>
        <v>0</v>
      </c>
      <c r="Q164" s="176">
        <f ca="1">IF(LEN(B164)&gt;0,'1-6'!Q164-'1-6'!P164,"")</f>
        <v>0</v>
      </c>
      <c r="R164" s="177"/>
      <c r="AA164" s="162">
        <f>ROW()</f>
        <v>164</v>
      </c>
      <c r="AB164" s="200" t="e">
        <f t="shared" ca="1" si="33"/>
        <v>#N/A</v>
      </c>
      <c r="AC164" s="200" t="e">
        <f t="shared" ca="1" si="34"/>
        <v>#N/A</v>
      </c>
      <c r="AD164" s="201" t="e">
        <f t="shared" ca="1" si="54"/>
        <v>#N/A</v>
      </c>
      <c r="AE164" s="200" t="e">
        <f t="shared" ca="1" si="55"/>
        <v>#N/A</v>
      </c>
      <c r="AF164" s="201" t="e">
        <f t="shared" ca="1" si="56"/>
        <v>#N/A</v>
      </c>
      <c r="AG164" s="200" t="e">
        <f t="shared" ca="1" si="57"/>
        <v>#N/A</v>
      </c>
      <c r="AH164" s="200" t="e">
        <f t="shared" ca="1" si="58"/>
        <v>#N/A</v>
      </c>
      <c r="AI164" s="202" t="e">
        <f t="shared" ca="1" si="59"/>
        <v>#N/A</v>
      </c>
      <c r="AJ164" s="200" t="e">
        <f t="shared" ca="1" si="41"/>
        <v>#N/A</v>
      </c>
      <c r="AK164" s="200" t="e">
        <f t="shared" ca="1" si="42"/>
        <v>#N/A</v>
      </c>
    </row>
    <row r="165" spans="1:43" ht="27" customHeight="1" x14ac:dyDescent="0.25">
      <c r="A165" s="51">
        <f>'OSNOVNA PLAČA'!A159</f>
        <v>150</v>
      </c>
      <c r="B165" s="158" t="str">
        <f t="shared" ca="1" si="26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4">
        <f ca="1">IF(LEN(B165)&gt;0,SUM('OBRAČUNANA OSNOVNA PLAČA'!K159:P159),"")</f>
        <v>0</v>
      </c>
      <c r="F165" s="55"/>
      <c r="G165" s="55"/>
      <c r="H165" s="55"/>
      <c r="I165" s="55"/>
      <c r="J165" s="55"/>
      <c r="K165" s="175">
        <f t="shared" si="48"/>
        <v>0</v>
      </c>
      <c r="L165" s="120">
        <f t="shared" ca="1" si="49"/>
        <v>0</v>
      </c>
      <c r="M165" s="120">
        <f t="shared" ca="1" si="50"/>
        <v>0</v>
      </c>
      <c r="N165" s="120">
        <f t="shared" ca="1" si="51"/>
        <v>0</v>
      </c>
      <c r="O165" s="120">
        <f t="shared" ca="1" si="52"/>
        <v>0</v>
      </c>
      <c r="P165" s="176">
        <f t="shared" ca="1" si="53"/>
        <v>0</v>
      </c>
      <c r="Q165" s="176">
        <f ca="1">IF(LEN(B165)&gt;0,'1-6'!Q165-'1-6'!P165,"")</f>
        <v>0</v>
      </c>
      <c r="R165" s="177"/>
      <c r="AA165" s="162">
        <f>ROW()</f>
        <v>165</v>
      </c>
      <c r="AB165" s="200" t="e">
        <f t="shared" ca="1" si="33"/>
        <v>#N/A</v>
      </c>
      <c r="AC165" s="200" t="e">
        <f t="shared" ca="1" si="34"/>
        <v>#N/A</v>
      </c>
      <c r="AD165" s="201" t="e">
        <f t="shared" ca="1" si="54"/>
        <v>#N/A</v>
      </c>
      <c r="AE165" s="200" t="e">
        <f t="shared" ca="1" si="55"/>
        <v>#N/A</v>
      </c>
      <c r="AF165" s="201" t="e">
        <f t="shared" ca="1" si="56"/>
        <v>#N/A</v>
      </c>
      <c r="AG165" s="200" t="e">
        <f t="shared" ca="1" si="57"/>
        <v>#N/A</v>
      </c>
      <c r="AH165" s="200" t="e">
        <f t="shared" ca="1" si="58"/>
        <v>#N/A</v>
      </c>
      <c r="AI165" s="202" t="e">
        <f t="shared" ca="1" si="59"/>
        <v>#N/A</v>
      </c>
      <c r="AJ165" s="200" t="e">
        <f t="shared" ca="1" si="41"/>
        <v>#N/A</v>
      </c>
      <c r="AK165" s="200" t="e">
        <f t="shared" ca="1" si="42"/>
        <v>#N/A</v>
      </c>
    </row>
    <row r="166" spans="1:43" ht="26.25" customHeight="1" thickBot="1" x14ac:dyDescent="0.3">
      <c r="A166" s="32"/>
      <c r="B166" s="109" t="s">
        <v>36</v>
      </c>
      <c r="C166" s="265"/>
      <c r="D166" s="266"/>
      <c r="E166" s="110">
        <f>SUM('OSNOVNA PLAČA'!L160:Q160)</f>
        <v>60400</v>
      </c>
      <c r="F166" s="178"/>
      <c r="G166" s="178"/>
      <c r="K166" s="32"/>
      <c r="L166" s="41"/>
      <c r="M166" s="41"/>
      <c r="N166" s="121" t="s">
        <v>296</v>
      </c>
      <c r="O166" s="122">
        <f ca="1">SUM(O16:O165)</f>
        <v>1208.0000000000002</v>
      </c>
      <c r="P166" s="123" t="s">
        <v>82</v>
      </c>
      <c r="Q166" s="124">
        <f ca="1">SUM(P16:P165)</f>
        <v>1208.0000000000002</v>
      </c>
      <c r="R166" s="179"/>
      <c r="AA166" s="203">
        <f>ROW()</f>
        <v>166</v>
      </c>
      <c r="AB166" s="204" t="e">
        <f ca="1">SUM(AB16:AB165)</f>
        <v>#N/A</v>
      </c>
      <c r="AC166" s="204" t="e">
        <f ca="1">SUM(AC16:AC165)</f>
        <v>#N/A</v>
      </c>
      <c r="AD166" s="205" t="str">
        <f>+N166</f>
        <v>Izračunana masa</v>
      </c>
      <c r="AE166" s="205" t="e">
        <f ca="1">SUM(AE16:AE165)</f>
        <v>#N/A</v>
      </c>
      <c r="AF166" s="129"/>
      <c r="AG166" s="206" t="str">
        <f>+P166</f>
        <v>Izplačana masa</v>
      </c>
      <c r="AH166" s="204" t="e">
        <f ca="1">SUM(AH16:AH165)</f>
        <v>#N/A</v>
      </c>
      <c r="AK166" s="200" t="e">
        <f ca="1">SUM(AK16:AK165)</f>
        <v>#N/A</v>
      </c>
      <c r="AL166" s="353" t="e">
        <f>+#REF!</f>
        <v>#REF!</v>
      </c>
      <c r="AM166" s="354"/>
      <c r="AN166" s="354"/>
      <c r="AO166" s="354"/>
      <c r="AP166" s="354"/>
      <c r="AQ166" s="355"/>
    </row>
    <row r="167" spans="1:43" ht="42" customHeight="1" thickBot="1" x14ac:dyDescent="0.3">
      <c r="A167" s="32"/>
      <c r="B167" s="111" t="s">
        <v>45</v>
      </c>
      <c r="C167" s="159"/>
      <c r="D167" s="112">
        <v>0.02</v>
      </c>
      <c r="E167" s="113">
        <f>0.02*E166+'1-6'!Q167</f>
        <v>1208</v>
      </c>
      <c r="J167" s="180"/>
      <c r="K167" s="32"/>
      <c r="L167" s="41"/>
      <c r="M167" s="41"/>
      <c r="N167" s="125" t="s">
        <v>79</v>
      </c>
      <c r="O167" s="126">
        <f ca="1">IF(SUM(M16:M165)=0,0,E167/SUM(M16:M165))</f>
        <v>0.11843137254901961</v>
      </c>
      <c r="P167" s="127" t="s">
        <v>83</v>
      </c>
      <c r="Q167" s="128">
        <f ca="1">E167-Q166</f>
        <v>0</v>
      </c>
      <c r="R167" s="32"/>
      <c r="S167" s="207" t="str">
        <f ca="1">IF(Q167=0,"","Potrebno je popraviti ocene oz.  oceniti  dodatne javne uslužbence z nadpovprečnimi ocenami, da se lahko razpoložljiv znesek za RDU v celoti porazdeli")</f>
        <v/>
      </c>
      <c r="AA167" s="203">
        <f>ROW()</f>
        <v>167</v>
      </c>
      <c r="AB167" s="208" t="str">
        <f>+P167</f>
        <v>Ostanek</v>
      </c>
      <c r="AC167" s="209" t="e">
        <f ca="1">IF($AN$3=1,0,INDIRECT( "'" &amp; $AN$2 &amp; "'!Q" &amp; TEXT($AA167,0)))</f>
        <v>#N/A</v>
      </c>
      <c r="AD167" s="205" t="str">
        <f>+N167</f>
        <v>Kor. faktor (KF)</v>
      </c>
      <c r="AE167" s="210" t="e">
        <f ca="1">IF(AE166=0,0,(AC167+AK167)/AE166)</f>
        <v>#N/A</v>
      </c>
      <c r="AF167" s="129"/>
      <c r="AG167" s="211" t="str">
        <f>+AB167</f>
        <v>Ostanek</v>
      </c>
      <c r="AH167" s="209" t="e">
        <f ca="1">+E167-AH166+AC167</f>
        <v>#N/A</v>
      </c>
      <c r="AK167" s="200" t="e">
        <f ca="1">+AL167*AK166</f>
        <v>#N/A</v>
      </c>
      <c r="AL167" s="212">
        <f>+D167</f>
        <v>0.02</v>
      </c>
      <c r="AM167" s="353" t="e">
        <f>+#REF!</f>
        <v>#REF!</v>
      </c>
      <c r="AN167" s="354"/>
      <c r="AO167" s="354"/>
      <c r="AP167" s="354"/>
      <c r="AQ167" s="355"/>
    </row>
    <row r="168" spans="1:43" x14ac:dyDescent="0.25">
      <c r="A168" s="32"/>
      <c r="B168" s="32"/>
      <c r="C168" s="32"/>
      <c r="D168" s="32"/>
      <c r="E168" s="41"/>
      <c r="K168" s="181"/>
      <c r="L168" s="41"/>
      <c r="M168" s="41"/>
      <c r="N168" s="41"/>
      <c r="O168" s="41"/>
      <c r="P168" s="41"/>
      <c r="Q168" s="41"/>
      <c r="S168" s="181"/>
    </row>
    <row r="169" spans="1:43" ht="13.8" thickBot="1" x14ac:dyDescent="0.3">
      <c r="K169" s="32"/>
      <c r="L169" s="41"/>
      <c r="M169" s="41"/>
      <c r="N169" s="41"/>
      <c r="O169" s="41"/>
      <c r="P169" s="41"/>
      <c r="Q169" s="41"/>
    </row>
    <row r="170" spans="1:43" ht="12.75" customHeight="1" x14ac:dyDescent="0.25">
      <c r="B170" s="270" t="s">
        <v>30</v>
      </c>
      <c r="C170" s="271"/>
      <c r="D170" s="102"/>
      <c r="E170" s="274" t="s">
        <v>29</v>
      </c>
      <c r="F170" s="275"/>
      <c r="G170" s="275"/>
      <c r="H170" s="275"/>
      <c r="I170" s="275"/>
      <c r="J170" s="276"/>
      <c r="K170" s="129"/>
      <c r="L170" s="130" t="s">
        <v>21</v>
      </c>
      <c r="M170" s="213"/>
      <c r="N170" s="131"/>
      <c r="O170" s="277" t="s">
        <v>84</v>
      </c>
      <c r="P170" s="278"/>
      <c r="Q170" s="279"/>
    </row>
    <row r="171" spans="1:43" x14ac:dyDescent="0.25">
      <c r="B171" s="272"/>
      <c r="C171" s="273"/>
      <c r="D171" s="102"/>
      <c r="E171" s="103" t="s">
        <v>25</v>
      </c>
      <c r="F171" s="183"/>
      <c r="G171" s="183"/>
      <c r="H171" s="183"/>
      <c r="I171" s="183"/>
      <c r="J171" s="184"/>
      <c r="K171" s="129"/>
      <c r="L171" s="132">
        <v>0</v>
      </c>
      <c r="M171" s="182"/>
      <c r="N171" s="131"/>
      <c r="O171" s="280"/>
      <c r="P171" s="281"/>
      <c r="Q171" s="282"/>
    </row>
    <row r="172" spans="1:43" ht="13.8" thickBot="1" x14ac:dyDescent="0.3">
      <c r="B172" s="104" t="s">
        <v>47</v>
      </c>
      <c r="C172" s="105">
        <v>2</v>
      </c>
      <c r="D172" s="102"/>
      <c r="E172" s="103" t="s">
        <v>24</v>
      </c>
      <c r="F172" s="183"/>
      <c r="G172" s="183"/>
      <c r="H172" s="183"/>
      <c r="I172" s="183"/>
      <c r="J172" s="184"/>
      <c r="K172" s="129"/>
      <c r="L172" s="133">
        <v>1</v>
      </c>
      <c r="M172" s="182"/>
      <c r="N172" s="131"/>
      <c r="O172" s="185" t="s">
        <v>81</v>
      </c>
      <c r="P172" s="186" t="s">
        <v>89</v>
      </c>
      <c r="Q172" s="187">
        <v>5</v>
      </c>
    </row>
    <row r="173" spans="1:43" x14ac:dyDescent="0.25">
      <c r="B173" s="75"/>
      <c r="C173" s="188"/>
      <c r="D173" s="102"/>
      <c r="E173" s="103" t="s">
        <v>26</v>
      </c>
      <c r="F173" s="183"/>
      <c r="G173" s="183"/>
      <c r="H173" s="183"/>
      <c r="I173" s="183"/>
      <c r="J173" s="184"/>
      <c r="K173" s="129"/>
      <c r="L173" s="31"/>
      <c r="M173" s="31"/>
      <c r="N173" s="134"/>
      <c r="O173" s="131"/>
      <c r="P173" s="131"/>
      <c r="Q173" s="131"/>
    </row>
    <row r="174" spans="1:43" x14ac:dyDescent="0.25">
      <c r="B174" s="102"/>
      <c r="C174" s="102"/>
      <c r="D174" s="102"/>
      <c r="E174" s="103" t="s">
        <v>27</v>
      </c>
      <c r="F174" s="183"/>
      <c r="G174" s="183"/>
      <c r="H174" s="183"/>
      <c r="I174" s="183"/>
      <c r="J174" s="184"/>
      <c r="K174" s="129"/>
      <c r="L174" s="131"/>
      <c r="M174" s="131"/>
      <c r="N174" s="131"/>
      <c r="O174" s="131"/>
      <c r="P174" s="131"/>
      <c r="Q174" s="131"/>
    </row>
    <row r="175" spans="1:43" ht="13.8" thickBot="1" x14ac:dyDescent="0.3">
      <c r="B175" s="102"/>
      <c r="C175" s="102"/>
      <c r="D175" s="102"/>
      <c r="E175" s="106" t="s">
        <v>28</v>
      </c>
      <c r="F175" s="189"/>
      <c r="G175" s="189"/>
      <c r="H175" s="189"/>
      <c r="I175" s="189"/>
      <c r="J175" s="190"/>
      <c r="K175" s="129"/>
      <c r="L175" s="131"/>
      <c r="M175" s="131"/>
      <c r="N175" s="131"/>
      <c r="O175" s="131"/>
      <c r="P175" s="135"/>
      <c r="Q175" s="131"/>
    </row>
    <row r="176" spans="1:43" x14ac:dyDescent="0.25">
      <c r="J176" s="9"/>
    </row>
  </sheetData>
  <sheetProtection algorithmName="SHA-512" hashValue="2tAMZNThEUSiiSAx0SIYmtj5OqPq9qBQBJ/Dv0ctvsGIyYOh+8u4bbpcxcvgduyUYvXMM6Sdw8sMEsNGaFQUDg==" saltValue="I+yXdflZa+Nu2Jet70e78A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66:D166"/>
    <mergeCell ref="AL166:AQ166"/>
    <mergeCell ref="AM167:AQ167"/>
    <mergeCell ref="B170:C171"/>
    <mergeCell ref="E170:J170"/>
    <mergeCell ref="O170:Q171"/>
  </mergeCells>
  <dataValidations count="1">
    <dataValidation type="list" allowBlank="1" showInputMessage="1" showErrorMessage="1" sqref="F16:J165" xr:uid="{4ED032F6-982E-4EB0-A925-C21F37B07F56}">
      <formula1>$L$171:$L$172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E1016"/>
  <sheetViews>
    <sheetView showGridLines="0" showRowColHeaders="0" workbookViewId="0">
      <selection activeCell="C6" sqref="C6:E6"/>
    </sheetView>
  </sheetViews>
  <sheetFormatPr defaultRowHeight="13.2" x14ac:dyDescent="0.25"/>
  <cols>
    <col min="1" max="1" width="3.109375" customWidth="1"/>
    <col min="2" max="2" width="12.5546875" customWidth="1"/>
    <col min="4" max="4" width="13.109375" customWidth="1"/>
    <col min="5" max="5" width="14" customWidth="1"/>
    <col min="6" max="6" width="15.6640625" customWidth="1"/>
    <col min="7" max="7" width="10.6640625" bestFit="1" customWidth="1"/>
    <col min="8" max="8" width="18" customWidth="1"/>
    <col min="9" max="9" width="20.88671875" customWidth="1"/>
    <col min="21" max="21" width="8.88671875" customWidth="1"/>
    <col min="22" max="22" width="12" hidden="1" customWidth="1"/>
    <col min="23" max="23" width="8.44140625" hidden="1" customWidth="1"/>
    <col min="24" max="24" width="0.44140625" hidden="1" customWidth="1"/>
    <col min="25" max="25" width="13.109375" hidden="1" customWidth="1"/>
    <col min="26" max="26" width="0.109375" hidden="1" customWidth="1"/>
    <col min="27" max="27" width="18.44140625" hidden="1" customWidth="1"/>
    <col min="28" max="28" width="0.33203125" hidden="1" customWidth="1"/>
    <col min="29" max="31" width="18.44140625" hidden="1" customWidth="1"/>
  </cols>
  <sheetData>
    <row r="1" spans="1:30" s="9" customFormat="1" ht="51.75" customHeight="1" x14ac:dyDescent="0.3">
      <c r="A1" s="214"/>
      <c r="B1" s="394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94"/>
      <c r="D1" s="394"/>
      <c r="E1" s="394"/>
      <c r="F1" s="394"/>
      <c r="G1" s="394"/>
      <c r="H1" s="394"/>
      <c r="I1" s="394"/>
      <c r="J1" s="31"/>
    </row>
    <row r="2" spans="1:30" s="9" customFormat="1" ht="13.8" thickBot="1" x14ac:dyDescent="0.3">
      <c r="A2" s="214"/>
      <c r="B2" s="214"/>
      <c r="C2" s="214"/>
      <c r="D2" s="214"/>
      <c r="E2" s="214"/>
      <c r="F2" s="214"/>
      <c r="G2" s="214"/>
      <c r="H2" s="214"/>
      <c r="I2" s="214"/>
      <c r="J2" s="31"/>
    </row>
    <row r="3" spans="1:30" s="9" customFormat="1" ht="53.25" customHeight="1" x14ac:dyDescent="0.25">
      <c r="A3" s="214"/>
      <c r="B3" s="395" t="s">
        <v>2</v>
      </c>
      <c r="C3" s="396"/>
      <c r="D3" s="396"/>
      <c r="E3" s="396"/>
      <c r="F3" s="399" t="s">
        <v>11</v>
      </c>
      <c r="G3" s="399" t="s">
        <v>12</v>
      </c>
      <c r="H3" s="240" t="str">
        <f>"OSNOVNA PLAČA 
december "&amp;'OSNOVNA PLAČA'!D5-1&amp;
" 
(2. odst. 28. člena KPJS)"</f>
        <v>OSNOVNA PLAČA 
december 2023 
(2. odst. 28. člena KPJS)</v>
      </c>
      <c r="I3" s="241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3">
      <c r="A4" s="214"/>
      <c r="B4" s="397"/>
      <c r="C4" s="398"/>
      <c r="D4" s="398"/>
      <c r="E4" s="398"/>
      <c r="F4" s="400"/>
      <c r="G4" s="400"/>
      <c r="H4" s="215" t="s">
        <v>78</v>
      </c>
      <c r="I4" s="216" t="str">
        <f>+H4</f>
        <v>€</v>
      </c>
      <c r="J4" s="31"/>
    </row>
    <row r="5" spans="1:30" ht="5.25" hidden="1" customHeight="1" thickBot="1" x14ac:dyDescent="0.3">
      <c r="B5" s="217"/>
      <c r="C5" s="218"/>
      <c r="D5" s="218"/>
      <c r="E5" s="218"/>
      <c r="F5" s="219"/>
      <c r="G5" s="220"/>
      <c r="H5" s="220"/>
      <c r="I5" s="220"/>
    </row>
    <row r="6" spans="1:30" ht="27" thickBot="1" x14ac:dyDescent="0.3">
      <c r="B6" s="221" t="s">
        <v>297</v>
      </c>
      <c r="C6" s="401" t="s">
        <v>304</v>
      </c>
      <c r="D6" s="402"/>
      <c r="E6" s="403"/>
      <c r="F6" s="222">
        <f>VLOOKUP(VALUE(LEFT($C$6,4)),'OSNOVNA PLAČA'!A10:E159,3,FALSE)</f>
        <v>0</v>
      </c>
      <c r="G6" s="223">
        <f>VLOOKUP(VALUE(LEFT($C$6,4)),'OSNOVNA PLAČA'!A10:E159,4,FALSE)</f>
        <v>0</v>
      </c>
      <c r="H6" s="224">
        <f>VLOOKUP(VALUE(LEFT($C$6,4)),'OSNOVNA PLAČA'!A10:E159,5,FALSE)</f>
        <v>0</v>
      </c>
      <c r="I6" s="224">
        <f ca="1">SUM(I12:I14)</f>
        <v>0</v>
      </c>
    </row>
    <row r="8" spans="1:30" ht="13.8" thickBot="1" x14ac:dyDescent="0.3"/>
    <row r="9" spans="1:30" ht="20.25" customHeight="1" x14ac:dyDescent="0.25">
      <c r="B9" s="383" t="s">
        <v>48</v>
      </c>
      <c r="C9" s="386" t="s">
        <v>49</v>
      </c>
      <c r="D9" s="386"/>
      <c r="E9" s="386"/>
      <c r="F9" s="386"/>
      <c r="G9" s="386"/>
      <c r="H9" s="387" t="s">
        <v>50</v>
      </c>
      <c r="I9" s="390" t="s">
        <v>51</v>
      </c>
    </row>
    <row r="10" spans="1:30" ht="38.25" customHeight="1" x14ac:dyDescent="0.25">
      <c r="B10" s="384"/>
      <c r="C10" s="392" t="s">
        <v>52</v>
      </c>
      <c r="D10" s="381" t="s">
        <v>53</v>
      </c>
      <c r="E10" s="381" t="s">
        <v>54</v>
      </c>
      <c r="F10" s="381" t="s">
        <v>55</v>
      </c>
      <c r="G10" s="381" t="s">
        <v>56</v>
      </c>
      <c r="H10" s="388"/>
      <c r="I10" s="391"/>
    </row>
    <row r="11" spans="1:30" ht="13.8" thickBot="1" x14ac:dyDescent="0.3">
      <c r="B11" s="385"/>
      <c r="C11" s="393"/>
      <c r="D11" s="382"/>
      <c r="E11" s="382"/>
      <c r="F11" s="382"/>
      <c r="G11" s="382"/>
      <c r="H11" s="389"/>
      <c r="I11" s="234" t="str">
        <f>+I4</f>
        <v>€</v>
      </c>
    </row>
    <row r="12" spans="1:30" ht="15.75" customHeight="1" x14ac:dyDescent="0.25">
      <c r="B12" s="231" t="s">
        <v>301</v>
      </c>
      <c r="C12" s="232">
        <f>VLOOKUP(VALUE(LEFT($C$6,4)),'1-6'!A16:P165,6,FALSE)</f>
        <v>0</v>
      </c>
      <c r="D12" s="232">
        <f>VLOOKUP(VALUE(LEFT($C$6,4)),'1-6'!A16:P165,7,FALSE)</f>
        <v>0</v>
      </c>
      <c r="E12" s="232">
        <f>VLOOKUP(VALUE(LEFT($C$6,4)),'1-6'!A16:P165,8,FALSE)</f>
        <v>0</v>
      </c>
      <c r="F12" s="232">
        <f>VLOOKUP(VALUE(LEFT($C$6,4)),'1-6'!A16:P165,9,FALSE)</f>
        <v>0</v>
      </c>
      <c r="G12" s="232">
        <f>VLOOKUP(VALUE(LEFT($C$6,4)),'1-6'!A16:P165,10,FALSE)</f>
        <v>0</v>
      </c>
      <c r="H12" s="232">
        <f>SUM(C12:G12)</f>
        <v>0</v>
      </c>
      <c r="I12" s="233">
        <f>ROUND(VLOOKUP(VALUE(LEFT($C$6,4)),'1-6'!A16:P165,16,FALSE),2)</f>
        <v>0</v>
      </c>
    </row>
    <row r="13" spans="1:30" ht="14.25" customHeight="1" thickBot="1" x14ac:dyDescent="0.3">
      <c r="B13" s="225" t="s">
        <v>305</v>
      </c>
      <c r="C13" s="226">
        <f>VLOOKUP(VALUE(LEFT($C$6,4)),'7-12'!A16:P165,6,FALSE)</f>
        <v>0</v>
      </c>
      <c r="D13" s="226">
        <f>VLOOKUP(VALUE(LEFT($C$6,4)),'7-12'!A16:P165,7,FALSE)</f>
        <v>0</v>
      </c>
      <c r="E13" s="226">
        <f>VLOOKUP(VALUE(LEFT($C$6,4)),'7-12'!A16:P165,8,FALSE)</f>
        <v>0</v>
      </c>
      <c r="F13" s="226">
        <f>VLOOKUP(VALUE(LEFT($C$6,4)),'7-12'!A16:P165,9,FALSE)</f>
        <v>0</v>
      </c>
      <c r="G13" s="226">
        <f>VLOOKUP(VALUE(LEFT($C$6,4)),'7-12'!A16:P165,10,FALSE)</f>
        <v>0</v>
      </c>
      <c r="H13" s="226">
        <f>SUM(C13:G13)</f>
        <v>0</v>
      </c>
      <c r="I13" s="227">
        <f ca="1">ROUND(VLOOKUP(VALUE(LEFT($C$6,4)),'7-12'!A16:P165,16,FALSE),2)</f>
        <v>0</v>
      </c>
    </row>
    <row r="14" spans="1:30" ht="15" customHeight="1" x14ac:dyDescent="0.25">
      <c r="A14" s="237"/>
      <c r="B14" s="236"/>
      <c r="C14" s="238"/>
      <c r="D14" s="238"/>
      <c r="E14" s="238"/>
      <c r="F14" s="238"/>
      <c r="G14" s="238"/>
      <c r="H14" s="238"/>
      <c r="I14" s="239"/>
      <c r="Z14" s="236" t="s">
        <v>299</v>
      </c>
      <c r="AA14" t="s">
        <v>302</v>
      </c>
    </row>
    <row r="15" spans="1:30" ht="18" customHeight="1" x14ac:dyDescent="0.25">
      <c r="Z15" s="236" t="s">
        <v>298</v>
      </c>
      <c r="AA15" t="s">
        <v>303</v>
      </c>
      <c r="AD15" s="228">
        <f>COLUMN()</f>
        <v>30</v>
      </c>
    </row>
    <row r="16" spans="1:30" x14ac:dyDescent="0.25">
      <c r="V16" t="str">
        <f>IF(LEN(Y16)&gt;0,CONCATENATE(TEXT(W16,0),"   ",Y16),"")</f>
        <v>1   A1</v>
      </c>
      <c r="W16">
        <v>1</v>
      </c>
      <c r="Y16" s="230" t="str">
        <f>IF(LEN('OSNOVNA PLAČA'!B10)&gt;0,'OSNOVNA PLAČA'!B10,"")</f>
        <v>A1</v>
      </c>
      <c r="Z16" s="236"/>
      <c r="AC16">
        <v>1</v>
      </c>
      <c r="AD16" t="s">
        <v>295</v>
      </c>
    </row>
    <row r="17" spans="2:30" x14ac:dyDescent="0.25">
      <c r="B17" t="str">
        <f>IF(AND(LEN(C6)&gt;0,SUM(H12:H13)&gt;0),"Javna/i uslužbenka/ec "&amp;C6&amp;" je v letu "&amp;'OSNOVNA PLAČA'!D5&amp;" dosegla/el nadpovprečne delovne rezultate "&amp;COUNTIF(H12:H13,"&lt;&gt;0")&amp;" (krat) in sicer v naslednjih ocenjevalnih obdobjih:",IF(AND(LEN(C6)&gt;0,SUM(H12:H13)=0),"Javna/i uslužbenka/ec "&amp;C6&amp;" je v letu "&amp;'OSNOVNA PLAČA'!D5&amp;" dosegla/el nadpovprečne delovne rezultate "&amp;SUM(H12:H13) &amp;" (krat) ",""))</f>
        <v xml:space="preserve">Javna/i uslužbenka/ec 103   A103 je v letu 2024 dosegla/el nadpovprečne delovne rezultate 0 (krat) </v>
      </c>
      <c r="V17" t="str">
        <f t="shared" ref="V17:V80" si="0">IF(LEN(Y17)&gt;0,CONCATENATE(TEXT(W17,0),"   ",Y17),"")</f>
        <v>2   A2</v>
      </c>
      <c r="W17">
        <v>2</v>
      </c>
      <c r="Y17" s="230" t="str">
        <f>IF(LEN('OSNOVNA PLAČA'!B11)&gt;0&gt;0,'OSNOVNA PLAČA'!B11,"")</f>
        <v>A2</v>
      </c>
      <c r="AC17">
        <v>2</v>
      </c>
      <c r="AD17" t="s">
        <v>289</v>
      </c>
    </row>
    <row r="18" spans="2:30" x14ac:dyDescent="0.25">
      <c r="B18" t="str">
        <f>AA24</f>
        <v/>
      </c>
      <c r="V18" t="str">
        <f t="shared" si="0"/>
        <v>3   A3</v>
      </c>
      <c r="W18">
        <v>3</v>
      </c>
      <c r="Y18" s="230" t="str">
        <f>IF(LEN('OSNOVNA PLAČA'!B12)&gt;0&gt;0,'OSNOVNA PLAČA'!B12,"")</f>
        <v>A3</v>
      </c>
      <c r="AC18">
        <v>3</v>
      </c>
      <c r="AD18" t="s">
        <v>290</v>
      </c>
    </row>
    <row r="19" spans="2:30" x14ac:dyDescent="0.25">
      <c r="V19" t="str">
        <f t="shared" si="0"/>
        <v>4   A4</v>
      </c>
      <c r="W19">
        <v>4</v>
      </c>
      <c r="Y19" s="230" t="str">
        <f>IF(LEN('OSNOVNA PLAČA'!B13)&gt;0&gt;0,'OSNOVNA PLAČA'!B13,"")</f>
        <v>A4</v>
      </c>
      <c r="AC19">
        <v>4</v>
      </c>
      <c r="AD19" t="s">
        <v>290</v>
      </c>
    </row>
    <row r="20" spans="2:30" x14ac:dyDescent="0.25">
      <c r="B20" s="380" t="str">
        <f>IF( AND(LEN(C6)&gt;0,SUM(H12:H14)&gt;0),"Javna/i uslužbenka/ec je v posameznem ocenjevalnem obdobju, v katerem je dosegla/el nadpovprečne delovne rezultate:","")</f>
        <v/>
      </c>
      <c r="C20" s="380"/>
      <c r="D20" s="380"/>
      <c r="E20" s="380"/>
      <c r="F20" s="380"/>
      <c r="G20" s="380"/>
      <c r="H20" s="380"/>
      <c r="I20" s="380"/>
      <c r="J20" s="380"/>
      <c r="K20" s="380"/>
      <c r="V20" t="str">
        <f t="shared" si="0"/>
        <v>5   A5</v>
      </c>
      <c r="W20">
        <v>5</v>
      </c>
      <c r="Y20" s="230" t="str">
        <f>IF(LEN('OSNOVNA PLAČA'!B14)&gt;0&gt;0,'OSNOVNA PLAČA'!B14,"")</f>
        <v>A5</v>
      </c>
      <c r="AC20">
        <v>5</v>
      </c>
      <c r="AD20" t="s">
        <v>291</v>
      </c>
    </row>
    <row r="21" spans="2:30" x14ac:dyDescent="0.25">
      <c r="B21" s="235" t="str" cm="1">
        <f t="array" ref="B21">IF(ISERROR(INDEX($AA$26:$AA$27,SMALL(IF($AA$26:$AA$27&lt;&gt;"",ROW($AA$26:$AA$27)-ROW($AA$26)+1),1))),"",INDEX($AA$26:$AA$27,SMALL(IF($AA$26:$AA$27&lt;&gt;"",ROW($AA$26:$AA$27)-ROW($AA$26)+1),1)))</f>
        <v/>
      </c>
      <c r="C21" s="163"/>
      <c r="D21" s="163"/>
      <c r="E21" s="163"/>
      <c r="F21" s="163"/>
      <c r="G21" s="163"/>
      <c r="H21" s="163"/>
      <c r="I21" s="163"/>
      <c r="J21" s="163"/>
      <c r="K21" s="163"/>
      <c r="V21" t="str">
        <f t="shared" si="0"/>
        <v>6   A6</v>
      </c>
      <c r="W21">
        <v>6</v>
      </c>
      <c r="Y21" s="230" t="str">
        <f>IF(LEN('OSNOVNA PLAČA'!B15)&gt;0&gt;0,'OSNOVNA PLAČA'!B15,"")</f>
        <v>A6</v>
      </c>
    </row>
    <row r="22" spans="2:30" x14ac:dyDescent="0.25">
      <c r="B22" s="235" t="str" cm="1">
        <f t="array" ref="B22">IF(ISERROR(INDEX($AA$26:$AA$27,SMALL(IF($AA$26:$AA$27&lt;&gt;"",ROW($AA$26:$AA$27)-ROW($AA$26)+1),2))),"",INDEX($AA$26:$AA$27,SMALL(IF($AA$26:$AA$27&lt;&gt;"",ROW($AA$26:$AA$27)-ROW($AA$26)+1),2)))</f>
        <v/>
      </c>
      <c r="C22" s="163"/>
      <c r="D22" s="163"/>
      <c r="E22" s="163"/>
      <c r="F22" s="163"/>
      <c r="G22" s="163"/>
      <c r="H22" s="163"/>
      <c r="I22" s="163"/>
      <c r="J22" s="163"/>
      <c r="K22" s="163"/>
      <c r="V22" t="str">
        <f t="shared" si="0"/>
        <v>7   A7</v>
      </c>
      <c r="W22">
        <v>7</v>
      </c>
      <c r="Y22" s="230" t="str">
        <f>IF(LEN('OSNOVNA PLAČA'!B16)&gt;0&gt;0,'OSNOVNA PLAČA'!B16,"")</f>
        <v>A7</v>
      </c>
    </row>
    <row r="23" spans="2:30" x14ac:dyDescent="0.25">
      <c r="B23" s="235"/>
      <c r="C23" s="163"/>
      <c r="D23" s="163"/>
      <c r="E23" s="163"/>
      <c r="F23" s="163"/>
      <c r="G23" s="163"/>
      <c r="H23" s="163"/>
      <c r="I23" s="163"/>
      <c r="J23" s="163"/>
      <c r="K23" s="163"/>
      <c r="V23" t="str">
        <f t="shared" si="0"/>
        <v>8   A8</v>
      </c>
      <c r="W23">
        <v>8</v>
      </c>
      <c r="Y23" s="230" t="str">
        <f>IF(LEN('OSNOVNA PLAČA'!B17)&gt;0&gt;0,'OSNOVNA PLAČA'!B17,"")</f>
        <v>A8</v>
      </c>
      <c r="AA23" t="str">
        <f>IF(AND(LEN(C6)&gt;0,H12&gt;0),AA14,"")</f>
        <v/>
      </c>
      <c r="AB23" t="str">
        <f>IF(AND(LEN(C6)&gt;0,H13&gt;0),AA15,"")</f>
        <v/>
      </c>
    </row>
    <row r="24" spans="2:30" x14ac:dyDescent="0.25">
      <c r="B24" s="235" t="str" cm="1">
        <f t="array" ref="B24">IF(ISERROR(INDEX($AA$26:$AA$28,SMALL(IF($AA$26:$AA$28&lt;&gt;"",ROW($AA$26:$AA$28)-ROW($AA$26)+1),4)))," ",INDEX($AA$26:$AA$28,SMALL(IF($AA$26:$AA$28&lt;&gt;"",ROW($AA$26:$AA$28)-ROW($AA$26)+1),4)))</f>
        <v xml:space="preserve"> </v>
      </c>
      <c r="C24" s="163"/>
      <c r="D24" s="163"/>
      <c r="E24" s="163"/>
      <c r="F24" s="163"/>
      <c r="G24" s="163"/>
      <c r="H24" s="163"/>
      <c r="I24" s="163"/>
      <c r="J24" s="163"/>
      <c r="K24" s="163"/>
      <c r="V24" t="str">
        <f t="shared" si="0"/>
        <v>9   A9</v>
      </c>
      <c r="W24">
        <v>9</v>
      </c>
      <c r="Y24" s="230" t="str">
        <f>IF(LEN('OSNOVNA PLAČA'!B18)&gt;0&gt;0,'OSNOVNA PLAČA'!B18,"")</f>
        <v>A9</v>
      </c>
      <c r="AA24" t="str">
        <f>_xlfn.TEXTJOIN(", ",TRUE,AA23:AB23)</f>
        <v/>
      </c>
    </row>
    <row r="25" spans="2:30" x14ac:dyDescent="0.25">
      <c r="V25" t="str">
        <f t="shared" si="0"/>
        <v>10   A10</v>
      </c>
      <c r="W25">
        <v>10</v>
      </c>
      <c r="Y25" s="230" t="str">
        <f>IF(LEN('OSNOVNA PLAČA'!B19)&gt;0&gt;0,'OSNOVNA PLAČA'!B19,"")</f>
        <v>A10</v>
      </c>
    </row>
    <row r="26" spans="2:30" x14ac:dyDescent="0.25">
      <c r="V26" t="str">
        <f t="shared" si="0"/>
        <v>11   A11</v>
      </c>
      <c r="W26">
        <v>11</v>
      </c>
      <c r="Y26" s="230" t="str">
        <f>IF(LEN('OSNOVNA PLAČA'!B20)&gt;0&gt;0,'OSNOVNA PLAČA'!B20,"")</f>
        <v>A11</v>
      </c>
      <c r="AA26" t="str">
        <f>IF(H12&gt;0, "- za obdobje " &amp; AA14&amp;" je skupaj dosegla/el: "&amp;H12 &amp; " " &amp; VLOOKUP(H12,AC16:AD20,2,FALSE),"")</f>
        <v/>
      </c>
    </row>
    <row r="27" spans="2:30" x14ac:dyDescent="0.25">
      <c r="V27" t="str">
        <f t="shared" si="0"/>
        <v>12   A12</v>
      </c>
      <c r="W27">
        <v>12</v>
      </c>
      <c r="Y27" s="230" t="str">
        <f>IF(LEN('OSNOVNA PLAČA'!B21)&gt;0&gt;0,'OSNOVNA PLAČA'!B21,"")</f>
        <v>A12</v>
      </c>
      <c r="AA27" t="str">
        <f>IF(H13&gt;0, "- za obdobje " &amp; AA15 &amp;"je skupaj dosegla/el: "&amp; H13 &amp; " " &amp; VLOOKUP(H13,AC16:AD204,2,FALSE),"")</f>
        <v/>
      </c>
    </row>
    <row r="28" spans="2:30" x14ac:dyDescent="0.25">
      <c r="V28" t="str">
        <f t="shared" si="0"/>
        <v>13   A13</v>
      </c>
      <c r="W28">
        <v>13</v>
      </c>
      <c r="Y28" s="230" t="str">
        <f>IF(LEN('OSNOVNA PLAČA'!B22)&gt;0&gt;0,'OSNOVNA PLAČA'!B22,"")</f>
        <v>A13</v>
      </c>
    </row>
    <row r="29" spans="2:30" x14ac:dyDescent="0.25">
      <c r="V29" t="str">
        <f t="shared" si="0"/>
        <v>14   A14</v>
      </c>
      <c r="W29">
        <v>14</v>
      </c>
      <c r="Y29" s="230" t="str">
        <f>IF(LEN('OSNOVNA PLAČA'!B23)&gt;0&gt;0,'OSNOVNA PLAČA'!B23,"")</f>
        <v>A14</v>
      </c>
    </row>
    <row r="30" spans="2:30" x14ac:dyDescent="0.25">
      <c r="V30" t="str">
        <f t="shared" si="0"/>
        <v>15   A15</v>
      </c>
      <c r="W30">
        <v>15</v>
      </c>
      <c r="Y30" s="230" t="str">
        <f>IF(LEN('OSNOVNA PLAČA'!B24)&gt;0&gt;0,'OSNOVNA PLAČA'!B24,"")</f>
        <v>A15</v>
      </c>
    </row>
    <row r="31" spans="2:30" x14ac:dyDescent="0.25">
      <c r="H31" s="378" t="s">
        <v>57</v>
      </c>
      <c r="I31" s="378"/>
      <c r="V31" t="str">
        <f t="shared" si="0"/>
        <v>16   A16</v>
      </c>
      <c r="W31">
        <v>16</v>
      </c>
      <c r="Y31" s="230" t="str">
        <f>IF(LEN('OSNOVNA PLAČA'!B25)&gt;0&gt;0,'OSNOVNA PLAČA'!B25,"")</f>
        <v>A16</v>
      </c>
    </row>
    <row r="32" spans="2:30" x14ac:dyDescent="0.25">
      <c r="H32" s="229"/>
      <c r="I32" s="229"/>
      <c r="V32" t="str">
        <f t="shared" si="0"/>
        <v>17   A17</v>
      </c>
      <c r="W32">
        <v>17</v>
      </c>
      <c r="Y32" s="230" t="str">
        <f>IF(LEN('OSNOVNA PLAČA'!B26)&gt;0&gt;0,'OSNOVNA PLAČA'!B26,"")</f>
        <v>A17</v>
      </c>
    </row>
    <row r="33" spans="8:25" x14ac:dyDescent="0.25">
      <c r="H33" s="379"/>
      <c r="I33" s="379"/>
      <c r="V33" t="str">
        <f t="shared" si="0"/>
        <v>18   A18</v>
      </c>
      <c r="W33">
        <v>18</v>
      </c>
      <c r="Y33" s="230" t="str">
        <f>IF(LEN('OSNOVNA PLAČA'!B27)&gt;0&gt;0,'OSNOVNA PLAČA'!B27,"")</f>
        <v>A18</v>
      </c>
    </row>
    <row r="34" spans="8:25" x14ac:dyDescent="0.25">
      <c r="V34" t="str">
        <f t="shared" si="0"/>
        <v>19   A19</v>
      </c>
      <c r="W34">
        <v>19</v>
      </c>
      <c r="Y34" s="230" t="str">
        <f>IF(LEN('OSNOVNA PLAČA'!B28)&gt;0&gt;0,'OSNOVNA PLAČA'!B28,"")</f>
        <v>A19</v>
      </c>
    </row>
    <row r="35" spans="8:25" x14ac:dyDescent="0.25">
      <c r="V35" t="str">
        <f t="shared" si="0"/>
        <v>20   A20</v>
      </c>
      <c r="W35">
        <v>20</v>
      </c>
      <c r="Y35" s="230" t="str">
        <f>IF(LEN('OSNOVNA PLAČA'!B29)&gt;0&gt;0,'OSNOVNA PLAČA'!B29,"")</f>
        <v>A20</v>
      </c>
    </row>
    <row r="36" spans="8:25" x14ac:dyDescent="0.25">
      <c r="V36" t="str">
        <f t="shared" si="0"/>
        <v>21   A21</v>
      </c>
      <c r="W36">
        <v>21</v>
      </c>
      <c r="Y36" s="230" t="str">
        <f>IF(LEN('OSNOVNA PLAČA'!B30)&gt;0&gt;0,'OSNOVNA PLAČA'!B30,"")</f>
        <v>A21</v>
      </c>
    </row>
    <row r="37" spans="8:25" x14ac:dyDescent="0.25">
      <c r="V37" t="str">
        <f t="shared" si="0"/>
        <v>22   A22</v>
      </c>
      <c r="W37">
        <v>22</v>
      </c>
      <c r="Y37" s="230" t="str">
        <f>IF(LEN('OSNOVNA PLAČA'!B31)&gt;0&gt;0,'OSNOVNA PLAČA'!B31,"")</f>
        <v>A22</v>
      </c>
    </row>
    <row r="38" spans="8:25" x14ac:dyDescent="0.25">
      <c r="V38" t="str">
        <f t="shared" si="0"/>
        <v>23   A23</v>
      </c>
      <c r="W38">
        <v>23</v>
      </c>
      <c r="Y38" s="230" t="str">
        <f>IF(LEN('OSNOVNA PLAČA'!B32)&gt;0&gt;0,'OSNOVNA PLAČA'!B32,"")</f>
        <v>A23</v>
      </c>
    </row>
    <row r="39" spans="8:25" x14ac:dyDescent="0.25">
      <c r="V39" t="str">
        <f t="shared" si="0"/>
        <v>24   A24</v>
      </c>
      <c r="W39">
        <v>24</v>
      </c>
      <c r="Y39" s="230" t="str">
        <f>IF(LEN('OSNOVNA PLAČA'!B33)&gt;0&gt;0,'OSNOVNA PLAČA'!B33,"")</f>
        <v>A24</v>
      </c>
    </row>
    <row r="40" spans="8:25" x14ac:dyDescent="0.25">
      <c r="V40" t="str">
        <f t="shared" si="0"/>
        <v>25   A25</v>
      </c>
      <c r="W40">
        <v>25</v>
      </c>
      <c r="Y40" s="230" t="str">
        <f>IF(LEN('OSNOVNA PLAČA'!B34)&gt;0&gt;0,'OSNOVNA PLAČA'!B34,"")</f>
        <v>A25</v>
      </c>
    </row>
    <row r="41" spans="8:25" x14ac:dyDescent="0.25">
      <c r="V41" t="str">
        <f t="shared" si="0"/>
        <v>26   A26</v>
      </c>
      <c r="W41">
        <v>26</v>
      </c>
      <c r="Y41" s="230" t="str">
        <f>IF(LEN('OSNOVNA PLAČA'!B35)&gt;0&gt;0,'OSNOVNA PLAČA'!B35,"")</f>
        <v>A26</v>
      </c>
    </row>
    <row r="42" spans="8:25" x14ac:dyDescent="0.25">
      <c r="V42" t="str">
        <f t="shared" si="0"/>
        <v>27   A27</v>
      </c>
      <c r="W42">
        <v>27</v>
      </c>
      <c r="Y42" s="230" t="str">
        <f>IF(LEN('OSNOVNA PLAČA'!B36)&gt;0&gt;0,'OSNOVNA PLAČA'!B36,"")</f>
        <v>A27</v>
      </c>
    </row>
    <row r="43" spans="8:25" x14ac:dyDescent="0.25">
      <c r="V43" t="str">
        <f t="shared" si="0"/>
        <v>28   A28</v>
      </c>
      <c r="W43">
        <v>28</v>
      </c>
      <c r="Y43" s="230" t="str">
        <f>IF(LEN('OSNOVNA PLAČA'!B37)&gt;0&gt;0,'OSNOVNA PLAČA'!B37,"")</f>
        <v>A28</v>
      </c>
    </row>
    <row r="44" spans="8:25" x14ac:dyDescent="0.25">
      <c r="V44" t="str">
        <f t="shared" si="0"/>
        <v>29   A29</v>
      </c>
      <c r="W44">
        <v>29</v>
      </c>
      <c r="Y44" s="230" t="str">
        <f>IF(LEN('OSNOVNA PLAČA'!B38)&gt;0&gt;0,'OSNOVNA PLAČA'!B38,"")</f>
        <v>A29</v>
      </c>
    </row>
    <row r="45" spans="8:25" x14ac:dyDescent="0.25">
      <c r="V45" t="str">
        <f t="shared" si="0"/>
        <v>30   A30</v>
      </c>
      <c r="W45">
        <v>30</v>
      </c>
      <c r="Y45" s="230" t="str">
        <f>IF(LEN('OSNOVNA PLAČA'!B39)&gt;0&gt;0,'OSNOVNA PLAČA'!B39,"")</f>
        <v>A30</v>
      </c>
    </row>
    <row r="46" spans="8:25" x14ac:dyDescent="0.25">
      <c r="V46" t="str">
        <f t="shared" si="0"/>
        <v>31   A31</v>
      </c>
      <c r="W46">
        <v>31</v>
      </c>
      <c r="Y46" s="230" t="str">
        <f>IF(LEN('OSNOVNA PLAČA'!B40)&gt;0&gt;0,'OSNOVNA PLAČA'!B40,"")</f>
        <v>A31</v>
      </c>
    </row>
    <row r="47" spans="8:25" x14ac:dyDescent="0.25">
      <c r="V47" t="str">
        <f t="shared" si="0"/>
        <v>32   A32</v>
      </c>
      <c r="W47">
        <v>32</v>
      </c>
      <c r="Y47" s="230" t="str">
        <f>IF(LEN('OSNOVNA PLAČA'!B41)&gt;0&gt;0,'OSNOVNA PLAČA'!B41,"")</f>
        <v>A32</v>
      </c>
    </row>
    <row r="48" spans="8:25" x14ac:dyDescent="0.25">
      <c r="V48" t="str">
        <f t="shared" si="0"/>
        <v>33   A33</v>
      </c>
      <c r="W48">
        <v>33</v>
      </c>
      <c r="Y48" s="230" t="str">
        <f>IF(LEN('OSNOVNA PLAČA'!B42)&gt;0&gt;0,'OSNOVNA PLAČA'!B42,"")</f>
        <v>A33</v>
      </c>
    </row>
    <row r="49" spans="22:25" x14ac:dyDescent="0.25">
      <c r="V49" t="str">
        <f t="shared" si="0"/>
        <v>34   A34</v>
      </c>
      <c r="W49">
        <v>34</v>
      </c>
      <c r="Y49" s="230" t="str">
        <f>IF(LEN('OSNOVNA PLAČA'!B43)&gt;0&gt;0,'OSNOVNA PLAČA'!B43,"")</f>
        <v>A34</v>
      </c>
    </row>
    <row r="50" spans="22:25" x14ac:dyDescent="0.25">
      <c r="V50" t="str">
        <f t="shared" si="0"/>
        <v>35   A35</v>
      </c>
      <c r="W50">
        <v>35</v>
      </c>
      <c r="Y50" s="230" t="str">
        <f>IF(LEN('OSNOVNA PLAČA'!B44)&gt;0&gt;0,'OSNOVNA PLAČA'!B44,"")</f>
        <v>A35</v>
      </c>
    </row>
    <row r="51" spans="22:25" x14ac:dyDescent="0.25">
      <c r="V51" t="str">
        <f t="shared" si="0"/>
        <v>36   A36</v>
      </c>
      <c r="W51">
        <v>36</v>
      </c>
      <c r="Y51" s="230" t="str">
        <f>IF(LEN('OSNOVNA PLAČA'!B45)&gt;0&gt;0,'OSNOVNA PLAČA'!B45,"")</f>
        <v>A36</v>
      </c>
    </row>
    <row r="52" spans="22:25" x14ac:dyDescent="0.25">
      <c r="V52" t="str">
        <f t="shared" si="0"/>
        <v>37   A37</v>
      </c>
      <c r="W52">
        <v>37</v>
      </c>
      <c r="Y52" s="230" t="str">
        <f>IF(LEN('OSNOVNA PLAČA'!B46)&gt;0&gt;0,'OSNOVNA PLAČA'!B46,"")</f>
        <v>A37</v>
      </c>
    </row>
    <row r="53" spans="22:25" x14ac:dyDescent="0.25">
      <c r="V53" t="str">
        <f t="shared" si="0"/>
        <v>38   A38</v>
      </c>
      <c r="W53">
        <v>38</v>
      </c>
      <c r="Y53" s="230" t="str">
        <f>IF(LEN('OSNOVNA PLAČA'!B47)&gt;0&gt;0,'OSNOVNA PLAČA'!B47,"")</f>
        <v>A38</v>
      </c>
    </row>
    <row r="54" spans="22:25" x14ac:dyDescent="0.25">
      <c r="V54" t="str">
        <f t="shared" si="0"/>
        <v>39   A39</v>
      </c>
      <c r="W54">
        <v>39</v>
      </c>
      <c r="Y54" s="230" t="str">
        <f>IF(LEN('OSNOVNA PLAČA'!B48)&gt;0&gt;0,'OSNOVNA PLAČA'!B48,"")</f>
        <v>A39</v>
      </c>
    </row>
    <row r="55" spans="22:25" x14ac:dyDescent="0.25">
      <c r="V55" t="str">
        <f t="shared" si="0"/>
        <v>40   A40</v>
      </c>
      <c r="W55">
        <v>40</v>
      </c>
      <c r="Y55" s="230" t="str">
        <f>IF(LEN('OSNOVNA PLAČA'!B49)&gt;0&gt;0,'OSNOVNA PLAČA'!B49,"")</f>
        <v>A40</v>
      </c>
    </row>
    <row r="56" spans="22:25" x14ac:dyDescent="0.25">
      <c r="V56" t="str">
        <f t="shared" si="0"/>
        <v>41   A41</v>
      </c>
      <c r="W56">
        <v>41</v>
      </c>
      <c r="Y56" s="230" t="str">
        <f>IF(LEN('OSNOVNA PLAČA'!B50)&gt;0&gt;0,'OSNOVNA PLAČA'!B50,"")</f>
        <v>A41</v>
      </c>
    </row>
    <row r="57" spans="22:25" x14ac:dyDescent="0.25">
      <c r="V57" t="str">
        <f t="shared" si="0"/>
        <v>42   A42</v>
      </c>
      <c r="W57">
        <v>42</v>
      </c>
      <c r="Y57" s="230" t="str">
        <f>IF(LEN('OSNOVNA PLAČA'!B51)&gt;0&gt;0,'OSNOVNA PLAČA'!B51,"")</f>
        <v>A42</v>
      </c>
    </row>
    <row r="58" spans="22:25" x14ac:dyDescent="0.25">
      <c r="V58" t="str">
        <f t="shared" si="0"/>
        <v>43   A43</v>
      </c>
      <c r="W58">
        <v>43</v>
      </c>
      <c r="Y58" s="230" t="str">
        <f>IF(LEN('OSNOVNA PLAČA'!B52)&gt;0&gt;0,'OSNOVNA PLAČA'!B52,"")</f>
        <v>A43</v>
      </c>
    </row>
    <row r="59" spans="22:25" x14ac:dyDescent="0.25">
      <c r="V59" t="str">
        <f t="shared" si="0"/>
        <v>44   A44</v>
      </c>
      <c r="W59">
        <v>44</v>
      </c>
      <c r="Y59" s="230" t="str">
        <f>IF(LEN('OSNOVNA PLAČA'!B53)&gt;0&gt;0,'OSNOVNA PLAČA'!B53,"")</f>
        <v>A44</v>
      </c>
    </row>
    <row r="60" spans="22:25" x14ac:dyDescent="0.25">
      <c r="V60" t="str">
        <f t="shared" si="0"/>
        <v>45   A45</v>
      </c>
      <c r="W60">
        <v>45</v>
      </c>
      <c r="Y60" s="230" t="str">
        <f>IF(LEN('OSNOVNA PLAČA'!B54)&gt;0&gt;0,'OSNOVNA PLAČA'!B54,"")</f>
        <v>A45</v>
      </c>
    </row>
    <row r="61" spans="22:25" x14ac:dyDescent="0.25">
      <c r="V61" t="str">
        <f t="shared" si="0"/>
        <v>46   A46</v>
      </c>
      <c r="W61">
        <v>46</v>
      </c>
      <c r="Y61" s="230" t="str">
        <f>IF(LEN('OSNOVNA PLAČA'!B55)&gt;0&gt;0,'OSNOVNA PLAČA'!B55,"")</f>
        <v>A46</v>
      </c>
    </row>
    <row r="62" spans="22:25" x14ac:dyDescent="0.25">
      <c r="V62" t="str">
        <f t="shared" si="0"/>
        <v>47   A47</v>
      </c>
      <c r="W62">
        <v>47</v>
      </c>
      <c r="Y62" s="230" t="str">
        <f>IF(LEN('OSNOVNA PLAČA'!B56)&gt;0&gt;0,'OSNOVNA PLAČA'!B56,"")</f>
        <v>A47</v>
      </c>
    </row>
    <row r="63" spans="22:25" x14ac:dyDescent="0.25">
      <c r="V63" t="str">
        <f t="shared" si="0"/>
        <v>48   A48</v>
      </c>
      <c r="W63">
        <v>48</v>
      </c>
      <c r="Y63" s="230" t="str">
        <f>IF(LEN('OSNOVNA PLAČA'!B57)&gt;0&gt;0,'OSNOVNA PLAČA'!B57,"")</f>
        <v>A48</v>
      </c>
    </row>
    <row r="64" spans="22:25" x14ac:dyDescent="0.25">
      <c r="V64" t="str">
        <f t="shared" si="0"/>
        <v>49   A49</v>
      </c>
      <c r="W64">
        <v>49</v>
      </c>
      <c r="Y64" s="230" t="str">
        <f>IF(LEN('OSNOVNA PLAČA'!B58)&gt;0&gt;0,'OSNOVNA PLAČA'!B58,"")</f>
        <v>A49</v>
      </c>
    </row>
    <row r="65" spans="22:25" x14ac:dyDescent="0.25">
      <c r="V65" t="str">
        <f t="shared" si="0"/>
        <v>50   A50</v>
      </c>
      <c r="W65">
        <v>50</v>
      </c>
      <c r="Y65" s="230" t="str">
        <f>IF(LEN('OSNOVNA PLAČA'!B59)&gt;0&gt;0,'OSNOVNA PLAČA'!B59,"")</f>
        <v>A50</v>
      </c>
    </row>
    <row r="66" spans="22:25" x14ac:dyDescent="0.25">
      <c r="V66" t="str">
        <f t="shared" si="0"/>
        <v>51   A51</v>
      </c>
      <c r="W66">
        <v>51</v>
      </c>
      <c r="Y66" s="230" t="str">
        <f>IF(LEN('OSNOVNA PLAČA'!B60)&gt;0&gt;0,'OSNOVNA PLAČA'!B60,"")</f>
        <v>A51</v>
      </c>
    </row>
    <row r="67" spans="22:25" x14ac:dyDescent="0.25">
      <c r="V67" t="str">
        <f t="shared" si="0"/>
        <v>52   A52</v>
      </c>
      <c r="W67">
        <v>52</v>
      </c>
      <c r="Y67" s="230" t="str">
        <f>IF(LEN('OSNOVNA PLAČA'!B61)&gt;0&gt;0,'OSNOVNA PLAČA'!B61,"")</f>
        <v>A52</v>
      </c>
    </row>
    <row r="68" spans="22:25" x14ac:dyDescent="0.25">
      <c r="V68" t="str">
        <f t="shared" si="0"/>
        <v>53   A53</v>
      </c>
      <c r="W68">
        <v>53</v>
      </c>
      <c r="Y68" s="230" t="str">
        <f>IF(LEN('OSNOVNA PLAČA'!B62)&gt;0&gt;0,'OSNOVNA PLAČA'!B62,"")</f>
        <v>A53</v>
      </c>
    </row>
    <row r="69" spans="22:25" x14ac:dyDescent="0.25">
      <c r="V69" t="str">
        <f t="shared" si="0"/>
        <v>54   A54</v>
      </c>
      <c r="W69">
        <v>54</v>
      </c>
      <c r="Y69" s="230" t="str">
        <f>IF(LEN('OSNOVNA PLAČA'!B63)&gt;0&gt;0,'OSNOVNA PLAČA'!B63,"")</f>
        <v>A54</v>
      </c>
    </row>
    <row r="70" spans="22:25" x14ac:dyDescent="0.25">
      <c r="V70" t="str">
        <f t="shared" si="0"/>
        <v>55   A55</v>
      </c>
      <c r="W70">
        <v>55</v>
      </c>
      <c r="Y70" s="230" t="str">
        <f>IF(LEN('OSNOVNA PLAČA'!B64)&gt;0&gt;0,'OSNOVNA PLAČA'!B64,"")</f>
        <v>A55</v>
      </c>
    </row>
    <row r="71" spans="22:25" x14ac:dyDescent="0.25">
      <c r="V71" t="str">
        <f t="shared" si="0"/>
        <v>56   A56</v>
      </c>
      <c r="W71">
        <v>56</v>
      </c>
      <c r="Y71" s="230" t="str">
        <f>IF(LEN('OSNOVNA PLAČA'!B65)&gt;0&gt;0,'OSNOVNA PLAČA'!B65,"")</f>
        <v>A56</v>
      </c>
    </row>
    <row r="72" spans="22:25" x14ac:dyDescent="0.25">
      <c r="V72" t="str">
        <f t="shared" si="0"/>
        <v>57   A57</v>
      </c>
      <c r="W72">
        <v>57</v>
      </c>
      <c r="Y72" s="230" t="str">
        <f>IF(LEN('OSNOVNA PLAČA'!B66)&gt;0&gt;0,'OSNOVNA PLAČA'!B66,"")</f>
        <v>A57</v>
      </c>
    </row>
    <row r="73" spans="22:25" x14ac:dyDescent="0.25">
      <c r="V73" t="str">
        <f t="shared" si="0"/>
        <v>58   A58</v>
      </c>
      <c r="W73">
        <v>58</v>
      </c>
      <c r="Y73" s="230" t="str">
        <f>IF(LEN('OSNOVNA PLAČA'!B67)&gt;0&gt;0,'OSNOVNA PLAČA'!B67,"")</f>
        <v>A58</v>
      </c>
    </row>
    <row r="74" spans="22:25" x14ac:dyDescent="0.25">
      <c r="V74" t="str">
        <f t="shared" si="0"/>
        <v>59   A59</v>
      </c>
      <c r="W74">
        <v>59</v>
      </c>
      <c r="Y74" s="230" t="str">
        <f>IF(LEN('OSNOVNA PLAČA'!B68)&gt;0&gt;0,'OSNOVNA PLAČA'!B68,"")</f>
        <v>A59</v>
      </c>
    </row>
    <row r="75" spans="22:25" x14ac:dyDescent="0.25">
      <c r="V75" t="str">
        <f t="shared" si="0"/>
        <v>60   A60</v>
      </c>
      <c r="W75">
        <v>60</v>
      </c>
      <c r="Y75" s="230" t="str">
        <f>IF(LEN('OSNOVNA PLAČA'!B69)&gt;0&gt;0,'OSNOVNA PLAČA'!B69,"")</f>
        <v>A60</v>
      </c>
    </row>
    <row r="76" spans="22:25" x14ac:dyDescent="0.25">
      <c r="V76" t="str">
        <f t="shared" si="0"/>
        <v>61   A61</v>
      </c>
      <c r="W76">
        <v>61</v>
      </c>
      <c r="Y76" s="230" t="str">
        <f>IF(LEN('OSNOVNA PLAČA'!B70)&gt;0&gt;0,'OSNOVNA PLAČA'!B70,"")</f>
        <v>A61</v>
      </c>
    </row>
    <row r="77" spans="22:25" x14ac:dyDescent="0.25">
      <c r="V77" t="str">
        <f t="shared" si="0"/>
        <v>62   A62</v>
      </c>
      <c r="W77">
        <v>62</v>
      </c>
      <c r="Y77" s="230" t="str">
        <f>IF(LEN('OSNOVNA PLAČA'!B71)&gt;0&gt;0,'OSNOVNA PLAČA'!B71,"")</f>
        <v>A62</v>
      </c>
    </row>
    <row r="78" spans="22:25" x14ac:dyDescent="0.25">
      <c r="V78" t="str">
        <f t="shared" si="0"/>
        <v>63   A63</v>
      </c>
      <c r="W78">
        <v>63</v>
      </c>
      <c r="Y78" s="230" t="str">
        <f>IF(LEN('OSNOVNA PLAČA'!B72)&gt;0&gt;0,'OSNOVNA PLAČA'!B72,"")</f>
        <v>A63</v>
      </c>
    </row>
    <row r="79" spans="22:25" x14ac:dyDescent="0.25">
      <c r="V79" t="str">
        <f t="shared" si="0"/>
        <v>64   A64</v>
      </c>
      <c r="W79">
        <v>64</v>
      </c>
      <c r="Y79" s="230" t="str">
        <f>IF(LEN('OSNOVNA PLAČA'!B73)&gt;0&gt;0,'OSNOVNA PLAČA'!B73,"")</f>
        <v>A64</v>
      </c>
    </row>
    <row r="80" spans="22:25" x14ac:dyDescent="0.25">
      <c r="V80" t="str">
        <f t="shared" si="0"/>
        <v>65   A65</v>
      </c>
      <c r="W80">
        <v>65</v>
      </c>
      <c r="Y80" s="230" t="str">
        <f>IF(LEN('OSNOVNA PLAČA'!B74)&gt;0&gt;0,'OSNOVNA PLAČA'!B74,"")</f>
        <v>A65</v>
      </c>
    </row>
    <row r="81" spans="22:25" x14ac:dyDescent="0.25">
      <c r="V81" t="str">
        <f t="shared" ref="V81:V144" si="1">IF(LEN(Y81)&gt;0,CONCATENATE(TEXT(W81,0),"   ",Y81),"")</f>
        <v>66   A66</v>
      </c>
      <c r="W81">
        <v>66</v>
      </c>
      <c r="Y81" s="230" t="str">
        <f>IF(LEN('OSNOVNA PLAČA'!B75)&gt;0&gt;0,'OSNOVNA PLAČA'!B75,"")</f>
        <v>A66</v>
      </c>
    </row>
    <row r="82" spans="22:25" x14ac:dyDescent="0.25">
      <c r="V82" t="str">
        <f t="shared" si="1"/>
        <v>67   A67</v>
      </c>
      <c r="W82">
        <v>67</v>
      </c>
      <c r="Y82" s="230" t="str">
        <f>IF(LEN('OSNOVNA PLAČA'!B76)&gt;0&gt;0,'OSNOVNA PLAČA'!B76,"")</f>
        <v>A67</v>
      </c>
    </row>
    <row r="83" spans="22:25" x14ac:dyDescent="0.25">
      <c r="V83" t="str">
        <f t="shared" si="1"/>
        <v>68   A68</v>
      </c>
      <c r="W83">
        <v>68</v>
      </c>
      <c r="Y83" s="230" t="str">
        <f>IF(LEN('OSNOVNA PLAČA'!B77)&gt;0&gt;0,'OSNOVNA PLAČA'!B77,"")</f>
        <v>A68</v>
      </c>
    </row>
    <row r="84" spans="22:25" x14ac:dyDescent="0.25">
      <c r="V84" t="str">
        <f t="shared" si="1"/>
        <v>69   A69</v>
      </c>
      <c r="W84">
        <v>69</v>
      </c>
      <c r="Y84" s="230" t="str">
        <f>IF(LEN('OSNOVNA PLAČA'!B78)&gt;0&gt;0,'OSNOVNA PLAČA'!B78,"")</f>
        <v>A69</v>
      </c>
    </row>
    <row r="85" spans="22:25" x14ac:dyDescent="0.25">
      <c r="V85" t="str">
        <f t="shared" si="1"/>
        <v>70   A70</v>
      </c>
      <c r="W85">
        <v>70</v>
      </c>
      <c r="Y85" s="230" t="str">
        <f>IF(LEN('OSNOVNA PLAČA'!B79)&gt;0&gt;0,'OSNOVNA PLAČA'!B79,"")</f>
        <v>A70</v>
      </c>
    </row>
    <row r="86" spans="22:25" x14ac:dyDescent="0.25">
      <c r="V86" t="str">
        <f t="shared" si="1"/>
        <v>71   A71</v>
      </c>
      <c r="W86">
        <v>71</v>
      </c>
      <c r="Y86" s="230" t="str">
        <f>IF(LEN('OSNOVNA PLAČA'!B80)&gt;0&gt;0,'OSNOVNA PLAČA'!B80,"")</f>
        <v>A71</v>
      </c>
    </row>
    <row r="87" spans="22:25" x14ac:dyDescent="0.25">
      <c r="V87" t="str">
        <f t="shared" si="1"/>
        <v>72   A72</v>
      </c>
      <c r="W87">
        <v>72</v>
      </c>
      <c r="Y87" s="230" t="str">
        <f>IF(LEN('OSNOVNA PLAČA'!B81)&gt;0&gt;0,'OSNOVNA PLAČA'!B81,"")</f>
        <v>A72</v>
      </c>
    </row>
    <row r="88" spans="22:25" x14ac:dyDescent="0.25">
      <c r="V88" t="str">
        <f t="shared" si="1"/>
        <v>73   A73</v>
      </c>
      <c r="W88">
        <v>73</v>
      </c>
      <c r="Y88" s="230" t="str">
        <f>IF(LEN('OSNOVNA PLAČA'!B82)&gt;0&gt;0,'OSNOVNA PLAČA'!B82,"")</f>
        <v>A73</v>
      </c>
    </row>
    <row r="89" spans="22:25" x14ac:dyDescent="0.25">
      <c r="V89" t="str">
        <f t="shared" si="1"/>
        <v>74   A74</v>
      </c>
      <c r="W89">
        <v>74</v>
      </c>
      <c r="Y89" s="230" t="str">
        <f>IF(LEN('OSNOVNA PLAČA'!B83)&gt;0&gt;0,'OSNOVNA PLAČA'!B83,"")</f>
        <v>A74</v>
      </c>
    </row>
    <row r="90" spans="22:25" x14ac:dyDescent="0.25">
      <c r="V90" t="str">
        <f t="shared" si="1"/>
        <v>75   A75</v>
      </c>
      <c r="W90">
        <v>75</v>
      </c>
      <c r="Y90" s="230" t="str">
        <f>IF(LEN('OSNOVNA PLAČA'!B84)&gt;0&gt;0,'OSNOVNA PLAČA'!B84,"")</f>
        <v>A75</v>
      </c>
    </row>
    <row r="91" spans="22:25" x14ac:dyDescent="0.25">
      <c r="V91" t="str">
        <f t="shared" si="1"/>
        <v>76   A76</v>
      </c>
      <c r="W91">
        <v>76</v>
      </c>
      <c r="Y91" s="230" t="str">
        <f>IF(LEN('OSNOVNA PLAČA'!B85)&gt;0&gt;0,'OSNOVNA PLAČA'!B85,"")</f>
        <v>A76</v>
      </c>
    </row>
    <row r="92" spans="22:25" x14ac:dyDescent="0.25">
      <c r="V92" t="str">
        <f t="shared" si="1"/>
        <v>77   A77</v>
      </c>
      <c r="W92">
        <v>77</v>
      </c>
      <c r="Y92" s="230" t="str">
        <f>IF(LEN('OSNOVNA PLAČA'!B86)&gt;0&gt;0,'OSNOVNA PLAČA'!B86,"")</f>
        <v>A77</v>
      </c>
    </row>
    <row r="93" spans="22:25" x14ac:dyDescent="0.25">
      <c r="V93" t="str">
        <f t="shared" si="1"/>
        <v>78   A78</v>
      </c>
      <c r="W93">
        <v>78</v>
      </c>
      <c r="Y93" s="230" t="str">
        <f>IF(LEN('OSNOVNA PLAČA'!B87)&gt;0&gt;0,'OSNOVNA PLAČA'!B87,"")</f>
        <v>A78</v>
      </c>
    </row>
    <row r="94" spans="22:25" x14ac:dyDescent="0.25">
      <c r="V94" t="str">
        <f t="shared" si="1"/>
        <v>79   A79</v>
      </c>
      <c r="W94">
        <v>79</v>
      </c>
      <c r="Y94" s="230" t="str">
        <f>IF(LEN('OSNOVNA PLAČA'!B88)&gt;0&gt;0,'OSNOVNA PLAČA'!B88,"")</f>
        <v>A79</v>
      </c>
    </row>
    <row r="95" spans="22:25" x14ac:dyDescent="0.25">
      <c r="V95" t="str">
        <f t="shared" si="1"/>
        <v>80   A80</v>
      </c>
      <c r="W95">
        <v>80</v>
      </c>
      <c r="Y95" s="230" t="str">
        <f>IF(LEN('OSNOVNA PLAČA'!B89)&gt;0&gt;0,'OSNOVNA PLAČA'!B89,"")</f>
        <v>A80</v>
      </c>
    </row>
    <row r="96" spans="22:25" x14ac:dyDescent="0.25">
      <c r="V96" t="str">
        <f t="shared" si="1"/>
        <v>81   A81</v>
      </c>
      <c r="W96">
        <v>81</v>
      </c>
      <c r="Y96" s="230" t="str">
        <f>IF(LEN('OSNOVNA PLAČA'!B90)&gt;0&gt;0,'OSNOVNA PLAČA'!B90,"")</f>
        <v>A81</v>
      </c>
    </row>
    <row r="97" spans="22:25" x14ac:dyDescent="0.25">
      <c r="V97" t="str">
        <f t="shared" si="1"/>
        <v>82   A82</v>
      </c>
      <c r="W97">
        <v>82</v>
      </c>
      <c r="Y97" s="230" t="str">
        <f>IF(LEN('OSNOVNA PLAČA'!B91)&gt;0&gt;0,'OSNOVNA PLAČA'!B91,"")</f>
        <v>A82</v>
      </c>
    </row>
    <row r="98" spans="22:25" x14ac:dyDescent="0.25">
      <c r="V98" t="str">
        <f t="shared" si="1"/>
        <v>83   A83</v>
      </c>
      <c r="W98">
        <v>83</v>
      </c>
      <c r="Y98" s="230" t="str">
        <f>IF(LEN('OSNOVNA PLAČA'!B92)&gt;0&gt;0,'OSNOVNA PLAČA'!B92,"")</f>
        <v>A83</v>
      </c>
    </row>
    <row r="99" spans="22:25" x14ac:dyDescent="0.25">
      <c r="V99" t="str">
        <f t="shared" si="1"/>
        <v>84   A84</v>
      </c>
      <c r="W99">
        <v>84</v>
      </c>
      <c r="Y99" s="230" t="str">
        <f>IF(LEN('OSNOVNA PLAČA'!B93)&gt;0&gt;0,'OSNOVNA PLAČA'!B93,"")</f>
        <v>A84</v>
      </c>
    </row>
    <row r="100" spans="22:25" x14ac:dyDescent="0.25">
      <c r="V100" t="str">
        <f t="shared" si="1"/>
        <v>85   A85</v>
      </c>
      <c r="W100">
        <v>85</v>
      </c>
      <c r="Y100" s="230" t="str">
        <f>IF(LEN('OSNOVNA PLAČA'!B94)&gt;0&gt;0,'OSNOVNA PLAČA'!B94,"")</f>
        <v>A85</v>
      </c>
    </row>
    <row r="101" spans="22:25" x14ac:dyDescent="0.25">
      <c r="V101" t="str">
        <f t="shared" si="1"/>
        <v>86   A86</v>
      </c>
      <c r="W101">
        <v>86</v>
      </c>
      <c r="Y101" s="230" t="str">
        <f>IF(LEN('OSNOVNA PLAČA'!B95)&gt;0&gt;0,'OSNOVNA PLAČA'!B95,"")</f>
        <v>A86</v>
      </c>
    </row>
    <row r="102" spans="22:25" x14ac:dyDescent="0.25">
      <c r="V102" t="str">
        <f t="shared" si="1"/>
        <v>87   A87</v>
      </c>
      <c r="W102">
        <v>87</v>
      </c>
      <c r="Y102" s="230" t="str">
        <f>IF(LEN('OSNOVNA PLAČA'!B96)&gt;0&gt;0,'OSNOVNA PLAČA'!B96,"")</f>
        <v>A87</v>
      </c>
    </row>
    <row r="103" spans="22:25" x14ac:dyDescent="0.25">
      <c r="V103" t="str">
        <f t="shared" si="1"/>
        <v>88   A88</v>
      </c>
      <c r="W103">
        <v>88</v>
      </c>
      <c r="Y103" s="230" t="str">
        <f>IF(LEN('OSNOVNA PLAČA'!B97)&gt;0&gt;0,'OSNOVNA PLAČA'!B97,"")</f>
        <v>A88</v>
      </c>
    </row>
    <row r="104" spans="22:25" x14ac:dyDescent="0.25">
      <c r="V104" t="str">
        <f t="shared" si="1"/>
        <v>89   A89</v>
      </c>
      <c r="W104">
        <v>89</v>
      </c>
      <c r="Y104" s="230" t="str">
        <f>IF(LEN('OSNOVNA PLAČA'!B98)&gt;0&gt;0,'OSNOVNA PLAČA'!B98,"")</f>
        <v>A89</v>
      </c>
    </row>
    <row r="105" spans="22:25" x14ac:dyDescent="0.25">
      <c r="V105" t="str">
        <f t="shared" si="1"/>
        <v>90   A90</v>
      </c>
      <c r="W105">
        <v>90</v>
      </c>
      <c r="Y105" s="230" t="str">
        <f>IF(LEN('OSNOVNA PLAČA'!B99)&gt;0&gt;0,'OSNOVNA PLAČA'!B99,"")</f>
        <v>A90</v>
      </c>
    </row>
    <row r="106" spans="22:25" x14ac:dyDescent="0.25">
      <c r="V106" t="str">
        <f t="shared" si="1"/>
        <v>91   A91</v>
      </c>
      <c r="W106">
        <v>91</v>
      </c>
      <c r="Y106" s="230" t="str">
        <f>IF(LEN('OSNOVNA PLAČA'!B100)&gt;0&gt;0,'OSNOVNA PLAČA'!B100,"")</f>
        <v>A91</v>
      </c>
    </row>
    <row r="107" spans="22:25" x14ac:dyDescent="0.25">
      <c r="V107" t="str">
        <f t="shared" si="1"/>
        <v>92   A92</v>
      </c>
      <c r="W107">
        <v>92</v>
      </c>
      <c r="Y107" s="230" t="str">
        <f>IF(LEN('OSNOVNA PLAČA'!B101)&gt;0&gt;0,'OSNOVNA PLAČA'!B101,"")</f>
        <v>A92</v>
      </c>
    </row>
    <row r="108" spans="22:25" x14ac:dyDescent="0.25">
      <c r="V108" t="str">
        <f t="shared" si="1"/>
        <v>93   A93</v>
      </c>
      <c r="W108">
        <v>93</v>
      </c>
      <c r="Y108" s="230" t="str">
        <f>IF(LEN('OSNOVNA PLAČA'!B102)&gt;0&gt;0,'OSNOVNA PLAČA'!B102,"")</f>
        <v>A93</v>
      </c>
    </row>
    <row r="109" spans="22:25" x14ac:dyDescent="0.25">
      <c r="V109" t="str">
        <f t="shared" si="1"/>
        <v>94   A94</v>
      </c>
      <c r="W109">
        <v>94</v>
      </c>
      <c r="Y109" s="230" t="str">
        <f>IF(LEN('OSNOVNA PLAČA'!B103)&gt;0&gt;0,'OSNOVNA PLAČA'!B103,"")</f>
        <v>A94</v>
      </c>
    </row>
    <row r="110" spans="22:25" x14ac:dyDescent="0.25">
      <c r="V110" t="str">
        <f t="shared" si="1"/>
        <v>95   A95</v>
      </c>
      <c r="W110">
        <v>95</v>
      </c>
      <c r="Y110" s="230" t="str">
        <f>IF(LEN('OSNOVNA PLAČA'!B104)&gt;0&gt;0,'OSNOVNA PLAČA'!B104,"")</f>
        <v>A95</v>
      </c>
    </row>
    <row r="111" spans="22:25" x14ac:dyDescent="0.25">
      <c r="V111" t="str">
        <f t="shared" si="1"/>
        <v>96   A96</v>
      </c>
      <c r="W111">
        <v>96</v>
      </c>
      <c r="Y111" s="230" t="str">
        <f>IF(LEN('OSNOVNA PLAČA'!B105)&gt;0&gt;0,'OSNOVNA PLAČA'!B105,"")</f>
        <v>A96</v>
      </c>
    </row>
    <row r="112" spans="22:25" x14ac:dyDescent="0.25">
      <c r="V112" t="str">
        <f t="shared" si="1"/>
        <v>97   A97</v>
      </c>
      <c r="W112">
        <v>97</v>
      </c>
      <c r="Y112" s="230" t="str">
        <f>IF(LEN('OSNOVNA PLAČA'!B106)&gt;0&gt;0,'OSNOVNA PLAČA'!B106,"")</f>
        <v>A97</v>
      </c>
    </row>
    <row r="113" spans="22:25" x14ac:dyDescent="0.25">
      <c r="V113" t="str">
        <f t="shared" si="1"/>
        <v>98   A98</v>
      </c>
      <c r="W113">
        <v>98</v>
      </c>
      <c r="Y113" s="230" t="str">
        <f>IF(LEN('OSNOVNA PLAČA'!B107)&gt;0&gt;0,'OSNOVNA PLAČA'!B107,"")</f>
        <v>A98</v>
      </c>
    </row>
    <row r="114" spans="22:25" x14ac:dyDescent="0.25">
      <c r="V114" t="str">
        <f t="shared" si="1"/>
        <v>99   A99</v>
      </c>
      <c r="W114">
        <v>99</v>
      </c>
      <c r="Y114" s="230" t="str">
        <f>IF(LEN('OSNOVNA PLAČA'!B108)&gt;0&gt;0,'OSNOVNA PLAČA'!B108,"")</f>
        <v>A99</v>
      </c>
    </row>
    <row r="115" spans="22:25" x14ac:dyDescent="0.25">
      <c r="V115" t="str">
        <f t="shared" si="1"/>
        <v>100   A100</v>
      </c>
      <c r="W115">
        <v>100</v>
      </c>
      <c r="Y115" s="230" t="str">
        <f>IF(LEN('OSNOVNA PLAČA'!B109)&gt;0&gt;0,'OSNOVNA PLAČA'!B109,"")</f>
        <v>A100</v>
      </c>
    </row>
    <row r="116" spans="22:25" x14ac:dyDescent="0.25">
      <c r="V116" t="str">
        <f t="shared" si="1"/>
        <v>101   A101</v>
      </c>
      <c r="W116">
        <v>101</v>
      </c>
      <c r="Y116" s="230" t="str">
        <f>IF(LEN('OSNOVNA PLAČA'!B110)&gt;0&gt;0,'OSNOVNA PLAČA'!B110,"")</f>
        <v>A101</v>
      </c>
    </row>
    <row r="117" spans="22:25" x14ac:dyDescent="0.25">
      <c r="V117" t="str">
        <f t="shared" si="1"/>
        <v>102   A102</v>
      </c>
      <c r="W117">
        <v>102</v>
      </c>
      <c r="Y117" s="230" t="str">
        <f>IF(LEN('OSNOVNA PLAČA'!B111)&gt;0&gt;0,'OSNOVNA PLAČA'!B111,"")</f>
        <v>A102</v>
      </c>
    </row>
    <row r="118" spans="22:25" x14ac:dyDescent="0.25">
      <c r="V118" t="str">
        <f t="shared" si="1"/>
        <v>103   A103</v>
      </c>
      <c r="W118">
        <v>103</v>
      </c>
      <c r="Y118" s="230" t="str">
        <f>IF(LEN('OSNOVNA PLAČA'!B112)&gt;0&gt;0,'OSNOVNA PLAČA'!B112,"")</f>
        <v>A103</v>
      </c>
    </row>
    <row r="119" spans="22:25" x14ac:dyDescent="0.25">
      <c r="V119" t="str">
        <f t="shared" si="1"/>
        <v>104   A104</v>
      </c>
      <c r="W119">
        <v>104</v>
      </c>
      <c r="Y119" s="230" t="str">
        <f>IF(LEN('OSNOVNA PLAČA'!B113)&gt;0&gt;0,'OSNOVNA PLAČA'!B113,"")</f>
        <v>A104</v>
      </c>
    </row>
    <row r="120" spans="22:25" x14ac:dyDescent="0.25">
      <c r="V120" t="str">
        <f t="shared" si="1"/>
        <v>105   A105</v>
      </c>
      <c r="W120">
        <v>105</v>
      </c>
      <c r="Y120" s="230" t="str">
        <f>IF(LEN('OSNOVNA PLAČA'!B114)&gt;0&gt;0,'OSNOVNA PLAČA'!B114,"")</f>
        <v>A105</v>
      </c>
    </row>
    <row r="121" spans="22:25" x14ac:dyDescent="0.25">
      <c r="V121" t="str">
        <f t="shared" si="1"/>
        <v>106   A106</v>
      </c>
      <c r="W121">
        <v>106</v>
      </c>
      <c r="Y121" s="230" t="str">
        <f>IF(LEN('OSNOVNA PLAČA'!B115)&gt;0&gt;0,'OSNOVNA PLAČA'!B115,"")</f>
        <v>A106</v>
      </c>
    </row>
    <row r="122" spans="22:25" x14ac:dyDescent="0.25">
      <c r="V122" t="str">
        <f t="shared" si="1"/>
        <v>107   A107</v>
      </c>
      <c r="W122">
        <v>107</v>
      </c>
      <c r="Y122" s="230" t="str">
        <f>IF(LEN('OSNOVNA PLAČA'!B116)&gt;0&gt;0,'OSNOVNA PLAČA'!B116,"")</f>
        <v>A107</v>
      </c>
    </row>
    <row r="123" spans="22:25" x14ac:dyDescent="0.25">
      <c r="V123" t="str">
        <f t="shared" si="1"/>
        <v>108   A108</v>
      </c>
      <c r="W123">
        <v>108</v>
      </c>
      <c r="Y123" s="230" t="str">
        <f>IF(LEN('OSNOVNA PLAČA'!B117)&gt;0&gt;0,'OSNOVNA PLAČA'!B117,"")</f>
        <v>A108</v>
      </c>
    </row>
    <row r="124" spans="22:25" x14ac:dyDescent="0.25">
      <c r="V124" t="str">
        <f t="shared" si="1"/>
        <v>109   A109</v>
      </c>
      <c r="W124">
        <v>109</v>
      </c>
      <c r="Y124" s="230" t="str">
        <f>IF(LEN('OSNOVNA PLAČA'!B118)&gt;0&gt;0,'OSNOVNA PLAČA'!B118,"")</f>
        <v>A109</v>
      </c>
    </row>
    <row r="125" spans="22:25" x14ac:dyDescent="0.25">
      <c r="V125" t="str">
        <f t="shared" si="1"/>
        <v>110   A110</v>
      </c>
      <c r="W125">
        <v>110</v>
      </c>
      <c r="Y125" s="230" t="str">
        <f>IF(LEN('OSNOVNA PLAČA'!B119)&gt;0&gt;0,'OSNOVNA PLAČA'!B119,"")</f>
        <v>A110</v>
      </c>
    </row>
    <row r="126" spans="22:25" x14ac:dyDescent="0.25">
      <c r="V126" t="str">
        <f t="shared" si="1"/>
        <v>111   A111</v>
      </c>
      <c r="W126">
        <v>111</v>
      </c>
      <c r="Y126" s="230" t="str">
        <f>IF(LEN('OSNOVNA PLAČA'!B120)&gt;0&gt;0,'OSNOVNA PLAČA'!B120,"")</f>
        <v>A111</v>
      </c>
    </row>
    <row r="127" spans="22:25" x14ac:dyDescent="0.25">
      <c r="V127" t="str">
        <f t="shared" si="1"/>
        <v>112   A112</v>
      </c>
      <c r="W127">
        <v>112</v>
      </c>
      <c r="Y127" s="230" t="str">
        <f>IF(LEN('OSNOVNA PLAČA'!B121)&gt;0&gt;0,'OSNOVNA PLAČA'!B121,"")</f>
        <v>A112</v>
      </c>
    </row>
    <row r="128" spans="22:25" x14ac:dyDescent="0.25">
      <c r="V128" t="str">
        <f t="shared" si="1"/>
        <v>113   A113</v>
      </c>
      <c r="W128">
        <v>113</v>
      </c>
      <c r="Y128" s="230" t="str">
        <f>IF(LEN('OSNOVNA PLAČA'!B122)&gt;0&gt;0,'OSNOVNA PLAČA'!B122,"")</f>
        <v>A113</v>
      </c>
    </row>
    <row r="129" spans="22:25" x14ac:dyDescent="0.25">
      <c r="V129" t="str">
        <f t="shared" si="1"/>
        <v>114   A114</v>
      </c>
      <c r="W129">
        <v>114</v>
      </c>
      <c r="Y129" s="230" t="str">
        <f>IF(LEN('OSNOVNA PLAČA'!B123)&gt;0&gt;0,'OSNOVNA PLAČA'!B123,"")</f>
        <v>A114</v>
      </c>
    </row>
    <row r="130" spans="22:25" x14ac:dyDescent="0.25">
      <c r="V130" t="str">
        <f t="shared" si="1"/>
        <v>115   A115</v>
      </c>
      <c r="W130">
        <v>115</v>
      </c>
      <c r="Y130" s="230" t="str">
        <f>IF(LEN('OSNOVNA PLAČA'!B124)&gt;0&gt;0,'OSNOVNA PLAČA'!B124,"")</f>
        <v>A115</v>
      </c>
    </row>
    <row r="131" spans="22:25" x14ac:dyDescent="0.25">
      <c r="V131" t="str">
        <f t="shared" si="1"/>
        <v>116   A116</v>
      </c>
      <c r="W131">
        <v>116</v>
      </c>
      <c r="Y131" s="230" t="str">
        <f>IF(LEN('OSNOVNA PLAČA'!B125)&gt;0&gt;0,'OSNOVNA PLAČA'!B125,"")</f>
        <v>A116</v>
      </c>
    </row>
    <row r="132" spans="22:25" x14ac:dyDescent="0.25">
      <c r="V132" t="str">
        <f t="shared" si="1"/>
        <v>117   A117</v>
      </c>
      <c r="W132">
        <v>117</v>
      </c>
      <c r="Y132" s="230" t="str">
        <f>IF(LEN('OSNOVNA PLAČA'!B126)&gt;0&gt;0,'OSNOVNA PLAČA'!B126,"")</f>
        <v>A117</v>
      </c>
    </row>
    <row r="133" spans="22:25" x14ac:dyDescent="0.25">
      <c r="V133" t="str">
        <f t="shared" si="1"/>
        <v>118   A118</v>
      </c>
      <c r="W133">
        <v>118</v>
      </c>
      <c r="Y133" s="230" t="str">
        <f>IF(LEN('OSNOVNA PLAČA'!B127)&gt;0&gt;0,'OSNOVNA PLAČA'!B127,"")</f>
        <v>A118</v>
      </c>
    </row>
    <row r="134" spans="22:25" x14ac:dyDescent="0.25">
      <c r="V134" t="str">
        <f t="shared" si="1"/>
        <v>119   A119</v>
      </c>
      <c r="W134">
        <v>119</v>
      </c>
      <c r="Y134" s="230" t="str">
        <f>IF(LEN('OSNOVNA PLAČA'!B128)&gt;0&gt;0,'OSNOVNA PLAČA'!B128,"")</f>
        <v>A119</v>
      </c>
    </row>
    <row r="135" spans="22:25" x14ac:dyDescent="0.25">
      <c r="V135" t="str">
        <f t="shared" si="1"/>
        <v>120   A120</v>
      </c>
      <c r="W135">
        <v>120</v>
      </c>
      <c r="Y135" s="230" t="str">
        <f>IF(LEN('OSNOVNA PLAČA'!B129)&gt;0&gt;0,'OSNOVNA PLAČA'!B129,"")</f>
        <v>A120</v>
      </c>
    </row>
    <row r="136" spans="22:25" x14ac:dyDescent="0.25">
      <c r="V136" t="str">
        <f t="shared" si="1"/>
        <v>121   A121</v>
      </c>
      <c r="W136">
        <v>121</v>
      </c>
      <c r="Y136" s="230" t="str">
        <f>IF(LEN('OSNOVNA PLAČA'!B130)&gt;0&gt;0,'OSNOVNA PLAČA'!B130,"")</f>
        <v>A121</v>
      </c>
    </row>
    <row r="137" spans="22:25" x14ac:dyDescent="0.25">
      <c r="V137" t="str">
        <f t="shared" si="1"/>
        <v>122   A122</v>
      </c>
      <c r="W137">
        <v>122</v>
      </c>
      <c r="Y137" s="230" t="str">
        <f>IF(LEN('OSNOVNA PLAČA'!B131)&gt;0&gt;0,'OSNOVNA PLAČA'!B131,"")</f>
        <v>A122</v>
      </c>
    </row>
    <row r="138" spans="22:25" x14ac:dyDescent="0.25">
      <c r="V138" t="str">
        <f t="shared" si="1"/>
        <v>123   A123</v>
      </c>
      <c r="W138">
        <v>123</v>
      </c>
      <c r="Y138" s="230" t="str">
        <f>IF(LEN('OSNOVNA PLAČA'!B132)&gt;0&gt;0,'OSNOVNA PLAČA'!B132,"")</f>
        <v>A123</v>
      </c>
    </row>
    <row r="139" spans="22:25" x14ac:dyDescent="0.25">
      <c r="V139" t="str">
        <f t="shared" si="1"/>
        <v>124   A124</v>
      </c>
      <c r="W139">
        <v>124</v>
      </c>
      <c r="Y139" s="230" t="str">
        <f>IF(LEN('OSNOVNA PLAČA'!B133)&gt;0&gt;0,'OSNOVNA PLAČA'!B133,"")</f>
        <v>A124</v>
      </c>
    </row>
    <row r="140" spans="22:25" x14ac:dyDescent="0.25">
      <c r="V140" t="str">
        <f t="shared" si="1"/>
        <v>125   A125</v>
      </c>
      <c r="W140">
        <v>125</v>
      </c>
      <c r="Y140" s="230" t="str">
        <f>IF(LEN('OSNOVNA PLAČA'!B134)&gt;0&gt;0,'OSNOVNA PLAČA'!B134,"")</f>
        <v>A125</v>
      </c>
    </row>
    <row r="141" spans="22:25" x14ac:dyDescent="0.25">
      <c r="V141" t="str">
        <f t="shared" si="1"/>
        <v>126   A126</v>
      </c>
      <c r="W141">
        <v>126</v>
      </c>
      <c r="Y141" s="230" t="str">
        <f>IF(LEN('OSNOVNA PLAČA'!B135)&gt;0&gt;0,'OSNOVNA PLAČA'!B135,"")</f>
        <v>A126</v>
      </c>
    </row>
    <row r="142" spans="22:25" x14ac:dyDescent="0.25">
      <c r="V142" t="str">
        <f t="shared" si="1"/>
        <v>127   A127</v>
      </c>
      <c r="W142">
        <v>127</v>
      </c>
      <c r="Y142" s="230" t="str">
        <f>IF(LEN('OSNOVNA PLAČA'!B136)&gt;0&gt;0,'OSNOVNA PLAČA'!B136,"")</f>
        <v>A127</v>
      </c>
    </row>
    <row r="143" spans="22:25" x14ac:dyDescent="0.25">
      <c r="V143" t="str">
        <f t="shared" si="1"/>
        <v>128   A128</v>
      </c>
      <c r="W143">
        <v>128</v>
      </c>
      <c r="Y143" s="230" t="str">
        <f>IF(LEN('OSNOVNA PLAČA'!B137)&gt;0&gt;0,'OSNOVNA PLAČA'!B137,"")</f>
        <v>A128</v>
      </c>
    </row>
    <row r="144" spans="22:25" x14ac:dyDescent="0.25">
      <c r="V144" t="str">
        <f t="shared" si="1"/>
        <v>129   A129</v>
      </c>
      <c r="W144">
        <v>129</v>
      </c>
      <c r="Y144" s="230" t="str">
        <f>IF(LEN('OSNOVNA PLAČA'!B138)&gt;0&gt;0,'OSNOVNA PLAČA'!B138,"")</f>
        <v>A129</v>
      </c>
    </row>
    <row r="145" spans="22:25" x14ac:dyDescent="0.25">
      <c r="V145" t="str">
        <f t="shared" ref="V145:V165" si="2">IF(LEN(Y145)&gt;0,CONCATENATE(TEXT(W145,0),"   ",Y145),"")</f>
        <v>130   A130</v>
      </c>
      <c r="W145">
        <v>130</v>
      </c>
      <c r="Y145" s="230" t="str">
        <f>IF(LEN('OSNOVNA PLAČA'!B139)&gt;0&gt;0,'OSNOVNA PLAČA'!B139,"")</f>
        <v>A130</v>
      </c>
    </row>
    <row r="146" spans="22:25" x14ac:dyDescent="0.25">
      <c r="V146" t="str">
        <f t="shared" si="2"/>
        <v>131   A131</v>
      </c>
      <c r="W146">
        <v>131</v>
      </c>
      <c r="Y146" s="230" t="str">
        <f>IF(LEN('OSNOVNA PLAČA'!B140)&gt;0&gt;0,'OSNOVNA PLAČA'!B140,"")</f>
        <v>A131</v>
      </c>
    </row>
    <row r="147" spans="22:25" x14ac:dyDescent="0.25">
      <c r="V147" t="str">
        <f t="shared" si="2"/>
        <v>132   A132</v>
      </c>
      <c r="W147">
        <v>132</v>
      </c>
      <c r="Y147" s="230" t="str">
        <f>IF(LEN('OSNOVNA PLAČA'!B141)&gt;0&gt;0,'OSNOVNA PLAČA'!B141,"")</f>
        <v>A132</v>
      </c>
    </row>
    <row r="148" spans="22:25" x14ac:dyDescent="0.25">
      <c r="V148" t="str">
        <f t="shared" si="2"/>
        <v>133   A133</v>
      </c>
      <c r="W148">
        <v>133</v>
      </c>
      <c r="Y148" s="230" t="str">
        <f>IF(LEN('OSNOVNA PLAČA'!B142)&gt;0&gt;0,'OSNOVNA PLAČA'!B142,"")</f>
        <v>A133</v>
      </c>
    </row>
    <row r="149" spans="22:25" x14ac:dyDescent="0.25">
      <c r="V149" t="str">
        <f t="shared" si="2"/>
        <v>134   A134</v>
      </c>
      <c r="W149">
        <v>134</v>
      </c>
      <c r="Y149" s="230" t="str">
        <f>IF(LEN('OSNOVNA PLAČA'!B143)&gt;0&gt;0,'OSNOVNA PLAČA'!B143,"")</f>
        <v>A134</v>
      </c>
    </row>
    <row r="150" spans="22:25" x14ac:dyDescent="0.25">
      <c r="V150" t="str">
        <f t="shared" si="2"/>
        <v>135   A135</v>
      </c>
      <c r="W150">
        <v>135</v>
      </c>
      <c r="Y150" s="230" t="str">
        <f>IF(LEN('OSNOVNA PLAČA'!B144)&gt;0&gt;0,'OSNOVNA PLAČA'!B144,"")</f>
        <v>A135</v>
      </c>
    </row>
    <row r="151" spans="22:25" x14ac:dyDescent="0.25">
      <c r="V151" t="str">
        <f t="shared" si="2"/>
        <v>136   A136</v>
      </c>
      <c r="W151">
        <v>136</v>
      </c>
      <c r="Y151" s="230" t="str">
        <f>IF(LEN('OSNOVNA PLAČA'!B145)&gt;0&gt;0,'OSNOVNA PLAČA'!B145,"")</f>
        <v>A136</v>
      </c>
    </row>
    <row r="152" spans="22:25" x14ac:dyDescent="0.25">
      <c r="V152" t="str">
        <f t="shared" si="2"/>
        <v>137   A137</v>
      </c>
      <c r="W152">
        <v>137</v>
      </c>
      <c r="Y152" s="230" t="str">
        <f>IF(LEN('OSNOVNA PLAČA'!B146)&gt;0&gt;0,'OSNOVNA PLAČA'!B146,"")</f>
        <v>A137</v>
      </c>
    </row>
    <row r="153" spans="22:25" x14ac:dyDescent="0.25">
      <c r="V153" t="str">
        <f t="shared" si="2"/>
        <v>138   A138</v>
      </c>
      <c r="W153">
        <v>138</v>
      </c>
      <c r="Y153" s="230" t="str">
        <f>IF(LEN('OSNOVNA PLAČA'!B147)&gt;0&gt;0,'OSNOVNA PLAČA'!B147,"")</f>
        <v>A138</v>
      </c>
    </row>
    <row r="154" spans="22:25" x14ac:dyDescent="0.25">
      <c r="V154" t="str">
        <f t="shared" si="2"/>
        <v>139   A139</v>
      </c>
      <c r="W154">
        <v>139</v>
      </c>
      <c r="Y154" s="230" t="str">
        <f>IF(LEN('OSNOVNA PLAČA'!B148)&gt;0&gt;0,'OSNOVNA PLAČA'!B148,"")</f>
        <v>A139</v>
      </c>
    </row>
    <row r="155" spans="22:25" x14ac:dyDescent="0.25">
      <c r="V155" t="str">
        <f t="shared" si="2"/>
        <v>140   A140</v>
      </c>
      <c r="W155">
        <v>140</v>
      </c>
      <c r="Y155" s="230" t="str">
        <f>IF(LEN('OSNOVNA PLAČA'!B149)&gt;0&gt;0,'OSNOVNA PLAČA'!B149,"")</f>
        <v>A140</v>
      </c>
    </row>
    <row r="156" spans="22:25" x14ac:dyDescent="0.25">
      <c r="V156" t="str">
        <f t="shared" si="2"/>
        <v>141   A141</v>
      </c>
      <c r="W156">
        <v>141</v>
      </c>
      <c r="Y156" s="230" t="str">
        <f>IF(LEN('OSNOVNA PLAČA'!B150)&gt;0&gt;0,'OSNOVNA PLAČA'!B150,"")</f>
        <v>A141</v>
      </c>
    </row>
    <row r="157" spans="22:25" x14ac:dyDescent="0.25">
      <c r="V157" t="str">
        <f t="shared" si="2"/>
        <v>142   A142</v>
      </c>
      <c r="W157">
        <v>142</v>
      </c>
      <c r="Y157" s="230" t="str">
        <f>IF(LEN('OSNOVNA PLAČA'!B151)&gt;0&gt;0,'OSNOVNA PLAČA'!B151,"")</f>
        <v>A142</v>
      </c>
    </row>
    <row r="158" spans="22:25" x14ac:dyDescent="0.25">
      <c r="V158" t="str">
        <f t="shared" si="2"/>
        <v>143   A143</v>
      </c>
      <c r="W158">
        <v>143</v>
      </c>
      <c r="Y158" s="230" t="str">
        <f>IF(LEN('OSNOVNA PLAČA'!B152)&gt;0&gt;0,'OSNOVNA PLAČA'!B152,"")</f>
        <v>A143</v>
      </c>
    </row>
    <row r="159" spans="22:25" x14ac:dyDescent="0.25">
      <c r="V159" t="str">
        <f t="shared" si="2"/>
        <v>144   A144</v>
      </c>
      <c r="W159">
        <v>144</v>
      </c>
      <c r="Y159" s="230" t="str">
        <f>IF(LEN('OSNOVNA PLAČA'!B153)&gt;0&gt;0,'OSNOVNA PLAČA'!B153,"")</f>
        <v>A144</v>
      </c>
    </row>
    <row r="160" spans="22:25" x14ac:dyDescent="0.25">
      <c r="V160" t="str">
        <f t="shared" si="2"/>
        <v>145   A145</v>
      </c>
      <c r="W160">
        <v>145</v>
      </c>
      <c r="Y160" s="230" t="str">
        <f>IF(LEN('OSNOVNA PLAČA'!B154)&gt;0&gt;0,'OSNOVNA PLAČA'!B154,"")</f>
        <v>A145</v>
      </c>
    </row>
    <row r="161" spans="22:25" x14ac:dyDescent="0.25">
      <c r="V161" t="str">
        <f t="shared" si="2"/>
        <v>146   A146</v>
      </c>
      <c r="W161">
        <v>146</v>
      </c>
      <c r="Y161" s="230" t="str">
        <f>IF(LEN('OSNOVNA PLAČA'!B155)&gt;0&gt;0,'OSNOVNA PLAČA'!B155,"")</f>
        <v>A146</v>
      </c>
    </row>
    <row r="162" spans="22:25" x14ac:dyDescent="0.25">
      <c r="V162" t="str">
        <f t="shared" si="2"/>
        <v>147   A147</v>
      </c>
      <c r="W162">
        <v>147</v>
      </c>
      <c r="Y162" s="230" t="str">
        <f>IF(LEN('OSNOVNA PLAČA'!B156)&gt;0&gt;0,'OSNOVNA PLAČA'!B156,"")</f>
        <v>A147</v>
      </c>
    </row>
    <row r="163" spans="22:25" x14ac:dyDescent="0.25">
      <c r="V163" t="str">
        <f t="shared" si="2"/>
        <v>148   A148</v>
      </c>
      <c r="W163">
        <v>148</v>
      </c>
      <c r="Y163" s="230" t="str">
        <f>IF(LEN('OSNOVNA PLAČA'!B157)&gt;0&gt;0,'OSNOVNA PLAČA'!B157,"")</f>
        <v>A148</v>
      </c>
    </row>
    <row r="164" spans="22:25" x14ac:dyDescent="0.25">
      <c r="V164" t="str">
        <f t="shared" si="2"/>
        <v>149   A149</v>
      </c>
      <c r="W164">
        <v>149</v>
      </c>
      <c r="Y164" s="230" t="str">
        <f>IF(LEN('OSNOVNA PLAČA'!B158)&gt;0&gt;0,'OSNOVNA PLAČA'!B158,"")</f>
        <v>A149</v>
      </c>
    </row>
    <row r="165" spans="22:25" x14ac:dyDescent="0.25">
      <c r="V165" t="str">
        <f t="shared" si="2"/>
        <v>150   A150</v>
      </c>
      <c r="W165">
        <v>150</v>
      </c>
      <c r="Y165" s="230" t="str">
        <f>IF(LEN('OSNOVNA PLAČA'!B159)&gt;0&gt;0,'OSNOVNA PLAČA'!B159,"")</f>
        <v>A150</v>
      </c>
    </row>
    <row r="166" spans="22:25" x14ac:dyDescent="0.25">
      <c r="Y166" s="230"/>
    </row>
    <row r="167" spans="22:25" x14ac:dyDescent="0.25">
      <c r="Y167" s="230"/>
    </row>
    <row r="168" spans="22:25" x14ac:dyDescent="0.25">
      <c r="Y168" s="230"/>
    </row>
    <row r="169" spans="22:25" x14ac:dyDescent="0.25">
      <c r="Y169" s="230"/>
    </row>
    <row r="170" spans="22:25" x14ac:dyDescent="0.25">
      <c r="Y170" s="230"/>
    </row>
    <row r="171" spans="22:25" x14ac:dyDescent="0.25">
      <c r="Y171" s="230"/>
    </row>
    <row r="172" spans="22:25" x14ac:dyDescent="0.25">
      <c r="Y172" s="230"/>
    </row>
    <row r="173" spans="22:25" x14ac:dyDescent="0.25">
      <c r="Y173" s="230"/>
    </row>
    <row r="174" spans="22:25" x14ac:dyDescent="0.25">
      <c r="Y174" s="230"/>
    </row>
    <row r="175" spans="22:25" x14ac:dyDescent="0.25">
      <c r="Y175" s="230"/>
    </row>
    <row r="176" spans="22:25" x14ac:dyDescent="0.25">
      <c r="Y176" s="230"/>
    </row>
    <row r="177" spans="25:25" x14ac:dyDescent="0.25">
      <c r="Y177" s="230"/>
    </row>
    <row r="178" spans="25:25" x14ac:dyDescent="0.25">
      <c r="Y178" s="230"/>
    </row>
    <row r="179" spans="25:25" x14ac:dyDescent="0.25">
      <c r="Y179" s="230"/>
    </row>
    <row r="180" spans="25:25" x14ac:dyDescent="0.25">
      <c r="Y180" s="230"/>
    </row>
    <row r="181" spans="25:25" x14ac:dyDescent="0.25">
      <c r="Y181" s="230"/>
    </row>
    <row r="182" spans="25:25" x14ac:dyDescent="0.25">
      <c r="Y182" s="230"/>
    </row>
    <row r="183" spans="25:25" x14ac:dyDescent="0.25">
      <c r="Y183" s="230"/>
    </row>
    <row r="184" spans="25:25" x14ac:dyDescent="0.25">
      <c r="Y184" s="230"/>
    </row>
    <row r="185" spans="25:25" x14ac:dyDescent="0.25">
      <c r="Y185" s="230"/>
    </row>
    <row r="186" spans="25:25" x14ac:dyDescent="0.25">
      <c r="Y186" s="230"/>
    </row>
    <row r="187" spans="25:25" x14ac:dyDescent="0.25">
      <c r="Y187" s="230"/>
    </row>
    <row r="188" spans="25:25" x14ac:dyDescent="0.25">
      <c r="Y188" s="230"/>
    </row>
    <row r="189" spans="25:25" x14ac:dyDescent="0.25">
      <c r="Y189" s="230"/>
    </row>
    <row r="190" spans="25:25" x14ac:dyDescent="0.25">
      <c r="Y190" s="230"/>
    </row>
    <row r="191" spans="25:25" x14ac:dyDescent="0.25">
      <c r="Y191" s="230"/>
    </row>
    <row r="192" spans="25:25" x14ac:dyDescent="0.25">
      <c r="Y192" s="230"/>
    </row>
    <row r="193" spans="25:25" x14ac:dyDescent="0.25">
      <c r="Y193" s="230"/>
    </row>
    <row r="194" spans="25:25" x14ac:dyDescent="0.25">
      <c r="Y194" s="230"/>
    </row>
    <row r="195" spans="25:25" x14ac:dyDescent="0.25">
      <c r="Y195" s="230"/>
    </row>
    <row r="196" spans="25:25" x14ac:dyDescent="0.25">
      <c r="Y196" s="230"/>
    </row>
    <row r="197" spans="25:25" x14ac:dyDescent="0.25">
      <c r="Y197" s="230"/>
    </row>
    <row r="198" spans="25:25" x14ac:dyDescent="0.25">
      <c r="Y198" s="230"/>
    </row>
    <row r="199" spans="25:25" x14ac:dyDescent="0.25">
      <c r="Y199" s="230"/>
    </row>
    <row r="200" spans="25:25" x14ac:dyDescent="0.25">
      <c r="Y200" s="230"/>
    </row>
    <row r="201" spans="25:25" x14ac:dyDescent="0.25">
      <c r="Y201" s="230"/>
    </row>
    <row r="202" spans="25:25" x14ac:dyDescent="0.25">
      <c r="Y202" s="230"/>
    </row>
    <row r="203" spans="25:25" x14ac:dyDescent="0.25">
      <c r="Y203" s="230"/>
    </row>
    <row r="204" spans="25:25" x14ac:dyDescent="0.25">
      <c r="Y204" s="230"/>
    </row>
    <row r="205" spans="25:25" x14ac:dyDescent="0.25">
      <c r="Y205" s="230"/>
    </row>
    <row r="206" spans="25:25" x14ac:dyDescent="0.25">
      <c r="Y206" s="230"/>
    </row>
    <row r="207" spans="25:25" x14ac:dyDescent="0.25">
      <c r="Y207" s="230"/>
    </row>
    <row r="208" spans="25:25" x14ac:dyDescent="0.25">
      <c r="Y208" s="230"/>
    </row>
    <row r="209" spans="25:25" x14ac:dyDescent="0.25">
      <c r="Y209" s="230"/>
    </row>
    <row r="210" spans="25:25" x14ac:dyDescent="0.25">
      <c r="Y210" s="230"/>
    </row>
    <row r="211" spans="25:25" x14ac:dyDescent="0.25">
      <c r="Y211" s="230"/>
    </row>
    <row r="212" spans="25:25" x14ac:dyDescent="0.25">
      <c r="Y212" s="230"/>
    </row>
    <row r="213" spans="25:25" x14ac:dyDescent="0.25">
      <c r="Y213" s="230"/>
    </row>
    <row r="214" spans="25:25" x14ac:dyDescent="0.25">
      <c r="Y214" s="230"/>
    </row>
    <row r="215" spans="25:25" x14ac:dyDescent="0.25">
      <c r="Y215" s="230"/>
    </row>
    <row r="216" spans="25:25" x14ac:dyDescent="0.25">
      <c r="Y216" s="230"/>
    </row>
    <row r="217" spans="25:25" x14ac:dyDescent="0.25">
      <c r="Y217" s="230"/>
    </row>
    <row r="218" spans="25:25" x14ac:dyDescent="0.25">
      <c r="Y218" s="230"/>
    </row>
    <row r="219" spans="25:25" x14ac:dyDescent="0.25">
      <c r="Y219" s="230"/>
    </row>
    <row r="220" spans="25:25" x14ac:dyDescent="0.25">
      <c r="Y220" s="230"/>
    </row>
    <row r="221" spans="25:25" x14ac:dyDescent="0.25">
      <c r="Y221" s="230"/>
    </row>
    <row r="222" spans="25:25" x14ac:dyDescent="0.25">
      <c r="Y222" s="230"/>
    </row>
    <row r="223" spans="25:25" x14ac:dyDescent="0.25">
      <c r="Y223" s="230"/>
    </row>
    <row r="224" spans="25:25" x14ac:dyDescent="0.25">
      <c r="Y224" s="230"/>
    </row>
    <row r="225" spans="25:25" x14ac:dyDescent="0.25">
      <c r="Y225" s="230"/>
    </row>
    <row r="226" spans="25:25" x14ac:dyDescent="0.25">
      <c r="Y226" s="230"/>
    </row>
    <row r="227" spans="25:25" x14ac:dyDescent="0.25">
      <c r="Y227" s="230"/>
    </row>
    <row r="228" spans="25:25" x14ac:dyDescent="0.25">
      <c r="Y228" s="230"/>
    </row>
    <row r="229" spans="25:25" x14ac:dyDescent="0.25">
      <c r="Y229" s="230"/>
    </row>
    <row r="230" spans="25:25" x14ac:dyDescent="0.25">
      <c r="Y230" s="230"/>
    </row>
    <row r="231" spans="25:25" x14ac:dyDescent="0.25">
      <c r="Y231" s="230"/>
    </row>
    <row r="232" spans="25:25" x14ac:dyDescent="0.25">
      <c r="Y232" s="230"/>
    </row>
    <row r="233" spans="25:25" x14ac:dyDescent="0.25">
      <c r="Y233" s="230"/>
    </row>
    <row r="234" spans="25:25" x14ac:dyDescent="0.25">
      <c r="Y234" s="230"/>
    </row>
    <row r="235" spans="25:25" x14ac:dyDescent="0.25">
      <c r="Y235" s="230"/>
    </row>
    <row r="236" spans="25:25" x14ac:dyDescent="0.25">
      <c r="Y236" s="230"/>
    </row>
    <row r="237" spans="25:25" x14ac:dyDescent="0.25">
      <c r="Y237" s="230"/>
    </row>
    <row r="238" spans="25:25" x14ac:dyDescent="0.25">
      <c r="Y238" s="230"/>
    </row>
    <row r="239" spans="25:25" x14ac:dyDescent="0.25">
      <c r="Y239" s="230"/>
    </row>
    <row r="240" spans="25:25" x14ac:dyDescent="0.25">
      <c r="Y240" s="230"/>
    </row>
    <row r="241" spans="25:25" x14ac:dyDescent="0.25">
      <c r="Y241" s="230"/>
    </row>
    <row r="242" spans="25:25" x14ac:dyDescent="0.25">
      <c r="Y242" s="230"/>
    </row>
    <row r="243" spans="25:25" x14ac:dyDescent="0.25">
      <c r="Y243" s="230"/>
    </row>
    <row r="244" spans="25:25" x14ac:dyDescent="0.25">
      <c r="Y244" s="230"/>
    </row>
    <row r="245" spans="25:25" x14ac:dyDescent="0.25">
      <c r="Y245" s="230"/>
    </row>
    <row r="246" spans="25:25" x14ac:dyDescent="0.25">
      <c r="Y246" s="230"/>
    </row>
    <row r="247" spans="25:25" x14ac:dyDescent="0.25">
      <c r="Y247" s="230"/>
    </row>
    <row r="248" spans="25:25" x14ac:dyDescent="0.25">
      <c r="Y248" s="230"/>
    </row>
    <row r="249" spans="25:25" x14ac:dyDescent="0.25">
      <c r="Y249" s="230"/>
    </row>
    <row r="250" spans="25:25" x14ac:dyDescent="0.25">
      <c r="Y250" s="230"/>
    </row>
    <row r="251" spans="25:25" x14ac:dyDescent="0.25">
      <c r="Y251" s="230"/>
    </row>
    <row r="252" spans="25:25" x14ac:dyDescent="0.25">
      <c r="Y252" s="230"/>
    </row>
    <row r="253" spans="25:25" x14ac:dyDescent="0.25">
      <c r="Y253" s="230"/>
    </row>
    <row r="254" spans="25:25" x14ac:dyDescent="0.25">
      <c r="Y254" s="230"/>
    </row>
    <row r="255" spans="25:25" x14ac:dyDescent="0.25">
      <c r="Y255" s="230"/>
    </row>
    <row r="256" spans="25:25" x14ac:dyDescent="0.25">
      <c r="Y256" s="230"/>
    </row>
    <row r="257" spans="25:25" x14ac:dyDescent="0.25">
      <c r="Y257" s="230"/>
    </row>
    <row r="258" spans="25:25" x14ac:dyDescent="0.25">
      <c r="Y258" s="230"/>
    </row>
    <row r="259" spans="25:25" x14ac:dyDescent="0.25">
      <c r="Y259" s="230"/>
    </row>
    <row r="260" spans="25:25" x14ac:dyDescent="0.25">
      <c r="Y260" s="230"/>
    </row>
    <row r="261" spans="25:25" x14ac:dyDescent="0.25">
      <c r="Y261" s="230"/>
    </row>
    <row r="262" spans="25:25" x14ac:dyDescent="0.25">
      <c r="Y262" s="230"/>
    </row>
    <row r="263" spans="25:25" x14ac:dyDescent="0.25">
      <c r="Y263" s="230"/>
    </row>
    <row r="264" spans="25:25" x14ac:dyDescent="0.25">
      <c r="Y264" s="230"/>
    </row>
    <row r="265" spans="25:25" x14ac:dyDescent="0.25">
      <c r="Y265" s="230"/>
    </row>
    <row r="266" spans="25:25" x14ac:dyDescent="0.25">
      <c r="Y266" s="230"/>
    </row>
    <row r="267" spans="25:25" x14ac:dyDescent="0.25">
      <c r="Y267" s="230"/>
    </row>
    <row r="268" spans="25:25" x14ac:dyDescent="0.25">
      <c r="Y268" s="230"/>
    </row>
    <row r="269" spans="25:25" x14ac:dyDescent="0.25">
      <c r="Y269" s="230"/>
    </row>
    <row r="270" spans="25:25" x14ac:dyDescent="0.25">
      <c r="Y270" s="230"/>
    </row>
    <row r="271" spans="25:25" x14ac:dyDescent="0.25">
      <c r="Y271" s="230"/>
    </row>
    <row r="272" spans="25:25" x14ac:dyDescent="0.25">
      <c r="Y272" s="230"/>
    </row>
    <row r="273" spans="25:25" x14ac:dyDescent="0.25">
      <c r="Y273" s="230"/>
    </row>
    <row r="274" spans="25:25" x14ac:dyDescent="0.25">
      <c r="Y274" s="230"/>
    </row>
    <row r="275" spans="25:25" x14ac:dyDescent="0.25">
      <c r="Y275" s="230"/>
    </row>
    <row r="276" spans="25:25" x14ac:dyDescent="0.25">
      <c r="Y276" s="230"/>
    </row>
    <row r="277" spans="25:25" x14ac:dyDescent="0.25">
      <c r="Y277" s="230"/>
    </row>
    <row r="278" spans="25:25" x14ac:dyDescent="0.25">
      <c r="Y278" s="230"/>
    </row>
    <row r="279" spans="25:25" x14ac:dyDescent="0.25">
      <c r="Y279" s="230"/>
    </row>
    <row r="280" spans="25:25" x14ac:dyDescent="0.25">
      <c r="Y280" s="230"/>
    </row>
    <row r="281" spans="25:25" x14ac:dyDescent="0.25">
      <c r="Y281" s="230"/>
    </row>
    <row r="282" spans="25:25" x14ac:dyDescent="0.25">
      <c r="Y282" s="230"/>
    </row>
    <row r="283" spans="25:25" x14ac:dyDescent="0.25">
      <c r="Y283" s="230"/>
    </row>
    <row r="284" spans="25:25" x14ac:dyDescent="0.25">
      <c r="Y284" s="230"/>
    </row>
    <row r="285" spans="25:25" x14ac:dyDescent="0.25">
      <c r="Y285" s="230"/>
    </row>
    <row r="286" spans="25:25" x14ac:dyDescent="0.25">
      <c r="Y286" s="230"/>
    </row>
    <row r="287" spans="25:25" x14ac:dyDescent="0.25">
      <c r="Y287" s="230"/>
    </row>
    <row r="288" spans="25:25" x14ac:dyDescent="0.25">
      <c r="Y288" s="230"/>
    </row>
    <row r="289" spans="25:25" x14ac:dyDescent="0.25">
      <c r="Y289" s="230"/>
    </row>
    <row r="290" spans="25:25" x14ac:dyDescent="0.25">
      <c r="Y290" s="230"/>
    </row>
    <row r="291" spans="25:25" x14ac:dyDescent="0.25">
      <c r="Y291" s="230"/>
    </row>
    <row r="292" spans="25:25" x14ac:dyDescent="0.25">
      <c r="Y292" s="230"/>
    </row>
    <row r="293" spans="25:25" x14ac:dyDescent="0.25">
      <c r="Y293" s="230"/>
    </row>
    <row r="294" spans="25:25" x14ac:dyDescent="0.25">
      <c r="Y294" s="230"/>
    </row>
    <row r="295" spans="25:25" x14ac:dyDescent="0.25">
      <c r="Y295" s="230"/>
    </row>
    <row r="296" spans="25:25" x14ac:dyDescent="0.25">
      <c r="Y296" s="230"/>
    </row>
    <row r="297" spans="25:25" x14ac:dyDescent="0.25">
      <c r="Y297" s="230"/>
    </row>
    <row r="298" spans="25:25" x14ac:dyDescent="0.25">
      <c r="Y298" s="230"/>
    </row>
    <row r="299" spans="25:25" x14ac:dyDescent="0.25">
      <c r="Y299" s="230"/>
    </row>
    <row r="300" spans="25:25" x14ac:dyDescent="0.25">
      <c r="Y300" s="230"/>
    </row>
    <row r="301" spans="25:25" x14ac:dyDescent="0.25">
      <c r="Y301" s="230"/>
    </row>
    <row r="302" spans="25:25" x14ac:dyDescent="0.25">
      <c r="Y302" s="230"/>
    </row>
    <row r="303" spans="25:25" x14ac:dyDescent="0.25">
      <c r="Y303" s="230"/>
    </row>
    <row r="304" spans="25:25" x14ac:dyDescent="0.25">
      <c r="Y304" s="230"/>
    </row>
    <row r="305" spans="25:25" x14ac:dyDescent="0.25">
      <c r="Y305" s="230"/>
    </row>
    <row r="306" spans="25:25" x14ac:dyDescent="0.25">
      <c r="Y306" s="230"/>
    </row>
    <row r="307" spans="25:25" x14ac:dyDescent="0.25">
      <c r="Y307" s="230"/>
    </row>
    <row r="308" spans="25:25" x14ac:dyDescent="0.25">
      <c r="Y308" s="230"/>
    </row>
    <row r="309" spans="25:25" x14ac:dyDescent="0.25">
      <c r="Y309" s="230"/>
    </row>
    <row r="310" spans="25:25" x14ac:dyDescent="0.25">
      <c r="Y310" s="230"/>
    </row>
    <row r="311" spans="25:25" x14ac:dyDescent="0.25">
      <c r="Y311" s="230"/>
    </row>
    <row r="312" spans="25:25" x14ac:dyDescent="0.25">
      <c r="Y312" s="230"/>
    </row>
    <row r="313" spans="25:25" x14ac:dyDescent="0.25">
      <c r="Y313" s="230"/>
    </row>
    <row r="314" spans="25:25" x14ac:dyDescent="0.25">
      <c r="Y314" s="230"/>
    </row>
    <row r="315" spans="25:25" x14ac:dyDescent="0.25">
      <c r="Y315" s="230"/>
    </row>
    <row r="316" spans="25:25" x14ac:dyDescent="0.25">
      <c r="Y316" s="230"/>
    </row>
    <row r="317" spans="25:25" x14ac:dyDescent="0.25">
      <c r="Y317" s="230"/>
    </row>
    <row r="318" spans="25:25" x14ac:dyDescent="0.25">
      <c r="Y318" s="230"/>
    </row>
    <row r="319" spans="25:25" x14ac:dyDescent="0.25">
      <c r="Y319" s="230"/>
    </row>
    <row r="320" spans="25:25" x14ac:dyDescent="0.25">
      <c r="Y320" s="230"/>
    </row>
    <row r="321" spans="25:25" x14ac:dyDescent="0.25">
      <c r="Y321" s="230"/>
    </row>
    <row r="322" spans="25:25" x14ac:dyDescent="0.25">
      <c r="Y322" s="230"/>
    </row>
    <row r="323" spans="25:25" x14ac:dyDescent="0.25">
      <c r="Y323" s="230"/>
    </row>
    <row r="324" spans="25:25" x14ac:dyDescent="0.25">
      <c r="Y324" s="230"/>
    </row>
    <row r="325" spans="25:25" x14ac:dyDescent="0.25">
      <c r="Y325" s="230"/>
    </row>
    <row r="326" spans="25:25" x14ac:dyDescent="0.25">
      <c r="Y326" s="230"/>
    </row>
    <row r="327" spans="25:25" x14ac:dyDescent="0.25">
      <c r="Y327" s="230"/>
    </row>
    <row r="328" spans="25:25" x14ac:dyDescent="0.25">
      <c r="Y328" s="230"/>
    </row>
    <row r="329" spans="25:25" x14ac:dyDescent="0.25">
      <c r="Y329" s="230"/>
    </row>
    <row r="330" spans="25:25" x14ac:dyDescent="0.25">
      <c r="Y330" s="230"/>
    </row>
    <row r="331" spans="25:25" x14ac:dyDescent="0.25">
      <c r="Y331" s="230"/>
    </row>
    <row r="332" spans="25:25" x14ac:dyDescent="0.25">
      <c r="Y332" s="230"/>
    </row>
    <row r="333" spans="25:25" x14ac:dyDescent="0.25">
      <c r="Y333" s="230"/>
    </row>
    <row r="334" spans="25:25" x14ac:dyDescent="0.25">
      <c r="Y334" s="230"/>
    </row>
    <row r="335" spans="25:25" x14ac:dyDescent="0.25">
      <c r="Y335" s="230"/>
    </row>
    <row r="336" spans="25:25" x14ac:dyDescent="0.25">
      <c r="Y336" s="230"/>
    </row>
    <row r="337" spans="25:25" x14ac:dyDescent="0.25">
      <c r="Y337" s="230"/>
    </row>
    <row r="338" spans="25:25" x14ac:dyDescent="0.25">
      <c r="Y338" s="230"/>
    </row>
    <row r="339" spans="25:25" x14ac:dyDescent="0.25">
      <c r="Y339" s="230"/>
    </row>
    <row r="340" spans="25:25" x14ac:dyDescent="0.25">
      <c r="Y340" s="230"/>
    </row>
    <row r="341" spans="25:25" x14ac:dyDescent="0.25">
      <c r="Y341" s="230"/>
    </row>
    <row r="342" spans="25:25" x14ac:dyDescent="0.25">
      <c r="Y342" s="230"/>
    </row>
    <row r="343" spans="25:25" x14ac:dyDescent="0.25">
      <c r="Y343" s="230"/>
    </row>
    <row r="344" spans="25:25" x14ac:dyDescent="0.25">
      <c r="Y344" s="230"/>
    </row>
    <row r="345" spans="25:25" x14ac:dyDescent="0.25">
      <c r="Y345" s="230"/>
    </row>
    <row r="346" spans="25:25" x14ac:dyDescent="0.25">
      <c r="Y346" s="230"/>
    </row>
    <row r="347" spans="25:25" x14ac:dyDescent="0.25">
      <c r="Y347" s="230"/>
    </row>
    <row r="348" spans="25:25" x14ac:dyDescent="0.25">
      <c r="Y348" s="230"/>
    </row>
    <row r="349" spans="25:25" x14ac:dyDescent="0.25">
      <c r="Y349" s="230"/>
    </row>
    <row r="350" spans="25:25" x14ac:dyDescent="0.25">
      <c r="Y350" s="230"/>
    </row>
    <row r="351" spans="25:25" x14ac:dyDescent="0.25">
      <c r="Y351" s="230"/>
    </row>
    <row r="352" spans="25:25" x14ac:dyDescent="0.25">
      <c r="Y352" s="230"/>
    </row>
    <row r="353" spans="25:25" x14ac:dyDescent="0.25">
      <c r="Y353" s="230"/>
    </row>
    <row r="354" spans="25:25" x14ac:dyDescent="0.25">
      <c r="Y354" s="230"/>
    </row>
    <row r="355" spans="25:25" x14ac:dyDescent="0.25">
      <c r="Y355" s="230"/>
    </row>
    <row r="356" spans="25:25" x14ac:dyDescent="0.25">
      <c r="Y356" s="230"/>
    </row>
    <row r="357" spans="25:25" x14ac:dyDescent="0.25">
      <c r="Y357" s="230"/>
    </row>
    <row r="358" spans="25:25" x14ac:dyDescent="0.25">
      <c r="Y358" s="230"/>
    </row>
    <row r="359" spans="25:25" x14ac:dyDescent="0.25">
      <c r="Y359" s="230"/>
    </row>
    <row r="360" spans="25:25" x14ac:dyDescent="0.25">
      <c r="Y360" s="230"/>
    </row>
    <row r="361" spans="25:25" x14ac:dyDescent="0.25">
      <c r="Y361" s="230"/>
    </row>
    <row r="362" spans="25:25" x14ac:dyDescent="0.25">
      <c r="Y362" s="230"/>
    </row>
    <row r="363" spans="25:25" x14ac:dyDescent="0.25">
      <c r="Y363" s="230"/>
    </row>
    <row r="364" spans="25:25" x14ac:dyDescent="0.25">
      <c r="Y364" s="230"/>
    </row>
    <row r="365" spans="25:25" x14ac:dyDescent="0.25">
      <c r="Y365" s="230"/>
    </row>
    <row r="366" spans="25:25" x14ac:dyDescent="0.25">
      <c r="Y366" s="230"/>
    </row>
    <row r="367" spans="25:25" x14ac:dyDescent="0.25">
      <c r="Y367" s="230"/>
    </row>
    <row r="368" spans="25:25" x14ac:dyDescent="0.25">
      <c r="Y368" s="230"/>
    </row>
    <row r="369" spans="25:25" x14ac:dyDescent="0.25">
      <c r="Y369" s="230"/>
    </row>
    <row r="370" spans="25:25" x14ac:dyDescent="0.25">
      <c r="Y370" s="230"/>
    </row>
    <row r="371" spans="25:25" x14ac:dyDescent="0.25">
      <c r="Y371" s="230"/>
    </row>
    <row r="372" spans="25:25" x14ac:dyDescent="0.25">
      <c r="Y372" s="230"/>
    </row>
    <row r="373" spans="25:25" x14ac:dyDescent="0.25">
      <c r="Y373" s="230"/>
    </row>
    <row r="374" spans="25:25" x14ac:dyDescent="0.25">
      <c r="Y374" s="230"/>
    </row>
    <row r="375" spans="25:25" x14ac:dyDescent="0.25">
      <c r="Y375" s="230"/>
    </row>
    <row r="376" spans="25:25" x14ac:dyDescent="0.25">
      <c r="Y376" s="230"/>
    </row>
    <row r="377" spans="25:25" x14ac:dyDescent="0.25">
      <c r="Y377" s="230"/>
    </row>
    <row r="378" spans="25:25" x14ac:dyDescent="0.25">
      <c r="Y378" s="230"/>
    </row>
    <row r="379" spans="25:25" x14ac:dyDescent="0.25">
      <c r="Y379" s="230"/>
    </row>
    <row r="380" spans="25:25" x14ac:dyDescent="0.25">
      <c r="Y380" s="230"/>
    </row>
    <row r="381" spans="25:25" x14ac:dyDescent="0.25">
      <c r="Y381" s="230"/>
    </row>
    <row r="382" spans="25:25" x14ac:dyDescent="0.25">
      <c r="Y382" s="230"/>
    </row>
    <row r="383" spans="25:25" x14ac:dyDescent="0.25">
      <c r="Y383" s="230"/>
    </row>
    <row r="384" spans="25:25" x14ac:dyDescent="0.25">
      <c r="Y384" s="230"/>
    </row>
    <row r="385" spans="25:25" x14ac:dyDescent="0.25">
      <c r="Y385" s="230"/>
    </row>
    <row r="386" spans="25:25" x14ac:dyDescent="0.25">
      <c r="Y386" s="230"/>
    </row>
    <row r="387" spans="25:25" x14ac:dyDescent="0.25">
      <c r="Y387" s="230"/>
    </row>
    <row r="388" spans="25:25" x14ac:dyDescent="0.25">
      <c r="Y388" s="230"/>
    </row>
    <row r="389" spans="25:25" x14ac:dyDescent="0.25">
      <c r="Y389" s="230"/>
    </row>
    <row r="390" spans="25:25" x14ac:dyDescent="0.25">
      <c r="Y390" s="230"/>
    </row>
    <row r="391" spans="25:25" x14ac:dyDescent="0.25">
      <c r="Y391" s="230"/>
    </row>
    <row r="392" spans="25:25" x14ac:dyDescent="0.25">
      <c r="Y392" s="230"/>
    </row>
    <row r="393" spans="25:25" x14ac:dyDescent="0.25">
      <c r="Y393" s="230"/>
    </row>
    <row r="394" spans="25:25" x14ac:dyDescent="0.25">
      <c r="Y394" s="230"/>
    </row>
    <row r="395" spans="25:25" x14ac:dyDescent="0.25">
      <c r="Y395" s="230"/>
    </row>
    <row r="396" spans="25:25" x14ac:dyDescent="0.25">
      <c r="Y396" s="230"/>
    </row>
    <row r="397" spans="25:25" x14ac:dyDescent="0.25">
      <c r="Y397" s="230"/>
    </row>
    <row r="398" spans="25:25" x14ac:dyDescent="0.25">
      <c r="Y398" s="230"/>
    </row>
    <row r="399" spans="25:25" x14ac:dyDescent="0.25">
      <c r="Y399" s="230"/>
    </row>
    <row r="400" spans="25:25" x14ac:dyDescent="0.25">
      <c r="Y400" s="230"/>
    </row>
    <row r="401" spans="25:25" x14ac:dyDescent="0.25">
      <c r="Y401" s="230"/>
    </row>
    <row r="402" spans="25:25" x14ac:dyDescent="0.25">
      <c r="Y402" s="230"/>
    </row>
    <row r="403" spans="25:25" x14ac:dyDescent="0.25">
      <c r="Y403" s="230"/>
    </row>
    <row r="404" spans="25:25" x14ac:dyDescent="0.25">
      <c r="Y404" s="230"/>
    </row>
    <row r="405" spans="25:25" x14ac:dyDescent="0.25">
      <c r="Y405" s="230"/>
    </row>
    <row r="406" spans="25:25" x14ac:dyDescent="0.25">
      <c r="Y406" s="230"/>
    </row>
    <row r="407" spans="25:25" x14ac:dyDescent="0.25">
      <c r="Y407" s="230"/>
    </row>
    <row r="408" spans="25:25" x14ac:dyDescent="0.25">
      <c r="Y408" s="230"/>
    </row>
    <row r="409" spans="25:25" x14ac:dyDescent="0.25">
      <c r="Y409" s="230"/>
    </row>
    <row r="410" spans="25:25" x14ac:dyDescent="0.25">
      <c r="Y410" s="230"/>
    </row>
    <row r="411" spans="25:25" x14ac:dyDescent="0.25">
      <c r="Y411" s="230"/>
    </row>
    <row r="412" spans="25:25" x14ac:dyDescent="0.25">
      <c r="Y412" s="230"/>
    </row>
    <row r="413" spans="25:25" x14ac:dyDescent="0.25">
      <c r="Y413" s="230"/>
    </row>
    <row r="414" spans="25:25" x14ac:dyDescent="0.25">
      <c r="Y414" s="230"/>
    </row>
    <row r="415" spans="25:25" x14ac:dyDescent="0.25">
      <c r="Y415" s="230"/>
    </row>
    <row r="416" spans="25:25" x14ac:dyDescent="0.25">
      <c r="Y416" s="230"/>
    </row>
    <row r="417" spans="25:25" x14ac:dyDescent="0.25">
      <c r="Y417" s="230"/>
    </row>
    <row r="418" spans="25:25" x14ac:dyDescent="0.25">
      <c r="Y418" s="230"/>
    </row>
    <row r="419" spans="25:25" x14ac:dyDescent="0.25">
      <c r="Y419" s="230"/>
    </row>
    <row r="420" spans="25:25" x14ac:dyDescent="0.25">
      <c r="Y420" s="230"/>
    </row>
    <row r="421" spans="25:25" x14ac:dyDescent="0.25">
      <c r="Y421" s="230"/>
    </row>
    <row r="422" spans="25:25" x14ac:dyDescent="0.25">
      <c r="Y422" s="230"/>
    </row>
    <row r="423" spans="25:25" x14ac:dyDescent="0.25">
      <c r="Y423" s="230"/>
    </row>
    <row r="424" spans="25:25" x14ac:dyDescent="0.25">
      <c r="Y424" s="230"/>
    </row>
    <row r="425" spans="25:25" x14ac:dyDescent="0.25">
      <c r="Y425" s="230"/>
    </row>
    <row r="426" spans="25:25" x14ac:dyDescent="0.25">
      <c r="Y426" s="230"/>
    </row>
    <row r="427" spans="25:25" x14ac:dyDescent="0.25">
      <c r="Y427" s="230"/>
    </row>
    <row r="428" spans="25:25" x14ac:dyDescent="0.25">
      <c r="Y428" s="230"/>
    </row>
    <row r="429" spans="25:25" x14ac:dyDescent="0.25">
      <c r="Y429" s="230"/>
    </row>
    <row r="430" spans="25:25" x14ac:dyDescent="0.25">
      <c r="Y430" s="230"/>
    </row>
    <row r="431" spans="25:25" x14ac:dyDescent="0.25">
      <c r="Y431" s="230"/>
    </row>
    <row r="432" spans="25:25" x14ac:dyDescent="0.25">
      <c r="Y432" s="230"/>
    </row>
    <row r="433" spans="25:25" x14ac:dyDescent="0.25">
      <c r="Y433" s="230"/>
    </row>
    <row r="434" spans="25:25" x14ac:dyDescent="0.25">
      <c r="Y434" s="230"/>
    </row>
    <row r="435" spans="25:25" x14ac:dyDescent="0.25">
      <c r="Y435" s="230"/>
    </row>
    <row r="436" spans="25:25" x14ac:dyDescent="0.25">
      <c r="Y436" s="230"/>
    </row>
    <row r="437" spans="25:25" x14ac:dyDescent="0.25">
      <c r="Y437" s="230"/>
    </row>
    <row r="438" spans="25:25" x14ac:dyDescent="0.25">
      <c r="Y438" s="230"/>
    </row>
    <row r="439" spans="25:25" x14ac:dyDescent="0.25">
      <c r="Y439" s="230"/>
    </row>
    <row r="440" spans="25:25" x14ac:dyDescent="0.25">
      <c r="Y440" s="230"/>
    </row>
    <row r="441" spans="25:25" x14ac:dyDescent="0.25">
      <c r="Y441" s="230"/>
    </row>
    <row r="442" spans="25:25" x14ac:dyDescent="0.25">
      <c r="Y442" s="230"/>
    </row>
    <row r="443" spans="25:25" x14ac:dyDescent="0.25">
      <c r="Y443" s="230"/>
    </row>
    <row r="444" spans="25:25" x14ac:dyDescent="0.25">
      <c r="Y444" s="230"/>
    </row>
    <row r="445" spans="25:25" x14ac:dyDescent="0.25">
      <c r="Y445" s="230"/>
    </row>
    <row r="446" spans="25:25" x14ac:dyDescent="0.25">
      <c r="Y446" s="230"/>
    </row>
    <row r="447" spans="25:25" x14ac:dyDescent="0.25">
      <c r="Y447" s="230"/>
    </row>
    <row r="448" spans="25:25" x14ac:dyDescent="0.25">
      <c r="Y448" s="230"/>
    </row>
    <row r="449" spans="25:25" x14ac:dyDescent="0.25">
      <c r="Y449" s="230"/>
    </row>
    <row r="450" spans="25:25" x14ac:dyDescent="0.25">
      <c r="Y450" s="230"/>
    </row>
    <row r="451" spans="25:25" x14ac:dyDescent="0.25">
      <c r="Y451" s="230"/>
    </row>
    <row r="452" spans="25:25" x14ac:dyDescent="0.25">
      <c r="Y452" s="230"/>
    </row>
    <row r="453" spans="25:25" x14ac:dyDescent="0.25">
      <c r="Y453" s="230"/>
    </row>
    <row r="454" spans="25:25" x14ac:dyDescent="0.25">
      <c r="Y454" s="230"/>
    </row>
    <row r="455" spans="25:25" x14ac:dyDescent="0.25">
      <c r="Y455" s="230"/>
    </row>
    <row r="456" spans="25:25" x14ac:dyDescent="0.25">
      <c r="Y456" s="230"/>
    </row>
    <row r="457" spans="25:25" x14ac:dyDescent="0.25">
      <c r="Y457" s="230"/>
    </row>
    <row r="458" spans="25:25" x14ac:dyDescent="0.25">
      <c r="Y458" s="230"/>
    </row>
    <row r="459" spans="25:25" x14ac:dyDescent="0.25">
      <c r="Y459" s="230"/>
    </row>
    <row r="460" spans="25:25" x14ac:dyDescent="0.25">
      <c r="Y460" s="230"/>
    </row>
    <row r="461" spans="25:25" x14ac:dyDescent="0.25">
      <c r="Y461" s="230"/>
    </row>
    <row r="462" spans="25:25" x14ac:dyDescent="0.25">
      <c r="Y462" s="230"/>
    </row>
    <row r="463" spans="25:25" x14ac:dyDescent="0.25">
      <c r="Y463" s="230"/>
    </row>
    <row r="464" spans="25:25" x14ac:dyDescent="0.25">
      <c r="Y464" s="230"/>
    </row>
    <row r="465" spans="25:25" x14ac:dyDescent="0.25">
      <c r="Y465" s="230"/>
    </row>
    <row r="466" spans="25:25" x14ac:dyDescent="0.25">
      <c r="Y466" s="230"/>
    </row>
    <row r="467" spans="25:25" x14ac:dyDescent="0.25">
      <c r="Y467" s="230"/>
    </row>
    <row r="468" spans="25:25" x14ac:dyDescent="0.25">
      <c r="Y468" s="230"/>
    </row>
    <row r="469" spans="25:25" x14ac:dyDescent="0.25">
      <c r="Y469" s="230"/>
    </row>
    <row r="470" spans="25:25" x14ac:dyDescent="0.25">
      <c r="Y470" s="230"/>
    </row>
    <row r="471" spans="25:25" x14ac:dyDescent="0.25">
      <c r="Y471" s="230"/>
    </row>
    <row r="472" spans="25:25" x14ac:dyDescent="0.25">
      <c r="Y472" s="230"/>
    </row>
    <row r="473" spans="25:25" x14ac:dyDescent="0.25">
      <c r="Y473" s="230"/>
    </row>
    <row r="474" spans="25:25" x14ac:dyDescent="0.25">
      <c r="Y474" s="230"/>
    </row>
    <row r="475" spans="25:25" x14ac:dyDescent="0.25">
      <c r="Y475" s="230"/>
    </row>
    <row r="476" spans="25:25" x14ac:dyDescent="0.25">
      <c r="Y476" s="230"/>
    </row>
    <row r="477" spans="25:25" x14ac:dyDescent="0.25">
      <c r="Y477" s="230"/>
    </row>
    <row r="478" spans="25:25" x14ac:dyDescent="0.25">
      <c r="Y478" s="230"/>
    </row>
    <row r="479" spans="25:25" x14ac:dyDescent="0.25">
      <c r="Y479" s="230"/>
    </row>
    <row r="480" spans="25:25" x14ac:dyDescent="0.25">
      <c r="Y480" s="230"/>
    </row>
    <row r="481" spans="25:25" x14ac:dyDescent="0.25">
      <c r="Y481" s="230"/>
    </row>
    <row r="482" spans="25:25" x14ac:dyDescent="0.25">
      <c r="Y482" s="230"/>
    </row>
    <row r="483" spans="25:25" x14ac:dyDescent="0.25">
      <c r="Y483" s="230"/>
    </row>
    <row r="484" spans="25:25" x14ac:dyDescent="0.25">
      <c r="Y484" s="230"/>
    </row>
    <row r="485" spans="25:25" x14ac:dyDescent="0.25">
      <c r="Y485" s="230"/>
    </row>
    <row r="486" spans="25:25" x14ac:dyDescent="0.25">
      <c r="Y486" s="230"/>
    </row>
    <row r="487" spans="25:25" x14ac:dyDescent="0.25">
      <c r="Y487" s="230"/>
    </row>
    <row r="488" spans="25:25" x14ac:dyDescent="0.25">
      <c r="Y488" s="230"/>
    </row>
    <row r="489" spans="25:25" x14ac:dyDescent="0.25">
      <c r="Y489" s="230"/>
    </row>
    <row r="490" spans="25:25" x14ac:dyDescent="0.25">
      <c r="Y490" s="230"/>
    </row>
    <row r="491" spans="25:25" x14ac:dyDescent="0.25">
      <c r="Y491" s="230"/>
    </row>
    <row r="492" spans="25:25" x14ac:dyDescent="0.25">
      <c r="Y492" s="230"/>
    </row>
    <row r="493" spans="25:25" x14ac:dyDescent="0.25">
      <c r="Y493" s="230"/>
    </row>
    <row r="494" spans="25:25" x14ac:dyDescent="0.25">
      <c r="Y494" s="230"/>
    </row>
    <row r="495" spans="25:25" x14ac:dyDescent="0.25">
      <c r="Y495" s="230"/>
    </row>
    <row r="496" spans="25:25" x14ac:dyDescent="0.25">
      <c r="Y496" s="230"/>
    </row>
    <row r="497" spans="25:25" x14ac:dyDescent="0.25">
      <c r="Y497" s="230"/>
    </row>
    <row r="498" spans="25:25" x14ac:dyDescent="0.25">
      <c r="Y498" s="230"/>
    </row>
    <row r="499" spans="25:25" x14ac:dyDescent="0.25">
      <c r="Y499" s="230"/>
    </row>
    <row r="500" spans="25:25" x14ac:dyDescent="0.25">
      <c r="Y500" s="230"/>
    </row>
    <row r="501" spans="25:25" x14ac:dyDescent="0.25">
      <c r="Y501" s="230"/>
    </row>
    <row r="502" spans="25:25" x14ac:dyDescent="0.25">
      <c r="Y502" s="230"/>
    </row>
    <row r="503" spans="25:25" x14ac:dyDescent="0.25">
      <c r="Y503" s="230"/>
    </row>
    <row r="504" spans="25:25" x14ac:dyDescent="0.25">
      <c r="Y504" s="230"/>
    </row>
    <row r="505" spans="25:25" x14ac:dyDescent="0.25">
      <c r="Y505" s="230"/>
    </row>
    <row r="506" spans="25:25" x14ac:dyDescent="0.25">
      <c r="Y506" s="230"/>
    </row>
    <row r="507" spans="25:25" x14ac:dyDescent="0.25">
      <c r="Y507" s="230"/>
    </row>
    <row r="508" spans="25:25" x14ac:dyDescent="0.25">
      <c r="Y508" s="230"/>
    </row>
    <row r="509" spans="25:25" x14ac:dyDescent="0.25">
      <c r="Y509" s="230"/>
    </row>
    <row r="510" spans="25:25" x14ac:dyDescent="0.25">
      <c r="Y510" s="230"/>
    </row>
    <row r="511" spans="25:25" x14ac:dyDescent="0.25">
      <c r="Y511" s="230"/>
    </row>
    <row r="512" spans="25:25" x14ac:dyDescent="0.25">
      <c r="Y512" s="230"/>
    </row>
    <row r="513" spans="25:25" x14ac:dyDescent="0.25">
      <c r="Y513" s="230"/>
    </row>
    <row r="514" spans="25:25" x14ac:dyDescent="0.25">
      <c r="Y514" s="230"/>
    </row>
    <row r="515" spans="25:25" x14ac:dyDescent="0.25">
      <c r="Y515" s="230"/>
    </row>
    <row r="516" spans="25:25" x14ac:dyDescent="0.25">
      <c r="Y516" s="230"/>
    </row>
    <row r="517" spans="25:25" x14ac:dyDescent="0.25">
      <c r="Y517" s="230"/>
    </row>
    <row r="518" spans="25:25" x14ac:dyDescent="0.25">
      <c r="Y518" s="230"/>
    </row>
    <row r="519" spans="25:25" x14ac:dyDescent="0.25">
      <c r="Y519" s="230"/>
    </row>
    <row r="520" spans="25:25" x14ac:dyDescent="0.25">
      <c r="Y520" s="230"/>
    </row>
    <row r="521" spans="25:25" x14ac:dyDescent="0.25">
      <c r="Y521" s="230"/>
    </row>
    <row r="522" spans="25:25" x14ac:dyDescent="0.25">
      <c r="Y522" s="230"/>
    </row>
    <row r="523" spans="25:25" x14ac:dyDescent="0.25">
      <c r="Y523" s="230"/>
    </row>
    <row r="524" spans="25:25" x14ac:dyDescent="0.25">
      <c r="Y524" s="230"/>
    </row>
    <row r="525" spans="25:25" x14ac:dyDescent="0.25">
      <c r="Y525" s="230"/>
    </row>
    <row r="526" spans="25:25" x14ac:dyDescent="0.25">
      <c r="Y526" s="230"/>
    </row>
    <row r="527" spans="25:25" x14ac:dyDescent="0.25">
      <c r="Y527" s="230"/>
    </row>
    <row r="528" spans="25:25" x14ac:dyDescent="0.25">
      <c r="Y528" s="230"/>
    </row>
    <row r="529" spans="25:25" x14ac:dyDescent="0.25">
      <c r="Y529" s="230"/>
    </row>
    <row r="530" spans="25:25" x14ac:dyDescent="0.25">
      <c r="Y530" s="230"/>
    </row>
    <row r="531" spans="25:25" x14ac:dyDescent="0.25">
      <c r="Y531" s="230"/>
    </row>
    <row r="532" spans="25:25" x14ac:dyDescent="0.25">
      <c r="Y532" s="230"/>
    </row>
    <row r="533" spans="25:25" x14ac:dyDescent="0.25">
      <c r="Y533" s="230"/>
    </row>
    <row r="534" spans="25:25" x14ac:dyDescent="0.25">
      <c r="Y534" s="230"/>
    </row>
    <row r="535" spans="25:25" x14ac:dyDescent="0.25">
      <c r="Y535" s="230"/>
    </row>
    <row r="536" spans="25:25" x14ac:dyDescent="0.25">
      <c r="Y536" s="230"/>
    </row>
    <row r="537" spans="25:25" x14ac:dyDescent="0.25">
      <c r="Y537" s="230"/>
    </row>
    <row r="538" spans="25:25" x14ac:dyDescent="0.25">
      <c r="Y538" s="230"/>
    </row>
    <row r="539" spans="25:25" x14ac:dyDescent="0.25">
      <c r="Y539" s="230"/>
    </row>
    <row r="540" spans="25:25" x14ac:dyDescent="0.25">
      <c r="Y540" s="230"/>
    </row>
    <row r="541" spans="25:25" x14ac:dyDescent="0.25">
      <c r="Y541" s="230"/>
    </row>
    <row r="542" spans="25:25" x14ac:dyDescent="0.25">
      <c r="Y542" s="230"/>
    </row>
    <row r="543" spans="25:25" x14ac:dyDescent="0.25">
      <c r="Y543" s="230"/>
    </row>
    <row r="544" spans="25:25" x14ac:dyDescent="0.25">
      <c r="Y544" s="230"/>
    </row>
    <row r="545" spans="25:25" x14ac:dyDescent="0.25">
      <c r="Y545" s="230"/>
    </row>
    <row r="546" spans="25:25" x14ac:dyDescent="0.25">
      <c r="Y546" s="230"/>
    </row>
    <row r="547" spans="25:25" x14ac:dyDescent="0.25">
      <c r="Y547" s="230"/>
    </row>
    <row r="548" spans="25:25" x14ac:dyDescent="0.25">
      <c r="Y548" s="230"/>
    </row>
    <row r="549" spans="25:25" x14ac:dyDescent="0.25">
      <c r="Y549" s="230"/>
    </row>
    <row r="550" spans="25:25" x14ac:dyDescent="0.25">
      <c r="Y550" s="230"/>
    </row>
    <row r="551" spans="25:25" x14ac:dyDescent="0.25">
      <c r="Y551" s="230"/>
    </row>
    <row r="552" spans="25:25" x14ac:dyDescent="0.25">
      <c r="Y552" s="230"/>
    </row>
    <row r="553" spans="25:25" x14ac:dyDescent="0.25">
      <c r="Y553" s="230"/>
    </row>
    <row r="554" spans="25:25" x14ac:dyDescent="0.25">
      <c r="Y554" s="230"/>
    </row>
    <row r="555" spans="25:25" x14ac:dyDescent="0.25">
      <c r="Y555" s="230"/>
    </row>
    <row r="556" spans="25:25" x14ac:dyDescent="0.25">
      <c r="Y556" s="230"/>
    </row>
    <row r="557" spans="25:25" x14ac:dyDescent="0.25">
      <c r="Y557" s="230"/>
    </row>
    <row r="558" spans="25:25" x14ac:dyDescent="0.25">
      <c r="Y558" s="230"/>
    </row>
    <row r="559" spans="25:25" x14ac:dyDescent="0.25">
      <c r="Y559" s="230"/>
    </row>
    <row r="560" spans="25:25" x14ac:dyDescent="0.25">
      <c r="Y560" s="230"/>
    </row>
    <row r="561" spans="25:25" x14ac:dyDescent="0.25">
      <c r="Y561" s="230"/>
    </row>
    <row r="562" spans="25:25" x14ac:dyDescent="0.25">
      <c r="Y562" s="230"/>
    </row>
    <row r="563" spans="25:25" x14ac:dyDescent="0.25">
      <c r="Y563" s="230"/>
    </row>
    <row r="564" spans="25:25" x14ac:dyDescent="0.25">
      <c r="Y564" s="230"/>
    </row>
    <row r="565" spans="25:25" x14ac:dyDescent="0.25">
      <c r="Y565" s="230"/>
    </row>
    <row r="566" spans="25:25" x14ac:dyDescent="0.25">
      <c r="Y566" s="230"/>
    </row>
    <row r="567" spans="25:25" x14ac:dyDescent="0.25">
      <c r="Y567" s="230"/>
    </row>
    <row r="568" spans="25:25" x14ac:dyDescent="0.25">
      <c r="Y568" s="230"/>
    </row>
    <row r="569" spans="25:25" x14ac:dyDescent="0.25">
      <c r="Y569" s="230"/>
    </row>
    <row r="570" spans="25:25" x14ac:dyDescent="0.25">
      <c r="Y570" s="230"/>
    </row>
    <row r="571" spans="25:25" x14ac:dyDescent="0.25">
      <c r="Y571" s="230"/>
    </row>
    <row r="572" spans="25:25" x14ac:dyDescent="0.25">
      <c r="Y572" s="230"/>
    </row>
    <row r="573" spans="25:25" x14ac:dyDescent="0.25">
      <c r="Y573" s="230"/>
    </row>
    <row r="574" spans="25:25" x14ac:dyDescent="0.25">
      <c r="Y574" s="230"/>
    </row>
    <row r="575" spans="25:25" x14ac:dyDescent="0.25">
      <c r="Y575" s="230"/>
    </row>
    <row r="576" spans="25:25" x14ac:dyDescent="0.25">
      <c r="Y576" s="230"/>
    </row>
    <row r="577" spans="25:25" x14ac:dyDescent="0.25">
      <c r="Y577" s="230"/>
    </row>
    <row r="578" spans="25:25" x14ac:dyDescent="0.25">
      <c r="Y578" s="230"/>
    </row>
    <row r="579" spans="25:25" x14ac:dyDescent="0.25">
      <c r="Y579" s="230"/>
    </row>
    <row r="580" spans="25:25" x14ac:dyDescent="0.25">
      <c r="Y580" s="230"/>
    </row>
    <row r="581" spans="25:25" x14ac:dyDescent="0.25">
      <c r="Y581" s="230"/>
    </row>
    <row r="582" spans="25:25" x14ac:dyDescent="0.25">
      <c r="Y582" s="230"/>
    </row>
    <row r="583" spans="25:25" x14ac:dyDescent="0.25">
      <c r="Y583" s="230"/>
    </row>
    <row r="584" spans="25:25" x14ac:dyDescent="0.25">
      <c r="Y584" s="230"/>
    </row>
    <row r="585" spans="25:25" x14ac:dyDescent="0.25">
      <c r="Y585" s="230"/>
    </row>
    <row r="586" spans="25:25" x14ac:dyDescent="0.25">
      <c r="Y586" s="230"/>
    </row>
    <row r="587" spans="25:25" x14ac:dyDescent="0.25">
      <c r="Y587" s="230"/>
    </row>
    <row r="588" spans="25:25" x14ac:dyDescent="0.25">
      <c r="Y588" s="230"/>
    </row>
    <row r="589" spans="25:25" x14ac:dyDescent="0.25">
      <c r="Y589" s="230"/>
    </row>
    <row r="590" spans="25:25" x14ac:dyDescent="0.25">
      <c r="Y590" s="230"/>
    </row>
    <row r="591" spans="25:25" x14ac:dyDescent="0.25">
      <c r="Y591" s="230"/>
    </row>
    <row r="592" spans="25:25" x14ac:dyDescent="0.25">
      <c r="Y592" s="230"/>
    </row>
    <row r="593" spans="25:25" x14ac:dyDescent="0.25">
      <c r="Y593" s="230"/>
    </row>
    <row r="594" spans="25:25" x14ac:dyDescent="0.25">
      <c r="Y594" s="230"/>
    </row>
    <row r="595" spans="25:25" x14ac:dyDescent="0.25">
      <c r="Y595" s="230"/>
    </row>
    <row r="596" spans="25:25" x14ac:dyDescent="0.25">
      <c r="Y596" s="230"/>
    </row>
    <row r="597" spans="25:25" x14ac:dyDescent="0.25">
      <c r="Y597" s="230"/>
    </row>
    <row r="598" spans="25:25" x14ac:dyDescent="0.25">
      <c r="Y598" s="230"/>
    </row>
    <row r="599" spans="25:25" x14ac:dyDescent="0.25">
      <c r="Y599" s="230"/>
    </row>
    <row r="600" spans="25:25" x14ac:dyDescent="0.25">
      <c r="Y600" s="230"/>
    </row>
    <row r="601" spans="25:25" x14ac:dyDescent="0.25">
      <c r="Y601" s="230"/>
    </row>
    <row r="602" spans="25:25" x14ac:dyDescent="0.25">
      <c r="Y602" s="230"/>
    </row>
    <row r="603" spans="25:25" x14ac:dyDescent="0.25">
      <c r="Y603" s="230"/>
    </row>
    <row r="604" spans="25:25" x14ac:dyDescent="0.25">
      <c r="Y604" s="230"/>
    </row>
    <row r="605" spans="25:25" x14ac:dyDescent="0.25">
      <c r="Y605" s="230"/>
    </row>
    <row r="606" spans="25:25" x14ac:dyDescent="0.25">
      <c r="Y606" s="230"/>
    </row>
    <row r="607" spans="25:25" x14ac:dyDescent="0.25">
      <c r="Y607" s="230"/>
    </row>
    <row r="608" spans="25:25" x14ac:dyDescent="0.25">
      <c r="Y608" s="230"/>
    </row>
    <row r="609" spans="25:25" x14ac:dyDescent="0.25">
      <c r="Y609" s="230"/>
    </row>
    <row r="610" spans="25:25" x14ac:dyDescent="0.25">
      <c r="Y610" s="230"/>
    </row>
    <row r="611" spans="25:25" x14ac:dyDescent="0.25">
      <c r="Y611" s="230"/>
    </row>
    <row r="612" spans="25:25" x14ac:dyDescent="0.25">
      <c r="Y612" s="230"/>
    </row>
    <row r="613" spans="25:25" x14ac:dyDescent="0.25">
      <c r="Y613" s="230"/>
    </row>
    <row r="614" spans="25:25" x14ac:dyDescent="0.25">
      <c r="Y614" s="230"/>
    </row>
    <row r="615" spans="25:25" x14ac:dyDescent="0.25">
      <c r="Y615" s="230"/>
    </row>
    <row r="616" spans="25:25" x14ac:dyDescent="0.25">
      <c r="Y616" s="230"/>
    </row>
    <row r="617" spans="25:25" x14ac:dyDescent="0.25">
      <c r="Y617" s="230"/>
    </row>
    <row r="618" spans="25:25" x14ac:dyDescent="0.25">
      <c r="Y618" s="230"/>
    </row>
    <row r="619" spans="25:25" x14ac:dyDescent="0.25">
      <c r="Y619" s="230"/>
    </row>
    <row r="620" spans="25:25" x14ac:dyDescent="0.25">
      <c r="Y620" s="230"/>
    </row>
    <row r="621" spans="25:25" x14ac:dyDescent="0.25">
      <c r="Y621" s="230"/>
    </row>
    <row r="622" spans="25:25" x14ac:dyDescent="0.25">
      <c r="Y622" s="230"/>
    </row>
    <row r="623" spans="25:25" x14ac:dyDescent="0.25">
      <c r="Y623" s="230"/>
    </row>
    <row r="624" spans="25:25" x14ac:dyDescent="0.25">
      <c r="Y624" s="230"/>
    </row>
    <row r="625" spans="25:25" x14ac:dyDescent="0.25">
      <c r="Y625" s="230"/>
    </row>
    <row r="626" spans="25:25" x14ac:dyDescent="0.25">
      <c r="Y626" s="230"/>
    </row>
    <row r="627" spans="25:25" x14ac:dyDescent="0.25">
      <c r="Y627" s="230"/>
    </row>
    <row r="628" spans="25:25" x14ac:dyDescent="0.25">
      <c r="Y628" s="230"/>
    </row>
    <row r="629" spans="25:25" x14ac:dyDescent="0.25">
      <c r="Y629" s="230"/>
    </row>
    <row r="630" spans="25:25" x14ac:dyDescent="0.25">
      <c r="Y630" s="230"/>
    </row>
    <row r="631" spans="25:25" x14ac:dyDescent="0.25">
      <c r="Y631" s="230"/>
    </row>
    <row r="632" spans="25:25" x14ac:dyDescent="0.25">
      <c r="Y632" s="230"/>
    </row>
    <row r="633" spans="25:25" x14ac:dyDescent="0.25">
      <c r="Y633" s="230"/>
    </row>
    <row r="634" spans="25:25" x14ac:dyDescent="0.25">
      <c r="Y634" s="230"/>
    </row>
    <row r="635" spans="25:25" x14ac:dyDescent="0.25">
      <c r="Y635" s="230"/>
    </row>
    <row r="636" spans="25:25" x14ac:dyDescent="0.25">
      <c r="Y636" s="230"/>
    </row>
    <row r="637" spans="25:25" x14ac:dyDescent="0.25">
      <c r="Y637" s="230"/>
    </row>
    <row r="638" spans="25:25" x14ac:dyDescent="0.25">
      <c r="Y638" s="230"/>
    </row>
    <row r="639" spans="25:25" x14ac:dyDescent="0.25">
      <c r="Y639" s="230"/>
    </row>
    <row r="640" spans="25:25" x14ac:dyDescent="0.25">
      <c r="Y640" s="230"/>
    </row>
    <row r="641" spans="25:25" x14ac:dyDescent="0.25">
      <c r="Y641" s="230"/>
    </row>
    <row r="642" spans="25:25" x14ac:dyDescent="0.25">
      <c r="Y642" s="230"/>
    </row>
    <row r="643" spans="25:25" x14ac:dyDescent="0.25">
      <c r="Y643" s="230"/>
    </row>
    <row r="644" spans="25:25" x14ac:dyDescent="0.25">
      <c r="Y644" s="230"/>
    </row>
    <row r="645" spans="25:25" x14ac:dyDescent="0.25">
      <c r="Y645" s="230"/>
    </row>
    <row r="646" spans="25:25" x14ac:dyDescent="0.25">
      <c r="Y646" s="230"/>
    </row>
    <row r="647" spans="25:25" x14ac:dyDescent="0.25">
      <c r="Y647" s="230"/>
    </row>
    <row r="648" spans="25:25" x14ac:dyDescent="0.25">
      <c r="Y648" s="230"/>
    </row>
    <row r="649" spans="25:25" x14ac:dyDescent="0.25">
      <c r="Y649" s="230"/>
    </row>
    <row r="650" spans="25:25" x14ac:dyDescent="0.25">
      <c r="Y650" s="230"/>
    </row>
    <row r="651" spans="25:25" x14ac:dyDescent="0.25">
      <c r="Y651" s="230"/>
    </row>
    <row r="652" spans="25:25" x14ac:dyDescent="0.25">
      <c r="Y652" s="230"/>
    </row>
    <row r="653" spans="25:25" x14ac:dyDescent="0.25">
      <c r="Y653" s="230"/>
    </row>
    <row r="654" spans="25:25" x14ac:dyDescent="0.25">
      <c r="Y654" s="230"/>
    </row>
    <row r="655" spans="25:25" x14ac:dyDescent="0.25">
      <c r="Y655" s="230"/>
    </row>
    <row r="656" spans="25:25" x14ac:dyDescent="0.25">
      <c r="Y656" s="230"/>
    </row>
    <row r="657" spans="25:25" x14ac:dyDescent="0.25">
      <c r="Y657" s="230"/>
    </row>
    <row r="658" spans="25:25" x14ac:dyDescent="0.25">
      <c r="Y658" s="230"/>
    </row>
    <row r="659" spans="25:25" x14ac:dyDescent="0.25">
      <c r="Y659" s="230"/>
    </row>
    <row r="660" spans="25:25" x14ac:dyDescent="0.25">
      <c r="Y660" s="230"/>
    </row>
    <row r="661" spans="25:25" x14ac:dyDescent="0.25">
      <c r="Y661" s="230"/>
    </row>
    <row r="662" spans="25:25" x14ac:dyDescent="0.25">
      <c r="Y662" s="230"/>
    </row>
    <row r="663" spans="25:25" x14ac:dyDescent="0.25">
      <c r="Y663" s="230"/>
    </row>
    <row r="664" spans="25:25" x14ac:dyDescent="0.25">
      <c r="Y664" s="230"/>
    </row>
    <row r="665" spans="25:25" x14ac:dyDescent="0.25">
      <c r="Y665" s="230"/>
    </row>
    <row r="666" spans="25:25" x14ac:dyDescent="0.25">
      <c r="Y666" s="230"/>
    </row>
    <row r="667" spans="25:25" x14ac:dyDescent="0.25">
      <c r="Y667" s="230"/>
    </row>
    <row r="668" spans="25:25" x14ac:dyDescent="0.25">
      <c r="Y668" s="230"/>
    </row>
    <row r="669" spans="25:25" x14ac:dyDescent="0.25">
      <c r="Y669" s="230"/>
    </row>
    <row r="670" spans="25:25" x14ac:dyDescent="0.25">
      <c r="Y670" s="230"/>
    </row>
    <row r="671" spans="25:25" x14ac:dyDescent="0.25">
      <c r="Y671" s="230"/>
    </row>
    <row r="672" spans="25:25" x14ac:dyDescent="0.25">
      <c r="Y672" s="230"/>
    </row>
    <row r="673" spans="25:25" x14ac:dyDescent="0.25">
      <c r="Y673" s="230"/>
    </row>
    <row r="674" spans="25:25" x14ac:dyDescent="0.25">
      <c r="Y674" s="230"/>
    </row>
    <row r="675" spans="25:25" x14ac:dyDescent="0.25">
      <c r="Y675" s="230"/>
    </row>
    <row r="676" spans="25:25" x14ac:dyDescent="0.25">
      <c r="Y676" s="230"/>
    </row>
    <row r="677" spans="25:25" x14ac:dyDescent="0.25">
      <c r="Y677" s="230"/>
    </row>
    <row r="678" spans="25:25" x14ac:dyDescent="0.25">
      <c r="Y678" s="230"/>
    </row>
    <row r="679" spans="25:25" x14ac:dyDescent="0.25">
      <c r="Y679" s="230"/>
    </row>
    <row r="680" spans="25:25" x14ac:dyDescent="0.25">
      <c r="Y680" s="230"/>
    </row>
    <row r="681" spans="25:25" x14ac:dyDescent="0.25">
      <c r="Y681" s="230"/>
    </row>
    <row r="682" spans="25:25" x14ac:dyDescent="0.25">
      <c r="Y682" s="230"/>
    </row>
    <row r="683" spans="25:25" x14ac:dyDescent="0.25">
      <c r="Y683" s="230"/>
    </row>
    <row r="684" spans="25:25" x14ac:dyDescent="0.25">
      <c r="Y684" s="230"/>
    </row>
    <row r="685" spans="25:25" x14ac:dyDescent="0.25">
      <c r="Y685" s="230"/>
    </row>
    <row r="686" spans="25:25" x14ac:dyDescent="0.25">
      <c r="Y686" s="230"/>
    </row>
    <row r="687" spans="25:25" x14ac:dyDescent="0.25">
      <c r="Y687" s="230"/>
    </row>
    <row r="688" spans="25:25" x14ac:dyDescent="0.25">
      <c r="Y688" s="230"/>
    </row>
    <row r="689" spans="25:25" x14ac:dyDescent="0.25">
      <c r="Y689" s="230"/>
    </row>
    <row r="690" spans="25:25" x14ac:dyDescent="0.25">
      <c r="Y690" s="230"/>
    </row>
    <row r="691" spans="25:25" x14ac:dyDescent="0.25">
      <c r="Y691" s="230"/>
    </row>
    <row r="692" spans="25:25" x14ac:dyDescent="0.25">
      <c r="Y692" s="230"/>
    </row>
    <row r="693" spans="25:25" x14ac:dyDescent="0.25">
      <c r="Y693" s="230"/>
    </row>
    <row r="694" spans="25:25" x14ac:dyDescent="0.25">
      <c r="Y694" s="230"/>
    </row>
    <row r="695" spans="25:25" x14ac:dyDescent="0.25">
      <c r="Y695" s="230"/>
    </row>
    <row r="696" spans="25:25" x14ac:dyDescent="0.25">
      <c r="Y696" s="230"/>
    </row>
    <row r="697" spans="25:25" x14ac:dyDescent="0.25">
      <c r="Y697" s="230"/>
    </row>
    <row r="698" spans="25:25" x14ac:dyDescent="0.25">
      <c r="Y698" s="230"/>
    </row>
    <row r="699" spans="25:25" x14ac:dyDescent="0.25">
      <c r="Y699" s="230"/>
    </row>
    <row r="700" spans="25:25" x14ac:dyDescent="0.25">
      <c r="Y700" s="230"/>
    </row>
    <row r="701" spans="25:25" x14ac:dyDescent="0.25">
      <c r="Y701" s="230"/>
    </row>
    <row r="702" spans="25:25" x14ac:dyDescent="0.25">
      <c r="Y702" s="230"/>
    </row>
    <row r="703" spans="25:25" x14ac:dyDescent="0.25">
      <c r="Y703" s="230"/>
    </row>
    <row r="704" spans="25:25" x14ac:dyDescent="0.25">
      <c r="Y704" s="230"/>
    </row>
    <row r="705" spans="25:25" x14ac:dyDescent="0.25">
      <c r="Y705" s="230"/>
    </row>
    <row r="706" spans="25:25" x14ac:dyDescent="0.25">
      <c r="Y706" s="230"/>
    </row>
    <row r="707" spans="25:25" x14ac:dyDescent="0.25">
      <c r="Y707" s="230"/>
    </row>
    <row r="708" spans="25:25" x14ac:dyDescent="0.25">
      <c r="Y708" s="230"/>
    </row>
    <row r="709" spans="25:25" x14ac:dyDescent="0.25">
      <c r="Y709" s="230"/>
    </row>
    <row r="710" spans="25:25" x14ac:dyDescent="0.25">
      <c r="Y710" s="230"/>
    </row>
    <row r="711" spans="25:25" x14ac:dyDescent="0.25">
      <c r="Y711" s="230"/>
    </row>
    <row r="712" spans="25:25" x14ac:dyDescent="0.25">
      <c r="Y712" s="230"/>
    </row>
    <row r="713" spans="25:25" x14ac:dyDescent="0.25">
      <c r="Y713" s="230"/>
    </row>
    <row r="714" spans="25:25" x14ac:dyDescent="0.25">
      <c r="Y714" s="230"/>
    </row>
    <row r="715" spans="25:25" x14ac:dyDescent="0.25">
      <c r="Y715" s="230"/>
    </row>
    <row r="716" spans="25:25" x14ac:dyDescent="0.25">
      <c r="Y716" s="230"/>
    </row>
    <row r="717" spans="25:25" x14ac:dyDescent="0.25">
      <c r="Y717" s="230"/>
    </row>
    <row r="718" spans="25:25" x14ac:dyDescent="0.25">
      <c r="Y718" s="230"/>
    </row>
    <row r="719" spans="25:25" x14ac:dyDescent="0.25">
      <c r="Y719" s="230"/>
    </row>
    <row r="720" spans="25:25" x14ac:dyDescent="0.25">
      <c r="Y720" s="230"/>
    </row>
    <row r="721" spans="25:25" x14ac:dyDescent="0.25">
      <c r="Y721" s="230"/>
    </row>
    <row r="722" spans="25:25" x14ac:dyDescent="0.25">
      <c r="Y722" s="230"/>
    </row>
    <row r="723" spans="25:25" x14ac:dyDescent="0.25">
      <c r="Y723" s="230"/>
    </row>
    <row r="724" spans="25:25" x14ac:dyDescent="0.25">
      <c r="Y724" s="230"/>
    </row>
    <row r="725" spans="25:25" x14ac:dyDescent="0.25">
      <c r="Y725" s="230"/>
    </row>
    <row r="726" spans="25:25" x14ac:dyDescent="0.25">
      <c r="Y726" s="230"/>
    </row>
    <row r="727" spans="25:25" x14ac:dyDescent="0.25">
      <c r="Y727" s="230"/>
    </row>
    <row r="728" spans="25:25" x14ac:dyDescent="0.25">
      <c r="Y728" s="230"/>
    </row>
    <row r="729" spans="25:25" x14ac:dyDescent="0.25">
      <c r="Y729" s="230"/>
    </row>
    <row r="730" spans="25:25" x14ac:dyDescent="0.25">
      <c r="Y730" s="230"/>
    </row>
    <row r="731" spans="25:25" x14ac:dyDescent="0.25">
      <c r="Y731" s="230"/>
    </row>
    <row r="732" spans="25:25" x14ac:dyDescent="0.25">
      <c r="Y732" s="230"/>
    </row>
    <row r="733" spans="25:25" x14ac:dyDescent="0.25">
      <c r="Y733" s="230"/>
    </row>
    <row r="734" spans="25:25" x14ac:dyDescent="0.25">
      <c r="Y734" s="230"/>
    </row>
    <row r="735" spans="25:25" x14ac:dyDescent="0.25">
      <c r="Y735" s="230"/>
    </row>
    <row r="736" spans="25:25" x14ac:dyDescent="0.25">
      <c r="Y736" s="230"/>
    </row>
    <row r="737" spans="25:25" x14ac:dyDescent="0.25">
      <c r="Y737" s="230"/>
    </row>
    <row r="738" spans="25:25" x14ac:dyDescent="0.25">
      <c r="Y738" s="230"/>
    </row>
    <row r="739" spans="25:25" x14ac:dyDescent="0.25">
      <c r="Y739" s="230"/>
    </row>
    <row r="740" spans="25:25" x14ac:dyDescent="0.25">
      <c r="Y740" s="230"/>
    </row>
    <row r="741" spans="25:25" x14ac:dyDescent="0.25">
      <c r="Y741" s="230"/>
    </row>
    <row r="742" spans="25:25" x14ac:dyDescent="0.25">
      <c r="Y742" s="230"/>
    </row>
    <row r="743" spans="25:25" x14ac:dyDescent="0.25">
      <c r="Y743" s="230"/>
    </row>
    <row r="744" spans="25:25" x14ac:dyDescent="0.25">
      <c r="Y744" s="230"/>
    </row>
    <row r="745" spans="25:25" x14ac:dyDescent="0.25">
      <c r="Y745" s="230"/>
    </row>
    <row r="746" spans="25:25" x14ac:dyDescent="0.25">
      <c r="Y746" s="230"/>
    </row>
    <row r="747" spans="25:25" x14ac:dyDescent="0.25">
      <c r="Y747" s="230"/>
    </row>
    <row r="748" spans="25:25" x14ac:dyDescent="0.25">
      <c r="Y748" s="230"/>
    </row>
    <row r="749" spans="25:25" x14ac:dyDescent="0.25">
      <c r="Y749" s="230"/>
    </row>
    <row r="750" spans="25:25" x14ac:dyDescent="0.25">
      <c r="Y750" s="230"/>
    </row>
    <row r="751" spans="25:25" x14ac:dyDescent="0.25">
      <c r="Y751" s="230"/>
    </row>
    <row r="752" spans="25:25" x14ac:dyDescent="0.25">
      <c r="Y752" s="230"/>
    </row>
    <row r="753" spans="25:25" x14ac:dyDescent="0.25">
      <c r="Y753" s="230"/>
    </row>
    <row r="754" spans="25:25" x14ac:dyDescent="0.25">
      <c r="Y754" s="230"/>
    </row>
    <row r="755" spans="25:25" x14ac:dyDescent="0.25">
      <c r="Y755" s="230"/>
    </row>
    <row r="756" spans="25:25" x14ac:dyDescent="0.25">
      <c r="Y756" s="230"/>
    </row>
    <row r="757" spans="25:25" x14ac:dyDescent="0.25">
      <c r="Y757" s="230"/>
    </row>
    <row r="758" spans="25:25" x14ac:dyDescent="0.25">
      <c r="Y758" s="230"/>
    </row>
    <row r="759" spans="25:25" x14ac:dyDescent="0.25">
      <c r="Y759" s="230"/>
    </row>
    <row r="760" spans="25:25" x14ac:dyDescent="0.25">
      <c r="Y760" s="230"/>
    </row>
    <row r="761" spans="25:25" x14ac:dyDescent="0.25">
      <c r="Y761" s="230"/>
    </row>
    <row r="762" spans="25:25" x14ac:dyDescent="0.25">
      <c r="Y762" s="230"/>
    </row>
    <row r="763" spans="25:25" x14ac:dyDescent="0.25">
      <c r="Y763" s="230"/>
    </row>
    <row r="764" spans="25:25" x14ac:dyDescent="0.25">
      <c r="Y764" s="230"/>
    </row>
    <row r="765" spans="25:25" x14ac:dyDescent="0.25">
      <c r="Y765" s="230"/>
    </row>
    <row r="766" spans="25:25" x14ac:dyDescent="0.25">
      <c r="Y766" s="230"/>
    </row>
    <row r="767" spans="25:25" x14ac:dyDescent="0.25">
      <c r="Y767" s="230"/>
    </row>
    <row r="768" spans="25:25" x14ac:dyDescent="0.25">
      <c r="Y768" s="230"/>
    </row>
    <row r="769" spans="25:25" x14ac:dyDescent="0.25">
      <c r="Y769" s="230"/>
    </row>
    <row r="770" spans="25:25" x14ac:dyDescent="0.25">
      <c r="Y770" s="230"/>
    </row>
    <row r="771" spans="25:25" x14ac:dyDescent="0.25">
      <c r="Y771" s="230"/>
    </row>
    <row r="772" spans="25:25" x14ac:dyDescent="0.25">
      <c r="Y772" s="230"/>
    </row>
    <row r="773" spans="25:25" x14ac:dyDescent="0.25">
      <c r="Y773" s="230"/>
    </row>
    <row r="774" spans="25:25" x14ac:dyDescent="0.25">
      <c r="Y774" s="230"/>
    </row>
    <row r="775" spans="25:25" x14ac:dyDescent="0.25">
      <c r="Y775" s="230"/>
    </row>
    <row r="776" spans="25:25" x14ac:dyDescent="0.25">
      <c r="Y776" s="230"/>
    </row>
    <row r="777" spans="25:25" x14ac:dyDescent="0.25">
      <c r="Y777" s="230"/>
    </row>
    <row r="778" spans="25:25" x14ac:dyDescent="0.25">
      <c r="Y778" s="230"/>
    </row>
    <row r="779" spans="25:25" x14ac:dyDescent="0.25">
      <c r="Y779" s="230"/>
    </row>
    <row r="780" spans="25:25" x14ac:dyDescent="0.25">
      <c r="Y780" s="230"/>
    </row>
    <row r="781" spans="25:25" x14ac:dyDescent="0.25">
      <c r="Y781" s="230"/>
    </row>
    <row r="782" spans="25:25" x14ac:dyDescent="0.25">
      <c r="Y782" s="230"/>
    </row>
    <row r="783" spans="25:25" x14ac:dyDescent="0.25">
      <c r="Y783" s="230"/>
    </row>
    <row r="784" spans="25:25" x14ac:dyDescent="0.25">
      <c r="Y784" s="230"/>
    </row>
    <row r="785" spans="25:25" x14ac:dyDescent="0.25">
      <c r="Y785" s="230"/>
    </row>
    <row r="786" spans="25:25" x14ac:dyDescent="0.25">
      <c r="Y786" s="230"/>
    </row>
    <row r="787" spans="25:25" x14ac:dyDescent="0.25">
      <c r="Y787" s="230"/>
    </row>
    <row r="788" spans="25:25" x14ac:dyDescent="0.25">
      <c r="Y788" s="230"/>
    </row>
    <row r="789" spans="25:25" x14ac:dyDescent="0.25">
      <c r="Y789" s="230"/>
    </row>
    <row r="790" spans="25:25" x14ac:dyDescent="0.25">
      <c r="Y790" s="230"/>
    </row>
    <row r="791" spans="25:25" x14ac:dyDescent="0.25">
      <c r="Y791" s="230"/>
    </row>
    <row r="792" spans="25:25" x14ac:dyDescent="0.25">
      <c r="Y792" s="230"/>
    </row>
    <row r="793" spans="25:25" x14ac:dyDescent="0.25">
      <c r="Y793" s="230"/>
    </row>
    <row r="794" spans="25:25" x14ac:dyDescent="0.25">
      <c r="Y794" s="230"/>
    </row>
    <row r="795" spans="25:25" x14ac:dyDescent="0.25">
      <c r="Y795" s="230"/>
    </row>
    <row r="796" spans="25:25" x14ac:dyDescent="0.25">
      <c r="Y796" s="230"/>
    </row>
    <row r="797" spans="25:25" x14ac:dyDescent="0.25">
      <c r="Y797" s="230"/>
    </row>
    <row r="798" spans="25:25" x14ac:dyDescent="0.25">
      <c r="Y798" s="230"/>
    </row>
    <row r="799" spans="25:25" x14ac:dyDescent="0.25">
      <c r="Y799" s="230"/>
    </row>
    <row r="800" spans="25:25" x14ac:dyDescent="0.25">
      <c r="Y800" s="230"/>
    </row>
    <row r="801" spans="25:25" x14ac:dyDescent="0.25">
      <c r="Y801" s="230"/>
    </row>
    <row r="802" spans="25:25" x14ac:dyDescent="0.25">
      <c r="Y802" s="230"/>
    </row>
    <row r="803" spans="25:25" x14ac:dyDescent="0.25">
      <c r="Y803" s="230"/>
    </row>
    <row r="804" spans="25:25" x14ac:dyDescent="0.25">
      <c r="Y804" s="230"/>
    </row>
    <row r="805" spans="25:25" x14ac:dyDescent="0.25">
      <c r="Y805" s="230"/>
    </row>
    <row r="806" spans="25:25" x14ac:dyDescent="0.25">
      <c r="Y806" s="230"/>
    </row>
    <row r="807" spans="25:25" x14ac:dyDescent="0.25">
      <c r="Y807" s="230"/>
    </row>
    <row r="808" spans="25:25" x14ac:dyDescent="0.25">
      <c r="Y808" s="230"/>
    </row>
    <row r="809" spans="25:25" x14ac:dyDescent="0.25">
      <c r="Y809" s="230"/>
    </row>
    <row r="810" spans="25:25" x14ac:dyDescent="0.25">
      <c r="Y810" s="230"/>
    </row>
    <row r="811" spans="25:25" x14ac:dyDescent="0.25">
      <c r="Y811" s="230"/>
    </row>
    <row r="812" spans="25:25" x14ac:dyDescent="0.25">
      <c r="Y812" s="230"/>
    </row>
    <row r="813" spans="25:25" x14ac:dyDescent="0.25">
      <c r="Y813" s="230"/>
    </row>
    <row r="814" spans="25:25" x14ac:dyDescent="0.25">
      <c r="Y814" s="230"/>
    </row>
    <row r="815" spans="25:25" x14ac:dyDescent="0.25">
      <c r="Y815" s="230"/>
    </row>
    <row r="816" spans="25:25" x14ac:dyDescent="0.25">
      <c r="Y816" s="230"/>
    </row>
    <row r="817" spans="25:25" x14ac:dyDescent="0.25">
      <c r="Y817" s="230"/>
    </row>
    <row r="818" spans="25:25" x14ac:dyDescent="0.25">
      <c r="Y818" s="230"/>
    </row>
    <row r="819" spans="25:25" x14ac:dyDescent="0.25">
      <c r="Y819" s="230"/>
    </row>
    <row r="820" spans="25:25" x14ac:dyDescent="0.25">
      <c r="Y820" s="230"/>
    </row>
    <row r="821" spans="25:25" x14ac:dyDescent="0.25">
      <c r="Y821" s="230"/>
    </row>
    <row r="822" spans="25:25" x14ac:dyDescent="0.25">
      <c r="Y822" s="230"/>
    </row>
    <row r="823" spans="25:25" x14ac:dyDescent="0.25">
      <c r="Y823" s="230"/>
    </row>
    <row r="824" spans="25:25" x14ac:dyDescent="0.25">
      <c r="Y824" s="230"/>
    </row>
    <row r="825" spans="25:25" x14ac:dyDescent="0.25">
      <c r="Y825" s="230"/>
    </row>
    <row r="826" spans="25:25" x14ac:dyDescent="0.25">
      <c r="Y826" s="230"/>
    </row>
    <row r="827" spans="25:25" x14ac:dyDescent="0.25">
      <c r="Y827" s="230"/>
    </row>
    <row r="828" spans="25:25" x14ac:dyDescent="0.25">
      <c r="Y828" s="230"/>
    </row>
    <row r="829" spans="25:25" x14ac:dyDescent="0.25">
      <c r="Y829" s="230"/>
    </row>
    <row r="830" spans="25:25" x14ac:dyDescent="0.25">
      <c r="Y830" s="230"/>
    </row>
    <row r="831" spans="25:25" x14ac:dyDescent="0.25">
      <c r="Y831" s="230"/>
    </row>
    <row r="832" spans="25:25" x14ac:dyDescent="0.25">
      <c r="Y832" s="230"/>
    </row>
    <row r="833" spans="25:25" x14ac:dyDescent="0.25">
      <c r="Y833" s="230"/>
    </row>
    <row r="834" spans="25:25" x14ac:dyDescent="0.25">
      <c r="Y834" s="230"/>
    </row>
    <row r="835" spans="25:25" x14ac:dyDescent="0.25">
      <c r="Y835" s="230"/>
    </row>
    <row r="836" spans="25:25" x14ac:dyDescent="0.25">
      <c r="Y836" s="230"/>
    </row>
    <row r="837" spans="25:25" x14ac:dyDescent="0.25">
      <c r="Y837" s="230"/>
    </row>
    <row r="838" spans="25:25" x14ac:dyDescent="0.25">
      <c r="Y838" s="230"/>
    </row>
    <row r="839" spans="25:25" x14ac:dyDescent="0.25">
      <c r="Y839" s="230"/>
    </row>
    <row r="840" spans="25:25" x14ac:dyDescent="0.25">
      <c r="Y840" s="230"/>
    </row>
    <row r="841" spans="25:25" x14ac:dyDescent="0.25">
      <c r="Y841" s="230"/>
    </row>
    <row r="842" spans="25:25" x14ac:dyDescent="0.25">
      <c r="Y842" s="230"/>
    </row>
    <row r="843" spans="25:25" x14ac:dyDescent="0.25">
      <c r="Y843" s="230"/>
    </row>
    <row r="844" spans="25:25" x14ac:dyDescent="0.25">
      <c r="Y844" s="230"/>
    </row>
    <row r="845" spans="25:25" x14ac:dyDescent="0.25">
      <c r="Y845" s="230"/>
    </row>
    <row r="846" spans="25:25" x14ac:dyDescent="0.25">
      <c r="Y846" s="230"/>
    </row>
    <row r="847" spans="25:25" x14ac:dyDescent="0.25">
      <c r="Y847" s="230"/>
    </row>
    <row r="848" spans="25:25" x14ac:dyDescent="0.25">
      <c r="Y848" s="230"/>
    </row>
    <row r="849" spans="25:25" x14ac:dyDescent="0.25">
      <c r="Y849" s="230"/>
    </row>
    <row r="850" spans="25:25" x14ac:dyDescent="0.25">
      <c r="Y850" s="230"/>
    </row>
    <row r="851" spans="25:25" x14ac:dyDescent="0.25">
      <c r="Y851" s="230"/>
    </row>
    <row r="852" spans="25:25" x14ac:dyDescent="0.25">
      <c r="Y852" s="230"/>
    </row>
    <row r="853" spans="25:25" x14ac:dyDescent="0.25">
      <c r="Y853" s="230"/>
    </row>
    <row r="854" spans="25:25" x14ac:dyDescent="0.25">
      <c r="Y854" s="230"/>
    </row>
    <row r="855" spans="25:25" x14ac:dyDescent="0.25">
      <c r="Y855" s="230"/>
    </row>
    <row r="856" spans="25:25" x14ac:dyDescent="0.25">
      <c r="Y856" s="230"/>
    </row>
    <row r="857" spans="25:25" x14ac:dyDescent="0.25">
      <c r="Y857" s="230"/>
    </row>
    <row r="858" spans="25:25" x14ac:dyDescent="0.25">
      <c r="Y858" s="230"/>
    </row>
    <row r="859" spans="25:25" x14ac:dyDescent="0.25">
      <c r="Y859" s="230"/>
    </row>
    <row r="860" spans="25:25" x14ac:dyDescent="0.25">
      <c r="Y860" s="230"/>
    </row>
    <row r="861" spans="25:25" x14ac:dyDescent="0.25">
      <c r="Y861" s="230"/>
    </row>
    <row r="862" spans="25:25" x14ac:dyDescent="0.25">
      <c r="Y862" s="230"/>
    </row>
    <row r="863" spans="25:25" x14ac:dyDescent="0.25">
      <c r="Y863" s="230"/>
    </row>
    <row r="864" spans="25:25" x14ac:dyDescent="0.25">
      <c r="Y864" s="230"/>
    </row>
    <row r="865" spans="25:25" x14ac:dyDescent="0.25">
      <c r="Y865" s="230"/>
    </row>
    <row r="866" spans="25:25" x14ac:dyDescent="0.25">
      <c r="Y866" s="230"/>
    </row>
    <row r="867" spans="25:25" x14ac:dyDescent="0.25">
      <c r="Y867" s="230"/>
    </row>
    <row r="868" spans="25:25" x14ac:dyDescent="0.25">
      <c r="Y868" s="230"/>
    </row>
    <row r="869" spans="25:25" x14ac:dyDescent="0.25">
      <c r="Y869" s="230"/>
    </row>
    <row r="870" spans="25:25" x14ac:dyDescent="0.25">
      <c r="Y870" s="230"/>
    </row>
    <row r="871" spans="25:25" x14ac:dyDescent="0.25">
      <c r="Y871" s="230"/>
    </row>
    <row r="872" spans="25:25" x14ac:dyDescent="0.25">
      <c r="Y872" s="230"/>
    </row>
    <row r="873" spans="25:25" x14ac:dyDescent="0.25">
      <c r="Y873" s="230"/>
    </row>
    <row r="874" spans="25:25" x14ac:dyDescent="0.25">
      <c r="Y874" s="230"/>
    </row>
    <row r="875" spans="25:25" x14ac:dyDescent="0.25">
      <c r="Y875" s="230"/>
    </row>
    <row r="876" spans="25:25" x14ac:dyDescent="0.25">
      <c r="Y876" s="230"/>
    </row>
    <row r="877" spans="25:25" x14ac:dyDescent="0.25">
      <c r="Y877" s="230"/>
    </row>
    <row r="878" spans="25:25" x14ac:dyDescent="0.25">
      <c r="Y878" s="230"/>
    </row>
    <row r="879" spans="25:25" x14ac:dyDescent="0.25">
      <c r="Y879" s="230"/>
    </row>
    <row r="880" spans="25:25" x14ac:dyDescent="0.25">
      <c r="Y880" s="230"/>
    </row>
    <row r="881" spans="25:25" x14ac:dyDescent="0.25">
      <c r="Y881" s="230"/>
    </row>
    <row r="882" spans="25:25" x14ac:dyDescent="0.25">
      <c r="Y882" s="230"/>
    </row>
    <row r="883" spans="25:25" x14ac:dyDescent="0.25">
      <c r="Y883" s="230"/>
    </row>
    <row r="884" spans="25:25" x14ac:dyDescent="0.25">
      <c r="Y884" s="230"/>
    </row>
    <row r="885" spans="25:25" x14ac:dyDescent="0.25">
      <c r="Y885" s="230"/>
    </row>
    <row r="886" spans="25:25" x14ac:dyDescent="0.25">
      <c r="Y886" s="230"/>
    </row>
    <row r="887" spans="25:25" x14ac:dyDescent="0.25">
      <c r="Y887" s="230"/>
    </row>
    <row r="888" spans="25:25" x14ac:dyDescent="0.25">
      <c r="Y888" s="230"/>
    </row>
    <row r="889" spans="25:25" x14ac:dyDescent="0.25">
      <c r="Y889" s="230"/>
    </row>
    <row r="890" spans="25:25" x14ac:dyDescent="0.25">
      <c r="Y890" s="230"/>
    </row>
    <row r="891" spans="25:25" x14ac:dyDescent="0.25">
      <c r="Y891" s="230"/>
    </row>
    <row r="892" spans="25:25" x14ac:dyDescent="0.25">
      <c r="Y892" s="230"/>
    </row>
    <row r="893" spans="25:25" x14ac:dyDescent="0.25">
      <c r="Y893" s="230"/>
    </row>
    <row r="894" spans="25:25" x14ac:dyDescent="0.25">
      <c r="Y894" s="230"/>
    </row>
    <row r="895" spans="25:25" x14ac:dyDescent="0.25">
      <c r="Y895" s="230"/>
    </row>
    <row r="896" spans="25:25" x14ac:dyDescent="0.25">
      <c r="Y896" s="230"/>
    </row>
    <row r="897" spans="25:25" x14ac:dyDescent="0.25">
      <c r="Y897" s="230"/>
    </row>
    <row r="898" spans="25:25" x14ac:dyDescent="0.25">
      <c r="Y898" s="230"/>
    </row>
    <row r="899" spans="25:25" x14ac:dyDescent="0.25">
      <c r="Y899" s="230"/>
    </row>
    <row r="900" spans="25:25" x14ac:dyDescent="0.25">
      <c r="Y900" s="230"/>
    </row>
    <row r="901" spans="25:25" x14ac:dyDescent="0.25">
      <c r="Y901" s="230"/>
    </row>
    <row r="902" spans="25:25" x14ac:dyDescent="0.25">
      <c r="Y902" s="230"/>
    </row>
    <row r="903" spans="25:25" x14ac:dyDescent="0.25">
      <c r="Y903" s="230"/>
    </row>
    <row r="904" spans="25:25" x14ac:dyDescent="0.25">
      <c r="Y904" s="230"/>
    </row>
    <row r="905" spans="25:25" x14ac:dyDescent="0.25">
      <c r="Y905" s="230"/>
    </row>
    <row r="906" spans="25:25" x14ac:dyDescent="0.25">
      <c r="Y906" s="230"/>
    </row>
    <row r="907" spans="25:25" x14ac:dyDescent="0.25">
      <c r="Y907" s="230"/>
    </row>
    <row r="908" spans="25:25" x14ac:dyDescent="0.25">
      <c r="Y908" s="230"/>
    </row>
    <row r="909" spans="25:25" x14ac:dyDescent="0.25">
      <c r="Y909" s="230"/>
    </row>
    <row r="910" spans="25:25" x14ac:dyDescent="0.25">
      <c r="Y910" s="230"/>
    </row>
    <row r="911" spans="25:25" x14ac:dyDescent="0.25">
      <c r="Y911" s="230"/>
    </row>
    <row r="912" spans="25:25" x14ac:dyDescent="0.25">
      <c r="Y912" s="230"/>
    </row>
    <row r="913" spans="25:25" x14ac:dyDescent="0.25">
      <c r="Y913" s="230"/>
    </row>
    <row r="914" spans="25:25" x14ac:dyDescent="0.25">
      <c r="Y914" s="230"/>
    </row>
    <row r="915" spans="25:25" x14ac:dyDescent="0.25">
      <c r="Y915" s="230"/>
    </row>
    <row r="916" spans="25:25" x14ac:dyDescent="0.25">
      <c r="Y916" s="230"/>
    </row>
    <row r="917" spans="25:25" x14ac:dyDescent="0.25">
      <c r="Y917" s="230"/>
    </row>
    <row r="918" spans="25:25" x14ac:dyDescent="0.25">
      <c r="Y918" s="230"/>
    </row>
    <row r="919" spans="25:25" x14ac:dyDescent="0.25">
      <c r="Y919" s="230"/>
    </row>
    <row r="920" spans="25:25" x14ac:dyDescent="0.25">
      <c r="Y920" s="230"/>
    </row>
    <row r="921" spans="25:25" x14ac:dyDescent="0.25">
      <c r="Y921" s="230"/>
    </row>
    <row r="922" spans="25:25" x14ac:dyDescent="0.25">
      <c r="Y922" s="230"/>
    </row>
    <row r="923" spans="25:25" x14ac:dyDescent="0.25">
      <c r="Y923" s="230"/>
    </row>
    <row r="924" spans="25:25" x14ac:dyDescent="0.25">
      <c r="Y924" s="230"/>
    </row>
    <row r="925" spans="25:25" x14ac:dyDescent="0.25">
      <c r="Y925" s="230"/>
    </row>
    <row r="926" spans="25:25" x14ac:dyDescent="0.25">
      <c r="Y926" s="230"/>
    </row>
    <row r="927" spans="25:25" x14ac:dyDescent="0.25">
      <c r="Y927" s="230"/>
    </row>
    <row r="928" spans="25:25" x14ac:dyDescent="0.25">
      <c r="Y928" s="230"/>
    </row>
    <row r="929" spans="25:25" x14ac:dyDescent="0.25">
      <c r="Y929" s="230"/>
    </row>
    <row r="930" spans="25:25" x14ac:dyDescent="0.25">
      <c r="Y930" s="230"/>
    </row>
    <row r="931" spans="25:25" x14ac:dyDescent="0.25">
      <c r="Y931" s="230"/>
    </row>
    <row r="932" spans="25:25" x14ac:dyDescent="0.25">
      <c r="Y932" s="230"/>
    </row>
    <row r="933" spans="25:25" x14ac:dyDescent="0.25">
      <c r="Y933" s="230"/>
    </row>
    <row r="934" spans="25:25" x14ac:dyDescent="0.25">
      <c r="Y934" s="230"/>
    </row>
    <row r="935" spans="25:25" x14ac:dyDescent="0.25">
      <c r="Y935" s="230"/>
    </row>
    <row r="936" spans="25:25" x14ac:dyDescent="0.25">
      <c r="Y936" s="230"/>
    </row>
    <row r="937" spans="25:25" x14ac:dyDescent="0.25">
      <c r="Y937" s="230"/>
    </row>
    <row r="938" spans="25:25" x14ac:dyDescent="0.25">
      <c r="Y938" s="230"/>
    </row>
    <row r="939" spans="25:25" x14ac:dyDescent="0.25">
      <c r="Y939" s="230"/>
    </row>
    <row r="940" spans="25:25" x14ac:dyDescent="0.25">
      <c r="Y940" s="230"/>
    </row>
    <row r="941" spans="25:25" x14ac:dyDescent="0.25">
      <c r="Y941" s="230"/>
    </row>
    <row r="942" spans="25:25" x14ac:dyDescent="0.25">
      <c r="Y942" s="230"/>
    </row>
    <row r="943" spans="25:25" x14ac:dyDescent="0.25">
      <c r="Y943" s="230"/>
    </row>
    <row r="944" spans="25:25" x14ac:dyDescent="0.25">
      <c r="Y944" s="230"/>
    </row>
    <row r="945" spans="25:25" x14ac:dyDescent="0.25">
      <c r="Y945" s="230"/>
    </row>
    <row r="946" spans="25:25" x14ac:dyDescent="0.25">
      <c r="Y946" s="230"/>
    </row>
    <row r="947" spans="25:25" x14ac:dyDescent="0.25">
      <c r="Y947" s="230"/>
    </row>
    <row r="948" spans="25:25" x14ac:dyDescent="0.25">
      <c r="Y948" s="230"/>
    </row>
    <row r="949" spans="25:25" x14ac:dyDescent="0.25">
      <c r="Y949" s="230"/>
    </row>
    <row r="950" spans="25:25" x14ac:dyDescent="0.25">
      <c r="Y950" s="230"/>
    </row>
    <row r="951" spans="25:25" x14ac:dyDescent="0.25">
      <c r="Y951" s="230"/>
    </row>
    <row r="952" spans="25:25" x14ac:dyDescent="0.25">
      <c r="Y952" s="230"/>
    </row>
    <row r="953" spans="25:25" x14ac:dyDescent="0.25">
      <c r="Y953" s="230"/>
    </row>
    <row r="954" spans="25:25" x14ac:dyDescent="0.25">
      <c r="Y954" s="230"/>
    </row>
    <row r="955" spans="25:25" x14ac:dyDescent="0.25">
      <c r="Y955" s="230"/>
    </row>
    <row r="956" spans="25:25" x14ac:dyDescent="0.25">
      <c r="Y956" s="230"/>
    </row>
    <row r="957" spans="25:25" x14ac:dyDescent="0.25">
      <c r="Y957" s="230"/>
    </row>
    <row r="958" spans="25:25" x14ac:dyDescent="0.25">
      <c r="Y958" s="230"/>
    </row>
    <row r="959" spans="25:25" x14ac:dyDescent="0.25">
      <c r="Y959" s="230"/>
    </row>
    <row r="960" spans="25:25" x14ac:dyDescent="0.25">
      <c r="Y960" s="230"/>
    </row>
    <row r="961" spans="25:25" x14ac:dyDescent="0.25">
      <c r="Y961" s="230"/>
    </row>
    <row r="962" spans="25:25" x14ac:dyDescent="0.25">
      <c r="Y962" s="230"/>
    </row>
    <row r="963" spans="25:25" x14ac:dyDescent="0.25">
      <c r="Y963" s="230"/>
    </row>
    <row r="964" spans="25:25" x14ac:dyDescent="0.25">
      <c r="Y964" s="230"/>
    </row>
    <row r="965" spans="25:25" x14ac:dyDescent="0.25">
      <c r="Y965" s="230"/>
    </row>
    <row r="966" spans="25:25" x14ac:dyDescent="0.25">
      <c r="Y966" s="230"/>
    </row>
    <row r="967" spans="25:25" x14ac:dyDescent="0.25">
      <c r="Y967" s="230"/>
    </row>
    <row r="968" spans="25:25" x14ac:dyDescent="0.25">
      <c r="Y968" s="230"/>
    </row>
    <row r="969" spans="25:25" x14ac:dyDescent="0.25">
      <c r="Y969" s="230"/>
    </row>
    <row r="970" spans="25:25" x14ac:dyDescent="0.25">
      <c r="Y970" s="230"/>
    </row>
    <row r="971" spans="25:25" x14ac:dyDescent="0.25">
      <c r="Y971" s="230"/>
    </row>
    <row r="972" spans="25:25" x14ac:dyDescent="0.25">
      <c r="Y972" s="230"/>
    </row>
    <row r="973" spans="25:25" x14ac:dyDescent="0.25">
      <c r="Y973" s="230"/>
    </row>
    <row r="974" spans="25:25" x14ac:dyDescent="0.25">
      <c r="Y974" s="230"/>
    </row>
    <row r="975" spans="25:25" x14ac:dyDescent="0.25">
      <c r="Y975" s="230"/>
    </row>
    <row r="976" spans="25:25" x14ac:dyDescent="0.25">
      <c r="Y976" s="230"/>
    </row>
    <row r="977" spans="25:25" x14ac:dyDescent="0.25">
      <c r="Y977" s="230"/>
    </row>
    <row r="978" spans="25:25" x14ac:dyDescent="0.25">
      <c r="Y978" s="230"/>
    </row>
    <row r="979" spans="25:25" x14ac:dyDescent="0.25">
      <c r="Y979" s="230"/>
    </row>
    <row r="980" spans="25:25" x14ac:dyDescent="0.25">
      <c r="Y980" s="230"/>
    </row>
    <row r="981" spans="25:25" x14ac:dyDescent="0.25">
      <c r="Y981" s="230"/>
    </row>
    <row r="982" spans="25:25" x14ac:dyDescent="0.25">
      <c r="Y982" s="230"/>
    </row>
    <row r="983" spans="25:25" x14ac:dyDescent="0.25">
      <c r="Y983" s="230"/>
    </row>
    <row r="984" spans="25:25" x14ac:dyDescent="0.25">
      <c r="Y984" s="230"/>
    </row>
    <row r="985" spans="25:25" x14ac:dyDescent="0.25">
      <c r="Y985" s="230"/>
    </row>
    <row r="986" spans="25:25" x14ac:dyDescent="0.25">
      <c r="Y986" s="230"/>
    </row>
    <row r="987" spans="25:25" x14ac:dyDescent="0.25">
      <c r="Y987" s="230"/>
    </row>
    <row r="988" spans="25:25" x14ac:dyDescent="0.25">
      <c r="Y988" s="230"/>
    </row>
    <row r="989" spans="25:25" x14ac:dyDescent="0.25">
      <c r="Y989" s="230"/>
    </row>
    <row r="990" spans="25:25" x14ac:dyDescent="0.25">
      <c r="Y990" s="230"/>
    </row>
    <row r="991" spans="25:25" x14ac:dyDescent="0.25">
      <c r="Y991" s="230"/>
    </row>
    <row r="992" spans="25:25" x14ac:dyDescent="0.25">
      <c r="Y992" s="230"/>
    </row>
    <row r="993" spans="25:25" x14ac:dyDescent="0.25">
      <c r="Y993" s="230"/>
    </row>
    <row r="994" spans="25:25" x14ac:dyDescent="0.25">
      <c r="Y994" s="230"/>
    </row>
    <row r="995" spans="25:25" x14ac:dyDescent="0.25">
      <c r="Y995" s="230"/>
    </row>
    <row r="996" spans="25:25" x14ac:dyDescent="0.25">
      <c r="Y996" s="230"/>
    </row>
    <row r="997" spans="25:25" x14ac:dyDescent="0.25">
      <c r="Y997" s="230"/>
    </row>
    <row r="998" spans="25:25" x14ac:dyDescent="0.25">
      <c r="Y998" s="230"/>
    </row>
    <row r="999" spans="25:25" x14ac:dyDescent="0.25">
      <c r="Y999" s="230"/>
    </row>
    <row r="1000" spans="25:25" x14ac:dyDescent="0.25">
      <c r="Y1000" s="230"/>
    </row>
    <row r="1001" spans="25:25" x14ac:dyDescent="0.25">
      <c r="Y1001" s="230"/>
    </row>
    <row r="1002" spans="25:25" x14ac:dyDescent="0.25">
      <c r="Y1002" s="230"/>
    </row>
    <row r="1003" spans="25:25" x14ac:dyDescent="0.25">
      <c r="Y1003" s="230"/>
    </row>
    <row r="1004" spans="25:25" x14ac:dyDescent="0.25">
      <c r="Y1004" s="230"/>
    </row>
    <row r="1005" spans="25:25" x14ac:dyDescent="0.25">
      <c r="Y1005" s="230"/>
    </row>
    <row r="1006" spans="25:25" x14ac:dyDescent="0.25">
      <c r="Y1006" s="230"/>
    </row>
    <row r="1007" spans="25:25" x14ac:dyDescent="0.25">
      <c r="Y1007" s="230"/>
    </row>
    <row r="1008" spans="25:25" x14ac:dyDescent="0.25">
      <c r="Y1008" s="230"/>
    </row>
    <row r="1009" spans="25:25" x14ac:dyDescent="0.25">
      <c r="Y1009" s="230"/>
    </row>
    <row r="1010" spans="25:25" x14ac:dyDescent="0.25">
      <c r="Y1010" s="230"/>
    </row>
    <row r="1011" spans="25:25" x14ac:dyDescent="0.25">
      <c r="Y1011" s="230"/>
    </row>
    <row r="1012" spans="25:25" x14ac:dyDescent="0.25">
      <c r="Y1012" s="230"/>
    </row>
    <row r="1013" spans="25:25" x14ac:dyDescent="0.25">
      <c r="Y1013" s="230"/>
    </row>
    <row r="1014" spans="25:25" x14ac:dyDescent="0.25">
      <c r="Y1014" s="230"/>
    </row>
    <row r="1015" spans="25:25" x14ac:dyDescent="0.25">
      <c r="Y1015" s="230"/>
    </row>
    <row r="1016" spans="25:25" x14ac:dyDescent="0.25">
      <c r="Y1016" s="230"/>
    </row>
  </sheetData>
  <sheetProtection algorithmName="SHA-512" hashValue="rwHI4BJ33H/U6o2SCFAet2XVezLD7+pUur+dZTqcyCO+QTVnm0XNPcJyimPwSSkU0yjghsw/RuAF3dCOKjE95A==" saltValue="4krFSCTlq7maXhs96mXJdA==" spinCount="100000" sheet="1" objects="1" scenarios="1"/>
  <mergeCells count="17">
    <mergeCell ref="B1:I1"/>
    <mergeCell ref="B3:E4"/>
    <mergeCell ref="F3:F4"/>
    <mergeCell ref="G3:G4"/>
    <mergeCell ref="C6:E6"/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159"/>
  <sheetViews>
    <sheetView workbookViewId="0"/>
  </sheetViews>
  <sheetFormatPr defaultRowHeight="23.25" customHeight="1" x14ac:dyDescent="0.25"/>
  <cols>
    <col min="1" max="5" width="3.88671875" customWidth="1"/>
    <col min="8" max="8" width="41.109375" customWidth="1"/>
    <col min="9" max="9" width="25.5546875" customWidth="1"/>
    <col min="10" max="10" width="39.109375" customWidth="1"/>
  </cols>
  <sheetData>
    <row r="1" spans="7:10" ht="11.25" customHeight="1" x14ac:dyDescent="0.25"/>
    <row r="2" spans="7:10" ht="11.25" customHeight="1" x14ac:dyDescent="0.25"/>
    <row r="3" spans="7:10" ht="11.25" customHeight="1" x14ac:dyDescent="0.25"/>
    <row r="4" spans="7:10" ht="11.25" customHeight="1" x14ac:dyDescent="0.25"/>
    <row r="5" spans="7:10" ht="11.25" customHeight="1" x14ac:dyDescent="0.25"/>
    <row r="6" spans="7:10" ht="23.25" customHeight="1" x14ac:dyDescent="0.25">
      <c r="G6" s="152" t="s">
        <v>292</v>
      </c>
    </row>
    <row r="8" spans="7:10" ht="23.25" customHeight="1" thickBot="1" x14ac:dyDescent="0.3">
      <c r="G8" s="152" t="str">
        <f>"OBDOBJE: januar - junij " &amp; 'OSNOVNA PLAČA'!D5</f>
        <v>OBDOBJE: januar - junij 2024</v>
      </c>
    </row>
    <row r="9" spans="7:10" ht="23.25" customHeight="1" x14ac:dyDescent="0.25">
      <c r="G9" s="404" t="s">
        <v>2</v>
      </c>
      <c r="H9" s="405"/>
      <c r="I9" s="405" t="s">
        <v>293</v>
      </c>
      <c r="J9" s="406"/>
    </row>
    <row r="10" spans="7:10" ht="23.25" customHeight="1" x14ac:dyDescent="0.25">
      <c r="G10" s="407" t="str">
        <f>+IF(LEN('OSNOVNA PLAČA'!B10)&gt;0,'LETNO OBVESTILO'!V16,"")</f>
        <v>1   A1</v>
      </c>
      <c r="H10" s="408"/>
      <c r="I10" s="409">
        <f>IF(LEN('1-6'!B16)&gt;0,'1-6'!K16,"")</f>
        <v>1</v>
      </c>
      <c r="J10" s="410"/>
    </row>
    <row r="11" spans="7:10" ht="23.25" customHeight="1" x14ac:dyDescent="0.25">
      <c r="G11" s="407" t="str">
        <f>+IF(LEN('OSNOVNA PLAČA'!B11)&gt;0,'LETNO OBVESTILO'!V17,"")</f>
        <v>2   A2</v>
      </c>
      <c r="H11" s="408"/>
      <c r="I11" s="409">
        <f>IF(LEN('1-6'!B17)&gt;0,'1-6'!K17,"")</f>
        <v>1</v>
      </c>
      <c r="J11" s="410"/>
    </row>
    <row r="12" spans="7:10" ht="23.25" customHeight="1" x14ac:dyDescent="0.25">
      <c r="G12" s="407" t="str">
        <f>+IF(LEN('OSNOVNA PLAČA'!B12)&gt;0,'LETNO OBVESTILO'!V18,"")</f>
        <v>3   A3</v>
      </c>
      <c r="H12" s="408"/>
      <c r="I12" s="409">
        <f>IF(LEN('1-6'!B18)&gt;0,'1-6'!K18,"")</f>
        <v>0</v>
      </c>
      <c r="J12" s="410"/>
    </row>
    <row r="13" spans="7:10" ht="23.25" customHeight="1" x14ac:dyDescent="0.25">
      <c r="G13" s="407" t="str">
        <f>+IF(LEN('OSNOVNA PLAČA'!B13)&gt;0,'LETNO OBVESTILO'!V19,"")</f>
        <v>4   A4</v>
      </c>
      <c r="H13" s="408"/>
      <c r="I13" s="409">
        <f>IF(LEN('1-6'!B19)&gt;0,'1-6'!K19,"")</f>
        <v>0</v>
      </c>
      <c r="J13" s="410"/>
    </row>
    <row r="14" spans="7:10" ht="23.25" customHeight="1" x14ac:dyDescent="0.25">
      <c r="G14" s="407" t="str">
        <f>+IF(LEN('OSNOVNA PLAČA'!B14)&gt;0,'LETNO OBVESTILO'!V20,"")</f>
        <v>5   A5</v>
      </c>
      <c r="H14" s="408"/>
      <c r="I14" s="409">
        <f>IF(LEN('1-6'!B20)&gt;0,'1-6'!K20,"")</f>
        <v>0</v>
      </c>
      <c r="J14" s="410"/>
    </row>
    <row r="15" spans="7:10" ht="23.25" customHeight="1" x14ac:dyDescent="0.25">
      <c r="G15" s="407" t="str">
        <f>+IF(LEN('OSNOVNA PLAČA'!B15)&gt;0,'LETNO OBVESTILO'!V21,"")</f>
        <v>6   A6</v>
      </c>
      <c r="H15" s="408"/>
      <c r="I15" s="409">
        <f>IF(LEN('1-6'!B21)&gt;0,'1-6'!K21,"")</f>
        <v>0</v>
      </c>
      <c r="J15" s="410"/>
    </row>
    <row r="16" spans="7:10" ht="23.25" customHeight="1" x14ac:dyDescent="0.25">
      <c r="G16" s="407" t="str">
        <f>+IF(LEN('OSNOVNA PLAČA'!B16)&gt;0,'LETNO OBVESTILO'!V22,"")</f>
        <v>7   A7</v>
      </c>
      <c r="H16" s="408"/>
      <c r="I16" s="409">
        <f>IF(LEN('1-6'!B22)&gt;0,'1-6'!K22,"")</f>
        <v>0</v>
      </c>
      <c r="J16" s="410"/>
    </row>
    <row r="17" spans="7:10" ht="23.25" customHeight="1" x14ac:dyDescent="0.25">
      <c r="G17" s="407" t="str">
        <f>+IF(LEN('OSNOVNA PLAČA'!B17)&gt;0,'LETNO OBVESTILO'!V23,"")</f>
        <v>8   A8</v>
      </c>
      <c r="H17" s="408"/>
      <c r="I17" s="409">
        <f>IF(LEN('1-6'!B23)&gt;0,'1-6'!K23,"")</f>
        <v>0</v>
      </c>
      <c r="J17" s="410"/>
    </row>
    <row r="18" spans="7:10" ht="23.25" customHeight="1" x14ac:dyDescent="0.25">
      <c r="G18" s="407" t="str">
        <f>+IF(LEN('OSNOVNA PLAČA'!B18)&gt;0,'LETNO OBVESTILO'!V24,"")</f>
        <v>9   A9</v>
      </c>
      <c r="H18" s="408"/>
      <c r="I18" s="409">
        <f>IF(LEN('1-6'!B24)&gt;0,'1-6'!K24,"")</f>
        <v>0</v>
      </c>
      <c r="J18" s="410"/>
    </row>
    <row r="19" spans="7:10" ht="23.25" customHeight="1" x14ac:dyDescent="0.25">
      <c r="G19" s="407" t="str">
        <f>+IF(LEN('OSNOVNA PLAČA'!B19)&gt;0,'LETNO OBVESTILO'!V25,"")</f>
        <v>10   A10</v>
      </c>
      <c r="H19" s="408"/>
      <c r="I19" s="409">
        <f>IF(LEN('1-6'!B25)&gt;0,'1-6'!K25,"")</f>
        <v>0</v>
      </c>
      <c r="J19" s="410"/>
    </row>
    <row r="20" spans="7:10" ht="23.25" customHeight="1" x14ac:dyDescent="0.25">
      <c r="G20" s="407" t="str">
        <f>+IF(LEN('OSNOVNA PLAČA'!B20)&gt;0,'LETNO OBVESTILO'!V26,"")</f>
        <v>11   A11</v>
      </c>
      <c r="H20" s="408"/>
      <c r="I20" s="409">
        <f>IF(LEN('1-6'!B26)&gt;0,'1-6'!K26,"")</f>
        <v>0</v>
      </c>
      <c r="J20" s="410"/>
    </row>
    <row r="21" spans="7:10" ht="23.25" customHeight="1" x14ac:dyDescent="0.25">
      <c r="G21" s="407" t="str">
        <f>+IF(LEN('OSNOVNA PLAČA'!B21)&gt;0,'LETNO OBVESTILO'!V27,"")</f>
        <v>12   A12</v>
      </c>
      <c r="H21" s="408"/>
      <c r="I21" s="409">
        <f>IF(LEN('1-6'!B27)&gt;0,'1-6'!K27,"")</f>
        <v>0</v>
      </c>
      <c r="J21" s="410"/>
    </row>
    <row r="22" spans="7:10" ht="23.25" customHeight="1" x14ac:dyDescent="0.25">
      <c r="G22" s="407" t="str">
        <f>+IF(LEN('OSNOVNA PLAČA'!B22)&gt;0,'LETNO OBVESTILO'!V28,"")</f>
        <v>13   A13</v>
      </c>
      <c r="H22" s="408"/>
      <c r="I22" s="409">
        <f>IF(LEN('1-6'!B28)&gt;0,'1-6'!K28,"")</f>
        <v>0</v>
      </c>
      <c r="J22" s="410"/>
    </row>
    <row r="23" spans="7:10" ht="23.25" customHeight="1" x14ac:dyDescent="0.25">
      <c r="G23" s="407" t="str">
        <f>+IF(LEN('OSNOVNA PLAČA'!B23)&gt;0,'LETNO OBVESTILO'!V29,"")</f>
        <v>14   A14</v>
      </c>
      <c r="H23" s="408"/>
      <c r="I23" s="409">
        <f>IF(LEN('1-6'!B29)&gt;0,'1-6'!K29,"")</f>
        <v>0</v>
      </c>
      <c r="J23" s="410"/>
    </row>
    <row r="24" spans="7:10" ht="23.25" customHeight="1" x14ac:dyDescent="0.25">
      <c r="G24" s="407" t="str">
        <f>+IF(LEN('OSNOVNA PLAČA'!B24)&gt;0,'LETNO OBVESTILO'!V30,"")</f>
        <v>15   A15</v>
      </c>
      <c r="H24" s="408"/>
      <c r="I24" s="409">
        <f>IF(LEN('1-6'!B30)&gt;0,'1-6'!K30,"")</f>
        <v>0</v>
      </c>
      <c r="J24" s="410"/>
    </row>
    <row r="25" spans="7:10" ht="23.25" customHeight="1" x14ac:dyDescent="0.25">
      <c r="G25" s="407" t="str">
        <f>+IF(LEN('OSNOVNA PLAČA'!B25)&gt;0,'LETNO OBVESTILO'!V31,"")</f>
        <v>16   A16</v>
      </c>
      <c r="H25" s="408"/>
      <c r="I25" s="409">
        <f>IF(LEN('1-6'!B31)&gt;0,'1-6'!K31,"")</f>
        <v>0</v>
      </c>
      <c r="J25" s="410"/>
    </row>
    <row r="26" spans="7:10" ht="23.25" customHeight="1" x14ac:dyDescent="0.25">
      <c r="G26" s="407" t="str">
        <f>+IF(LEN('OSNOVNA PLAČA'!B26)&gt;0,'LETNO OBVESTILO'!V32,"")</f>
        <v>17   A17</v>
      </c>
      <c r="H26" s="408"/>
      <c r="I26" s="409">
        <f>IF(LEN('1-6'!B32)&gt;0,'1-6'!K32,"")</f>
        <v>0</v>
      </c>
      <c r="J26" s="410"/>
    </row>
    <row r="27" spans="7:10" ht="23.25" customHeight="1" x14ac:dyDescent="0.25">
      <c r="G27" s="407" t="str">
        <f>+IF(LEN('OSNOVNA PLAČA'!B27)&gt;0,'LETNO OBVESTILO'!V33,"")</f>
        <v>18   A18</v>
      </c>
      <c r="H27" s="408"/>
      <c r="I27" s="409">
        <f>IF(LEN('1-6'!B33)&gt;0,'1-6'!K33,"")</f>
        <v>0</v>
      </c>
      <c r="J27" s="410"/>
    </row>
    <row r="28" spans="7:10" ht="23.25" customHeight="1" x14ac:dyDescent="0.25">
      <c r="G28" s="407" t="str">
        <f>+IF(LEN('OSNOVNA PLAČA'!B28)&gt;0,'LETNO OBVESTILO'!V34,"")</f>
        <v>19   A19</v>
      </c>
      <c r="H28" s="408"/>
      <c r="I28" s="409">
        <f>IF(LEN('1-6'!B34)&gt;0,'1-6'!K34,"")</f>
        <v>0</v>
      </c>
      <c r="J28" s="410"/>
    </row>
    <row r="29" spans="7:10" ht="23.25" customHeight="1" x14ac:dyDescent="0.25">
      <c r="G29" s="407" t="str">
        <f>+IF(LEN('OSNOVNA PLAČA'!B29)&gt;0,'LETNO OBVESTILO'!V35,"")</f>
        <v>20   A20</v>
      </c>
      <c r="H29" s="408"/>
      <c r="I29" s="409">
        <f>IF(LEN('1-6'!B35)&gt;0,'1-6'!K35,"")</f>
        <v>0</v>
      </c>
      <c r="J29" s="410"/>
    </row>
    <row r="30" spans="7:10" ht="23.25" customHeight="1" x14ac:dyDescent="0.25">
      <c r="G30" s="407" t="str">
        <f>+IF(LEN('OSNOVNA PLAČA'!B30)&gt;0,'LETNO OBVESTILO'!V36,"")</f>
        <v>21   A21</v>
      </c>
      <c r="H30" s="408"/>
      <c r="I30" s="409">
        <f>IF(LEN('1-6'!B36)&gt;0,'1-6'!K36,"")</f>
        <v>0</v>
      </c>
      <c r="J30" s="410"/>
    </row>
    <row r="31" spans="7:10" ht="23.25" customHeight="1" x14ac:dyDescent="0.25">
      <c r="G31" s="407" t="str">
        <f>+IF(LEN('OSNOVNA PLAČA'!B31)&gt;0,'LETNO OBVESTILO'!V37,"")</f>
        <v>22   A22</v>
      </c>
      <c r="H31" s="408"/>
      <c r="I31" s="409">
        <f>IF(LEN('1-6'!B37)&gt;0,'1-6'!K37,"")</f>
        <v>0</v>
      </c>
      <c r="J31" s="410"/>
    </row>
    <row r="32" spans="7:10" ht="23.25" customHeight="1" x14ac:dyDescent="0.25">
      <c r="G32" s="407" t="str">
        <f>+IF(LEN('OSNOVNA PLAČA'!B32)&gt;0,'LETNO OBVESTILO'!V38,"")</f>
        <v>23   A23</v>
      </c>
      <c r="H32" s="408"/>
      <c r="I32" s="409">
        <f>IF(LEN('1-6'!B38)&gt;0,'1-6'!K38,"")</f>
        <v>0</v>
      </c>
      <c r="J32" s="410"/>
    </row>
    <row r="33" spans="7:10" ht="23.25" customHeight="1" x14ac:dyDescent="0.25">
      <c r="G33" s="407" t="str">
        <f>+IF(LEN('OSNOVNA PLAČA'!B33)&gt;0,'LETNO OBVESTILO'!V39,"")</f>
        <v>24   A24</v>
      </c>
      <c r="H33" s="408"/>
      <c r="I33" s="409">
        <f>IF(LEN('1-6'!B39)&gt;0,'1-6'!K39,"")</f>
        <v>0</v>
      </c>
      <c r="J33" s="410"/>
    </row>
    <row r="34" spans="7:10" ht="23.25" customHeight="1" x14ac:dyDescent="0.25">
      <c r="G34" s="407" t="str">
        <f>+IF(LEN('OSNOVNA PLAČA'!B34)&gt;0,'LETNO OBVESTILO'!V40,"")</f>
        <v>25   A25</v>
      </c>
      <c r="H34" s="408"/>
      <c r="I34" s="409">
        <f>IF(LEN('1-6'!B40)&gt;0,'1-6'!K40,"")</f>
        <v>0</v>
      </c>
      <c r="J34" s="410"/>
    </row>
    <row r="35" spans="7:10" ht="23.25" customHeight="1" x14ac:dyDescent="0.25">
      <c r="G35" s="407" t="str">
        <f>+IF(LEN('OSNOVNA PLAČA'!B35)&gt;0,'LETNO OBVESTILO'!V41,"")</f>
        <v>26   A26</v>
      </c>
      <c r="H35" s="408"/>
      <c r="I35" s="409">
        <f>IF(LEN('1-6'!B41)&gt;0,'1-6'!K41,"")</f>
        <v>0</v>
      </c>
      <c r="J35" s="410"/>
    </row>
    <row r="36" spans="7:10" ht="23.25" customHeight="1" x14ac:dyDescent="0.25">
      <c r="G36" s="407" t="str">
        <f>+IF(LEN('OSNOVNA PLAČA'!B36)&gt;0,'LETNO OBVESTILO'!V42,"")</f>
        <v>27   A27</v>
      </c>
      <c r="H36" s="408"/>
      <c r="I36" s="409">
        <f>IF(LEN('1-6'!B42)&gt;0,'1-6'!K42,"")</f>
        <v>0</v>
      </c>
      <c r="J36" s="410"/>
    </row>
    <row r="37" spans="7:10" ht="23.25" customHeight="1" x14ac:dyDescent="0.25">
      <c r="G37" s="407" t="str">
        <f>+IF(LEN('OSNOVNA PLAČA'!B37)&gt;0,'LETNO OBVESTILO'!V43,"")</f>
        <v>28   A28</v>
      </c>
      <c r="H37" s="408"/>
      <c r="I37" s="409">
        <f>IF(LEN('1-6'!B43)&gt;0,'1-6'!K43,"")</f>
        <v>0</v>
      </c>
      <c r="J37" s="410"/>
    </row>
    <row r="38" spans="7:10" ht="23.25" customHeight="1" x14ac:dyDescent="0.25">
      <c r="G38" s="407" t="str">
        <f>+IF(LEN('OSNOVNA PLAČA'!B38)&gt;0,'LETNO OBVESTILO'!V44,"")</f>
        <v>29   A29</v>
      </c>
      <c r="H38" s="408"/>
      <c r="I38" s="409">
        <f>IF(LEN('1-6'!B44)&gt;0,'1-6'!K44,"")</f>
        <v>0</v>
      </c>
      <c r="J38" s="410"/>
    </row>
    <row r="39" spans="7:10" ht="23.25" customHeight="1" x14ac:dyDescent="0.25">
      <c r="G39" s="407" t="str">
        <f>+IF(LEN('OSNOVNA PLAČA'!B39)&gt;0,'LETNO OBVESTILO'!V45,"")</f>
        <v>30   A30</v>
      </c>
      <c r="H39" s="408"/>
      <c r="I39" s="409">
        <f>IF(LEN('1-6'!B45)&gt;0,'1-6'!K45,"")</f>
        <v>0</v>
      </c>
      <c r="J39" s="410"/>
    </row>
    <row r="40" spans="7:10" ht="23.25" customHeight="1" x14ac:dyDescent="0.25">
      <c r="G40" s="407" t="str">
        <f>+IF(LEN('OSNOVNA PLAČA'!B40)&gt;0,'LETNO OBVESTILO'!V46,"")</f>
        <v>31   A31</v>
      </c>
      <c r="H40" s="408"/>
      <c r="I40" s="409">
        <f>IF(LEN('1-6'!B46)&gt;0,'1-6'!K46,"")</f>
        <v>0</v>
      </c>
      <c r="J40" s="410"/>
    </row>
    <row r="41" spans="7:10" ht="23.25" customHeight="1" x14ac:dyDescent="0.25">
      <c r="G41" s="407" t="str">
        <f>+IF(LEN('OSNOVNA PLAČA'!B41)&gt;0,'LETNO OBVESTILO'!V47,"")</f>
        <v>32   A32</v>
      </c>
      <c r="H41" s="408"/>
      <c r="I41" s="409">
        <f>IF(LEN('1-6'!B47)&gt;0,'1-6'!K47,"")</f>
        <v>0</v>
      </c>
      <c r="J41" s="410"/>
    </row>
    <row r="42" spans="7:10" ht="23.25" customHeight="1" x14ac:dyDescent="0.25">
      <c r="G42" s="407" t="str">
        <f>+IF(LEN('OSNOVNA PLAČA'!B42)&gt;0,'LETNO OBVESTILO'!V48,"")</f>
        <v>33   A33</v>
      </c>
      <c r="H42" s="408"/>
      <c r="I42" s="409">
        <f>IF(LEN('1-6'!B48)&gt;0,'1-6'!K48,"")</f>
        <v>0</v>
      </c>
      <c r="J42" s="410"/>
    </row>
    <row r="43" spans="7:10" ht="23.25" customHeight="1" x14ac:dyDescent="0.25">
      <c r="G43" s="407" t="str">
        <f>+IF(LEN('OSNOVNA PLAČA'!B43)&gt;0,'LETNO OBVESTILO'!V49,"")</f>
        <v>34   A34</v>
      </c>
      <c r="H43" s="408"/>
      <c r="I43" s="409">
        <f>IF(LEN('1-6'!B49)&gt;0,'1-6'!K49,"")</f>
        <v>0</v>
      </c>
      <c r="J43" s="410"/>
    </row>
    <row r="44" spans="7:10" ht="23.25" customHeight="1" x14ac:dyDescent="0.25">
      <c r="G44" s="407" t="str">
        <f>+IF(LEN('OSNOVNA PLAČA'!B44)&gt;0,'LETNO OBVESTILO'!V50,"")</f>
        <v>35   A35</v>
      </c>
      <c r="H44" s="408"/>
      <c r="I44" s="409">
        <f>IF(LEN('1-6'!B50)&gt;0,'1-6'!K50,"")</f>
        <v>0</v>
      </c>
      <c r="J44" s="410"/>
    </row>
    <row r="45" spans="7:10" ht="23.25" customHeight="1" x14ac:dyDescent="0.25">
      <c r="G45" s="407" t="str">
        <f>+IF(LEN('OSNOVNA PLAČA'!B45)&gt;0,'LETNO OBVESTILO'!V51,"")</f>
        <v>36   A36</v>
      </c>
      <c r="H45" s="408"/>
      <c r="I45" s="409">
        <f>IF(LEN('1-6'!B51)&gt;0,'1-6'!K51,"")</f>
        <v>0</v>
      </c>
      <c r="J45" s="410"/>
    </row>
    <row r="46" spans="7:10" ht="23.25" customHeight="1" x14ac:dyDescent="0.25">
      <c r="G46" s="407" t="str">
        <f>+IF(LEN('OSNOVNA PLAČA'!B46)&gt;0,'LETNO OBVESTILO'!V52,"")</f>
        <v>37   A37</v>
      </c>
      <c r="H46" s="408"/>
      <c r="I46" s="409">
        <f>IF(LEN('1-6'!B52)&gt;0,'1-6'!K52,"")</f>
        <v>0</v>
      </c>
      <c r="J46" s="410"/>
    </row>
    <row r="47" spans="7:10" ht="23.25" customHeight="1" x14ac:dyDescent="0.25">
      <c r="G47" s="407" t="str">
        <f>+IF(LEN('OSNOVNA PLAČA'!B47)&gt;0,'LETNO OBVESTILO'!V53,"")</f>
        <v>38   A38</v>
      </c>
      <c r="H47" s="408"/>
      <c r="I47" s="409">
        <f>IF(LEN('1-6'!B53)&gt;0,'1-6'!K53,"")</f>
        <v>0</v>
      </c>
      <c r="J47" s="410"/>
    </row>
    <row r="48" spans="7:10" ht="23.25" customHeight="1" x14ac:dyDescent="0.25">
      <c r="G48" s="407" t="str">
        <f>+IF(LEN('OSNOVNA PLAČA'!B48)&gt;0,'LETNO OBVESTILO'!V54,"")</f>
        <v>39   A39</v>
      </c>
      <c r="H48" s="408"/>
      <c r="I48" s="409">
        <f>IF(LEN('1-6'!B54)&gt;0,'1-6'!K54,"")</f>
        <v>0</v>
      </c>
      <c r="J48" s="410"/>
    </row>
    <row r="49" spans="7:10" ht="23.25" customHeight="1" x14ac:dyDescent="0.25">
      <c r="G49" s="407" t="str">
        <f>+IF(LEN('OSNOVNA PLAČA'!B49)&gt;0,'LETNO OBVESTILO'!V55,"")</f>
        <v>40   A40</v>
      </c>
      <c r="H49" s="408"/>
      <c r="I49" s="409">
        <f>IF(LEN('1-6'!B55)&gt;0,'1-6'!K55,"")</f>
        <v>0</v>
      </c>
      <c r="J49" s="410"/>
    </row>
    <row r="50" spans="7:10" ht="23.25" customHeight="1" x14ac:dyDescent="0.25">
      <c r="G50" s="407" t="str">
        <f>+IF(LEN('OSNOVNA PLAČA'!B50)&gt;0,'LETNO OBVESTILO'!V56,"")</f>
        <v>41   A41</v>
      </c>
      <c r="H50" s="408"/>
      <c r="I50" s="409">
        <f>IF(LEN('1-6'!B56)&gt;0,'1-6'!K56,"")</f>
        <v>0</v>
      </c>
      <c r="J50" s="410"/>
    </row>
    <row r="51" spans="7:10" ht="23.25" customHeight="1" x14ac:dyDescent="0.25">
      <c r="G51" s="407" t="str">
        <f>+IF(LEN('OSNOVNA PLAČA'!B51)&gt;0,'LETNO OBVESTILO'!V57,"")</f>
        <v>42   A42</v>
      </c>
      <c r="H51" s="408"/>
      <c r="I51" s="409">
        <f>IF(LEN('1-6'!B57)&gt;0,'1-6'!K57,"")</f>
        <v>0</v>
      </c>
      <c r="J51" s="410"/>
    </row>
    <row r="52" spans="7:10" ht="23.25" customHeight="1" x14ac:dyDescent="0.25">
      <c r="G52" s="407" t="str">
        <f>+IF(LEN('OSNOVNA PLAČA'!B52)&gt;0,'LETNO OBVESTILO'!V58,"")</f>
        <v>43   A43</v>
      </c>
      <c r="H52" s="408"/>
      <c r="I52" s="409">
        <f>IF(LEN('1-6'!B58)&gt;0,'1-6'!K58,"")</f>
        <v>0</v>
      </c>
      <c r="J52" s="410"/>
    </row>
    <row r="53" spans="7:10" ht="23.25" customHeight="1" x14ac:dyDescent="0.25">
      <c r="G53" s="407" t="str">
        <f>+IF(LEN('OSNOVNA PLAČA'!B53)&gt;0,'LETNO OBVESTILO'!V59,"")</f>
        <v>44   A44</v>
      </c>
      <c r="H53" s="408"/>
      <c r="I53" s="409">
        <f>IF(LEN('1-6'!B59)&gt;0,'1-6'!K59,"")</f>
        <v>0</v>
      </c>
      <c r="J53" s="410"/>
    </row>
    <row r="54" spans="7:10" ht="23.25" customHeight="1" x14ac:dyDescent="0.25">
      <c r="G54" s="407" t="str">
        <f>+IF(LEN('OSNOVNA PLAČA'!B54)&gt;0,'LETNO OBVESTILO'!V60,"")</f>
        <v>45   A45</v>
      </c>
      <c r="H54" s="408"/>
      <c r="I54" s="409">
        <f>IF(LEN('1-6'!B60)&gt;0,'1-6'!K60,"")</f>
        <v>0</v>
      </c>
      <c r="J54" s="410"/>
    </row>
    <row r="55" spans="7:10" ht="23.25" customHeight="1" x14ac:dyDescent="0.25">
      <c r="G55" s="407" t="str">
        <f>+IF(LEN('OSNOVNA PLAČA'!B55)&gt;0,'LETNO OBVESTILO'!V61,"")</f>
        <v>46   A46</v>
      </c>
      <c r="H55" s="408"/>
      <c r="I55" s="409">
        <f>IF(LEN('1-6'!B61)&gt;0,'1-6'!K61,"")</f>
        <v>0</v>
      </c>
      <c r="J55" s="410"/>
    </row>
    <row r="56" spans="7:10" ht="23.25" customHeight="1" x14ac:dyDescent="0.25">
      <c r="G56" s="407" t="str">
        <f>+IF(LEN('OSNOVNA PLAČA'!B56)&gt;0,'LETNO OBVESTILO'!V62,"")</f>
        <v>47   A47</v>
      </c>
      <c r="H56" s="408"/>
      <c r="I56" s="409">
        <f>IF(LEN('1-6'!B62)&gt;0,'1-6'!K62,"")</f>
        <v>0</v>
      </c>
      <c r="J56" s="410"/>
    </row>
    <row r="57" spans="7:10" ht="23.25" customHeight="1" x14ac:dyDescent="0.25">
      <c r="G57" s="407" t="str">
        <f>+IF(LEN('OSNOVNA PLAČA'!B57)&gt;0,'LETNO OBVESTILO'!V63,"")</f>
        <v>48   A48</v>
      </c>
      <c r="H57" s="408"/>
      <c r="I57" s="409">
        <f>IF(LEN('1-6'!B63)&gt;0,'1-6'!K63,"")</f>
        <v>0</v>
      </c>
      <c r="J57" s="410"/>
    </row>
    <row r="58" spans="7:10" ht="23.25" customHeight="1" x14ac:dyDescent="0.25">
      <c r="G58" s="407" t="str">
        <f>+IF(LEN('OSNOVNA PLAČA'!B58)&gt;0,'LETNO OBVESTILO'!V64,"")</f>
        <v>49   A49</v>
      </c>
      <c r="H58" s="408"/>
      <c r="I58" s="409">
        <f>IF(LEN('1-6'!B64)&gt;0,'1-6'!K64,"")</f>
        <v>0</v>
      </c>
      <c r="J58" s="410"/>
    </row>
    <row r="59" spans="7:10" ht="23.25" customHeight="1" x14ac:dyDescent="0.25">
      <c r="G59" s="407" t="str">
        <f>+IF(LEN('OSNOVNA PLAČA'!B59)&gt;0,'LETNO OBVESTILO'!V65,"")</f>
        <v>50   A50</v>
      </c>
      <c r="H59" s="408"/>
      <c r="I59" s="409">
        <f>IF(LEN('1-6'!B65)&gt;0,'1-6'!K65,"")</f>
        <v>0</v>
      </c>
      <c r="J59" s="410"/>
    </row>
    <row r="60" spans="7:10" ht="23.25" customHeight="1" x14ac:dyDescent="0.25">
      <c r="G60" s="407" t="str">
        <f>+IF(LEN('OSNOVNA PLAČA'!B60)&gt;0,'LETNO OBVESTILO'!V66,"")</f>
        <v>51   A51</v>
      </c>
      <c r="H60" s="408"/>
      <c r="I60" s="409">
        <f>IF(LEN('1-6'!B66)&gt;0,'1-6'!K66,"")</f>
        <v>0</v>
      </c>
      <c r="J60" s="410"/>
    </row>
    <row r="61" spans="7:10" ht="23.25" customHeight="1" x14ac:dyDescent="0.25">
      <c r="G61" s="407" t="str">
        <f>+IF(LEN('OSNOVNA PLAČA'!B61)&gt;0,'LETNO OBVESTILO'!V67,"")</f>
        <v>52   A52</v>
      </c>
      <c r="H61" s="408"/>
      <c r="I61" s="409">
        <f>IF(LEN('1-6'!B67)&gt;0,'1-6'!K67,"")</f>
        <v>0</v>
      </c>
      <c r="J61" s="410"/>
    </row>
    <row r="62" spans="7:10" ht="23.25" customHeight="1" x14ac:dyDescent="0.25">
      <c r="G62" s="407" t="str">
        <f>+IF(LEN('OSNOVNA PLAČA'!B62)&gt;0,'LETNO OBVESTILO'!V68,"")</f>
        <v>53   A53</v>
      </c>
      <c r="H62" s="408"/>
      <c r="I62" s="409">
        <f>IF(LEN('1-6'!B68)&gt;0,'1-6'!K68,"")</f>
        <v>0</v>
      </c>
      <c r="J62" s="410"/>
    </row>
    <row r="63" spans="7:10" ht="23.25" customHeight="1" x14ac:dyDescent="0.25">
      <c r="G63" s="407" t="str">
        <f>+IF(LEN('OSNOVNA PLAČA'!B63)&gt;0,'LETNO OBVESTILO'!V69,"")</f>
        <v>54   A54</v>
      </c>
      <c r="H63" s="408"/>
      <c r="I63" s="409">
        <f>IF(LEN('1-6'!B69)&gt;0,'1-6'!K69,"")</f>
        <v>0</v>
      </c>
      <c r="J63" s="410"/>
    </row>
    <row r="64" spans="7:10" ht="23.25" customHeight="1" x14ac:dyDescent="0.25">
      <c r="G64" s="407" t="str">
        <f>+IF(LEN('OSNOVNA PLAČA'!B64)&gt;0,'LETNO OBVESTILO'!V70,"")</f>
        <v>55   A55</v>
      </c>
      <c r="H64" s="408"/>
      <c r="I64" s="409">
        <f>IF(LEN('1-6'!B70)&gt;0,'1-6'!K70,"")</f>
        <v>0</v>
      </c>
      <c r="J64" s="410"/>
    </row>
    <row r="65" spans="7:10" ht="23.25" customHeight="1" x14ac:dyDescent="0.25">
      <c r="G65" s="407" t="str">
        <f>+IF(LEN('OSNOVNA PLAČA'!B65)&gt;0,'LETNO OBVESTILO'!V71,"")</f>
        <v>56   A56</v>
      </c>
      <c r="H65" s="408"/>
      <c r="I65" s="409">
        <f>IF(LEN('1-6'!B71)&gt;0,'1-6'!K71,"")</f>
        <v>0</v>
      </c>
      <c r="J65" s="410"/>
    </row>
    <row r="66" spans="7:10" ht="23.25" customHeight="1" x14ac:dyDescent="0.25">
      <c r="G66" s="407" t="str">
        <f>+IF(LEN('OSNOVNA PLAČA'!B66)&gt;0,'LETNO OBVESTILO'!V72,"")</f>
        <v>57   A57</v>
      </c>
      <c r="H66" s="408"/>
      <c r="I66" s="409">
        <f>IF(LEN('1-6'!B72)&gt;0,'1-6'!K72,"")</f>
        <v>0</v>
      </c>
      <c r="J66" s="410"/>
    </row>
    <row r="67" spans="7:10" ht="23.25" customHeight="1" x14ac:dyDescent="0.25">
      <c r="G67" s="407" t="str">
        <f>+IF(LEN('OSNOVNA PLAČA'!B67)&gt;0,'LETNO OBVESTILO'!V73,"")</f>
        <v>58   A58</v>
      </c>
      <c r="H67" s="408"/>
      <c r="I67" s="409">
        <f>IF(LEN('1-6'!B73)&gt;0,'1-6'!K73,"")</f>
        <v>0</v>
      </c>
      <c r="J67" s="410"/>
    </row>
    <row r="68" spans="7:10" ht="23.25" customHeight="1" x14ac:dyDescent="0.25">
      <c r="G68" s="407" t="str">
        <f>+IF(LEN('OSNOVNA PLAČA'!B68)&gt;0,'LETNO OBVESTILO'!V74,"")</f>
        <v>59   A59</v>
      </c>
      <c r="H68" s="408"/>
      <c r="I68" s="409">
        <f>IF(LEN('1-6'!B74)&gt;0,'1-6'!K74,"")</f>
        <v>0</v>
      </c>
      <c r="J68" s="410"/>
    </row>
    <row r="69" spans="7:10" ht="23.25" customHeight="1" x14ac:dyDescent="0.25">
      <c r="G69" s="407" t="str">
        <f>+IF(LEN('OSNOVNA PLAČA'!B69)&gt;0,'LETNO OBVESTILO'!V75,"")</f>
        <v>60   A60</v>
      </c>
      <c r="H69" s="408"/>
      <c r="I69" s="409">
        <f>IF(LEN('1-6'!B75)&gt;0,'1-6'!K75,"")</f>
        <v>0</v>
      </c>
      <c r="J69" s="410"/>
    </row>
    <row r="70" spans="7:10" ht="23.25" customHeight="1" x14ac:dyDescent="0.25">
      <c r="G70" s="407" t="str">
        <f>+IF(LEN('OSNOVNA PLAČA'!B70)&gt;0,'LETNO OBVESTILO'!V76,"")</f>
        <v>61   A61</v>
      </c>
      <c r="H70" s="408"/>
      <c r="I70" s="409">
        <f>IF(LEN('1-6'!B76)&gt;0,'1-6'!K76,"")</f>
        <v>0</v>
      </c>
      <c r="J70" s="410"/>
    </row>
    <row r="71" spans="7:10" ht="23.25" customHeight="1" x14ac:dyDescent="0.25">
      <c r="G71" s="407" t="str">
        <f>+IF(LEN('OSNOVNA PLAČA'!B71)&gt;0,'LETNO OBVESTILO'!V77,"")</f>
        <v>62   A62</v>
      </c>
      <c r="H71" s="408"/>
      <c r="I71" s="409">
        <f>IF(LEN('1-6'!B77)&gt;0,'1-6'!K77,"")</f>
        <v>0</v>
      </c>
      <c r="J71" s="410"/>
    </row>
    <row r="72" spans="7:10" ht="23.25" customHeight="1" x14ac:dyDescent="0.25">
      <c r="G72" s="407" t="str">
        <f>+IF(LEN('OSNOVNA PLAČA'!B72)&gt;0,'LETNO OBVESTILO'!V78,"")</f>
        <v>63   A63</v>
      </c>
      <c r="H72" s="408"/>
      <c r="I72" s="409">
        <f>IF(LEN('1-6'!B78)&gt;0,'1-6'!K78,"")</f>
        <v>0</v>
      </c>
      <c r="J72" s="410"/>
    </row>
    <row r="73" spans="7:10" ht="23.25" customHeight="1" x14ac:dyDescent="0.25">
      <c r="G73" s="407" t="str">
        <f>+IF(LEN('OSNOVNA PLAČA'!B73)&gt;0,'LETNO OBVESTILO'!V79,"")</f>
        <v>64   A64</v>
      </c>
      <c r="H73" s="408"/>
      <c r="I73" s="409">
        <f>IF(LEN('1-6'!B79)&gt;0,'1-6'!K79,"")</f>
        <v>0</v>
      </c>
      <c r="J73" s="410"/>
    </row>
    <row r="74" spans="7:10" ht="23.25" customHeight="1" x14ac:dyDescent="0.25">
      <c r="G74" s="407" t="str">
        <f>+IF(LEN('OSNOVNA PLAČA'!B74)&gt;0,'LETNO OBVESTILO'!V80,"")</f>
        <v>65   A65</v>
      </c>
      <c r="H74" s="408"/>
      <c r="I74" s="409">
        <f>IF(LEN('1-6'!B80)&gt;0,'1-6'!K80,"")</f>
        <v>0</v>
      </c>
      <c r="J74" s="410"/>
    </row>
    <row r="75" spans="7:10" ht="23.25" customHeight="1" x14ac:dyDescent="0.25">
      <c r="G75" s="407" t="str">
        <f>+IF(LEN('OSNOVNA PLAČA'!B75)&gt;0,'LETNO OBVESTILO'!V81,"")</f>
        <v>66   A66</v>
      </c>
      <c r="H75" s="408"/>
      <c r="I75" s="409">
        <f>IF(LEN('1-6'!B81)&gt;0,'1-6'!K81,"")</f>
        <v>0</v>
      </c>
      <c r="J75" s="410"/>
    </row>
    <row r="76" spans="7:10" ht="23.25" customHeight="1" x14ac:dyDescent="0.25">
      <c r="G76" s="407" t="str">
        <f>+IF(LEN('OSNOVNA PLAČA'!B76)&gt;0,'LETNO OBVESTILO'!V82,"")</f>
        <v>67   A67</v>
      </c>
      <c r="H76" s="408"/>
      <c r="I76" s="409">
        <f>IF(LEN('1-6'!B82)&gt;0,'1-6'!K82,"")</f>
        <v>0</v>
      </c>
      <c r="J76" s="410"/>
    </row>
    <row r="77" spans="7:10" ht="23.25" customHeight="1" x14ac:dyDescent="0.25">
      <c r="G77" s="407" t="str">
        <f>+IF(LEN('OSNOVNA PLAČA'!B77)&gt;0,'LETNO OBVESTILO'!V83,"")</f>
        <v>68   A68</v>
      </c>
      <c r="H77" s="408"/>
      <c r="I77" s="409">
        <f>IF(LEN('1-6'!B83)&gt;0,'1-6'!K83,"")</f>
        <v>0</v>
      </c>
      <c r="J77" s="410"/>
    </row>
    <row r="78" spans="7:10" ht="23.25" customHeight="1" x14ac:dyDescent="0.25">
      <c r="G78" s="407" t="str">
        <f>+IF(LEN('OSNOVNA PLAČA'!B78)&gt;0,'LETNO OBVESTILO'!V84,"")</f>
        <v>69   A69</v>
      </c>
      <c r="H78" s="408"/>
      <c r="I78" s="409">
        <f>IF(LEN('1-6'!B84)&gt;0,'1-6'!K84,"")</f>
        <v>0</v>
      </c>
      <c r="J78" s="410"/>
    </row>
    <row r="79" spans="7:10" ht="23.25" customHeight="1" x14ac:dyDescent="0.25">
      <c r="G79" s="407" t="str">
        <f>+IF(LEN('OSNOVNA PLAČA'!B79)&gt;0,'LETNO OBVESTILO'!V85,"")</f>
        <v>70   A70</v>
      </c>
      <c r="H79" s="408"/>
      <c r="I79" s="409">
        <f>IF(LEN('1-6'!B85)&gt;0,'1-6'!K85,"")</f>
        <v>0</v>
      </c>
      <c r="J79" s="410"/>
    </row>
    <row r="80" spans="7:10" ht="23.25" customHeight="1" x14ac:dyDescent="0.25">
      <c r="G80" s="407" t="str">
        <f>+IF(LEN('OSNOVNA PLAČA'!B80)&gt;0,'LETNO OBVESTILO'!V86,"")</f>
        <v>71   A71</v>
      </c>
      <c r="H80" s="408"/>
      <c r="I80" s="409">
        <f>IF(LEN('1-6'!B86)&gt;0,'1-6'!K86,"")</f>
        <v>0</v>
      </c>
      <c r="J80" s="410"/>
    </row>
    <row r="81" spans="7:10" ht="23.25" customHeight="1" x14ac:dyDescent="0.25">
      <c r="G81" s="407" t="str">
        <f>+IF(LEN('OSNOVNA PLAČA'!B81)&gt;0,'LETNO OBVESTILO'!V87,"")</f>
        <v>72   A72</v>
      </c>
      <c r="H81" s="408"/>
      <c r="I81" s="409">
        <f>IF(LEN('1-6'!B87)&gt;0,'1-6'!K87,"")</f>
        <v>0</v>
      </c>
      <c r="J81" s="410"/>
    </row>
    <row r="82" spans="7:10" ht="23.25" customHeight="1" x14ac:dyDescent="0.25">
      <c r="G82" s="407" t="str">
        <f>+IF(LEN('OSNOVNA PLAČA'!B82)&gt;0,'LETNO OBVESTILO'!V88,"")</f>
        <v>73   A73</v>
      </c>
      <c r="H82" s="408"/>
      <c r="I82" s="409">
        <f>IF(LEN('1-6'!B88)&gt;0,'1-6'!K88,"")</f>
        <v>0</v>
      </c>
      <c r="J82" s="410"/>
    </row>
    <row r="83" spans="7:10" ht="23.25" customHeight="1" x14ac:dyDescent="0.25">
      <c r="G83" s="407" t="str">
        <f>+IF(LEN('OSNOVNA PLAČA'!B83)&gt;0,'LETNO OBVESTILO'!V89,"")</f>
        <v>74   A74</v>
      </c>
      <c r="H83" s="408"/>
      <c r="I83" s="409">
        <f>IF(LEN('1-6'!B89)&gt;0,'1-6'!K89,"")</f>
        <v>0</v>
      </c>
      <c r="J83" s="410"/>
    </row>
    <row r="84" spans="7:10" ht="23.25" customHeight="1" x14ac:dyDescent="0.25">
      <c r="G84" s="407" t="str">
        <f>+IF(LEN('OSNOVNA PLAČA'!B84)&gt;0,'LETNO OBVESTILO'!V90,"")</f>
        <v>75   A75</v>
      </c>
      <c r="H84" s="408"/>
      <c r="I84" s="409">
        <f>IF(LEN('1-6'!B90)&gt;0,'1-6'!K90,"")</f>
        <v>0</v>
      </c>
      <c r="J84" s="410"/>
    </row>
    <row r="85" spans="7:10" ht="23.25" customHeight="1" x14ac:dyDescent="0.25">
      <c r="G85" s="407" t="str">
        <f>+IF(LEN('OSNOVNA PLAČA'!B85)&gt;0,'LETNO OBVESTILO'!V91,"")</f>
        <v>76   A76</v>
      </c>
      <c r="H85" s="408"/>
      <c r="I85" s="409">
        <f>IF(LEN('1-6'!B91)&gt;0,'1-6'!K91,"")</f>
        <v>0</v>
      </c>
      <c r="J85" s="410"/>
    </row>
    <row r="86" spans="7:10" ht="23.25" customHeight="1" x14ac:dyDescent="0.25">
      <c r="G86" s="407" t="str">
        <f>+IF(LEN('OSNOVNA PLAČA'!B86)&gt;0,'LETNO OBVESTILO'!V92,"")</f>
        <v>77   A77</v>
      </c>
      <c r="H86" s="408"/>
      <c r="I86" s="409">
        <f>IF(LEN('1-6'!B92)&gt;0,'1-6'!K92,"")</f>
        <v>0</v>
      </c>
      <c r="J86" s="410"/>
    </row>
    <row r="87" spans="7:10" ht="23.25" customHeight="1" x14ac:dyDescent="0.25">
      <c r="G87" s="407" t="str">
        <f>+IF(LEN('OSNOVNA PLAČA'!B87)&gt;0,'LETNO OBVESTILO'!V93,"")</f>
        <v>78   A78</v>
      </c>
      <c r="H87" s="408"/>
      <c r="I87" s="409">
        <f>IF(LEN('1-6'!B93)&gt;0,'1-6'!K93,"")</f>
        <v>0</v>
      </c>
      <c r="J87" s="410"/>
    </row>
    <row r="88" spans="7:10" ht="23.25" customHeight="1" x14ac:dyDescent="0.25">
      <c r="G88" s="407" t="str">
        <f>+IF(LEN('OSNOVNA PLAČA'!B88)&gt;0,'LETNO OBVESTILO'!V94,"")</f>
        <v>79   A79</v>
      </c>
      <c r="H88" s="408"/>
      <c r="I88" s="409">
        <f>IF(LEN('1-6'!B94)&gt;0,'1-6'!K94,"")</f>
        <v>0</v>
      </c>
      <c r="J88" s="410"/>
    </row>
    <row r="89" spans="7:10" ht="23.25" customHeight="1" x14ac:dyDescent="0.25">
      <c r="G89" s="407" t="str">
        <f>+IF(LEN('OSNOVNA PLAČA'!B89)&gt;0,'LETNO OBVESTILO'!V95,"")</f>
        <v>80   A80</v>
      </c>
      <c r="H89" s="408"/>
      <c r="I89" s="409">
        <f>IF(LEN('1-6'!B95)&gt;0,'1-6'!K95,"")</f>
        <v>0</v>
      </c>
      <c r="J89" s="410"/>
    </row>
    <row r="90" spans="7:10" ht="23.25" customHeight="1" x14ac:dyDescent="0.25">
      <c r="G90" s="407" t="str">
        <f>+IF(LEN('OSNOVNA PLAČA'!B90)&gt;0,'LETNO OBVESTILO'!V96,"")</f>
        <v>81   A81</v>
      </c>
      <c r="H90" s="408"/>
      <c r="I90" s="409">
        <f>IF(LEN('1-6'!B96)&gt;0,'1-6'!K96,"")</f>
        <v>0</v>
      </c>
      <c r="J90" s="410"/>
    </row>
    <row r="91" spans="7:10" ht="23.25" customHeight="1" x14ac:dyDescent="0.25">
      <c r="G91" s="407" t="str">
        <f>+IF(LEN('OSNOVNA PLAČA'!B91)&gt;0,'LETNO OBVESTILO'!V97,"")</f>
        <v>82   A82</v>
      </c>
      <c r="H91" s="408"/>
      <c r="I91" s="409">
        <f>IF(LEN('1-6'!B97)&gt;0,'1-6'!K97,"")</f>
        <v>0</v>
      </c>
      <c r="J91" s="410"/>
    </row>
    <row r="92" spans="7:10" ht="23.25" customHeight="1" x14ac:dyDescent="0.25">
      <c r="G92" s="407" t="str">
        <f>+IF(LEN('OSNOVNA PLAČA'!B92)&gt;0,'LETNO OBVESTILO'!V98,"")</f>
        <v>83   A83</v>
      </c>
      <c r="H92" s="408"/>
      <c r="I92" s="409">
        <f>IF(LEN('1-6'!B98)&gt;0,'1-6'!K98,"")</f>
        <v>0</v>
      </c>
      <c r="J92" s="410"/>
    </row>
    <row r="93" spans="7:10" ht="23.25" customHeight="1" x14ac:dyDescent="0.25">
      <c r="G93" s="407" t="str">
        <f>+IF(LEN('OSNOVNA PLAČA'!B93)&gt;0,'LETNO OBVESTILO'!V99,"")</f>
        <v>84   A84</v>
      </c>
      <c r="H93" s="408"/>
      <c r="I93" s="409">
        <f>IF(LEN('1-6'!B99)&gt;0,'1-6'!K99,"")</f>
        <v>0</v>
      </c>
      <c r="J93" s="410"/>
    </row>
    <row r="94" spans="7:10" ht="23.25" customHeight="1" x14ac:dyDescent="0.25">
      <c r="G94" s="407" t="str">
        <f>+IF(LEN('OSNOVNA PLAČA'!B94)&gt;0,'LETNO OBVESTILO'!V100,"")</f>
        <v>85   A85</v>
      </c>
      <c r="H94" s="408"/>
      <c r="I94" s="409">
        <f>IF(LEN('1-6'!B100)&gt;0,'1-6'!K100,"")</f>
        <v>0</v>
      </c>
      <c r="J94" s="410"/>
    </row>
    <row r="95" spans="7:10" ht="23.25" customHeight="1" x14ac:dyDescent="0.25">
      <c r="G95" s="407" t="str">
        <f>+IF(LEN('OSNOVNA PLAČA'!B95)&gt;0,'LETNO OBVESTILO'!V101,"")</f>
        <v>86   A86</v>
      </c>
      <c r="H95" s="408"/>
      <c r="I95" s="409">
        <f>IF(LEN('1-6'!B101)&gt;0,'1-6'!K101,"")</f>
        <v>0</v>
      </c>
      <c r="J95" s="410"/>
    </row>
    <row r="96" spans="7:10" ht="23.25" customHeight="1" x14ac:dyDescent="0.25">
      <c r="G96" s="407" t="str">
        <f>+IF(LEN('OSNOVNA PLAČA'!B96)&gt;0,'LETNO OBVESTILO'!V102,"")</f>
        <v>87   A87</v>
      </c>
      <c r="H96" s="408"/>
      <c r="I96" s="409">
        <f>IF(LEN('1-6'!B102)&gt;0,'1-6'!K102,"")</f>
        <v>0</v>
      </c>
      <c r="J96" s="410"/>
    </row>
    <row r="97" spans="7:10" ht="23.25" customHeight="1" x14ac:dyDescent="0.25">
      <c r="G97" s="407" t="str">
        <f>+IF(LEN('OSNOVNA PLAČA'!B97)&gt;0,'LETNO OBVESTILO'!V103,"")</f>
        <v>88   A88</v>
      </c>
      <c r="H97" s="408"/>
      <c r="I97" s="409">
        <f>IF(LEN('1-6'!B103)&gt;0,'1-6'!K103,"")</f>
        <v>0</v>
      </c>
      <c r="J97" s="410"/>
    </row>
    <row r="98" spans="7:10" ht="23.25" customHeight="1" x14ac:dyDescent="0.25">
      <c r="G98" s="407" t="str">
        <f>+IF(LEN('OSNOVNA PLAČA'!B98)&gt;0,'LETNO OBVESTILO'!V104,"")</f>
        <v>89   A89</v>
      </c>
      <c r="H98" s="408"/>
      <c r="I98" s="409">
        <f>IF(LEN('1-6'!B104)&gt;0,'1-6'!K104,"")</f>
        <v>0</v>
      </c>
      <c r="J98" s="410"/>
    </row>
    <row r="99" spans="7:10" ht="23.25" customHeight="1" x14ac:dyDescent="0.25">
      <c r="G99" s="407" t="str">
        <f>+IF(LEN('OSNOVNA PLAČA'!B99)&gt;0,'LETNO OBVESTILO'!V105,"")</f>
        <v>90   A90</v>
      </c>
      <c r="H99" s="408"/>
      <c r="I99" s="409">
        <f>IF(LEN('1-6'!B105)&gt;0,'1-6'!K105,"")</f>
        <v>0</v>
      </c>
      <c r="J99" s="410"/>
    </row>
    <row r="100" spans="7:10" ht="23.25" customHeight="1" x14ac:dyDescent="0.25">
      <c r="G100" s="407" t="str">
        <f>+IF(LEN('OSNOVNA PLAČA'!B100)&gt;0,'LETNO OBVESTILO'!V106,"")</f>
        <v>91   A91</v>
      </c>
      <c r="H100" s="408"/>
      <c r="I100" s="409">
        <f>IF(LEN('1-6'!B106)&gt;0,'1-6'!K106,"")</f>
        <v>0</v>
      </c>
      <c r="J100" s="410"/>
    </row>
    <row r="101" spans="7:10" ht="23.25" customHeight="1" x14ac:dyDescent="0.25">
      <c r="G101" s="407" t="str">
        <f>+IF(LEN('OSNOVNA PLAČA'!B101)&gt;0,'LETNO OBVESTILO'!V107,"")</f>
        <v>92   A92</v>
      </c>
      <c r="H101" s="408"/>
      <c r="I101" s="409">
        <f>IF(LEN('1-6'!B107)&gt;0,'1-6'!K107,"")</f>
        <v>0</v>
      </c>
      <c r="J101" s="410"/>
    </row>
    <row r="102" spans="7:10" ht="23.25" customHeight="1" x14ac:dyDescent="0.25">
      <c r="G102" s="407" t="str">
        <f>+IF(LEN('OSNOVNA PLAČA'!B102)&gt;0,'LETNO OBVESTILO'!V108,"")</f>
        <v>93   A93</v>
      </c>
      <c r="H102" s="408"/>
      <c r="I102" s="409">
        <f>IF(LEN('1-6'!B108)&gt;0,'1-6'!K108,"")</f>
        <v>0</v>
      </c>
      <c r="J102" s="410"/>
    </row>
    <row r="103" spans="7:10" ht="23.25" customHeight="1" x14ac:dyDescent="0.25">
      <c r="G103" s="407" t="str">
        <f>+IF(LEN('OSNOVNA PLAČA'!B103)&gt;0,'LETNO OBVESTILO'!V109,"")</f>
        <v>94   A94</v>
      </c>
      <c r="H103" s="408"/>
      <c r="I103" s="409">
        <f>IF(LEN('1-6'!B109)&gt;0,'1-6'!K109,"")</f>
        <v>0</v>
      </c>
      <c r="J103" s="410"/>
    </row>
    <row r="104" spans="7:10" ht="23.25" customHeight="1" x14ac:dyDescent="0.25">
      <c r="G104" s="407" t="str">
        <f>+IF(LEN('OSNOVNA PLAČA'!B104)&gt;0,'LETNO OBVESTILO'!V110,"")</f>
        <v>95   A95</v>
      </c>
      <c r="H104" s="408"/>
      <c r="I104" s="409">
        <f>IF(LEN('1-6'!B110)&gt;0,'1-6'!K110,"")</f>
        <v>0</v>
      </c>
      <c r="J104" s="410"/>
    </row>
    <row r="105" spans="7:10" ht="23.25" customHeight="1" x14ac:dyDescent="0.25">
      <c r="G105" s="407" t="str">
        <f>+IF(LEN('OSNOVNA PLAČA'!B105)&gt;0,'LETNO OBVESTILO'!V111,"")</f>
        <v>96   A96</v>
      </c>
      <c r="H105" s="408"/>
      <c r="I105" s="409">
        <f>IF(LEN('1-6'!B111)&gt;0,'1-6'!K111,"")</f>
        <v>0</v>
      </c>
      <c r="J105" s="410"/>
    </row>
    <row r="106" spans="7:10" ht="23.25" customHeight="1" x14ac:dyDescent="0.25">
      <c r="G106" s="407" t="str">
        <f>+IF(LEN('OSNOVNA PLAČA'!B106)&gt;0,'LETNO OBVESTILO'!V112,"")</f>
        <v>97   A97</v>
      </c>
      <c r="H106" s="408"/>
      <c r="I106" s="409">
        <f>IF(LEN('1-6'!B112)&gt;0,'1-6'!K112,"")</f>
        <v>0</v>
      </c>
      <c r="J106" s="410"/>
    </row>
    <row r="107" spans="7:10" ht="23.25" customHeight="1" x14ac:dyDescent="0.25">
      <c r="G107" s="407" t="str">
        <f>+IF(LEN('OSNOVNA PLAČA'!B107)&gt;0,'LETNO OBVESTILO'!V113,"")</f>
        <v>98   A98</v>
      </c>
      <c r="H107" s="408"/>
      <c r="I107" s="409">
        <f>IF(LEN('1-6'!B113)&gt;0,'1-6'!K113,"")</f>
        <v>0</v>
      </c>
      <c r="J107" s="410"/>
    </row>
    <row r="108" spans="7:10" ht="23.25" customHeight="1" x14ac:dyDescent="0.25">
      <c r="G108" s="407" t="str">
        <f>+IF(LEN('OSNOVNA PLAČA'!B108)&gt;0,'LETNO OBVESTILO'!V114,"")</f>
        <v>99   A99</v>
      </c>
      <c r="H108" s="408"/>
      <c r="I108" s="409">
        <f>IF(LEN('1-6'!B114)&gt;0,'1-6'!K114,"")</f>
        <v>0</v>
      </c>
      <c r="J108" s="410"/>
    </row>
    <row r="109" spans="7:10" ht="23.25" customHeight="1" x14ac:dyDescent="0.25">
      <c r="G109" s="407" t="str">
        <f>+IF(LEN('OSNOVNA PLAČA'!B109)&gt;0,'LETNO OBVESTILO'!V115,"")</f>
        <v>100   A100</v>
      </c>
      <c r="H109" s="408"/>
      <c r="I109" s="409">
        <f>IF(LEN('1-6'!B115)&gt;0,'1-6'!K115,"")</f>
        <v>0</v>
      </c>
      <c r="J109" s="410"/>
    </row>
    <row r="110" spans="7:10" ht="23.25" customHeight="1" x14ac:dyDescent="0.25">
      <c r="G110" s="407" t="str">
        <f>+IF(LEN('OSNOVNA PLAČA'!B110)&gt;0,'LETNO OBVESTILO'!V116,"")</f>
        <v>101   A101</v>
      </c>
      <c r="H110" s="408"/>
      <c r="I110" s="409">
        <f>IF(LEN('1-6'!B116)&gt;0,'1-6'!K116,"")</f>
        <v>0</v>
      </c>
      <c r="J110" s="410"/>
    </row>
    <row r="111" spans="7:10" ht="23.25" customHeight="1" x14ac:dyDescent="0.25">
      <c r="G111" s="407" t="str">
        <f>+IF(LEN('OSNOVNA PLAČA'!B111)&gt;0,'LETNO OBVESTILO'!V117,"")</f>
        <v>102   A102</v>
      </c>
      <c r="H111" s="408"/>
      <c r="I111" s="409">
        <f>IF(LEN('1-6'!B117)&gt;0,'1-6'!K117,"")</f>
        <v>0</v>
      </c>
      <c r="J111" s="410"/>
    </row>
    <row r="112" spans="7:10" ht="23.25" customHeight="1" x14ac:dyDescent="0.25">
      <c r="G112" s="407" t="str">
        <f>+IF(LEN('OSNOVNA PLAČA'!B112)&gt;0,'LETNO OBVESTILO'!V118,"")</f>
        <v>103   A103</v>
      </c>
      <c r="H112" s="408"/>
      <c r="I112" s="409">
        <f>IF(LEN('1-6'!B118)&gt;0,'1-6'!K118,"")</f>
        <v>0</v>
      </c>
      <c r="J112" s="410"/>
    </row>
    <row r="113" spans="7:10" ht="23.25" customHeight="1" x14ac:dyDescent="0.25">
      <c r="G113" s="407" t="str">
        <f>+IF(LEN('OSNOVNA PLAČA'!B113)&gt;0,'LETNO OBVESTILO'!V119,"")</f>
        <v>104   A104</v>
      </c>
      <c r="H113" s="408"/>
      <c r="I113" s="409">
        <f>IF(LEN('1-6'!B119)&gt;0,'1-6'!K119,"")</f>
        <v>0</v>
      </c>
      <c r="J113" s="410"/>
    </row>
    <row r="114" spans="7:10" ht="23.25" customHeight="1" x14ac:dyDescent="0.25">
      <c r="G114" s="407" t="str">
        <f>+IF(LEN('OSNOVNA PLAČA'!B114)&gt;0,'LETNO OBVESTILO'!V120,"")</f>
        <v>105   A105</v>
      </c>
      <c r="H114" s="408"/>
      <c r="I114" s="409">
        <f>IF(LEN('1-6'!B120)&gt;0,'1-6'!K120,"")</f>
        <v>0</v>
      </c>
      <c r="J114" s="410"/>
    </row>
    <row r="115" spans="7:10" ht="23.25" customHeight="1" x14ac:dyDescent="0.25">
      <c r="G115" s="407" t="str">
        <f>+IF(LEN('OSNOVNA PLAČA'!B115)&gt;0,'LETNO OBVESTILO'!V121,"")</f>
        <v>106   A106</v>
      </c>
      <c r="H115" s="408"/>
      <c r="I115" s="409">
        <f>IF(LEN('1-6'!B121)&gt;0,'1-6'!K121,"")</f>
        <v>0</v>
      </c>
      <c r="J115" s="410"/>
    </row>
    <row r="116" spans="7:10" ht="23.25" customHeight="1" x14ac:dyDescent="0.25">
      <c r="G116" s="407" t="str">
        <f>+IF(LEN('OSNOVNA PLAČA'!B116)&gt;0,'LETNO OBVESTILO'!V122,"")</f>
        <v>107   A107</v>
      </c>
      <c r="H116" s="408"/>
      <c r="I116" s="409">
        <f>IF(LEN('1-6'!B122)&gt;0,'1-6'!K122,"")</f>
        <v>0</v>
      </c>
      <c r="J116" s="410"/>
    </row>
    <row r="117" spans="7:10" ht="23.25" customHeight="1" x14ac:dyDescent="0.25">
      <c r="G117" s="407" t="str">
        <f>+IF(LEN('OSNOVNA PLAČA'!B117)&gt;0,'LETNO OBVESTILO'!V123,"")</f>
        <v>108   A108</v>
      </c>
      <c r="H117" s="408"/>
      <c r="I117" s="409">
        <f>IF(LEN('1-6'!B123)&gt;0,'1-6'!K123,"")</f>
        <v>0</v>
      </c>
      <c r="J117" s="410"/>
    </row>
    <row r="118" spans="7:10" ht="23.25" customHeight="1" x14ac:dyDescent="0.25">
      <c r="G118" s="407" t="str">
        <f>+IF(LEN('OSNOVNA PLAČA'!B118)&gt;0,'LETNO OBVESTILO'!V124,"")</f>
        <v>109   A109</v>
      </c>
      <c r="H118" s="408"/>
      <c r="I118" s="409">
        <f>IF(LEN('1-6'!B124)&gt;0,'1-6'!K124,"")</f>
        <v>0</v>
      </c>
      <c r="J118" s="410"/>
    </row>
    <row r="119" spans="7:10" ht="23.25" customHeight="1" x14ac:dyDescent="0.25">
      <c r="G119" s="407" t="str">
        <f>+IF(LEN('OSNOVNA PLAČA'!B119)&gt;0,'LETNO OBVESTILO'!V125,"")</f>
        <v>110   A110</v>
      </c>
      <c r="H119" s="408"/>
      <c r="I119" s="409">
        <f>IF(LEN('1-6'!B125)&gt;0,'1-6'!K125,"")</f>
        <v>0</v>
      </c>
      <c r="J119" s="410"/>
    </row>
    <row r="120" spans="7:10" ht="23.25" customHeight="1" x14ac:dyDescent="0.25">
      <c r="G120" s="407" t="str">
        <f>+IF(LEN('OSNOVNA PLAČA'!B120)&gt;0,'LETNO OBVESTILO'!V126,"")</f>
        <v>111   A111</v>
      </c>
      <c r="H120" s="408"/>
      <c r="I120" s="409">
        <f>IF(LEN('1-6'!B126)&gt;0,'1-6'!K126,"")</f>
        <v>0</v>
      </c>
      <c r="J120" s="410"/>
    </row>
    <row r="121" spans="7:10" ht="23.25" customHeight="1" x14ac:dyDescent="0.25">
      <c r="G121" s="407" t="str">
        <f>+IF(LEN('OSNOVNA PLAČA'!B121)&gt;0,'LETNO OBVESTILO'!V127,"")</f>
        <v>112   A112</v>
      </c>
      <c r="H121" s="408"/>
      <c r="I121" s="409">
        <f>IF(LEN('1-6'!B127)&gt;0,'1-6'!K127,"")</f>
        <v>0</v>
      </c>
      <c r="J121" s="410"/>
    </row>
    <row r="122" spans="7:10" ht="23.25" customHeight="1" x14ac:dyDescent="0.25">
      <c r="G122" s="407" t="str">
        <f>+IF(LEN('OSNOVNA PLAČA'!B122)&gt;0,'LETNO OBVESTILO'!V128,"")</f>
        <v>113   A113</v>
      </c>
      <c r="H122" s="408"/>
      <c r="I122" s="409">
        <f>IF(LEN('1-6'!B128)&gt;0,'1-6'!K128,"")</f>
        <v>0</v>
      </c>
      <c r="J122" s="410"/>
    </row>
    <row r="123" spans="7:10" ht="23.25" customHeight="1" x14ac:dyDescent="0.25">
      <c r="G123" s="407" t="str">
        <f>+IF(LEN('OSNOVNA PLAČA'!B123)&gt;0,'LETNO OBVESTILO'!V129,"")</f>
        <v>114   A114</v>
      </c>
      <c r="H123" s="408"/>
      <c r="I123" s="409">
        <f>IF(LEN('1-6'!B129)&gt;0,'1-6'!K129,"")</f>
        <v>0</v>
      </c>
      <c r="J123" s="410"/>
    </row>
    <row r="124" spans="7:10" ht="23.25" customHeight="1" x14ac:dyDescent="0.25">
      <c r="G124" s="407" t="str">
        <f>+IF(LEN('OSNOVNA PLAČA'!B124)&gt;0,'LETNO OBVESTILO'!V130,"")</f>
        <v>115   A115</v>
      </c>
      <c r="H124" s="408"/>
      <c r="I124" s="409">
        <f>IF(LEN('1-6'!B130)&gt;0,'1-6'!K130,"")</f>
        <v>0</v>
      </c>
      <c r="J124" s="410"/>
    </row>
    <row r="125" spans="7:10" ht="23.25" customHeight="1" x14ac:dyDescent="0.25">
      <c r="G125" s="407" t="str">
        <f>+IF(LEN('OSNOVNA PLAČA'!B125)&gt;0,'LETNO OBVESTILO'!V131,"")</f>
        <v>116   A116</v>
      </c>
      <c r="H125" s="408"/>
      <c r="I125" s="409">
        <f>IF(LEN('1-6'!B131)&gt;0,'1-6'!K131,"")</f>
        <v>0</v>
      </c>
      <c r="J125" s="410"/>
    </row>
    <row r="126" spans="7:10" ht="23.25" customHeight="1" x14ac:dyDescent="0.25">
      <c r="G126" s="407" t="str">
        <f>+IF(LEN('OSNOVNA PLAČA'!B126)&gt;0,'LETNO OBVESTILO'!V132,"")</f>
        <v>117   A117</v>
      </c>
      <c r="H126" s="408"/>
      <c r="I126" s="409">
        <f>IF(LEN('1-6'!B132)&gt;0,'1-6'!K132,"")</f>
        <v>0</v>
      </c>
      <c r="J126" s="410"/>
    </row>
    <row r="127" spans="7:10" ht="23.25" customHeight="1" x14ac:dyDescent="0.25">
      <c r="G127" s="407" t="str">
        <f>+IF(LEN('OSNOVNA PLAČA'!B127)&gt;0,'LETNO OBVESTILO'!V133,"")</f>
        <v>118   A118</v>
      </c>
      <c r="H127" s="408"/>
      <c r="I127" s="409">
        <f>IF(LEN('1-6'!B133)&gt;0,'1-6'!K133,"")</f>
        <v>0</v>
      </c>
      <c r="J127" s="410"/>
    </row>
    <row r="128" spans="7:10" ht="23.25" customHeight="1" x14ac:dyDescent="0.25">
      <c r="G128" s="407" t="str">
        <f>+IF(LEN('OSNOVNA PLAČA'!B128)&gt;0,'LETNO OBVESTILO'!V134,"")</f>
        <v>119   A119</v>
      </c>
      <c r="H128" s="408"/>
      <c r="I128" s="409">
        <f>IF(LEN('1-6'!B134)&gt;0,'1-6'!K134,"")</f>
        <v>0</v>
      </c>
      <c r="J128" s="410"/>
    </row>
    <row r="129" spans="7:10" ht="23.25" customHeight="1" x14ac:dyDescent="0.25">
      <c r="G129" s="407" t="str">
        <f>+IF(LEN('OSNOVNA PLAČA'!B129)&gt;0,'LETNO OBVESTILO'!V135,"")</f>
        <v>120   A120</v>
      </c>
      <c r="H129" s="408"/>
      <c r="I129" s="409">
        <f>IF(LEN('1-6'!B135)&gt;0,'1-6'!K135,"")</f>
        <v>0</v>
      </c>
      <c r="J129" s="410"/>
    </row>
    <row r="130" spans="7:10" ht="23.25" customHeight="1" x14ac:dyDescent="0.25">
      <c r="G130" s="407" t="str">
        <f>+IF(LEN('OSNOVNA PLAČA'!B130)&gt;0,'LETNO OBVESTILO'!V136,"")</f>
        <v>121   A121</v>
      </c>
      <c r="H130" s="408"/>
      <c r="I130" s="409">
        <f>IF(LEN('1-6'!B136)&gt;0,'1-6'!K136,"")</f>
        <v>0</v>
      </c>
      <c r="J130" s="410"/>
    </row>
    <row r="131" spans="7:10" ht="23.25" customHeight="1" x14ac:dyDescent="0.25">
      <c r="G131" s="407" t="str">
        <f>+IF(LEN('OSNOVNA PLAČA'!B131)&gt;0,'LETNO OBVESTILO'!V137,"")</f>
        <v>122   A122</v>
      </c>
      <c r="H131" s="408"/>
      <c r="I131" s="409">
        <f>IF(LEN('1-6'!B137)&gt;0,'1-6'!K137,"")</f>
        <v>0</v>
      </c>
      <c r="J131" s="410"/>
    </row>
    <row r="132" spans="7:10" ht="23.25" customHeight="1" x14ac:dyDescent="0.25">
      <c r="G132" s="407" t="str">
        <f>+IF(LEN('OSNOVNA PLAČA'!B132)&gt;0,'LETNO OBVESTILO'!V138,"")</f>
        <v>123   A123</v>
      </c>
      <c r="H132" s="408"/>
      <c r="I132" s="409">
        <f>IF(LEN('1-6'!B138)&gt;0,'1-6'!K138,"")</f>
        <v>0</v>
      </c>
      <c r="J132" s="410"/>
    </row>
    <row r="133" spans="7:10" ht="23.25" customHeight="1" x14ac:dyDescent="0.25">
      <c r="G133" s="407" t="str">
        <f>+IF(LEN('OSNOVNA PLAČA'!B133)&gt;0,'LETNO OBVESTILO'!V139,"")</f>
        <v>124   A124</v>
      </c>
      <c r="H133" s="408"/>
      <c r="I133" s="409">
        <f>IF(LEN('1-6'!B139)&gt;0,'1-6'!K139,"")</f>
        <v>0</v>
      </c>
      <c r="J133" s="410"/>
    </row>
    <row r="134" spans="7:10" ht="23.25" customHeight="1" x14ac:dyDescent="0.25">
      <c r="G134" s="407" t="str">
        <f>+IF(LEN('OSNOVNA PLAČA'!B134)&gt;0,'LETNO OBVESTILO'!V140,"")</f>
        <v>125   A125</v>
      </c>
      <c r="H134" s="408"/>
      <c r="I134" s="409">
        <f>IF(LEN('1-6'!B140)&gt;0,'1-6'!K140,"")</f>
        <v>0</v>
      </c>
      <c r="J134" s="410"/>
    </row>
    <row r="135" spans="7:10" ht="23.25" customHeight="1" x14ac:dyDescent="0.25">
      <c r="G135" s="407" t="str">
        <f>+IF(LEN('OSNOVNA PLAČA'!B135)&gt;0,'LETNO OBVESTILO'!V141,"")</f>
        <v>126   A126</v>
      </c>
      <c r="H135" s="408"/>
      <c r="I135" s="409">
        <f>IF(LEN('1-6'!B141)&gt;0,'1-6'!K141,"")</f>
        <v>0</v>
      </c>
      <c r="J135" s="410"/>
    </row>
    <row r="136" spans="7:10" ht="23.25" customHeight="1" x14ac:dyDescent="0.25">
      <c r="G136" s="407" t="str">
        <f>+IF(LEN('OSNOVNA PLAČA'!B136)&gt;0,'LETNO OBVESTILO'!V142,"")</f>
        <v>127   A127</v>
      </c>
      <c r="H136" s="408"/>
      <c r="I136" s="409">
        <f>IF(LEN('1-6'!B142)&gt;0,'1-6'!K142,"")</f>
        <v>0</v>
      </c>
      <c r="J136" s="410"/>
    </row>
    <row r="137" spans="7:10" ht="23.25" customHeight="1" x14ac:dyDescent="0.25">
      <c r="G137" s="407" t="str">
        <f>+IF(LEN('OSNOVNA PLAČA'!B137)&gt;0,'LETNO OBVESTILO'!V143,"")</f>
        <v>128   A128</v>
      </c>
      <c r="H137" s="408"/>
      <c r="I137" s="409">
        <f>IF(LEN('1-6'!B143)&gt;0,'1-6'!K143,"")</f>
        <v>0</v>
      </c>
      <c r="J137" s="410"/>
    </row>
    <row r="138" spans="7:10" ht="23.25" customHeight="1" x14ac:dyDescent="0.25">
      <c r="G138" s="407" t="str">
        <f>+IF(LEN('OSNOVNA PLAČA'!B138)&gt;0,'LETNO OBVESTILO'!V144,"")</f>
        <v>129   A129</v>
      </c>
      <c r="H138" s="408"/>
      <c r="I138" s="409">
        <f>IF(LEN('1-6'!B144)&gt;0,'1-6'!K144,"")</f>
        <v>0</v>
      </c>
      <c r="J138" s="410"/>
    </row>
    <row r="139" spans="7:10" ht="23.25" customHeight="1" x14ac:dyDescent="0.25">
      <c r="G139" s="407" t="str">
        <f>+IF(LEN('OSNOVNA PLAČA'!B139)&gt;0,'LETNO OBVESTILO'!V145,"")</f>
        <v>130   A130</v>
      </c>
      <c r="H139" s="408"/>
      <c r="I139" s="409">
        <f>IF(LEN('1-6'!B145)&gt;0,'1-6'!K145,"")</f>
        <v>0</v>
      </c>
      <c r="J139" s="410"/>
    </row>
    <row r="140" spans="7:10" ht="23.25" customHeight="1" x14ac:dyDescent="0.25">
      <c r="G140" s="407" t="str">
        <f>+IF(LEN('OSNOVNA PLAČA'!B140)&gt;0,'LETNO OBVESTILO'!V146,"")</f>
        <v>131   A131</v>
      </c>
      <c r="H140" s="408"/>
      <c r="I140" s="409">
        <f>IF(LEN('1-6'!B146)&gt;0,'1-6'!K146,"")</f>
        <v>0</v>
      </c>
      <c r="J140" s="410"/>
    </row>
    <row r="141" spans="7:10" ht="23.25" customHeight="1" x14ac:dyDescent="0.25">
      <c r="G141" s="407" t="str">
        <f>+IF(LEN('OSNOVNA PLAČA'!B141)&gt;0,'LETNO OBVESTILO'!V147,"")</f>
        <v>132   A132</v>
      </c>
      <c r="H141" s="408"/>
      <c r="I141" s="409">
        <f>IF(LEN('1-6'!B147)&gt;0,'1-6'!K147,"")</f>
        <v>0</v>
      </c>
      <c r="J141" s="410"/>
    </row>
    <row r="142" spans="7:10" ht="23.25" customHeight="1" x14ac:dyDescent="0.25">
      <c r="G142" s="407" t="str">
        <f>+IF(LEN('OSNOVNA PLAČA'!B142)&gt;0,'LETNO OBVESTILO'!V148,"")</f>
        <v>133   A133</v>
      </c>
      <c r="H142" s="408"/>
      <c r="I142" s="409">
        <f>IF(LEN('1-6'!B148)&gt;0,'1-6'!K148,"")</f>
        <v>0</v>
      </c>
      <c r="J142" s="410"/>
    </row>
    <row r="143" spans="7:10" ht="23.25" customHeight="1" x14ac:dyDescent="0.25">
      <c r="G143" s="407" t="str">
        <f>+IF(LEN('OSNOVNA PLAČA'!B143)&gt;0,'LETNO OBVESTILO'!V149,"")</f>
        <v>134   A134</v>
      </c>
      <c r="H143" s="408"/>
      <c r="I143" s="409">
        <f>IF(LEN('1-6'!B149)&gt;0,'1-6'!K149,"")</f>
        <v>0</v>
      </c>
      <c r="J143" s="410"/>
    </row>
    <row r="144" spans="7:10" ht="23.25" customHeight="1" x14ac:dyDescent="0.25">
      <c r="G144" s="407" t="str">
        <f>+IF(LEN('OSNOVNA PLAČA'!B144)&gt;0,'LETNO OBVESTILO'!V150,"")</f>
        <v>135   A135</v>
      </c>
      <c r="H144" s="408"/>
      <c r="I144" s="409">
        <f>IF(LEN('1-6'!B150)&gt;0,'1-6'!K150,"")</f>
        <v>0</v>
      </c>
      <c r="J144" s="410"/>
    </row>
    <row r="145" spans="7:10" ht="23.25" customHeight="1" x14ac:dyDescent="0.25">
      <c r="G145" s="407" t="str">
        <f>+IF(LEN('OSNOVNA PLAČA'!B145)&gt;0,'LETNO OBVESTILO'!V151,"")</f>
        <v>136   A136</v>
      </c>
      <c r="H145" s="408"/>
      <c r="I145" s="409">
        <f>IF(LEN('1-6'!B151)&gt;0,'1-6'!K151,"")</f>
        <v>0</v>
      </c>
      <c r="J145" s="410"/>
    </row>
    <row r="146" spans="7:10" ht="23.25" customHeight="1" x14ac:dyDescent="0.25">
      <c r="G146" s="407" t="str">
        <f>+IF(LEN('OSNOVNA PLAČA'!B146)&gt;0,'LETNO OBVESTILO'!V152,"")</f>
        <v>137   A137</v>
      </c>
      <c r="H146" s="408"/>
      <c r="I146" s="409">
        <f>IF(LEN('1-6'!B152)&gt;0,'1-6'!K152,"")</f>
        <v>0</v>
      </c>
      <c r="J146" s="410"/>
    </row>
    <row r="147" spans="7:10" ht="23.25" customHeight="1" x14ac:dyDescent="0.25">
      <c r="G147" s="407" t="str">
        <f>+IF(LEN('OSNOVNA PLAČA'!B147)&gt;0,'LETNO OBVESTILO'!V153,"")</f>
        <v>138   A138</v>
      </c>
      <c r="H147" s="408"/>
      <c r="I147" s="409">
        <f>IF(LEN('1-6'!B153)&gt;0,'1-6'!K153,"")</f>
        <v>0</v>
      </c>
      <c r="J147" s="410"/>
    </row>
    <row r="148" spans="7:10" ht="23.25" customHeight="1" x14ac:dyDescent="0.25">
      <c r="G148" s="407" t="str">
        <f>+IF(LEN('OSNOVNA PLAČA'!B148)&gt;0,'LETNO OBVESTILO'!V154,"")</f>
        <v>139   A139</v>
      </c>
      <c r="H148" s="408"/>
      <c r="I148" s="409">
        <f>IF(LEN('1-6'!B154)&gt;0,'1-6'!K154,"")</f>
        <v>0</v>
      </c>
      <c r="J148" s="410"/>
    </row>
    <row r="149" spans="7:10" ht="23.25" customHeight="1" x14ac:dyDescent="0.25">
      <c r="G149" s="407" t="str">
        <f>+IF(LEN('OSNOVNA PLAČA'!B149)&gt;0,'LETNO OBVESTILO'!V155,"")</f>
        <v>140   A140</v>
      </c>
      <c r="H149" s="408"/>
      <c r="I149" s="409">
        <f>IF(LEN('1-6'!B155)&gt;0,'1-6'!K155,"")</f>
        <v>0</v>
      </c>
      <c r="J149" s="410"/>
    </row>
    <row r="150" spans="7:10" ht="23.25" customHeight="1" x14ac:dyDescent="0.25">
      <c r="G150" s="407" t="str">
        <f>+IF(LEN('OSNOVNA PLAČA'!B150)&gt;0,'LETNO OBVESTILO'!V156,"")</f>
        <v>141   A141</v>
      </c>
      <c r="H150" s="408"/>
      <c r="I150" s="409">
        <f>IF(LEN('1-6'!B156)&gt;0,'1-6'!K156,"")</f>
        <v>0</v>
      </c>
      <c r="J150" s="410"/>
    </row>
    <row r="151" spans="7:10" ht="23.25" customHeight="1" x14ac:dyDescent="0.25">
      <c r="G151" s="407" t="str">
        <f>+IF(LEN('OSNOVNA PLAČA'!B151)&gt;0,'LETNO OBVESTILO'!V157,"")</f>
        <v>142   A142</v>
      </c>
      <c r="H151" s="408"/>
      <c r="I151" s="409">
        <f>IF(LEN('1-6'!B157)&gt;0,'1-6'!K157,"")</f>
        <v>0</v>
      </c>
      <c r="J151" s="410"/>
    </row>
    <row r="152" spans="7:10" ht="23.25" customHeight="1" x14ac:dyDescent="0.25">
      <c r="G152" s="407" t="str">
        <f>+IF(LEN('OSNOVNA PLAČA'!B152)&gt;0,'LETNO OBVESTILO'!V158,"")</f>
        <v>143   A143</v>
      </c>
      <c r="H152" s="408"/>
      <c r="I152" s="409">
        <f>IF(LEN('1-6'!B158)&gt;0,'1-6'!K158,"")</f>
        <v>0</v>
      </c>
      <c r="J152" s="410"/>
    </row>
    <row r="153" spans="7:10" ht="23.25" customHeight="1" x14ac:dyDescent="0.25">
      <c r="G153" s="407" t="str">
        <f>+IF(LEN('OSNOVNA PLAČA'!B153)&gt;0,'LETNO OBVESTILO'!V159,"")</f>
        <v>144   A144</v>
      </c>
      <c r="H153" s="408"/>
      <c r="I153" s="409">
        <f>IF(LEN('1-6'!B159)&gt;0,'1-6'!K159,"")</f>
        <v>0</v>
      </c>
      <c r="J153" s="410"/>
    </row>
    <row r="154" spans="7:10" ht="23.25" customHeight="1" x14ac:dyDescent="0.25">
      <c r="G154" s="407" t="str">
        <f>+IF(LEN('OSNOVNA PLAČA'!B154)&gt;0,'LETNO OBVESTILO'!V160,"")</f>
        <v>145   A145</v>
      </c>
      <c r="H154" s="408"/>
      <c r="I154" s="409">
        <f>IF(LEN('1-6'!B160)&gt;0,'1-6'!K160,"")</f>
        <v>0</v>
      </c>
      <c r="J154" s="410"/>
    </row>
    <row r="155" spans="7:10" ht="23.25" customHeight="1" x14ac:dyDescent="0.25">
      <c r="G155" s="407" t="str">
        <f>+IF(LEN('OSNOVNA PLAČA'!B155)&gt;0,'LETNO OBVESTILO'!V161,"")</f>
        <v>146   A146</v>
      </c>
      <c r="H155" s="408"/>
      <c r="I155" s="409">
        <f>IF(LEN('1-6'!B161)&gt;0,'1-6'!K161,"")</f>
        <v>0</v>
      </c>
      <c r="J155" s="410"/>
    </row>
    <row r="156" spans="7:10" ht="23.25" customHeight="1" x14ac:dyDescent="0.25">
      <c r="G156" s="407" t="str">
        <f>+IF(LEN('OSNOVNA PLAČA'!B156)&gt;0,'LETNO OBVESTILO'!V162,"")</f>
        <v>147   A147</v>
      </c>
      <c r="H156" s="408"/>
      <c r="I156" s="409">
        <f>IF(LEN('1-6'!B162)&gt;0,'1-6'!K162,"")</f>
        <v>0</v>
      </c>
      <c r="J156" s="410"/>
    </row>
    <row r="157" spans="7:10" ht="23.25" customHeight="1" x14ac:dyDescent="0.25">
      <c r="G157" s="407" t="str">
        <f>+IF(LEN('OSNOVNA PLAČA'!B157)&gt;0,'LETNO OBVESTILO'!V163,"")</f>
        <v>148   A148</v>
      </c>
      <c r="H157" s="408"/>
      <c r="I157" s="409">
        <f>IF(LEN('1-6'!B163)&gt;0,'1-6'!K163,"")</f>
        <v>0</v>
      </c>
      <c r="J157" s="410"/>
    </row>
    <row r="158" spans="7:10" ht="23.25" customHeight="1" x14ac:dyDescent="0.25">
      <c r="G158" s="407" t="str">
        <f>+IF(LEN('OSNOVNA PLAČA'!B158)&gt;0,'LETNO OBVESTILO'!V164,"")</f>
        <v>149   A149</v>
      </c>
      <c r="H158" s="408"/>
      <c r="I158" s="409">
        <f>IF(LEN('1-6'!B164)&gt;0,'1-6'!K164,"")</f>
        <v>0</v>
      </c>
      <c r="J158" s="410"/>
    </row>
    <row r="159" spans="7:10" ht="23.25" customHeight="1" thickBot="1" x14ac:dyDescent="0.3">
      <c r="G159" s="411" t="str">
        <f>+IF(LEN('OSNOVNA PLAČA'!B159)&gt;0,'LETNO OBVESTILO'!V165,"")</f>
        <v>150   A150</v>
      </c>
      <c r="H159" s="412"/>
      <c r="I159" s="413">
        <f>IF(LEN('1-6'!B165)&gt;0,'1-6'!K165,"")</f>
        <v>0</v>
      </c>
      <c r="J159" s="414"/>
    </row>
  </sheetData>
  <mergeCells count="302">
    <mergeCell ref="G159:H159"/>
    <mergeCell ref="I159:J15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159"/>
  <sheetViews>
    <sheetView workbookViewId="0"/>
  </sheetViews>
  <sheetFormatPr defaultRowHeight="13.2" x14ac:dyDescent="0.25"/>
  <cols>
    <col min="1" max="5" width="3.88671875" customWidth="1"/>
    <col min="8" max="8" width="41.109375" customWidth="1"/>
    <col min="9" max="9" width="25.5546875" customWidth="1"/>
    <col min="10" max="10" width="39.109375" customWidth="1"/>
  </cols>
  <sheetData>
    <row r="1" spans="7:10" ht="11.25" customHeight="1" x14ac:dyDescent="0.25"/>
    <row r="2" spans="7:10" ht="11.25" customHeight="1" x14ac:dyDescent="0.25"/>
    <row r="3" spans="7:10" ht="11.25" customHeight="1" x14ac:dyDescent="0.25"/>
    <row r="4" spans="7:10" ht="11.25" customHeight="1" x14ac:dyDescent="0.25"/>
    <row r="5" spans="7:10" ht="11.25" customHeight="1" x14ac:dyDescent="0.25"/>
    <row r="6" spans="7:10" ht="23.25" customHeight="1" x14ac:dyDescent="0.25">
      <c r="G6" s="152" t="s">
        <v>292</v>
      </c>
    </row>
    <row r="8" spans="7:10" ht="23.25" customHeight="1" thickBot="1" x14ac:dyDescent="0.3">
      <c r="G8" s="152" t="str">
        <f>"OBDOBJE: julij - december " &amp; 'OSNOVNA PLAČA'!D5</f>
        <v>OBDOBJE: julij - december 2024</v>
      </c>
    </row>
    <row r="9" spans="7:10" ht="23.25" customHeight="1" x14ac:dyDescent="0.25">
      <c r="G9" s="404" t="s">
        <v>2</v>
      </c>
      <c r="H9" s="405"/>
      <c r="I9" s="405" t="s">
        <v>293</v>
      </c>
      <c r="J9" s="406"/>
    </row>
    <row r="10" spans="7:10" ht="23.25" customHeight="1" x14ac:dyDescent="0.25">
      <c r="G10" s="407" t="str">
        <f>+IF(LEN('OSNOVNA PLAČA'!B10)&gt;0,'LETNO OBVESTILO'!V16,"")</f>
        <v>1   A1</v>
      </c>
      <c r="H10" s="408"/>
      <c r="I10" s="409">
        <f ca="1">IF(LEN('7-12'!B16)&gt;0,'7-12'!K16,"")</f>
        <v>3</v>
      </c>
      <c r="J10" s="410"/>
    </row>
    <row r="11" spans="7:10" ht="23.25" customHeight="1" x14ac:dyDescent="0.25">
      <c r="G11" s="407" t="str">
        <f>+IF(LEN('OSNOVNA PLAČA'!B11)&gt;0,'LETNO OBVESTILO'!V17,"")</f>
        <v>2   A2</v>
      </c>
      <c r="H11" s="408"/>
      <c r="I11" s="409">
        <f ca="1">IF(LEN('7-12'!B17)&gt;0,'7-12'!K17,"")</f>
        <v>0</v>
      </c>
      <c r="J11" s="410"/>
    </row>
    <row r="12" spans="7:10" ht="23.25" customHeight="1" x14ac:dyDescent="0.25">
      <c r="G12" s="407" t="str">
        <f>+IF(LEN('OSNOVNA PLAČA'!B12)&gt;0,'LETNO OBVESTILO'!V18,"")</f>
        <v>3   A3</v>
      </c>
      <c r="H12" s="408"/>
      <c r="I12" s="409">
        <f ca="1">IF(LEN('7-12'!B18)&gt;0,'7-12'!K18,"")</f>
        <v>2</v>
      </c>
      <c r="J12" s="410"/>
    </row>
    <row r="13" spans="7:10" ht="23.25" customHeight="1" x14ac:dyDescent="0.25">
      <c r="G13" s="407" t="str">
        <f>+IF(LEN('OSNOVNA PLAČA'!B13)&gt;0,'LETNO OBVESTILO'!V19,"")</f>
        <v>4   A4</v>
      </c>
      <c r="H13" s="408"/>
      <c r="I13" s="409">
        <f ca="1">IF(LEN('7-12'!B19)&gt;0,'7-12'!K19,"")</f>
        <v>0</v>
      </c>
      <c r="J13" s="410"/>
    </row>
    <row r="14" spans="7:10" ht="23.25" customHeight="1" x14ac:dyDescent="0.25">
      <c r="G14" s="407" t="str">
        <f>+IF(LEN('OSNOVNA PLAČA'!B14)&gt;0,'LETNO OBVESTILO'!V20,"")</f>
        <v>5   A5</v>
      </c>
      <c r="H14" s="408"/>
      <c r="I14" s="409">
        <f ca="1">IF(LEN('7-12'!B20)&gt;0,'7-12'!K20,"")</f>
        <v>0</v>
      </c>
      <c r="J14" s="410"/>
    </row>
    <row r="15" spans="7:10" ht="23.25" customHeight="1" x14ac:dyDescent="0.25">
      <c r="G15" s="407" t="str">
        <f>+IF(LEN('OSNOVNA PLAČA'!B15)&gt;0,'LETNO OBVESTILO'!V21,"")</f>
        <v>6   A6</v>
      </c>
      <c r="H15" s="408"/>
      <c r="I15" s="409">
        <f ca="1">IF(LEN('7-12'!B21)&gt;0,'7-12'!K21,"")</f>
        <v>0</v>
      </c>
      <c r="J15" s="410"/>
    </row>
    <row r="16" spans="7:10" ht="23.25" customHeight="1" x14ac:dyDescent="0.25">
      <c r="G16" s="407" t="str">
        <f>+IF(LEN('OSNOVNA PLAČA'!B16)&gt;0,'LETNO OBVESTILO'!V22,"")</f>
        <v>7   A7</v>
      </c>
      <c r="H16" s="408"/>
      <c r="I16" s="409">
        <f ca="1">IF(LEN('7-12'!B22)&gt;0,'7-12'!K22,"")</f>
        <v>0</v>
      </c>
      <c r="J16" s="410"/>
    </row>
    <row r="17" spans="7:10" ht="23.25" customHeight="1" x14ac:dyDescent="0.25">
      <c r="G17" s="407" t="str">
        <f>+IF(LEN('OSNOVNA PLAČA'!B17)&gt;0,'LETNO OBVESTILO'!V23,"")</f>
        <v>8   A8</v>
      </c>
      <c r="H17" s="408"/>
      <c r="I17" s="409">
        <f ca="1">IF(LEN('7-12'!B23)&gt;0,'7-12'!K23,"")</f>
        <v>0</v>
      </c>
      <c r="J17" s="410"/>
    </row>
    <row r="18" spans="7:10" ht="23.25" customHeight="1" x14ac:dyDescent="0.25">
      <c r="G18" s="407" t="str">
        <f>+IF(LEN('OSNOVNA PLAČA'!B18)&gt;0,'LETNO OBVESTILO'!V24,"")</f>
        <v>9   A9</v>
      </c>
      <c r="H18" s="408"/>
      <c r="I18" s="409">
        <f ca="1">IF(LEN('7-12'!B24)&gt;0,'7-12'!K24,"")</f>
        <v>0</v>
      </c>
      <c r="J18" s="410"/>
    </row>
    <row r="19" spans="7:10" ht="23.25" customHeight="1" x14ac:dyDescent="0.25">
      <c r="G19" s="407" t="str">
        <f>+IF(LEN('OSNOVNA PLAČA'!B19)&gt;0,'LETNO OBVESTILO'!V25,"")</f>
        <v>10   A10</v>
      </c>
      <c r="H19" s="408"/>
      <c r="I19" s="409">
        <f ca="1">IF(LEN('7-12'!B25)&gt;0,'7-12'!K25,"")</f>
        <v>0</v>
      </c>
      <c r="J19" s="410"/>
    </row>
    <row r="20" spans="7:10" ht="23.25" customHeight="1" x14ac:dyDescent="0.25">
      <c r="G20" s="407" t="str">
        <f>+IF(LEN('OSNOVNA PLAČA'!B20)&gt;0,'LETNO OBVESTILO'!V26,"")</f>
        <v>11   A11</v>
      </c>
      <c r="H20" s="408"/>
      <c r="I20" s="409">
        <f ca="1">IF(LEN('7-12'!B26)&gt;0,'7-12'!K26,"")</f>
        <v>0</v>
      </c>
      <c r="J20" s="410"/>
    </row>
    <row r="21" spans="7:10" ht="23.25" customHeight="1" x14ac:dyDescent="0.25">
      <c r="G21" s="407" t="str">
        <f>+IF(LEN('OSNOVNA PLAČA'!B21)&gt;0,'LETNO OBVESTILO'!V27,"")</f>
        <v>12   A12</v>
      </c>
      <c r="H21" s="408"/>
      <c r="I21" s="409">
        <f ca="1">IF(LEN('7-12'!B27)&gt;0,'7-12'!K27,"")</f>
        <v>0</v>
      </c>
      <c r="J21" s="410"/>
    </row>
    <row r="22" spans="7:10" ht="23.25" customHeight="1" x14ac:dyDescent="0.25">
      <c r="G22" s="407" t="str">
        <f>+IF(LEN('OSNOVNA PLAČA'!B22)&gt;0,'LETNO OBVESTILO'!V28,"")</f>
        <v>13   A13</v>
      </c>
      <c r="H22" s="408"/>
      <c r="I22" s="409">
        <f ca="1">IF(LEN('7-12'!B28)&gt;0,'7-12'!K28,"")</f>
        <v>0</v>
      </c>
      <c r="J22" s="410"/>
    </row>
    <row r="23" spans="7:10" ht="23.25" customHeight="1" x14ac:dyDescent="0.25">
      <c r="G23" s="407" t="str">
        <f>+IF(LEN('OSNOVNA PLAČA'!B23)&gt;0,'LETNO OBVESTILO'!V29,"")</f>
        <v>14   A14</v>
      </c>
      <c r="H23" s="408"/>
      <c r="I23" s="409">
        <f ca="1">IF(LEN('7-12'!B29)&gt;0,'7-12'!K29,"")</f>
        <v>0</v>
      </c>
      <c r="J23" s="410"/>
    </row>
    <row r="24" spans="7:10" ht="23.25" customHeight="1" x14ac:dyDescent="0.25">
      <c r="G24" s="407" t="str">
        <f>+IF(LEN('OSNOVNA PLAČA'!B24)&gt;0,'LETNO OBVESTILO'!V30,"")</f>
        <v>15   A15</v>
      </c>
      <c r="H24" s="408"/>
      <c r="I24" s="409">
        <f ca="1">IF(LEN('7-12'!B30)&gt;0,'7-12'!K30,"")</f>
        <v>0</v>
      </c>
      <c r="J24" s="410"/>
    </row>
    <row r="25" spans="7:10" ht="23.25" customHeight="1" x14ac:dyDescent="0.25">
      <c r="G25" s="407" t="str">
        <f>+IF(LEN('OSNOVNA PLAČA'!B25)&gt;0,'LETNO OBVESTILO'!V31,"")</f>
        <v>16   A16</v>
      </c>
      <c r="H25" s="408"/>
      <c r="I25" s="409">
        <f ca="1">IF(LEN('7-12'!B31)&gt;0,'7-12'!K31,"")</f>
        <v>0</v>
      </c>
      <c r="J25" s="410"/>
    </row>
    <row r="26" spans="7:10" ht="23.25" customHeight="1" x14ac:dyDescent="0.25">
      <c r="G26" s="407" t="str">
        <f>+IF(LEN('OSNOVNA PLAČA'!B26)&gt;0,'LETNO OBVESTILO'!V32,"")</f>
        <v>17   A17</v>
      </c>
      <c r="H26" s="408"/>
      <c r="I26" s="409">
        <f ca="1">IF(LEN('7-12'!B32)&gt;0,'7-12'!K32,"")</f>
        <v>0</v>
      </c>
      <c r="J26" s="410"/>
    </row>
    <row r="27" spans="7:10" ht="23.25" customHeight="1" x14ac:dyDescent="0.25">
      <c r="G27" s="407" t="str">
        <f>+IF(LEN('OSNOVNA PLAČA'!B27)&gt;0,'LETNO OBVESTILO'!V33,"")</f>
        <v>18   A18</v>
      </c>
      <c r="H27" s="408"/>
      <c r="I27" s="409">
        <f ca="1">IF(LEN('7-12'!B33)&gt;0,'7-12'!K33,"")</f>
        <v>0</v>
      </c>
      <c r="J27" s="410"/>
    </row>
    <row r="28" spans="7:10" ht="23.25" customHeight="1" x14ac:dyDescent="0.25">
      <c r="G28" s="407" t="str">
        <f>+IF(LEN('OSNOVNA PLAČA'!B28)&gt;0,'LETNO OBVESTILO'!V34,"")</f>
        <v>19   A19</v>
      </c>
      <c r="H28" s="408"/>
      <c r="I28" s="409">
        <f ca="1">IF(LEN('7-12'!B34)&gt;0,'7-12'!K34,"")</f>
        <v>0</v>
      </c>
      <c r="J28" s="410"/>
    </row>
    <row r="29" spans="7:10" ht="23.25" customHeight="1" x14ac:dyDescent="0.25">
      <c r="G29" s="407" t="str">
        <f>+IF(LEN('OSNOVNA PLAČA'!B29)&gt;0,'LETNO OBVESTILO'!V35,"")</f>
        <v>20   A20</v>
      </c>
      <c r="H29" s="408"/>
      <c r="I29" s="409">
        <f ca="1">IF(LEN('7-12'!B35)&gt;0,'7-12'!K35,"")</f>
        <v>0</v>
      </c>
      <c r="J29" s="410"/>
    </row>
    <row r="30" spans="7:10" ht="23.25" customHeight="1" x14ac:dyDescent="0.25">
      <c r="G30" s="407" t="str">
        <f>+IF(LEN('OSNOVNA PLAČA'!B30)&gt;0,'LETNO OBVESTILO'!V36,"")</f>
        <v>21   A21</v>
      </c>
      <c r="H30" s="408"/>
      <c r="I30" s="409">
        <f ca="1">IF(LEN('7-12'!B36)&gt;0,'7-12'!K36,"")</f>
        <v>0</v>
      </c>
      <c r="J30" s="410"/>
    </row>
    <row r="31" spans="7:10" ht="23.25" customHeight="1" x14ac:dyDescent="0.25">
      <c r="G31" s="407" t="str">
        <f>+IF(LEN('OSNOVNA PLAČA'!B31)&gt;0,'LETNO OBVESTILO'!V37,"")</f>
        <v>22   A22</v>
      </c>
      <c r="H31" s="408"/>
      <c r="I31" s="409">
        <f ca="1">IF(LEN('7-12'!B37)&gt;0,'7-12'!K37,"")</f>
        <v>0</v>
      </c>
      <c r="J31" s="410"/>
    </row>
    <row r="32" spans="7:10" ht="23.25" customHeight="1" x14ac:dyDescent="0.25">
      <c r="G32" s="407" t="str">
        <f>+IF(LEN('OSNOVNA PLAČA'!B32)&gt;0,'LETNO OBVESTILO'!V38,"")</f>
        <v>23   A23</v>
      </c>
      <c r="H32" s="408"/>
      <c r="I32" s="409">
        <f ca="1">IF(LEN('7-12'!B38)&gt;0,'7-12'!K38,"")</f>
        <v>0</v>
      </c>
      <c r="J32" s="410"/>
    </row>
    <row r="33" spans="7:10" ht="23.25" customHeight="1" x14ac:dyDescent="0.25">
      <c r="G33" s="407" t="str">
        <f>+IF(LEN('OSNOVNA PLAČA'!B33)&gt;0,'LETNO OBVESTILO'!V39,"")</f>
        <v>24   A24</v>
      </c>
      <c r="H33" s="408"/>
      <c r="I33" s="409">
        <f ca="1">IF(LEN('7-12'!B39)&gt;0,'7-12'!K39,"")</f>
        <v>0</v>
      </c>
      <c r="J33" s="410"/>
    </row>
    <row r="34" spans="7:10" ht="23.25" customHeight="1" x14ac:dyDescent="0.25">
      <c r="G34" s="407" t="str">
        <f>+IF(LEN('OSNOVNA PLAČA'!B34)&gt;0,'LETNO OBVESTILO'!V40,"")</f>
        <v>25   A25</v>
      </c>
      <c r="H34" s="408"/>
      <c r="I34" s="409">
        <f ca="1">IF(LEN('7-12'!B40)&gt;0,'7-12'!K40,"")</f>
        <v>0</v>
      </c>
      <c r="J34" s="410"/>
    </row>
    <row r="35" spans="7:10" ht="23.25" customHeight="1" x14ac:dyDescent="0.25">
      <c r="G35" s="407" t="str">
        <f>+IF(LEN('OSNOVNA PLAČA'!B35)&gt;0,'LETNO OBVESTILO'!V41,"")</f>
        <v>26   A26</v>
      </c>
      <c r="H35" s="408"/>
      <c r="I35" s="409">
        <f ca="1">IF(LEN('7-12'!B41)&gt;0,'7-12'!K41,"")</f>
        <v>0</v>
      </c>
      <c r="J35" s="410"/>
    </row>
    <row r="36" spans="7:10" ht="23.25" customHeight="1" x14ac:dyDescent="0.25">
      <c r="G36" s="407" t="str">
        <f>+IF(LEN('OSNOVNA PLAČA'!B36)&gt;0,'LETNO OBVESTILO'!V42,"")</f>
        <v>27   A27</v>
      </c>
      <c r="H36" s="408"/>
      <c r="I36" s="409">
        <f ca="1">IF(LEN('7-12'!B42)&gt;0,'7-12'!K42,"")</f>
        <v>0</v>
      </c>
      <c r="J36" s="410"/>
    </row>
    <row r="37" spans="7:10" ht="23.25" customHeight="1" x14ac:dyDescent="0.25">
      <c r="G37" s="407" t="str">
        <f>+IF(LEN('OSNOVNA PLAČA'!B37)&gt;0,'LETNO OBVESTILO'!V43,"")</f>
        <v>28   A28</v>
      </c>
      <c r="H37" s="408"/>
      <c r="I37" s="409">
        <f ca="1">IF(LEN('7-12'!B43)&gt;0,'7-12'!K43,"")</f>
        <v>0</v>
      </c>
      <c r="J37" s="410"/>
    </row>
    <row r="38" spans="7:10" ht="23.25" customHeight="1" x14ac:dyDescent="0.25">
      <c r="G38" s="407" t="str">
        <f>+IF(LEN('OSNOVNA PLAČA'!B38)&gt;0,'LETNO OBVESTILO'!V44,"")</f>
        <v>29   A29</v>
      </c>
      <c r="H38" s="408"/>
      <c r="I38" s="409">
        <f ca="1">IF(LEN('7-12'!B44)&gt;0,'7-12'!K44,"")</f>
        <v>0</v>
      </c>
      <c r="J38" s="410"/>
    </row>
    <row r="39" spans="7:10" ht="23.25" customHeight="1" x14ac:dyDescent="0.25">
      <c r="G39" s="407" t="str">
        <f>+IF(LEN('OSNOVNA PLAČA'!B39)&gt;0,'LETNO OBVESTILO'!V45,"")</f>
        <v>30   A30</v>
      </c>
      <c r="H39" s="408"/>
      <c r="I39" s="409">
        <f ca="1">IF(LEN('7-12'!B45)&gt;0,'7-12'!K45,"")</f>
        <v>0</v>
      </c>
      <c r="J39" s="410"/>
    </row>
    <row r="40" spans="7:10" ht="23.25" customHeight="1" x14ac:dyDescent="0.25">
      <c r="G40" s="407" t="str">
        <f>+IF(LEN('OSNOVNA PLAČA'!B40)&gt;0,'LETNO OBVESTILO'!V46,"")</f>
        <v>31   A31</v>
      </c>
      <c r="H40" s="408"/>
      <c r="I40" s="409">
        <f ca="1">IF(LEN('7-12'!B46)&gt;0,'7-12'!K46,"")</f>
        <v>0</v>
      </c>
      <c r="J40" s="410"/>
    </row>
    <row r="41" spans="7:10" ht="23.25" customHeight="1" x14ac:dyDescent="0.25">
      <c r="G41" s="407" t="str">
        <f>+IF(LEN('OSNOVNA PLAČA'!B41)&gt;0,'LETNO OBVESTILO'!V47,"")</f>
        <v>32   A32</v>
      </c>
      <c r="H41" s="408"/>
      <c r="I41" s="409">
        <f ca="1">IF(LEN('7-12'!B47)&gt;0,'7-12'!K47,"")</f>
        <v>0</v>
      </c>
      <c r="J41" s="410"/>
    </row>
    <row r="42" spans="7:10" ht="23.25" customHeight="1" x14ac:dyDescent="0.25">
      <c r="G42" s="407" t="str">
        <f>+IF(LEN('OSNOVNA PLAČA'!B42)&gt;0,'LETNO OBVESTILO'!V48,"")</f>
        <v>33   A33</v>
      </c>
      <c r="H42" s="408"/>
      <c r="I42" s="409">
        <f ca="1">IF(LEN('7-12'!B48)&gt;0,'7-12'!K48,"")</f>
        <v>0</v>
      </c>
      <c r="J42" s="410"/>
    </row>
    <row r="43" spans="7:10" ht="23.25" customHeight="1" x14ac:dyDescent="0.25">
      <c r="G43" s="407" t="str">
        <f>+IF(LEN('OSNOVNA PLAČA'!B43)&gt;0,'LETNO OBVESTILO'!V49,"")</f>
        <v>34   A34</v>
      </c>
      <c r="H43" s="408"/>
      <c r="I43" s="409">
        <f ca="1">IF(LEN('7-12'!B49)&gt;0,'7-12'!K49,"")</f>
        <v>0</v>
      </c>
      <c r="J43" s="410"/>
    </row>
    <row r="44" spans="7:10" ht="23.25" customHeight="1" x14ac:dyDescent="0.25">
      <c r="G44" s="407" t="str">
        <f>+IF(LEN('OSNOVNA PLAČA'!B44)&gt;0,'LETNO OBVESTILO'!V50,"")</f>
        <v>35   A35</v>
      </c>
      <c r="H44" s="408"/>
      <c r="I44" s="409">
        <f ca="1">IF(LEN('7-12'!B50)&gt;0,'7-12'!K50,"")</f>
        <v>0</v>
      </c>
      <c r="J44" s="410"/>
    </row>
    <row r="45" spans="7:10" ht="23.25" customHeight="1" x14ac:dyDescent="0.25">
      <c r="G45" s="407" t="str">
        <f>+IF(LEN('OSNOVNA PLAČA'!B45)&gt;0,'LETNO OBVESTILO'!V51,"")</f>
        <v>36   A36</v>
      </c>
      <c r="H45" s="408"/>
      <c r="I45" s="409">
        <f ca="1">IF(LEN('7-12'!B51)&gt;0,'7-12'!K51,"")</f>
        <v>0</v>
      </c>
      <c r="J45" s="410"/>
    </row>
    <row r="46" spans="7:10" ht="23.25" customHeight="1" x14ac:dyDescent="0.25">
      <c r="G46" s="407" t="str">
        <f>+IF(LEN('OSNOVNA PLAČA'!B46)&gt;0,'LETNO OBVESTILO'!V52,"")</f>
        <v>37   A37</v>
      </c>
      <c r="H46" s="408"/>
      <c r="I46" s="409">
        <f ca="1">IF(LEN('7-12'!B52)&gt;0,'7-12'!K52,"")</f>
        <v>0</v>
      </c>
      <c r="J46" s="410"/>
    </row>
    <row r="47" spans="7:10" ht="23.25" customHeight="1" x14ac:dyDescent="0.25">
      <c r="G47" s="407" t="str">
        <f>+IF(LEN('OSNOVNA PLAČA'!B47)&gt;0,'LETNO OBVESTILO'!V53,"")</f>
        <v>38   A38</v>
      </c>
      <c r="H47" s="408"/>
      <c r="I47" s="409">
        <f ca="1">IF(LEN('7-12'!B53)&gt;0,'7-12'!K53,"")</f>
        <v>0</v>
      </c>
      <c r="J47" s="410"/>
    </row>
    <row r="48" spans="7:10" ht="23.25" customHeight="1" x14ac:dyDescent="0.25">
      <c r="G48" s="407" t="str">
        <f>+IF(LEN('OSNOVNA PLAČA'!B48)&gt;0,'LETNO OBVESTILO'!V54,"")</f>
        <v>39   A39</v>
      </c>
      <c r="H48" s="408"/>
      <c r="I48" s="409">
        <f ca="1">IF(LEN('7-12'!B54)&gt;0,'7-12'!K54,"")</f>
        <v>0</v>
      </c>
      <c r="J48" s="410"/>
    </row>
    <row r="49" spans="7:10" ht="23.25" customHeight="1" x14ac:dyDescent="0.25">
      <c r="G49" s="407" t="str">
        <f>+IF(LEN('OSNOVNA PLAČA'!B49)&gt;0,'LETNO OBVESTILO'!V55,"")</f>
        <v>40   A40</v>
      </c>
      <c r="H49" s="408"/>
      <c r="I49" s="409">
        <f ca="1">IF(LEN('7-12'!B55)&gt;0,'7-12'!K55,"")</f>
        <v>0</v>
      </c>
      <c r="J49" s="410"/>
    </row>
    <row r="50" spans="7:10" ht="23.25" customHeight="1" x14ac:dyDescent="0.25">
      <c r="G50" s="407" t="str">
        <f>+IF(LEN('OSNOVNA PLAČA'!B50)&gt;0,'LETNO OBVESTILO'!V56,"")</f>
        <v>41   A41</v>
      </c>
      <c r="H50" s="408"/>
      <c r="I50" s="409">
        <f ca="1">IF(LEN('7-12'!B56)&gt;0,'7-12'!K56,"")</f>
        <v>0</v>
      </c>
      <c r="J50" s="410"/>
    </row>
    <row r="51" spans="7:10" ht="23.25" customHeight="1" x14ac:dyDescent="0.25">
      <c r="G51" s="407" t="str">
        <f>+IF(LEN('OSNOVNA PLAČA'!B51)&gt;0,'LETNO OBVESTILO'!V57,"")</f>
        <v>42   A42</v>
      </c>
      <c r="H51" s="408"/>
      <c r="I51" s="409">
        <f ca="1">IF(LEN('7-12'!B57)&gt;0,'7-12'!K57,"")</f>
        <v>0</v>
      </c>
      <c r="J51" s="410"/>
    </row>
    <row r="52" spans="7:10" ht="23.25" customHeight="1" x14ac:dyDescent="0.25">
      <c r="G52" s="407" t="str">
        <f>+IF(LEN('OSNOVNA PLAČA'!B52)&gt;0,'LETNO OBVESTILO'!V58,"")</f>
        <v>43   A43</v>
      </c>
      <c r="H52" s="408"/>
      <c r="I52" s="409">
        <f ca="1">IF(LEN('7-12'!B58)&gt;0,'7-12'!K58,"")</f>
        <v>0</v>
      </c>
      <c r="J52" s="410"/>
    </row>
    <row r="53" spans="7:10" ht="23.25" customHeight="1" x14ac:dyDescent="0.25">
      <c r="G53" s="407" t="str">
        <f>+IF(LEN('OSNOVNA PLAČA'!B53)&gt;0,'LETNO OBVESTILO'!V59,"")</f>
        <v>44   A44</v>
      </c>
      <c r="H53" s="408"/>
      <c r="I53" s="409">
        <f ca="1">IF(LEN('7-12'!B59)&gt;0,'7-12'!K59,"")</f>
        <v>0</v>
      </c>
      <c r="J53" s="410"/>
    </row>
    <row r="54" spans="7:10" ht="23.25" customHeight="1" x14ac:dyDescent="0.25">
      <c r="G54" s="407" t="str">
        <f>+IF(LEN('OSNOVNA PLAČA'!B54)&gt;0,'LETNO OBVESTILO'!V60,"")</f>
        <v>45   A45</v>
      </c>
      <c r="H54" s="408"/>
      <c r="I54" s="409">
        <f ca="1">IF(LEN('7-12'!B60)&gt;0,'7-12'!K60,"")</f>
        <v>0</v>
      </c>
      <c r="J54" s="410"/>
    </row>
    <row r="55" spans="7:10" ht="23.25" customHeight="1" x14ac:dyDescent="0.25">
      <c r="G55" s="407" t="str">
        <f>+IF(LEN('OSNOVNA PLAČA'!B55)&gt;0,'LETNO OBVESTILO'!V61,"")</f>
        <v>46   A46</v>
      </c>
      <c r="H55" s="408"/>
      <c r="I55" s="409">
        <f ca="1">IF(LEN('7-12'!B61)&gt;0,'7-12'!K61,"")</f>
        <v>0</v>
      </c>
      <c r="J55" s="410"/>
    </row>
    <row r="56" spans="7:10" ht="23.25" customHeight="1" x14ac:dyDescent="0.25">
      <c r="G56" s="407" t="str">
        <f>+IF(LEN('OSNOVNA PLAČA'!B56)&gt;0,'LETNO OBVESTILO'!V62,"")</f>
        <v>47   A47</v>
      </c>
      <c r="H56" s="408"/>
      <c r="I56" s="409">
        <f ca="1">IF(LEN('7-12'!B62)&gt;0,'7-12'!K62,"")</f>
        <v>0</v>
      </c>
      <c r="J56" s="410"/>
    </row>
    <row r="57" spans="7:10" ht="23.25" customHeight="1" x14ac:dyDescent="0.25">
      <c r="G57" s="407" t="str">
        <f>+IF(LEN('OSNOVNA PLAČA'!B57)&gt;0,'LETNO OBVESTILO'!V63,"")</f>
        <v>48   A48</v>
      </c>
      <c r="H57" s="408"/>
      <c r="I57" s="409">
        <f ca="1">IF(LEN('7-12'!B63)&gt;0,'7-12'!K63,"")</f>
        <v>0</v>
      </c>
      <c r="J57" s="410"/>
    </row>
    <row r="58" spans="7:10" ht="23.25" customHeight="1" x14ac:dyDescent="0.25">
      <c r="G58" s="407" t="str">
        <f>+IF(LEN('OSNOVNA PLAČA'!B58)&gt;0,'LETNO OBVESTILO'!V64,"")</f>
        <v>49   A49</v>
      </c>
      <c r="H58" s="408"/>
      <c r="I58" s="409">
        <f ca="1">IF(LEN('7-12'!B64)&gt;0,'7-12'!K64,"")</f>
        <v>0</v>
      </c>
      <c r="J58" s="410"/>
    </row>
    <row r="59" spans="7:10" ht="23.25" customHeight="1" x14ac:dyDescent="0.25">
      <c r="G59" s="407" t="str">
        <f>+IF(LEN('OSNOVNA PLAČA'!B59)&gt;0,'LETNO OBVESTILO'!V65,"")</f>
        <v>50   A50</v>
      </c>
      <c r="H59" s="408"/>
      <c r="I59" s="409">
        <f ca="1">IF(LEN('7-12'!B65)&gt;0,'7-12'!K65,"")</f>
        <v>0</v>
      </c>
      <c r="J59" s="410"/>
    </row>
    <row r="60" spans="7:10" ht="23.25" customHeight="1" x14ac:dyDescent="0.25">
      <c r="G60" s="407" t="str">
        <f>+IF(LEN('OSNOVNA PLAČA'!B60)&gt;0,'LETNO OBVESTILO'!V66,"")</f>
        <v>51   A51</v>
      </c>
      <c r="H60" s="408"/>
      <c r="I60" s="409">
        <f ca="1">IF(LEN('7-12'!B66)&gt;0,'7-12'!K66,"")</f>
        <v>0</v>
      </c>
      <c r="J60" s="410"/>
    </row>
    <row r="61" spans="7:10" ht="23.25" customHeight="1" x14ac:dyDescent="0.25">
      <c r="G61" s="407" t="str">
        <f>+IF(LEN('OSNOVNA PLAČA'!B61)&gt;0,'LETNO OBVESTILO'!V67,"")</f>
        <v>52   A52</v>
      </c>
      <c r="H61" s="408"/>
      <c r="I61" s="409">
        <f ca="1">IF(LEN('7-12'!B67)&gt;0,'7-12'!K67,"")</f>
        <v>0</v>
      </c>
      <c r="J61" s="410"/>
    </row>
    <row r="62" spans="7:10" ht="23.25" customHeight="1" x14ac:dyDescent="0.25">
      <c r="G62" s="407" t="str">
        <f>+IF(LEN('OSNOVNA PLAČA'!B62)&gt;0,'LETNO OBVESTILO'!V68,"")</f>
        <v>53   A53</v>
      </c>
      <c r="H62" s="408"/>
      <c r="I62" s="409">
        <f ca="1">IF(LEN('7-12'!B68)&gt;0,'7-12'!K68,"")</f>
        <v>0</v>
      </c>
      <c r="J62" s="410"/>
    </row>
    <row r="63" spans="7:10" ht="23.25" customHeight="1" x14ac:dyDescent="0.25">
      <c r="G63" s="407" t="str">
        <f>+IF(LEN('OSNOVNA PLAČA'!B63)&gt;0,'LETNO OBVESTILO'!V69,"")</f>
        <v>54   A54</v>
      </c>
      <c r="H63" s="408"/>
      <c r="I63" s="409">
        <f ca="1">IF(LEN('7-12'!B69)&gt;0,'7-12'!K69,"")</f>
        <v>0</v>
      </c>
      <c r="J63" s="410"/>
    </row>
    <row r="64" spans="7:10" ht="23.25" customHeight="1" x14ac:dyDescent="0.25">
      <c r="G64" s="407" t="str">
        <f>+IF(LEN('OSNOVNA PLAČA'!B64)&gt;0,'LETNO OBVESTILO'!V70,"")</f>
        <v>55   A55</v>
      </c>
      <c r="H64" s="408"/>
      <c r="I64" s="409">
        <f ca="1">IF(LEN('7-12'!B70)&gt;0,'7-12'!K70,"")</f>
        <v>0</v>
      </c>
      <c r="J64" s="410"/>
    </row>
    <row r="65" spans="7:10" ht="23.25" customHeight="1" x14ac:dyDescent="0.25">
      <c r="G65" s="407" t="str">
        <f>+IF(LEN('OSNOVNA PLAČA'!B65)&gt;0,'LETNO OBVESTILO'!V71,"")</f>
        <v>56   A56</v>
      </c>
      <c r="H65" s="408"/>
      <c r="I65" s="409">
        <f ca="1">IF(LEN('7-12'!B71)&gt;0,'7-12'!K71,"")</f>
        <v>0</v>
      </c>
      <c r="J65" s="410"/>
    </row>
    <row r="66" spans="7:10" ht="23.25" customHeight="1" x14ac:dyDescent="0.25">
      <c r="G66" s="407" t="str">
        <f>+IF(LEN('OSNOVNA PLAČA'!B66)&gt;0,'LETNO OBVESTILO'!V72,"")</f>
        <v>57   A57</v>
      </c>
      <c r="H66" s="408"/>
      <c r="I66" s="409">
        <f ca="1">IF(LEN('7-12'!B72)&gt;0,'7-12'!K72,"")</f>
        <v>0</v>
      </c>
      <c r="J66" s="410"/>
    </row>
    <row r="67" spans="7:10" ht="23.25" customHeight="1" x14ac:dyDescent="0.25">
      <c r="G67" s="407" t="str">
        <f>+IF(LEN('OSNOVNA PLAČA'!B67)&gt;0,'LETNO OBVESTILO'!V73,"")</f>
        <v>58   A58</v>
      </c>
      <c r="H67" s="408"/>
      <c r="I67" s="409">
        <f ca="1">IF(LEN('7-12'!B73)&gt;0,'7-12'!K73,"")</f>
        <v>0</v>
      </c>
      <c r="J67" s="410"/>
    </row>
    <row r="68" spans="7:10" ht="23.25" customHeight="1" x14ac:dyDescent="0.25">
      <c r="G68" s="407" t="str">
        <f>+IF(LEN('OSNOVNA PLAČA'!B68)&gt;0,'LETNO OBVESTILO'!V74,"")</f>
        <v>59   A59</v>
      </c>
      <c r="H68" s="408"/>
      <c r="I68" s="409">
        <f ca="1">IF(LEN('7-12'!B74)&gt;0,'7-12'!K74,"")</f>
        <v>0</v>
      </c>
      <c r="J68" s="410"/>
    </row>
    <row r="69" spans="7:10" ht="23.25" customHeight="1" x14ac:dyDescent="0.25">
      <c r="G69" s="407" t="str">
        <f>+IF(LEN('OSNOVNA PLAČA'!B69)&gt;0,'LETNO OBVESTILO'!V75,"")</f>
        <v>60   A60</v>
      </c>
      <c r="H69" s="408"/>
      <c r="I69" s="409">
        <f ca="1">IF(LEN('7-12'!B75)&gt;0,'7-12'!K75,"")</f>
        <v>0</v>
      </c>
      <c r="J69" s="410"/>
    </row>
    <row r="70" spans="7:10" ht="23.25" customHeight="1" x14ac:dyDescent="0.25">
      <c r="G70" s="407" t="str">
        <f>+IF(LEN('OSNOVNA PLAČA'!B70)&gt;0,'LETNO OBVESTILO'!V76,"")</f>
        <v>61   A61</v>
      </c>
      <c r="H70" s="408"/>
      <c r="I70" s="409">
        <f ca="1">IF(LEN('7-12'!B76)&gt;0,'7-12'!K76,"")</f>
        <v>0</v>
      </c>
      <c r="J70" s="410"/>
    </row>
    <row r="71" spans="7:10" ht="23.25" customHeight="1" x14ac:dyDescent="0.25">
      <c r="G71" s="407" t="str">
        <f>+IF(LEN('OSNOVNA PLAČA'!B71)&gt;0,'LETNO OBVESTILO'!V77,"")</f>
        <v>62   A62</v>
      </c>
      <c r="H71" s="408"/>
      <c r="I71" s="409">
        <f ca="1">IF(LEN('7-12'!B77)&gt;0,'7-12'!K77,"")</f>
        <v>0</v>
      </c>
      <c r="J71" s="410"/>
    </row>
    <row r="72" spans="7:10" ht="23.25" customHeight="1" x14ac:dyDescent="0.25">
      <c r="G72" s="407" t="str">
        <f>+IF(LEN('OSNOVNA PLAČA'!B72)&gt;0,'LETNO OBVESTILO'!V78,"")</f>
        <v>63   A63</v>
      </c>
      <c r="H72" s="408"/>
      <c r="I72" s="409">
        <f ca="1">IF(LEN('7-12'!B78)&gt;0,'7-12'!K78,"")</f>
        <v>0</v>
      </c>
      <c r="J72" s="410"/>
    </row>
    <row r="73" spans="7:10" ht="23.25" customHeight="1" x14ac:dyDescent="0.25">
      <c r="G73" s="407" t="str">
        <f>+IF(LEN('OSNOVNA PLAČA'!B73)&gt;0,'LETNO OBVESTILO'!V79,"")</f>
        <v>64   A64</v>
      </c>
      <c r="H73" s="408"/>
      <c r="I73" s="409">
        <f ca="1">IF(LEN('7-12'!B79)&gt;0,'7-12'!K79,"")</f>
        <v>0</v>
      </c>
      <c r="J73" s="410"/>
    </row>
    <row r="74" spans="7:10" ht="23.25" customHeight="1" x14ac:dyDescent="0.25">
      <c r="G74" s="407" t="str">
        <f>+IF(LEN('OSNOVNA PLAČA'!B74)&gt;0,'LETNO OBVESTILO'!V80,"")</f>
        <v>65   A65</v>
      </c>
      <c r="H74" s="408"/>
      <c r="I74" s="409">
        <f ca="1">IF(LEN('7-12'!B80)&gt;0,'7-12'!K80,"")</f>
        <v>0</v>
      </c>
      <c r="J74" s="410"/>
    </row>
    <row r="75" spans="7:10" ht="23.25" customHeight="1" x14ac:dyDescent="0.25">
      <c r="G75" s="407" t="str">
        <f>+IF(LEN('OSNOVNA PLAČA'!B75)&gt;0,'LETNO OBVESTILO'!V81,"")</f>
        <v>66   A66</v>
      </c>
      <c r="H75" s="408"/>
      <c r="I75" s="409">
        <f ca="1">IF(LEN('7-12'!B81)&gt;0,'7-12'!K81,"")</f>
        <v>0</v>
      </c>
      <c r="J75" s="410"/>
    </row>
    <row r="76" spans="7:10" ht="23.25" customHeight="1" x14ac:dyDescent="0.25">
      <c r="G76" s="407" t="str">
        <f>+IF(LEN('OSNOVNA PLAČA'!B76)&gt;0,'LETNO OBVESTILO'!V82,"")</f>
        <v>67   A67</v>
      </c>
      <c r="H76" s="408"/>
      <c r="I76" s="409">
        <f ca="1">IF(LEN('7-12'!B82)&gt;0,'7-12'!K82,"")</f>
        <v>0</v>
      </c>
      <c r="J76" s="410"/>
    </row>
    <row r="77" spans="7:10" ht="23.25" customHeight="1" x14ac:dyDescent="0.25">
      <c r="G77" s="407" t="str">
        <f>+IF(LEN('OSNOVNA PLAČA'!B77)&gt;0,'LETNO OBVESTILO'!V83,"")</f>
        <v>68   A68</v>
      </c>
      <c r="H77" s="408"/>
      <c r="I77" s="409">
        <f ca="1">IF(LEN('7-12'!B83)&gt;0,'7-12'!K83,"")</f>
        <v>0</v>
      </c>
      <c r="J77" s="410"/>
    </row>
    <row r="78" spans="7:10" ht="23.25" customHeight="1" x14ac:dyDescent="0.25">
      <c r="G78" s="407" t="str">
        <f>+IF(LEN('OSNOVNA PLAČA'!B78)&gt;0,'LETNO OBVESTILO'!V84,"")</f>
        <v>69   A69</v>
      </c>
      <c r="H78" s="408"/>
      <c r="I78" s="409">
        <f ca="1">IF(LEN('7-12'!B84)&gt;0,'7-12'!K84,"")</f>
        <v>0</v>
      </c>
      <c r="J78" s="410"/>
    </row>
    <row r="79" spans="7:10" ht="23.25" customHeight="1" x14ac:dyDescent="0.25">
      <c r="G79" s="407" t="str">
        <f>+IF(LEN('OSNOVNA PLAČA'!B79)&gt;0,'LETNO OBVESTILO'!V85,"")</f>
        <v>70   A70</v>
      </c>
      <c r="H79" s="408"/>
      <c r="I79" s="409">
        <f ca="1">IF(LEN('7-12'!B85)&gt;0,'7-12'!K85,"")</f>
        <v>0</v>
      </c>
      <c r="J79" s="410"/>
    </row>
    <row r="80" spans="7:10" ht="23.25" customHeight="1" x14ac:dyDescent="0.25">
      <c r="G80" s="407" t="str">
        <f>+IF(LEN('OSNOVNA PLAČA'!B80)&gt;0,'LETNO OBVESTILO'!V86,"")</f>
        <v>71   A71</v>
      </c>
      <c r="H80" s="408"/>
      <c r="I80" s="409">
        <f ca="1">IF(LEN('7-12'!B86)&gt;0,'7-12'!K86,"")</f>
        <v>0</v>
      </c>
      <c r="J80" s="410"/>
    </row>
    <row r="81" spans="7:10" ht="23.25" customHeight="1" x14ac:dyDescent="0.25">
      <c r="G81" s="407" t="str">
        <f>+IF(LEN('OSNOVNA PLAČA'!B81)&gt;0,'LETNO OBVESTILO'!V87,"")</f>
        <v>72   A72</v>
      </c>
      <c r="H81" s="408"/>
      <c r="I81" s="409">
        <f ca="1">IF(LEN('7-12'!B87)&gt;0,'7-12'!K87,"")</f>
        <v>0</v>
      </c>
      <c r="J81" s="410"/>
    </row>
    <row r="82" spans="7:10" ht="23.25" customHeight="1" x14ac:dyDescent="0.25">
      <c r="G82" s="407" t="str">
        <f>+IF(LEN('OSNOVNA PLAČA'!B82)&gt;0,'LETNO OBVESTILO'!V88,"")</f>
        <v>73   A73</v>
      </c>
      <c r="H82" s="408"/>
      <c r="I82" s="409">
        <f ca="1">IF(LEN('7-12'!B88)&gt;0,'7-12'!K88,"")</f>
        <v>0</v>
      </c>
      <c r="J82" s="410"/>
    </row>
    <row r="83" spans="7:10" ht="23.25" customHeight="1" x14ac:dyDescent="0.25">
      <c r="G83" s="407" t="str">
        <f>+IF(LEN('OSNOVNA PLAČA'!B83)&gt;0,'LETNO OBVESTILO'!V89,"")</f>
        <v>74   A74</v>
      </c>
      <c r="H83" s="408"/>
      <c r="I83" s="409">
        <f ca="1">IF(LEN('7-12'!B89)&gt;0,'7-12'!K89,"")</f>
        <v>0</v>
      </c>
      <c r="J83" s="410"/>
    </row>
    <row r="84" spans="7:10" ht="23.25" customHeight="1" x14ac:dyDescent="0.25">
      <c r="G84" s="407" t="str">
        <f>+IF(LEN('OSNOVNA PLAČA'!B84)&gt;0,'LETNO OBVESTILO'!V90,"")</f>
        <v>75   A75</v>
      </c>
      <c r="H84" s="408"/>
      <c r="I84" s="409">
        <f ca="1">IF(LEN('7-12'!B90)&gt;0,'7-12'!K90,"")</f>
        <v>0</v>
      </c>
      <c r="J84" s="410"/>
    </row>
    <row r="85" spans="7:10" ht="23.25" customHeight="1" x14ac:dyDescent="0.25">
      <c r="G85" s="407" t="str">
        <f>+IF(LEN('OSNOVNA PLAČA'!B85)&gt;0,'LETNO OBVESTILO'!V91,"")</f>
        <v>76   A76</v>
      </c>
      <c r="H85" s="408"/>
      <c r="I85" s="409">
        <f ca="1">IF(LEN('7-12'!B91)&gt;0,'7-12'!K91,"")</f>
        <v>0</v>
      </c>
      <c r="J85" s="410"/>
    </row>
    <row r="86" spans="7:10" ht="23.25" customHeight="1" x14ac:dyDescent="0.25">
      <c r="G86" s="407" t="str">
        <f>+IF(LEN('OSNOVNA PLAČA'!B86)&gt;0,'LETNO OBVESTILO'!V92,"")</f>
        <v>77   A77</v>
      </c>
      <c r="H86" s="408"/>
      <c r="I86" s="409">
        <f ca="1">IF(LEN('7-12'!B92)&gt;0,'7-12'!K92,"")</f>
        <v>0</v>
      </c>
      <c r="J86" s="410"/>
    </row>
    <row r="87" spans="7:10" ht="23.25" customHeight="1" x14ac:dyDescent="0.25">
      <c r="G87" s="407" t="str">
        <f>+IF(LEN('OSNOVNA PLAČA'!B87)&gt;0,'LETNO OBVESTILO'!V93,"")</f>
        <v>78   A78</v>
      </c>
      <c r="H87" s="408"/>
      <c r="I87" s="409">
        <f ca="1">IF(LEN('7-12'!B93)&gt;0,'7-12'!K93,"")</f>
        <v>0</v>
      </c>
      <c r="J87" s="410"/>
    </row>
    <row r="88" spans="7:10" ht="23.25" customHeight="1" x14ac:dyDescent="0.25">
      <c r="G88" s="407" t="str">
        <f>+IF(LEN('OSNOVNA PLAČA'!B88)&gt;0,'LETNO OBVESTILO'!V94,"")</f>
        <v>79   A79</v>
      </c>
      <c r="H88" s="408"/>
      <c r="I88" s="409">
        <f ca="1">IF(LEN('7-12'!B94)&gt;0,'7-12'!K94,"")</f>
        <v>0</v>
      </c>
      <c r="J88" s="410"/>
    </row>
    <row r="89" spans="7:10" ht="23.25" customHeight="1" x14ac:dyDescent="0.25">
      <c r="G89" s="407" t="str">
        <f>+IF(LEN('OSNOVNA PLAČA'!B89)&gt;0,'LETNO OBVESTILO'!V95,"")</f>
        <v>80   A80</v>
      </c>
      <c r="H89" s="408"/>
      <c r="I89" s="409">
        <f ca="1">IF(LEN('7-12'!B95)&gt;0,'7-12'!K95,"")</f>
        <v>0</v>
      </c>
      <c r="J89" s="410"/>
    </row>
    <row r="90" spans="7:10" ht="23.25" customHeight="1" x14ac:dyDescent="0.25">
      <c r="G90" s="407" t="str">
        <f>+IF(LEN('OSNOVNA PLAČA'!B90)&gt;0,'LETNO OBVESTILO'!V96,"")</f>
        <v>81   A81</v>
      </c>
      <c r="H90" s="408"/>
      <c r="I90" s="409">
        <f ca="1">IF(LEN('7-12'!B96)&gt;0,'7-12'!K96,"")</f>
        <v>0</v>
      </c>
      <c r="J90" s="410"/>
    </row>
    <row r="91" spans="7:10" ht="23.25" customHeight="1" x14ac:dyDescent="0.25">
      <c r="G91" s="407" t="str">
        <f>+IF(LEN('OSNOVNA PLAČA'!B91)&gt;0,'LETNO OBVESTILO'!V97,"")</f>
        <v>82   A82</v>
      </c>
      <c r="H91" s="408"/>
      <c r="I91" s="409">
        <f ca="1">IF(LEN('7-12'!B97)&gt;0,'7-12'!K97,"")</f>
        <v>0</v>
      </c>
      <c r="J91" s="410"/>
    </row>
    <row r="92" spans="7:10" ht="23.25" customHeight="1" x14ac:dyDescent="0.25">
      <c r="G92" s="407" t="str">
        <f>+IF(LEN('OSNOVNA PLAČA'!B92)&gt;0,'LETNO OBVESTILO'!V98,"")</f>
        <v>83   A83</v>
      </c>
      <c r="H92" s="408"/>
      <c r="I92" s="409">
        <f ca="1">IF(LEN('7-12'!B98)&gt;0,'7-12'!K98,"")</f>
        <v>0</v>
      </c>
      <c r="J92" s="410"/>
    </row>
    <row r="93" spans="7:10" ht="23.25" customHeight="1" x14ac:dyDescent="0.25">
      <c r="G93" s="407" t="str">
        <f>+IF(LEN('OSNOVNA PLAČA'!B93)&gt;0,'LETNO OBVESTILO'!V99,"")</f>
        <v>84   A84</v>
      </c>
      <c r="H93" s="408"/>
      <c r="I93" s="409">
        <f ca="1">IF(LEN('7-12'!B99)&gt;0,'7-12'!K99,"")</f>
        <v>0</v>
      </c>
      <c r="J93" s="410"/>
    </row>
    <row r="94" spans="7:10" ht="23.25" customHeight="1" x14ac:dyDescent="0.25">
      <c r="G94" s="407" t="str">
        <f>+IF(LEN('OSNOVNA PLAČA'!B94)&gt;0,'LETNO OBVESTILO'!V100,"")</f>
        <v>85   A85</v>
      </c>
      <c r="H94" s="408"/>
      <c r="I94" s="409">
        <f ca="1">IF(LEN('7-12'!B100)&gt;0,'7-12'!K100,"")</f>
        <v>0</v>
      </c>
      <c r="J94" s="410"/>
    </row>
    <row r="95" spans="7:10" ht="23.25" customHeight="1" x14ac:dyDescent="0.25">
      <c r="G95" s="407" t="str">
        <f>+IF(LEN('OSNOVNA PLAČA'!B95)&gt;0,'LETNO OBVESTILO'!V101,"")</f>
        <v>86   A86</v>
      </c>
      <c r="H95" s="408"/>
      <c r="I95" s="409">
        <f ca="1">IF(LEN('7-12'!B101)&gt;0,'7-12'!K101,"")</f>
        <v>0</v>
      </c>
      <c r="J95" s="410"/>
    </row>
    <row r="96" spans="7:10" ht="23.25" customHeight="1" x14ac:dyDescent="0.25">
      <c r="G96" s="407" t="str">
        <f>+IF(LEN('OSNOVNA PLAČA'!B96)&gt;0,'LETNO OBVESTILO'!V102,"")</f>
        <v>87   A87</v>
      </c>
      <c r="H96" s="408"/>
      <c r="I96" s="409">
        <f ca="1">IF(LEN('7-12'!B102)&gt;0,'7-12'!K102,"")</f>
        <v>0</v>
      </c>
      <c r="J96" s="410"/>
    </row>
    <row r="97" spans="7:10" ht="23.25" customHeight="1" x14ac:dyDescent="0.25">
      <c r="G97" s="407" t="str">
        <f>+IF(LEN('OSNOVNA PLAČA'!B97)&gt;0,'LETNO OBVESTILO'!V103,"")</f>
        <v>88   A88</v>
      </c>
      <c r="H97" s="408"/>
      <c r="I97" s="409">
        <f ca="1">IF(LEN('7-12'!B103)&gt;0,'7-12'!K103,"")</f>
        <v>0</v>
      </c>
      <c r="J97" s="410"/>
    </row>
    <row r="98" spans="7:10" ht="23.25" customHeight="1" x14ac:dyDescent="0.25">
      <c r="G98" s="407" t="str">
        <f>+IF(LEN('OSNOVNA PLAČA'!B98)&gt;0,'LETNO OBVESTILO'!V104,"")</f>
        <v>89   A89</v>
      </c>
      <c r="H98" s="408"/>
      <c r="I98" s="409">
        <f ca="1">IF(LEN('7-12'!B104)&gt;0,'7-12'!K104,"")</f>
        <v>0</v>
      </c>
      <c r="J98" s="410"/>
    </row>
    <row r="99" spans="7:10" ht="23.25" customHeight="1" x14ac:dyDescent="0.25">
      <c r="G99" s="407" t="str">
        <f>+IF(LEN('OSNOVNA PLAČA'!B99)&gt;0,'LETNO OBVESTILO'!V105,"")</f>
        <v>90   A90</v>
      </c>
      <c r="H99" s="408"/>
      <c r="I99" s="409">
        <f ca="1">IF(LEN('7-12'!B105)&gt;0,'7-12'!K105,"")</f>
        <v>0</v>
      </c>
      <c r="J99" s="410"/>
    </row>
    <row r="100" spans="7:10" ht="23.25" customHeight="1" x14ac:dyDescent="0.25">
      <c r="G100" s="407" t="str">
        <f>+IF(LEN('OSNOVNA PLAČA'!B100)&gt;0,'LETNO OBVESTILO'!V106,"")</f>
        <v>91   A91</v>
      </c>
      <c r="H100" s="408"/>
      <c r="I100" s="409">
        <f ca="1">IF(LEN('7-12'!B106)&gt;0,'7-12'!K106,"")</f>
        <v>0</v>
      </c>
      <c r="J100" s="410"/>
    </row>
    <row r="101" spans="7:10" ht="23.25" customHeight="1" x14ac:dyDescent="0.25">
      <c r="G101" s="407" t="str">
        <f>+IF(LEN('OSNOVNA PLAČA'!B101)&gt;0,'LETNO OBVESTILO'!V107,"")</f>
        <v>92   A92</v>
      </c>
      <c r="H101" s="408"/>
      <c r="I101" s="409">
        <f ca="1">IF(LEN('7-12'!B107)&gt;0,'7-12'!K107,"")</f>
        <v>0</v>
      </c>
      <c r="J101" s="410"/>
    </row>
    <row r="102" spans="7:10" ht="23.25" customHeight="1" x14ac:dyDescent="0.25">
      <c r="G102" s="407" t="str">
        <f>+IF(LEN('OSNOVNA PLAČA'!B102)&gt;0,'LETNO OBVESTILO'!V108,"")</f>
        <v>93   A93</v>
      </c>
      <c r="H102" s="408"/>
      <c r="I102" s="409">
        <f ca="1">IF(LEN('7-12'!B108)&gt;0,'7-12'!K108,"")</f>
        <v>0</v>
      </c>
      <c r="J102" s="410"/>
    </row>
    <row r="103" spans="7:10" ht="23.25" customHeight="1" x14ac:dyDescent="0.25">
      <c r="G103" s="407" t="str">
        <f>+IF(LEN('OSNOVNA PLAČA'!B103)&gt;0,'LETNO OBVESTILO'!V109,"")</f>
        <v>94   A94</v>
      </c>
      <c r="H103" s="408"/>
      <c r="I103" s="409">
        <f ca="1">IF(LEN('7-12'!B109)&gt;0,'7-12'!K109,"")</f>
        <v>0</v>
      </c>
      <c r="J103" s="410"/>
    </row>
    <row r="104" spans="7:10" ht="23.25" customHeight="1" x14ac:dyDescent="0.25">
      <c r="G104" s="407" t="str">
        <f>+IF(LEN('OSNOVNA PLAČA'!B104)&gt;0,'LETNO OBVESTILO'!V110,"")</f>
        <v>95   A95</v>
      </c>
      <c r="H104" s="408"/>
      <c r="I104" s="409">
        <f ca="1">IF(LEN('7-12'!B110)&gt;0,'7-12'!K110,"")</f>
        <v>0</v>
      </c>
      <c r="J104" s="410"/>
    </row>
    <row r="105" spans="7:10" ht="23.25" customHeight="1" x14ac:dyDescent="0.25">
      <c r="G105" s="407" t="str">
        <f>+IF(LEN('OSNOVNA PLAČA'!B105)&gt;0,'LETNO OBVESTILO'!V111,"")</f>
        <v>96   A96</v>
      </c>
      <c r="H105" s="408"/>
      <c r="I105" s="409">
        <f ca="1">IF(LEN('7-12'!B111)&gt;0,'7-12'!K111,"")</f>
        <v>0</v>
      </c>
      <c r="J105" s="410"/>
    </row>
    <row r="106" spans="7:10" ht="23.25" customHeight="1" x14ac:dyDescent="0.25">
      <c r="G106" s="407" t="str">
        <f>+IF(LEN('OSNOVNA PLAČA'!B106)&gt;0,'LETNO OBVESTILO'!V112,"")</f>
        <v>97   A97</v>
      </c>
      <c r="H106" s="408"/>
      <c r="I106" s="409">
        <f ca="1">IF(LEN('7-12'!B112)&gt;0,'7-12'!K112,"")</f>
        <v>0</v>
      </c>
      <c r="J106" s="410"/>
    </row>
    <row r="107" spans="7:10" ht="23.25" customHeight="1" x14ac:dyDescent="0.25">
      <c r="G107" s="407" t="str">
        <f>+IF(LEN('OSNOVNA PLAČA'!B107)&gt;0,'LETNO OBVESTILO'!V113,"")</f>
        <v>98   A98</v>
      </c>
      <c r="H107" s="408"/>
      <c r="I107" s="409">
        <f ca="1">IF(LEN('7-12'!B113)&gt;0,'7-12'!K113,"")</f>
        <v>0</v>
      </c>
      <c r="J107" s="410"/>
    </row>
    <row r="108" spans="7:10" ht="23.25" customHeight="1" x14ac:dyDescent="0.25">
      <c r="G108" s="407" t="str">
        <f>+IF(LEN('OSNOVNA PLAČA'!B108)&gt;0,'LETNO OBVESTILO'!V114,"")</f>
        <v>99   A99</v>
      </c>
      <c r="H108" s="408"/>
      <c r="I108" s="409">
        <f ca="1">IF(LEN('7-12'!B114)&gt;0,'7-12'!K114,"")</f>
        <v>0</v>
      </c>
      <c r="J108" s="410"/>
    </row>
    <row r="109" spans="7:10" ht="23.25" customHeight="1" x14ac:dyDescent="0.25">
      <c r="G109" s="407" t="str">
        <f>+IF(LEN('OSNOVNA PLAČA'!B109)&gt;0,'LETNO OBVESTILO'!V115,"")</f>
        <v>100   A100</v>
      </c>
      <c r="H109" s="408"/>
      <c r="I109" s="409">
        <f ca="1">IF(LEN('7-12'!B115)&gt;0,'7-12'!K115,"")</f>
        <v>0</v>
      </c>
      <c r="J109" s="410"/>
    </row>
    <row r="110" spans="7:10" ht="23.25" customHeight="1" x14ac:dyDescent="0.25">
      <c r="G110" s="407" t="str">
        <f>+IF(LEN('OSNOVNA PLAČA'!B110)&gt;0,'LETNO OBVESTILO'!V116,"")</f>
        <v>101   A101</v>
      </c>
      <c r="H110" s="408"/>
      <c r="I110" s="409">
        <f ca="1">IF(LEN('7-12'!B116)&gt;0,'7-12'!K116,"")</f>
        <v>0</v>
      </c>
      <c r="J110" s="410"/>
    </row>
    <row r="111" spans="7:10" ht="23.25" customHeight="1" x14ac:dyDescent="0.25">
      <c r="G111" s="407" t="str">
        <f>+IF(LEN('OSNOVNA PLAČA'!B111)&gt;0,'LETNO OBVESTILO'!V117,"")</f>
        <v>102   A102</v>
      </c>
      <c r="H111" s="408"/>
      <c r="I111" s="409">
        <f ca="1">IF(LEN('7-12'!B117)&gt;0,'7-12'!K117,"")</f>
        <v>0</v>
      </c>
      <c r="J111" s="410"/>
    </row>
    <row r="112" spans="7:10" ht="23.25" customHeight="1" x14ac:dyDescent="0.25">
      <c r="G112" s="407" t="str">
        <f>+IF(LEN('OSNOVNA PLAČA'!B112)&gt;0,'LETNO OBVESTILO'!V118,"")</f>
        <v>103   A103</v>
      </c>
      <c r="H112" s="408"/>
      <c r="I112" s="409">
        <f ca="1">IF(LEN('7-12'!B118)&gt;0,'7-12'!K118,"")</f>
        <v>0</v>
      </c>
      <c r="J112" s="410"/>
    </row>
    <row r="113" spans="7:10" ht="23.25" customHeight="1" x14ac:dyDescent="0.25">
      <c r="G113" s="407" t="str">
        <f>+IF(LEN('OSNOVNA PLAČA'!B113)&gt;0,'LETNO OBVESTILO'!V119,"")</f>
        <v>104   A104</v>
      </c>
      <c r="H113" s="408"/>
      <c r="I113" s="409">
        <f ca="1">IF(LEN('7-12'!B119)&gt;0,'7-12'!K119,"")</f>
        <v>0</v>
      </c>
      <c r="J113" s="410"/>
    </row>
    <row r="114" spans="7:10" ht="23.25" customHeight="1" x14ac:dyDescent="0.25">
      <c r="G114" s="407" t="str">
        <f>+IF(LEN('OSNOVNA PLAČA'!B114)&gt;0,'LETNO OBVESTILO'!V120,"")</f>
        <v>105   A105</v>
      </c>
      <c r="H114" s="408"/>
      <c r="I114" s="409">
        <f ca="1">IF(LEN('7-12'!B120)&gt;0,'7-12'!K120,"")</f>
        <v>0</v>
      </c>
      <c r="J114" s="410"/>
    </row>
    <row r="115" spans="7:10" ht="23.25" customHeight="1" x14ac:dyDescent="0.25">
      <c r="G115" s="407" t="str">
        <f>+IF(LEN('OSNOVNA PLAČA'!B115)&gt;0,'LETNO OBVESTILO'!V121,"")</f>
        <v>106   A106</v>
      </c>
      <c r="H115" s="408"/>
      <c r="I115" s="409">
        <f ca="1">IF(LEN('7-12'!B121)&gt;0,'7-12'!K121,"")</f>
        <v>0</v>
      </c>
      <c r="J115" s="410"/>
    </row>
    <row r="116" spans="7:10" ht="23.25" customHeight="1" x14ac:dyDescent="0.25">
      <c r="G116" s="407" t="str">
        <f>+IF(LEN('OSNOVNA PLAČA'!B116)&gt;0,'LETNO OBVESTILO'!V122,"")</f>
        <v>107   A107</v>
      </c>
      <c r="H116" s="408"/>
      <c r="I116" s="409">
        <f ca="1">IF(LEN('7-12'!B122)&gt;0,'7-12'!K122,"")</f>
        <v>0</v>
      </c>
      <c r="J116" s="410"/>
    </row>
    <row r="117" spans="7:10" ht="23.25" customHeight="1" x14ac:dyDescent="0.25">
      <c r="G117" s="407" t="str">
        <f>+IF(LEN('OSNOVNA PLAČA'!B117)&gt;0,'LETNO OBVESTILO'!V123,"")</f>
        <v>108   A108</v>
      </c>
      <c r="H117" s="408"/>
      <c r="I117" s="409">
        <f ca="1">IF(LEN('7-12'!B123)&gt;0,'7-12'!K123,"")</f>
        <v>0</v>
      </c>
      <c r="J117" s="410"/>
    </row>
    <row r="118" spans="7:10" ht="23.25" customHeight="1" x14ac:dyDescent="0.25">
      <c r="G118" s="407" t="str">
        <f>+IF(LEN('OSNOVNA PLAČA'!B118)&gt;0,'LETNO OBVESTILO'!V124,"")</f>
        <v>109   A109</v>
      </c>
      <c r="H118" s="408"/>
      <c r="I118" s="409">
        <f ca="1">IF(LEN('7-12'!B124)&gt;0,'7-12'!K124,"")</f>
        <v>0</v>
      </c>
      <c r="J118" s="410"/>
    </row>
    <row r="119" spans="7:10" ht="23.25" customHeight="1" x14ac:dyDescent="0.25">
      <c r="G119" s="407" t="str">
        <f>+IF(LEN('OSNOVNA PLAČA'!B119)&gt;0,'LETNO OBVESTILO'!V125,"")</f>
        <v>110   A110</v>
      </c>
      <c r="H119" s="408"/>
      <c r="I119" s="409">
        <f ca="1">IF(LEN('7-12'!B125)&gt;0,'7-12'!K125,"")</f>
        <v>0</v>
      </c>
      <c r="J119" s="410"/>
    </row>
    <row r="120" spans="7:10" ht="23.25" customHeight="1" x14ac:dyDescent="0.25">
      <c r="G120" s="407" t="str">
        <f>+IF(LEN('OSNOVNA PLAČA'!B120)&gt;0,'LETNO OBVESTILO'!V126,"")</f>
        <v>111   A111</v>
      </c>
      <c r="H120" s="408"/>
      <c r="I120" s="409">
        <f ca="1">IF(LEN('7-12'!B126)&gt;0,'7-12'!K126,"")</f>
        <v>0</v>
      </c>
      <c r="J120" s="410"/>
    </row>
    <row r="121" spans="7:10" ht="23.25" customHeight="1" x14ac:dyDescent="0.25">
      <c r="G121" s="407" t="str">
        <f>+IF(LEN('OSNOVNA PLAČA'!B121)&gt;0,'LETNO OBVESTILO'!V127,"")</f>
        <v>112   A112</v>
      </c>
      <c r="H121" s="408"/>
      <c r="I121" s="409">
        <f ca="1">IF(LEN('7-12'!B127)&gt;0,'7-12'!K127,"")</f>
        <v>0</v>
      </c>
      <c r="J121" s="410"/>
    </row>
    <row r="122" spans="7:10" ht="23.25" customHeight="1" x14ac:dyDescent="0.25">
      <c r="G122" s="407" t="str">
        <f>+IF(LEN('OSNOVNA PLAČA'!B122)&gt;0,'LETNO OBVESTILO'!V128,"")</f>
        <v>113   A113</v>
      </c>
      <c r="H122" s="408"/>
      <c r="I122" s="409">
        <f ca="1">IF(LEN('7-12'!B128)&gt;0,'7-12'!K128,"")</f>
        <v>0</v>
      </c>
      <c r="J122" s="410"/>
    </row>
    <row r="123" spans="7:10" ht="23.25" customHeight="1" x14ac:dyDescent="0.25">
      <c r="G123" s="407" t="str">
        <f>+IF(LEN('OSNOVNA PLAČA'!B123)&gt;0,'LETNO OBVESTILO'!V129,"")</f>
        <v>114   A114</v>
      </c>
      <c r="H123" s="408"/>
      <c r="I123" s="409">
        <f ca="1">IF(LEN('7-12'!B129)&gt;0,'7-12'!K129,"")</f>
        <v>0</v>
      </c>
      <c r="J123" s="410"/>
    </row>
    <row r="124" spans="7:10" ht="23.25" customHeight="1" x14ac:dyDescent="0.25">
      <c r="G124" s="407" t="str">
        <f>+IF(LEN('OSNOVNA PLAČA'!B124)&gt;0,'LETNO OBVESTILO'!V130,"")</f>
        <v>115   A115</v>
      </c>
      <c r="H124" s="408"/>
      <c r="I124" s="409">
        <f ca="1">IF(LEN('7-12'!B130)&gt;0,'7-12'!K130,"")</f>
        <v>0</v>
      </c>
      <c r="J124" s="410"/>
    </row>
    <row r="125" spans="7:10" ht="23.25" customHeight="1" x14ac:dyDescent="0.25">
      <c r="G125" s="407" t="str">
        <f>+IF(LEN('OSNOVNA PLAČA'!B125)&gt;0,'LETNO OBVESTILO'!V131,"")</f>
        <v>116   A116</v>
      </c>
      <c r="H125" s="408"/>
      <c r="I125" s="409">
        <f ca="1">IF(LEN('7-12'!B131)&gt;0,'7-12'!K131,"")</f>
        <v>0</v>
      </c>
      <c r="J125" s="410"/>
    </row>
    <row r="126" spans="7:10" ht="23.25" customHeight="1" x14ac:dyDescent="0.25">
      <c r="G126" s="407" t="str">
        <f>+IF(LEN('OSNOVNA PLAČA'!B126)&gt;0,'LETNO OBVESTILO'!V132,"")</f>
        <v>117   A117</v>
      </c>
      <c r="H126" s="408"/>
      <c r="I126" s="409">
        <f ca="1">IF(LEN('7-12'!B132)&gt;0,'7-12'!K132,"")</f>
        <v>0</v>
      </c>
      <c r="J126" s="410"/>
    </row>
    <row r="127" spans="7:10" ht="23.25" customHeight="1" x14ac:dyDescent="0.25">
      <c r="G127" s="407" t="str">
        <f>+IF(LEN('OSNOVNA PLAČA'!B127)&gt;0,'LETNO OBVESTILO'!V133,"")</f>
        <v>118   A118</v>
      </c>
      <c r="H127" s="408"/>
      <c r="I127" s="409">
        <f ca="1">IF(LEN('7-12'!B133)&gt;0,'7-12'!K133,"")</f>
        <v>0</v>
      </c>
      <c r="J127" s="410"/>
    </row>
    <row r="128" spans="7:10" ht="23.25" customHeight="1" x14ac:dyDescent="0.25">
      <c r="G128" s="407" t="str">
        <f>+IF(LEN('OSNOVNA PLAČA'!B128)&gt;0,'LETNO OBVESTILO'!V134,"")</f>
        <v>119   A119</v>
      </c>
      <c r="H128" s="408"/>
      <c r="I128" s="409">
        <f ca="1">IF(LEN('7-12'!B134)&gt;0,'7-12'!K134,"")</f>
        <v>0</v>
      </c>
      <c r="J128" s="410"/>
    </row>
    <row r="129" spans="7:10" ht="23.25" customHeight="1" x14ac:dyDescent="0.25">
      <c r="G129" s="407" t="str">
        <f>+IF(LEN('OSNOVNA PLAČA'!B129)&gt;0,'LETNO OBVESTILO'!V135,"")</f>
        <v>120   A120</v>
      </c>
      <c r="H129" s="408"/>
      <c r="I129" s="409">
        <f ca="1">IF(LEN('7-12'!B135)&gt;0,'7-12'!K135,"")</f>
        <v>0</v>
      </c>
      <c r="J129" s="410"/>
    </row>
    <row r="130" spans="7:10" ht="23.25" customHeight="1" x14ac:dyDescent="0.25">
      <c r="G130" s="407" t="str">
        <f>+IF(LEN('OSNOVNA PLAČA'!B130)&gt;0,'LETNO OBVESTILO'!V136,"")</f>
        <v>121   A121</v>
      </c>
      <c r="H130" s="408"/>
      <c r="I130" s="409">
        <f ca="1">IF(LEN('7-12'!B136)&gt;0,'7-12'!K136,"")</f>
        <v>0</v>
      </c>
      <c r="J130" s="410"/>
    </row>
    <row r="131" spans="7:10" ht="23.25" customHeight="1" x14ac:dyDescent="0.25">
      <c r="G131" s="407" t="str">
        <f>+IF(LEN('OSNOVNA PLAČA'!B131)&gt;0,'LETNO OBVESTILO'!V137,"")</f>
        <v>122   A122</v>
      </c>
      <c r="H131" s="408"/>
      <c r="I131" s="409">
        <f ca="1">IF(LEN('7-12'!B137)&gt;0,'7-12'!K137,"")</f>
        <v>0</v>
      </c>
      <c r="J131" s="410"/>
    </row>
    <row r="132" spans="7:10" ht="23.25" customHeight="1" x14ac:dyDescent="0.25">
      <c r="G132" s="407" t="str">
        <f>+IF(LEN('OSNOVNA PLAČA'!B132)&gt;0,'LETNO OBVESTILO'!V138,"")</f>
        <v>123   A123</v>
      </c>
      <c r="H132" s="408"/>
      <c r="I132" s="409">
        <f ca="1">IF(LEN('7-12'!B138)&gt;0,'7-12'!K138,"")</f>
        <v>0</v>
      </c>
      <c r="J132" s="410"/>
    </row>
    <row r="133" spans="7:10" ht="23.25" customHeight="1" x14ac:dyDescent="0.25">
      <c r="G133" s="407" t="str">
        <f>+IF(LEN('OSNOVNA PLAČA'!B133)&gt;0,'LETNO OBVESTILO'!V139,"")</f>
        <v>124   A124</v>
      </c>
      <c r="H133" s="408"/>
      <c r="I133" s="409">
        <f ca="1">IF(LEN('7-12'!B139)&gt;0,'7-12'!K139,"")</f>
        <v>0</v>
      </c>
      <c r="J133" s="410"/>
    </row>
    <row r="134" spans="7:10" ht="23.25" customHeight="1" x14ac:dyDescent="0.25">
      <c r="G134" s="407" t="str">
        <f>+IF(LEN('OSNOVNA PLAČA'!B134)&gt;0,'LETNO OBVESTILO'!V140,"")</f>
        <v>125   A125</v>
      </c>
      <c r="H134" s="408"/>
      <c r="I134" s="409">
        <f ca="1">IF(LEN('7-12'!B140)&gt;0,'7-12'!K140,"")</f>
        <v>0</v>
      </c>
      <c r="J134" s="410"/>
    </row>
    <row r="135" spans="7:10" ht="23.25" customHeight="1" x14ac:dyDescent="0.25">
      <c r="G135" s="407" t="str">
        <f>+IF(LEN('OSNOVNA PLAČA'!B135)&gt;0,'LETNO OBVESTILO'!V141,"")</f>
        <v>126   A126</v>
      </c>
      <c r="H135" s="408"/>
      <c r="I135" s="409">
        <f ca="1">IF(LEN('7-12'!B141)&gt;0,'7-12'!K141,"")</f>
        <v>0</v>
      </c>
      <c r="J135" s="410"/>
    </row>
    <row r="136" spans="7:10" ht="23.25" customHeight="1" x14ac:dyDescent="0.25">
      <c r="G136" s="407" t="str">
        <f>+IF(LEN('OSNOVNA PLAČA'!B136)&gt;0,'LETNO OBVESTILO'!V142,"")</f>
        <v>127   A127</v>
      </c>
      <c r="H136" s="408"/>
      <c r="I136" s="409">
        <f ca="1">IF(LEN('7-12'!B142)&gt;0,'7-12'!K142,"")</f>
        <v>0</v>
      </c>
      <c r="J136" s="410"/>
    </row>
    <row r="137" spans="7:10" ht="23.25" customHeight="1" x14ac:dyDescent="0.25">
      <c r="G137" s="407" t="str">
        <f>+IF(LEN('OSNOVNA PLAČA'!B137)&gt;0,'LETNO OBVESTILO'!V143,"")</f>
        <v>128   A128</v>
      </c>
      <c r="H137" s="408"/>
      <c r="I137" s="409">
        <f ca="1">IF(LEN('7-12'!B143)&gt;0,'7-12'!K143,"")</f>
        <v>0</v>
      </c>
      <c r="J137" s="410"/>
    </row>
    <row r="138" spans="7:10" ht="23.25" customHeight="1" x14ac:dyDescent="0.25">
      <c r="G138" s="407" t="str">
        <f>+IF(LEN('OSNOVNA PLAČA'!B138)&gt;0,'LETNO OBVESTILO'!V144,"")</f>
        <v>129   A129</v>
      </c>
      <c r="H138" s="408"/>
      <c r="I138" s="409">
        <f ca="1">IF(LEN('7-12'!B144)&gt;0,'7-12'!K144,"")</f>
        <v>0</v>
      </c>
      <c r="J138" s="410"/>
    </row>
    <row r="139" spans="7:10" ht="23.25" customHeight="1" x14ac:dyDescent="0.25">
      <c r="G139" s="407" t="str">
        <f>+IF(LEN('OSNOVNA PLAČA'!B139)&gt;0,'LETNO OBVESTILO'!V145,"")</f>
        <v>130   A130</v>
      </c>
      <c r="H139" s="408"/>
      <c r="I139" s="409">
        <f ca="1">IF(LEN('7-12'!B145)&gt;0,'7-12'!K145,"")</f>
        <v>0</v>
      </c>
      <c r="J139" s="410"/>
    </row>
    <row r="140" spans="7:10" ht="23.25" customHeight="1" x14ac:dyDescent="0.25">
      <c r="G140" s="407" t="str">
        <f>+IF(LEN('OSNOVNA PLAČA'!B140)&gt;0,'LETNO OBVESTILO'!V146,"")</f>
        <v>131   A131</v>
      </c>
      <c r="H140" s="408"/>
      <c r="I140" s="409">
        <f ca="1">IF(LEN('7-12'!B146)&gt;0,'7-12'!K146,"")</f>
        <v>0</v>
      </c>
      <c r="J140" s="410"/>
    </row>
    <row r="141" spans="7:10" ht="23.25" customHeight="1" x14ac:dyDescent="0.25">
      <c r="G141" s="407" t="str">
        <f>+IF(LEN('OSNOVNA PLAČA'!B141)&gt;0,'LETNO OBVESTILO'!V147,"")</f>
        <v>132   A132</v>
      </c>
      <c r="H141" s="408"/>
      <c r="I141" s="409">
        <f ca="1">IF(LEN('7-12'!B147)&gt;0,'7-12'!K147,"")</f>
        <v>0</v>
      </c>
      <c r="J141" s="410"/>
    </row>
    <row r="142" spans="7:10" ht="23.25" customHeight="1" x14ac:dyDescent="0.25">
      <c r="G142" s="407" t="str">
        <f>+IF(LEN('OSNOVNA PLAČA'!B142)&gt;0,'LETNO OBVESTILO'!V148,"")</f>
        <v>133   A133</v>
      </c>
      <c r="H142" s="408"/>
      <c r="I142" s="409">
        <f ca="1">IF(LEN('7-12'!B148)&gt;0,'7-12'!K148,"")</f>
        <v>0</v>
      </c>
      <c r="J142" s="410"/>
    </row>
    <row r="143" spans="7:10" ht="23.25" customHeight="1" x14ac:dyDescent="0.25">
      <c r="G143" s="407" t="str">
        <f>+IF(LEN('OSNOVNA PLAČA'!B143)&gt;0,'LETNO OBVESTILO'!V149,"")</f>
        <v>134   A134</v>
      </c>
      <c r="H143" s="408"/>
      <c r="I143" s="409">
        <f ca="1">IF(LEN('7-12'!B149)&gt;0,'7-12'!K149,"")</f>
        <v>0</v>
      </c>
      <c r="J143" s="410"/>
    </row>
    <row r="144" spans="7:10" ht="23.25" customHeight="1" x14ac:dyDescent="0.25">
      <c r="G144" s="407" t="str">
        <f>+IF(LEN('OSNOVNA PLAČA'!B144)&gt;0,'LETNO OBVESTILO'!V150,"")</f>
        <v>135   A135</v>
      </c>
      <c r="H144" s="408"/>
      <c r="I144" s="409">
        <f ca="1">IF(LEN('7-12'!B150)&gt;0,'7-12'!K150,"")</f>
        <v>0</v>
      </c>
      <c r="J144" s="410"/>
    </row>
    <row r="145" spans="7:10" ht="23.25" customHeight="1" x14ac:dyDescent="0.25">
      <c r="G145" s="407" t="str">
        <f>+IF(LEN('OSNOVNA PLAČA'!B145)&gt;0,'LETNO OBVESTILO'!V151,"")</f>
        <v>136   A136</v>
      </c>
      <c r="H145" s="408"/>
      <c r="I145" s="409">
        <f ca="1">IF(LEN('7-12'!B151)&gt;0,'7-12'!K151,"")</f>
        <v>0</v>
      </c>
      <c r="J145" s="410"/>
    </row>
    <row r="146" spans="7:10" ht="23.25" customHeight="1" x14ac:dyDescent="0.25">
      <c r="G146" s="407" t="str">
        <f>+IF(LEN('OSNOVNA PLAČA'!B146)&gt;0,'LETNO OBVESTILO'!V152,"")</f>
        <v>137   A137</v>
      </c>
      <c r="H146" s="408"/>
      <c r="I146" s="409">
        <f ca="1">IF(LEN('7-12'!B152)&gt;0,'7-12'!K152,"")</f>
        <v>0</v>
      </c>
      <c r="J146" s="410"/>
    </row>
    <row r="147" spans="7:10" ht="23.25" customHeight="1" x14ac:dyDescent="0.25">
      <c r="G147" s="407" t="str">
        <f>+IF(LEN('OSNOVNA PLAČA'!B147)&gt;0,'LETNO OBVESTILO'!V153,"")</f>
        <v>138   A138</v>
      </c>
      <c r="H147" s="408"/>
      <c r="I147" s="409">
        <f ca="1">IF(LEN('7-12'!B153)&gt;0,'7-12'!K153,"")</f>
        <v>0</v>
      </c>
      <c r="J147" s="410"/>
    </row>
    <row r="148" spans="7:10" ht="23.25" customHeight="1" x14ac:dyDescent="0.25">
      <c r="G148" s="407" t="str">
        <f>+IF(LEN('OSNOVNA PLAČA'!B148)&gt;0,'LETNO OBVESTILO'!V154,"")</f>
        <v>139   A139</v>
      </c>
      <c r="H148" s="408"/>
      <c r="I148" s="409">
        <f ca="1">IF(LEN('7-12'!B154)&gt;0,'7-12'!K154,"")</f>
        <v>0</v>
      </c>
      <c r="J148" s="410"/>
    </row>
    <row r="149" spans="7:10" ht="23.25" customHeight="1" x14ac:dyDescent="0.25">
      <c r="G149" s="407" t="str">
        <f>+IF(LEN('OSNOVNA PLAČA'!B149)&gt;0,'LETNO OBVESTILO'!V155,"")</f>
        <v>140   A140</v>
      </c>
      <c r="H149" s="408"/>
      <c r="I149" s="409">
        <f ca="1">IF(LEN('7-12'!B155)&gt;0,'7-12'!K155,"")</f>
        <v>0</v>
      </c>
      <c r="J149" s="410"/>
    </row>
    <row r="150" spans="7:10" ht="23.25" customHeight="1" x14ac:dyDescent="0.25">
      <c r="G150" s="407" t="str">
        <f>+IF(LEN('OSNOVNA PLAČA'!B150)&gt;0,'LETNO OBVESTILO'!V156,"")</f>
        <v>141   A141</v>
      </c>
      <c r="H150" s="408"/>
      <c r="I150" s="409">
        <f ca="1">IF(LEN('7-12'!B156)&gt;0,'7-12'!K156,"")</f>
        <v>0</v>
      </c>
      <c r="J150" s="410"/>
    </row>
    <row r="151" spans="7:10" ht="23.25" customHeight="1" x14ac:dyDescent="0.25">
      <c r="G151" s="407" t="str">
        <f>+IF(LEN('OSNOVNA PLAČA'!B151)&gt;0,'LETNO OBVESTILO'!V157,"")</f>
        <v>142   A142</v>
      </c>
      <c r="H151" s="408"/>
      <c r="I151" s="409">
        <f ca="1">IF(LEN('7-12'!B157)&gt;0,'7-12'!K157,"")</f>
        <v>0</v>
      </c>
      <c r="J151" s="410"/>
    </row>
    <row r="152" spans="7:10" ht="23.25" customHeight="1" x14ac:dyDescent="0.25">
      <c r="G152" s="407" t="str">
        <f>+IF(LEN('OSNOVNA PLAČA'!B152)&gt;0,'LETNO OBVESTILO'!V158,"")</f>
        <v>143   A143</v>
      </c>
      <c r="H152" s="408"/>
      <c r="I152" s="409">
        <f ca="1">IF(LEN('7-12'!B158)&gt;0,'7-12'!K158,"")</f>
        <v>0</v>
      </c>
      <c r="J152" s="410"/>
    </row>
    <row r="153" spans="7:10" ht="23.25" customHeight="1" x14ac:dyDescent="0.25">
      <c r="G153" s="407" t="str">
        <f>+IF(LEN('OSNOVNA PLAČA'!B153)&gt;0,'LETNO OBVESTILO'!V159,"")</f>
        <v>144   A144</v>
      </c>
      <c r="H153" s="408"/>
      <c r="I153" s="409">
        <f ca="1">IF(LEN('7-12'!B159)&gt;0,'7-12'!K159,"")</f>
        <v>0</v>
      </c>
      <c r="J153" s="410"/>
    </row>
    <row r="154" spans="7:10" ht="23.25" customHeight="1" x14ac:dyDescent="0.25">
      <c r="G154" s="407" t="str">
        <f>+IF(LEN('OSNOVNA PLAČA'!B154)&gt;0,'LETNO OBVESTILO'!V160,"")</f>
        <v>145   A145</v>
      </c>
      <c r="H154" s="408"/>
      <c r="I154" s="409">
        <f ca="1">IF(LEN('7-12'!B160)&gt;0,'7-12'!K160,"")</f>
        <v>0</v>
      </c>
      <c r="J154" s="410"/>
    </row>
    <row r="155" spans="7:10" ht="23.25" customHeight="1" x14ac:dyDescent="0.25">
      <c r="G155" s="407" t="str">
        <f>+IF(LEN('OSNOVNA PLAČA'!B155)&gt;0,'LETNO OBVESTILO'!V161,"")</f>
        <v>146   A146</v>
      </c>
      <c r="H155" s="408"/>
      <c r="I155" s="409">
        <f ca="1">IF(LEN('7-12'!B161)&gt;0,'7-12'!K161,"")</f>
        <v>0</v>
      </c>
      <c r="J155" s="410"/>
    </row>
    <row r="156" spans="7:10" ht="23.25" customHeight="1" x14ac:dyDescent="0.25">
      <c r="G156" s="407" t="str">
        <f>+IF(LEN('OSNOVNA PLAČA'!B156)&gt;0,'LETNO OBVESTILO'!V162,"")</f>
        <v>147   A147</v>
      </c>
      <c r="H156" s="408"/>
      <c r="I156" s="409">
        <f ca="1">IF(LEN('7-12'!B162)&gt;0,'7-12'!K162,"")</f>
        <v>0</v>
      </c>
      <c r="J156" s="410"/>
    </row>
    <row r="157" spans="7:10" ht="23.25" customHeight="1" x14ac:dyDescent="0.25">
      <c r="G157" s="407" t="str">
        <f>+IF(LEN('OSNOVNA PLAČA'!B157)&gt;0,'LETNO OBVESTILO'!V163,"")</f>
        <v>148   A148</v>
      </c>
      <c r="H157" s="408"/>
      <c r="I157" s="409">
        <f ca="1">IF(LEN('7-12'!B163)&gt;0,'7-12'!K163,"")</f>
        <v>0</v>
      </c>
      <c r="J157" s="410"/>
    </row>
    <row r="158" spans="7:10" ht="23.25" customHeight="1" x14ac:dyDescent="0.25">
      <c r="G158" s="407" t="str">
        <f>+IF(LEN('OSNOVNA PLAČA'!B158)&gt;0,'LETNO OBVESTILO'!V164,"")</f>
        <v>149   A149</v>
      </c>
      <c r="H158" s="408"/>
      <c r="I158" s="409">
        <f ca="1">IF(LEN('7-12'!B164)&gt;0,'7-12'!K164,"")</f>
        <v>0</v>
      </c>
      <c r="J158" s="410"/>
    </row>
    <row r="159" spans="7:10" ht="23.25" customHeight="1" thickBot="1" x14ac:dyDescent="0.3">
      <c r="G159" s="411" t="str">
        <f>+IF(LEN('OSNOVNA PLAČA'!B159)&gt;0,'LETNO OBVESTILO'!V165,"")</f>
        <v>150   A150</v>
      </c>
      <c r="H159" s="412"/>
      <c r="I159" s="413">
        <f ca="1">IF(LEN('7-12'!B165)&gt;0,'7-12'!K165,"")</f>
        <v>0</v>
      </c>
      <c r="J159" s="414"/>
    </row>
  </sheetData>
  <mergeCells count="302">
    <mergeCell ref="G159:H159"/>
    <mergeCell ref="I159:J15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2</vt:i4>
      </vt:variant>
    </vt:vector>
  </HeadingPairs>
  <TitlesOfParts>
    <vt:vector size="9" baseType="lpstr">
      <vt:lpstr>OSNOVNA PLAČA</vt:lpstr>
      <vt:lpstr>OBRAČUNANA OSNOVNA PLAČA</vt:lpstr>
      <vt:lpstr>1-6</vt:lpstr>
      <vt:lpstr>7-12</vt:lpstr>
      <vt:lpstr>LETNO OBVESTILO</vt:lpstr>
      <vt:lpstr>SEZNAM 1-6</vt:lpstr>
      <vt:lpstr>SEZNAM 7-12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2025-01-31T10:04:20Z</dcterms:modified>
</cp:coreProperties>
</file>