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60" windowWidth="25125" windowHeight="13710" firstSheet="2" activeTab="2"/>
  </bookViews>
  <sheets>
    <sheet name="AMIF MNZ" sheetId="3" state="hidden" r:id="rId1"/>
    <sheet name="AMIF POLICIJA" sheetId="4" state="hidden" r:id="rId2"/>
    <sheet name="ISF MEJE" sheetId="5" r:id="rId3"/>
    <sheet name="ISFP" sheetId="1" state="hidden" r:id="rId4"/>
  </sheets>
  <definedNames>
    <definedName name="_xlnm._FilterDatabase" localSheetId="2" hidden="1">'ISF MEJE'!$A$3:$P$104</definedName>
    <definedName name="_xlnm.Print_Area" localSheetId="2">'ISF MEJE'!$A$1:$P$104</definedName>
    <definedName name="_xlnm.Print_Titles" localSheetId="2">'ISF MEJE'!$3:$3</definedName>
  </definedNames>
  <calcPr calcId="162913"/>
</workbook>
</file>

<file path=xl/calcChain.xml><?xml version="1.0" encoding="utf-8"?>
<calcChain xmlns="http://schemas.openxmlformats.org/spreadsheetml/2006/main">
  <c r="H74" i="5" l="1"/>
  <c r="J13" i="5"/>
  <c r="K13" i="5"/>
  <c r="L13" i="5"/>
  <c r="M13" i="5"/>
  <c r="N13" i="5"/>
  <c r="O13" i="5"/>
  <c r="P13" i="5"/>
  <c r="J7" i="5"/>
  <c r="K7" i="5"/>
  <c r="L7" i="5"/>
  <c r="M7" i="5"/>
  <c r="N7" i="5"/>
  <c r="O7" i="5"/>
  <c r="P7" i="5"/>
  <c r="P104" i="5"/>
  <c r="P103" i="5" s="1"/>
  <c r="P102" i="5" s="1"/>
  <c r="P101" i="5" s="1"/>
  <c r="S2" i="5"/>
  <c r="G84" i="5"/>
  <c r="U3" i="5"/>
  <c r="P73" i="5"/>
  <c r="Q12" i="5"/>
  <c r="Q15" i="5"/>
  <c r="Q22" i="5"/>
  <c r="Q54" i="5"/>
  <c r="R54" i="5" s="1"/>
  <c r="G72" i="5"/>
  <c r="H72" i="5" s="1"/>
  <c r="R33" i="5"/>
  <c r="N92" i="5"/>
  <c r="N91" i="5"/>
  <c r="J69" i="5"/>
  <c r="K69" i="5"/>
  <c r="L69" i="5"/>
  <c r="M69" i="5"/>
  <c r="O69" i="5"/>
  <c r="P69" i="5"/>
  <c r="N71" i="5"/>
  <c r="G71" i="5" s="1"/>
  <c r="Q71" i="5"/>
  <c r="G36" i="5"/>
  <c r="H36" i="5" s="1"/>
  <c r="O46" i="5"/>
  <c r="O45" i="5"/>
  <c r="N44" i="5"/>
  <c r="G14" i="5"/>
  <c r="H14" i="5" s="1"/>
  <c r="G80" i="5"/>
  <c r="H80" i="5"/>
  <c r="J78" i="5"/>
  <c r="K78" i="5"/>
  <c r="L78" i="5"/>
  <c r="M78" i="5"/>
  <c r="N78" i="5"/>
  <c r="P78" i="5"/>
  <c r="O78" i="5"/>
  <c r="J73" i="5"/>
  <c r="K73" i="5"/>
  <c r="L73" i="5"/>
  <c r="L62" i="5" s="1"/>
  <c r="M73" i="5"/>
  <c r="N73" i="5"/>
  <c r="O73" i="5"/>
  <c r="G77" i="5"/>
  <c r="H77" i="5"/>
  <c r="Q77" i="5" s="1"/>
  <c r="G15" i="5"/>
  <c r="H15" i="5" s="1"/>
  <c r="G79" i="5"/>
  <c r="M35" i="5"/>
  <c r="M34" i="5" s="1"/>
  <c r="M33" i="5" s="1"/>
  <c r="L35" i="5"/>
  <c r="L34" i="5"/>
  <c r="L33" i="5" s="1"/>
  <c r="K35" i="5"/>
  <c r="K34" i="5" s="1"/>
  <c r="K33" i="5" s="1"/>
  <c r="O96" i="5"/>
  <c r="O95" i="5"/>
  <c r="G37" i="5"/>
  <c r="H37" i="5"/>
  <c r="J86" i="5"/>
  <c r="K86" i="5"/>
  <c r="L86" i="5"/>
  <c r="M86" i="5"/>
  <c r="N86" i="5"/>
  <c r="N85" i="5" s="1"/>
  <c r="O86" i="5"/>
  <c r="O85" i="5" s="1"/>
  <c r="O81" i="5" s="1"/>
  <c r="P86" i="5"/>
  <c r="J50" i="5"/>
  <c r="K50" i="5"/>
  <c r="L50" i="5"/>
  <c r="O50" i="5"/>
  <c r="P50" i="5"/>
  <c r="G76" i="5"/>
  <c r="I76" i="5" s="1"/>
  <c r="N10" i="5"/>
  <c r="P34" i="5"/>
  <c r="P33" i="5" s="1"/>
  <c r="J34" i="5"/>
  <c r="J33" i="5"/>
  <c r="N34" i="5"/>
  <c r="N33" i="5" s="1"/>
  <c r="G22" i="5"/>
  <c r="G19" i="5"/>
  <c r="G18" i="5" s="1"/>
  <c r="G12" i="5"/>
  <c r="N25" i="5"/>
  <c r="N24" i="5"/>
  <c r="M24" i="5"/>
  <c r="M23" i="5"/>
  <c r="N18" i="5"/>
  <c r="O18" i="5"/>
  <c r="G17" i="5"/>
  <c r="H17" i="5" s="1"/>
  <c r="I17" i="5" s="1"/>
  <c r="I16" i="5" s="1"/>
  <c r="M11" i="5"/>
  <c r="M9" i="5"/>
  <c r="G9" i="5"/>
  <c r="H9" i="5" s="1"/>
  <c r="I9" i="5" s="1"/>
  <c r="M8" i="5"/>
  <c r="G8" i="5"/>
  <c r="G104" i="5"/>
  <c r="H104" i="5"/>
  <c r="H103" i="5" s="1"/>
  <c r="H102" i="5" s="1"/>
  <c r="H101" i="5" s="1"/>
  <c r="G100" i="5"/>
  <c r="G87" i="5"/>
  <c r="H87" i="5" s="1"/>
  <c r="G74" i="5"/>
  <c r="I74" i="5" s="1"/>
  <c r="G70" i="5"/>
  <c r="I70" i="5" s="1"/>
  <c r="G66" i="5"/>
  <c r="G59" i="5"/>
  <c r="H59" i="5"/>
  <c r="G51" i="5"/>
  <c r="G49" i="5"/>
  <c r="H49" i="5" s="1"/>
  <c r="G32" i="5"/>
  <c r="I32" i="5" s="1"/>
  <c r="I31" i="5" s="1"/>
  <c r="H32" i="5"/>
  <c r="G30" i="5"/>
  <c r="P99" i="5"/>
  <c r="P97" i="5"/>
  <c r="P85" i="5" s="1"/>
  <c r="P95" i="5"/>
  <c r="P93" i="5"/>
  <c r="P91" i="5"/>
  <c r="P88" i="5"/>
  <c r="P83" i="5"/>
  <c r="P82" i="5" s="1"/>
  <c r="P67" i="5"/>
  <c r="P65" i="5"/>
  <c r="P63" i="5"/>
  <c r="P60" i="5"/>
  <c r="P56" i="5"/>
  <c r="P55" i="5" s="1"/>
  <c r="P48" i="5"/>
  <c r="P46" i="5"/>
  <c r="P43" i="5" s="1"/>
  <c r="P44" i="5"/>
  <c r="P39" i="5"/>
  <c r="P31" i="5"/>
  <c r="P29" i="5"/>
  <c r="P25" i="5"/>
  <c r="P23" i="5"/>
  <c r="P20" i="5" s="1"/>
  <c r="P21" i="5"/>
  <c r="P18" i="5"/>
  <c r="P16" i="5"/>
  <c r="P10" i="5"/>
  <c r="M96" i="5"/>
  <c r="M95" i="5"/>
  <c r="M93" i="5"/>
  <c r="M98" i="5"/>
  <c r="M97" i="5"/>
  <c r="M92" i="5"/>
  <c r="M90" i="5"/>
  <c r="M89" i="5"/>
  <c r="M67" i="5"/>
  <c r="M56" i="5"/>
  <c r="M50" i="5"/>
  <c r="G52" i="5"/>
  <c r="H52" i="5" s="1"/>
  <c r="M47" i="5"/>
  <c r="M46" i="5" s="1"/>
  <c r="M45" i="5"/>
  <c r="M39" i="5"/>
  <c r="L39" i="5"/>
  <c r="L38" i="5" s="1"/>
  <c r="L94" i="5"/>
  <c r="N88" i="5"/>
  <c r="O88" i="5"/>
  <c r="N50" i="5"/>
  <c r="G53" i="5"/>
  <c r="N93" i="5"/>
  <c r="O93" i="5"/>
  <c r="O64" i="5"/>
  <c r="L99" i="5"/>
  <c r="K99" i="5"/>
  <c r="L97" i="5"/>
  <c r="L95" i="5"/>
  <c r="K95" i="5"/>
  <c r="L91" i="5"/>
  <c r="K91" i="5"/>
  <c r="L90" i="5"/>
  <c r="K90" i="5"/>
  <c r="K88" i="5"/>
  <c r="J90" i="5"/>
  <c r="L89" i="5"/>
  <c r="J89" i="5"/>
  <c r="J88" i="5" s="1"/>
  <c r="L67" i="5"/>
  <c r="K47" i="5"/>
  <c r="K46" i="5"/>
  <c r="L44" i="5"/>
  <c r="L43" i="5" s="1"/>
  <c r="I103" i="5"/>
  <c r="I102" i="5"/>
  <c r="I101" i="5" s="1"/>
  <c r="J103" i="5"/>
  <c r="J102" i="5"/>
  <c r="J101" i="5"/>
  <c r="K103" i="5"/>
  <c r="K102" i="5" s="1"/>
  <c r="K101" i="5" s="1"/>
  <c r="L103" i="5"/>
  <c r="L102" i="5" s="1"/>
  <c r="L101" i="5" s="1"/>
  <c r="M103" i="5"/>
  <c r="M102" i="5"/>
  <c r="M101" i="5"/>
  <c r="N103" i="5"/>
  <c r="N102" i="5"/>
  <c r="N101" i="5" s="1"/>
  <c r="O103" i="5"/>
  <c r="O102" i="5" s="1"/>
  <c r="O101" i="5" s="1"/>
  <c r="I83" i="5"/>
  <c r="J83" i="5"/>
  <c r="J82" i="5" s="1"/>
  <c r="K83" i="5"/>
  <c r="K82" i="5"/>
  <c r="L83" i="5"/>
  <c r="L82" i="5" s="1"/>
  <c r="M83" i="5"/>
  <c r="M82" i="5"/>
  <c r="N83" i="5"/>
  <c r="N82" i="5" s="1"/>
  <c r="N81" i="5" s="1"/>
  <c r="O83" i="5"/>
  <c r="O82" i="5"/>
  <c r="J25" i="5"/>
  <c r="K25" i="5"/>
  <c r="L25" i="5"/>
  <c r="L20" i="5" s="1"/>
  <c r="M25" i="5"/>
  <c r="O25" i="5"/>
  <c r="J23" i="5"/>
  <c r="K23" i="5"/>
  <c r="L23" i="5"/>
  <c r="O23" i="5"/>
  <c r="O20" i="5" s="1"/>
  <c r="J21" i="5"/>
  <c r="J20" i="5"/>
  <c r="K21" i="5"/>
  <c r="L21" i="5"/>
  <c r="M21" i="5"/>
  <c r="M20" i="5" s="1"/>
  <c r="N21" i="5"/>
  <c r="O21" i="5"/>
  <c r="J18" i="5"/>
  <c r="K18" i="5"/>
  <c r="L18" i="5"/>
  <c r="J16" i="5"/>
  <c r="K16" i="5"/>
  <c r="L16" i="5"/>
  <c r="M16" i="5"/>
  <c r="O16" i="5"/>
  <c r="J10" i="5"/>
  <c r="K10" i="5"/>
  <c r="L10" i="5"/>
  <c r="O10" i="5"/>
  <c r="L48" i="5"/>
  <c r="M48" i="5"/>
  <c r="N48" i="5"/>
  <c r="O48" i="5"/>
  <c r="I97" i="5"/>
  <c r="J97" i="5"/>
  <c r="N97" i="5"/>
  <c r="O97" i="5"/>
  <c r="I99" i="5"/>
  <c r="J99" i="5"/>
  <c r="M99" i="5"/>
  <c r="N99" i="5"/>
  <c r="O99" i="5"/>
  <c r="I95" i="5"/>
  <c r="N95" i="5"/>
  <c r="I93" i="5"/>
  <c r="J93" i="5"/>
  <c r="K93" i="5"/>
  <c r="I91" i="5"/>
  <c r="J91" i="5"/>
  <c r="O91" i="5"/>
  <c r="J67" i="5"/>
  <c r="N67" i="5"/>
  <c r="O67" i="5"/>
  <c r="K67" i="5"/>
  <c r="K65" i="5"/>
  <c r="L65" i="5"/>
  <c r="M65" i="5"/>
  <c r="N65" i="5"/>
  <c r="O65" i="5"/>
  <c r="J63" i="5"/>
  <c r="K63" i="5"/>
  <c r="L63" i="5"/>
  <c r="N63" i="5"/>
  <c r="J60" i="5"/>
  <c r="K60" i="5"/>
  <c r="N60" i="5"/>
  <c r="O60" i="5"/>
  <c r="J56" i="5"/>
  <c r="N56" i="5"/>
  <c r="O56" i="5"/>
  <c r="K48" i="5"/>
  <c r="L46" i="5"/>
  <c r="J44" i="5"/>
  <c r="K44" i="5"/>
  <c r="J39" i="5"/>
  <c r="J38" i="5" s="1"/>
  <c r="N39" i="5"/>
  <c r="N38" i="5" s="1"/>
  <c r="O39" i="5"/>
  <c r="J41" i="5"/>
  <c r="K41" i="5"/>
  <c r="L41" i="5"/>
  <c r="M41" i="5"/>
  <c r="N41" i="5"/>
  <c r="O41" i="5"/>
  <c r="J31" i="5"/>
  <c r="K31" i="5"/>
  <c r="L31" i="5"/>
  <c r="M31" i="5"/>
  <c r="N31" i="5"/>
  <c r="N28" i="5" s="1"/>
  <c r="O31" i="5"/>
  <c r="N29" i="5"/>
  <c r="J29" i="5"/>
  <c r="K29" i="5"/>
  <c r="L29" i="5"/>
  <c r="L28" i="5" s="1"/>
  <c r="M29" i="5"/>
  <c r="M28" i="5" s="1"/>
  <c r="O29" i="5"/>
  <c r="O28" i="5" s="1"/>
  <c r="U9" i="3"/>
  <c r="U8" i="3"/>
  <c r="K100" i="3"/>
  <c r="L100" i="3" s="1"/>
  <c r="L99" i="3" s="1"/>
  <c r="K95" i="3"/>
  <c r="K83" i="3"/>
  <c r="L83" i="3" s="1"/>
  <c r="L82" i="3" s="1"/>
  <c r="K78" i="3"/>
  <c r="L78" i="3" s="1"/>
  <c r="K76" i="3"/>
  <c r="K74" i="3"/>
  <c r="L74" i="3" s="1"/>
  <c r="K72" i="3"/>
  <c r="K70" i="3"/>
  <c r="L70" i="3" s="1"/>
  <c r="L69" i="3" s="1"/>
  <c r="K69" i="3"/>
  <c r="K67" i="3"/>
  <c r="L67" i="3"/>
  <c r="K65" i="3"/>
  <c r="K64" i="3" s="1"/>
  <c r="L65" i="3"/>
  <c r="K60" i="3"/>
  <c r="K59" i="3" s="1"/>
  <c r="K58" i="3" s="1"/>
  <c r="K44" i="3"/>
  <c r="K41" i="3"/>
  <c r="L41" i="3"/>
  <c r="L40" i="3" s="1"/>
  <c r="K38" i="3"/>
  <c r="L38" i="3" s="1"/>
  <c r="K36" i="3"/>
  <c r="K32" i="3"/>
  <c r="K29" i="3" s="1"/>
  <c r="K30" i="3"/>
  <c r="L30" i="3" s="1"/>
  <c r="K26" i="3"/>
  <c r="K25" i="3" s="1"/>
  <c r="L26" i="3"/>
  <c r="L25" i="3" s="1"/>
  <c r="K23" i="3"/>
  <c r="L23" i="3"/>
  <c r="K21" i="3"/>
  <c r="L21" i="3" s="1"/>
  <c r="K19" i="3"/>
  <c r="L19" i="3"/>
  <c r="K17" i="3"/>
  <c r="L17" i="3" s="1"/>
  <c r="K15" i="3"/>
  <c r="L15" i="3"/>
  <c r="K13" i="3"/>
  <c r="L13" i="3" s="1"/>
  <c r="K11" i="3"/>
  <c r="L11" i="3"/>
  <c r="AE50" i="1"/>
  <c r="AE49" i="1"/>
  <c r="L47" i="1"/>
  <c r="L2" i="1" s="1"/>
  <c r="AF115" i="1"/>
  <c r="AE115" i="1"/>
  <c r="K24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C110" i="1"/>
  <c r="K110" i="1"/>
  <c r="N112" i="1"/>
  <c r="N109" i="1"/>
  <c r="O112" i="1"/>
  <c r="O109" i="1" s="1"/>
  <c r="P112" i="1"/>
  <c r="Q112" i="1"/>
  <c r="R112" i="1"/>
  <c r="S112" i="1"/>
  <c r="S109" i="1" s="1"/>
  <c r="K112" i="1"/>
  <c r="K109" i="1" s="1"/>
  <c r="AE108" i="1" s="1"/>
  <c r="L113" i="1"/>
  <c r="L111" i="1"/>
  <c r="L110" i="1" s="1"/>
  <c r="L109" i="1" s="1"/>
  <c r="AF108" i="1" s="1"/>
  <c r="L106" i="1"/>
  <c r="L73" i="1"/>
  <c r="M73" i="1"/>
  <c r="L67" i="1"/>
  <c r="M67" i="1" s="1"/>
  <c r="L65" i="1"/>
  <c r="M65" i="1" s="1"/>
  <c r="L63" i="1"/>
  <c r="L60" i="1"/>
  <c r="M60" i="1" s="1"/>
  <c r="M59" i="1" s="1"/>
  <c r="L57" i="1"/>
  <c r="M57" i="1" s="1"/>
  <c r="M56" i="1" s="1"/>
  <c r="L45" i="1"/>
  <c r="M45" i="1" s="1"/>
  <c r="L43" i="1"/>
  <c r="L40" i="1"/>
  <c r="L37" i="1"/>
  <c r="L36" i="1"/>
  <c r="L32" i="1"/>
  <c r="L27" i="1"/>
  <c r="M27" i="1"/>
  <c r="L26" i="1"/>
  <c r="M26" i="1" s="1"/>
  <c r="L22" i="1"/>
  <c r="M22" i="1"/>
  <c r="L20" i="1"/>
  <c r="L18" i="1"/>
  <c r="M18" i="1"/>
  <c r="L16" i="1"/>
  <c r="M16" i="1" s="1"/>
  <c r="L14" i="1"/>
  <c r="M14" i="1"/>
  <c r="L9" i="1"/>
  <c r="M9" i="1" s="1"/>
  <c r="L7" i="1"/>
  <c r="M7" i="1"/>
  <c r="K34" i="1"/>
  <c r="K31" i="1" s="1"/>
  <c r="O114" i="1"/>
  <c r="Q114" i="1"/>
  <c r="N69" i="1"/>
  <c r="Q69" i="1"/>
  <c r="R69" i="1"/>
  <c r="S69" i="1"/>
  <c r="K7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 s="1"/>
  <c r="N100" i="1"/>
  <c r="O100" i="1"/>
  <c r="P100" i="1"/>
  <c r="Q100" i="1"/>
  <c r="R100" i="1"/>
  <c r="S100" i="1"/>
  <c r="K103" i="1"/>
  <c r="O104" i="1"/>
  <c r="N104" i="1"/>
  <c r="K104" i="1" s="1"/>
  <c r="K101" i="1"/>
  <c r="L101" i="1" s="1"/>
  <c r="M101" i="1" s="1"/>
  <c r="O102" i="1"/>
  <c r="P102" i="1" s="1"/>
  <c r="O97" i="1"/>
  <c r="P97" i="1"/>
  <c r="Q97" i="1"/>
  <c r="R97" i="1"/>
  <c r="S97" i="1"/>
  <c r="K98" i="1"/>
  <c r="K97" i="1"/>
  <c r="O99" i="1"/>
  <c r="K99" i="1" s="1"/>
  <c r="N90" i="1"/>
  <c r="N76" i="1" s="1"/>
  <c r="O90" i="1"/>
  <c r="P90" i="1"/>
  <c r="Q90" i="1"/>
  <c r="R90" i="1"/>
  <c r="S90" i="1"/>
  <c r="K93" i="1"/>
  <c r="O96" i="1"/>
  <c r="Q96" i="1"/>
  <c r="N94" i="1"/>
  <c r="K94" i="1"/>
  <c r="L94" i="1" s="1"/>
  <c r="M94" i="1" s="1"/>
  <c r="K95" i="1"/>
  <c r="L95" i="1" s="1"/>
  <c r="M95" i="1" s="1"/>
  <c r="K91" i="1"/>
  <c r="L91" i="1" s="1"/>
  <c r="O92" i="1"/>
  <c r="Q92" i="1"/>
  <c r="N77" i="1"/>
  <c r="O77" i="1"/>
  <c r="P77" i="1"/>
  <c r="Q77" i="1"/>
  <c r="Q76" i="1" s="1"/>
  <c r="R77" i="1"/>
  <c r="S77" i="1"/>
  <c r="K88" i="1"/>
  <c r="L88" i="1"/>
  <c r="M88" i="1" s="1"/>
  <c r="K89" i="1"/>
  <c r="O87" i="1"/>
  <c r="P87" i="1" s="1"/>
  <c r="K86" i="1"/>
  <c r="L86" i="1" s="1"/>
  <c r="M86" i="1" s="1"/>
  <c r="K54" i="1"/>
  <c r="K55" i="1"/>
  <c r="L55" i="1"/>
  <c r="K78" i="1"/>
  <c r="L78" i="1" s="1"/>
  <c r="K80" i="1"/>
  <c r="L80" i="1" s="1"/>
  <c r="K84" i="1"/>
  <c r="L84" i="1"/>
  <c r="M84" i="1"/>
  <c r="K82" i="1"/>
  <c r="O85" i="1"/>
  <c r="P85" i="1"/>
  <c r="O83" i="1"/>
  <c r="K83" i="1" s="1"/>
  <c r="O81" i="1"/>
  <c r="N81" i="1"/>
  <c r="O79" i="1"/>
  <c r="K79" i="1" s="1"/>
  <c r="O74" i="1"/>
  <c r="K74" i="1" s="1"/>
  <c r="L74" i="1" s="1"/>
  <c r="N74" i="1"/>
  <c r="P70" i="1"/>
  <c r="P69" i="1" s="1"/>
  <c r="O70" i="1"/>
  <c r="K71" i="1"/>
  <c r="L71" i="1"/>
  <c r="M71" i="1" s="1"/>
  <c r="N62" i="1"/>
  <c r="O62" i="1"/>
  <c r="P62" i="1"/>
  <c r="Q62" i="1"/>
  <c r="R62" i="1"/>
  <c r="S62" i="1"/>
  <c r="K62" i="1"/>
  <c r="P66" i="1"/>
  <c r="K66" i="1" s="1"/>
  <c r="O64" i="1"/>
  <c r="K64" i="1"/>
  <c r="L64" i="1" s="1"/>
  <c r="N56" i="1"/>
  <c r="O56" i="1"/>
  <c r="P56" i="1"/>
  <c r="Q56" i="1"/>
  <c r="R56" i="1"/>
  <c r="S56" i="1"/>
  <c r="K56" i="1"/>
  <c r="N49" i="1"/>
  <c r="O49" i="1"/>
  <c r="P49" i="1"/>
  <c r="Q49" i="1"/>
  <c r="R49" i="1"/>
  <c r="R48" i="1" s="1"/>
  <c r="S49" i="1"/>
  <c r="K50" i="1"/>
  <c r="N59" i="1"/>
  <c r="O59" i="1"/>
  <c r="P59" i="1"/>
  <c r="Q59" i="1"/>
  <c r="R59" i="1"/>
  <c r="S59" i="1"/>
  <c r="K59" i="1"/>
  <c r="P61" i="1"/>
  <c r="K52" i="1"/>
  <c r="O53" i="1"/>
  <c r="K53" i="1" s="1"/>
  <c r="L53" i="1" s="1"/>
  <c r="M53" i="1" s="1"/>
  <c r="O51" i="1"/>
  <c r="K51" i="1" s="1"/>
  <c r="L51" i="1" s="1"/>
  <c r="N42" i="1"/>
  <c r="O42" i="1"/>
  <c r="P42" i="1"/>
  <c r="Q42" i="1"/>
  <c r="R42" i="1"/>
  <c r="S42" i="1"/>
  <c r="K42" i="1"/>
  <c r="O46" i="1"/>
  <c r="Q46" i="1"/>
  <c r="Q44" i="1"/>
  <c r="N39" i="1"/>
  <c r="O39" i="1"/>
  <c r="P39" i="1"/>
  <c r="K39" i="1"/>
  <c r="O41" i="1"/>
  <c r="N41" i="1"/>
  <c r="K41" i="1" s="1"/>
  <c r="L41" i="1" s="1"/>
  <c r="M41" i="1" s="1"/>
  <c r="N36" i="1"/>
  <c r="O36" i="1"/>
  <c r="P36" i="1"/>
  <c r="Q36" i="1"/>
  <c r="K36" i="1"/>
  <c r="O38" i="1"/>
  <c r="Q38" i="1"/>
  <c r="N31" i="1"/>
  <c r="O31" i="1"/>
  <c r="P31" i="1"/>
  <c r="Q31" i="1"/>
  <c r="R31" i="1"/>
  <c r="S31" i="1"/>
  <c r="O33" i="1"/>
  <c r="Q33" i="1"/>
  <c r="N19" i="1"/>
  <c r="O19" i="1"/>
  <c r="Q19" i="1"/>
  <c r="R19" i="1"/>
  <c r="S19" i="1"/>
  <c r="T19" i="1"/>
  <c r="U19" i="1"/>
  <c r="V19" i="1"/>
  <c r="W19" i="1"/>
  <c r="X19" i="1"/>
  <c r="Y19" i="1"/>
  <c r="Z19" i="1"/>
  <c r="AA19" i="1"/>
  <c r="AB19" i="1"/>
  <c r="L29" i="1"/>
  <c r="M29" i="1" s="1"/>
  <c r="O28" i="1"/>
  <c r="P28" i="1"/>
  <c r="O25" i="1"/>
  <c r="P25" i="1" s="1"/>
  <c r="O23" i="1"/>
  <c r="Q23" i="1" s="1"/>
  <c r="L21" i="1"/>
  <c r="M21" i="1"/>
  <c r="N17" i="1"/>
  <c r="P17" i="1" s="1"/>
  <c r="L11" i="1"/>
  <c r="M11" i="1" s="1"/>
  <c r="P12" i="1"/>
  <c r="Q10" i="1"/>
  <c r="O6" i="1"/>
  <c r="O5" i="1" s="1"/>
  <c r="O8" i="1"/>
  <c r="Q8" i="1" s="1"/>
  <c r="N6" i="1"/>
  <c r="Q6" i="1"/>
  <c r="Q5" i="1" s="1"/>
  <c r="R6" i="1"/>
  <c r="S6" i="1"/>
  <c r="T6" i="1"/>
  <c r="U6" i="1"/>
  <c r="V6" i="1"/>
  <c r="W6" i="1"/>
  <c r="X6" i="1"/>
  <c r="Y6" i="1"/>
  <c r="Z6" i="1"/>
  <c r="AA6" i="1"/>
  <c r="AB6" i="1"/>
  <c r="P29" i="1"/>
  <c r="P30" i="1"/>
  <c r="P20" i="1"/>
  <c r="P19" i="1" s="1"/>
  <c r="P18" i="1"/>
  <c r="P6" i="1" s="1"/>
  <c r="P13" i="1"/>
  <c r="N30" i="4"/>
  <c r="O30" i="4"/>
  <c r="P32" i="4"/>
  <c r="L24" i="4"/>
  <c r="M24" i="4"/>
  <c r="N24" i="4"/>
  <c r="O24" i="4"/>
  <c r="P24" i="4"/>
  <c r="Q24" i="4"/>
  <c r="R24" i="4"/>
  <c r="J24" i="4"/>
  <c r="M19" i="4"/>
  <c r="N19" i="4"/>
  <c r="O19" i="4"/>
  <c r="P19" i="4"/>
  <c r="Q19" i="4"/>
  <c r="R19" i="4"/>
  <c r="J19" i="4"/>
  <c r="M12" i="4"/>
  <c r="N12" i="4"/>
  <c r="O12" i="4"/>
  <c r="P12" i="4"/>
  <c r="Q12" i="4"/>
  <c r="R12" i="4"/>
  <c r="K9" i="4"/>
  <c r="L9" i="4"/>
  <c r="M9" i="4"/>
  <c r="N9" i="4"/>
  <c r="O9" i="4"/>
  <c r="P9" i="4"/>
  <c r="Q9" i="4"/>
  <c r="R9" i="4"/>
  <c r="J9" i="4"/>
  <c r="K6" i="4"/>
  <c r="L6" i="4"/>
  <c r="M6" i="4"/>
  <c r="N6" i="4"/>
  <c r="N5" i="4" s="1"/>
  <c r="O6" i="4"/>
  <c r="P6" i="4"/>
  <c r="Q6" i="4"/>
  <c r="R6" i="4"/>
  <c r="R5" i="4" s="1"/>
  <c r="J6" i="4"/>
  <c r="K25" i="4"/>
  <c r="K24" i="4" s="1"/>
  <c r="M26" i="4"/>
  <c r="M22" i="4"/>
  <c r="O22" i="4"/>
  <c r="P22" i="4"/>
  <c r="Q22" i="4"/>
  <c r="R22" i="4"/>
  <c r="N23" i="4"/>
  <c r="N22" i="4" s="1"/>
  <c r="K20" i="4"/>
  <c r="L20" i="4" s="1"/>
  <c r="L19" i="4" s="1"/>
  <c r="M21" i="4"/>
  <c r="J17" i="4"/>
  <c r="J18" i="4"/>
  <c r="J13" i="4"/>
  <c r="K13" i="4"/>
  <c r="N14" i="4"/>
  <c r="J14" i="4" s="1"/>
  <c r="K14" i="4" s="1"/>
  <c r="N11" i="4"/>
  <c r="O11" i="4" s="1"/>
  <c r="T7" i="4"/>
  <c r="U7" i="4" s="1"/>
  <c r="M97" i="3"/>
  <c r="M94" i="3"/>
  <c r="N97" i="3"/>
  <c r="N94" i="3" s="1"/>
  <c r="O97" i="3"/>
  <c r="O94" i="3" s="1"/>
  <c r="O89" i="3" s="1"/>
  <c r="O56" i="3" s="1"/>
  <c r="P97" i="3"/>
  <c r="P94" i="3" s="1"/>
  <c r="J97" i="3"/>
  <c r="K97" i="3"/>
  <c r="R99" i="3"/>
  <c r="Q99" i="3"/>
  <c r="P99" i="3"/>
  <c r="O99" i="3"/>
  <c r="N99" i="3"/>
  <c r="M99" i="3"/>
  <c r="J99" i="3"/>
  <c r="R94" i="3"/>
  <c r="Q94" i="3"/>
  <c r="R90" i="3"/>
  <c r="Q90" i="3"/>
  <c r="P90" i="3"/>
  <c r="O90" i="3"/>
  <c r="N90" i="3"/>
  <c r="N89" i="3" s="1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O63" i="3" s="1"/>
  <c r="N69" i="3"/>
  <c r="M69" i="3"/>
  <c r="J69" i="3"/>
  <c r="R64" i="3"/>
  <c r="Q64" i="3"/>
  <c r="Q63" i="3" s="1"/>
  <c r="P64" i="3"/>
  <c r="O64" i="3"/>
  <c r="N64" i="3"/>
  <c r="M64" i="3"/>
  <c r="J64" i="3"/>
  <c r="K62" i="3"/>
  <c r="R59" i="3"/>
  <c r="R58" i="3" s="1"/>
  <c r="Q59" i="3"/>
  <c r="Q58" i="3" s="1"/>
  <c r="P59" i="3"/>
  <c r="P58" i="3"/>
  <c r="O59" i="3"/>
  <c r="O58" i="3" s="1"/>
  <c r="N59" i="3"/>
  <c r="N58" i="3"/>
  <c r="M59" i="3"/>
  <c r="M58" i="3" s="1"/>
  <c r="J59" i="3"/>
  <c r="J58" i="3"/>
  <c r="J57" i="3"/>
  <c r="L46" i="3"/>
  <c r="J46" i="3"/>
  <c r="J4" i="3" s="1"/>
  <c r="R43" i="3"/>
  <c r="Q43" i="3"/>
  <c r="P43" i="3"/>
  <c r="O43" i="3"/>
  <c r="N43" i="3"/>
  <c r="M43" i="3"/>
  <c r="J43" i="3"/>
  <c r="R40" i="3"/>
  <c r="R7" i="3" s="1"/>
  <c r="R5" i="3" s="1"/>
  <c r="Q40" i="3"/>
  <c r="P40" i="3"/>
  <c r="O40" i="3"/>
  <c r="N40" i="3"/>
  <c r="M40" i="3"/>
  <c r="K40" i="3"/>
  <c r="J40" i="3"/>
  <c r="R35" i="3"/>
  <c r="Q35" i="3"/>
  <c r="P35" i="3"/>
  <c r="O35" i="3"/>
  <c r="N35" i="3"/>
  <c r="M35" i="3"/>
  <c r="J35" i="3"/>
  <c r="R29" i="3"/>
  <c r="Q29" i="3"/>
  <c r="P29" i="3"/>
  <c r="O29" i="3"/>
  <c r="N29" i="3"/>
  <c r="M29" i="3"/>
  <c r="J29" i="3"/>
  <c r="R25" i="3"/>
  <c r="Q25" i="3"/>
  <c r="P25" i="3"/>
  <c r="P7" i="3" s="1"/>
  <c r="P5" i="3" s="1"/>
  <c r="O25" i="3"/>
  <c r="N25" i="3"/>
  <c r="M25" i="3"/>
  <c r="J25" i="3"/>
  <c r="J9" i="3"/>
  <c r="R8" i="3"/>
  <c r="Q8" i="3"/>
  <c r="P8" i="3"/>
  <c r="O8" i="3"/>
  <c r="N8" i="3"/>
  <c r="M8" i="3"/>
  <c r="K4" i="3"/>
  <c r="L4" i="3"/>
  <c r="K56" i="5"/>
  <c r="K55" i="5" s="1"/>
  <c r="J48" i="5"/>
  <c r="J46" i="5"/>
  <c r="J65" i="5"/>
  <c r="J95" i="5"/>
  <c r="K39" i="5"/>
  <c r="K38" i="5" s="1"/>
  <c r="L13" i="4"/>
  <c r="L34" i="1"/>
  <c r="M34" i="1"/>
  <c r="M111" i="1"/>
  <c r="M110" i="1" s="1"/>
  <c r="L98" i="1"/>
  <c r="L97" i="1" s="1"/>
  <c r="L112" i="1"/>
  <c r="M113" i="1"/>
  <c r="M112" i="1"/>
  <c r="J94" i="3"/>
  <c r="J89" i="3"/>
  <c r="K47" i="1"/>
  <c r="M37" i="1"/>
  <c r="M36" i="1" s="1"/>
  <c r="M63" i="1"/>
  <c r="K97" i="5"/>
  <c r="M106" i="1"/>
  <c r="M105" i="1" s="1"/>
  <c r="L105" i="1"/>
  <c r="L76" i="3"/>
  <c r="M98" i="1"/>
  <c r="M97" i="1" s="1"/>
  <c r="Q109" i="1"/>
  <c r="L60" i="3"/>
  <c r="L59" i="3" s="1"/>
  <c r="L58" i="3" s="1"/>
  <c r="L52" i="1"/>
  <c r="S76" i="1"/>
  <c r="L97" i="3"/>
  <c r="K13" i="1"/>
  <c r="L13" i="1" s="1"/>
  <c r="L99" i="1"/>
  <c r="K6" i="1"/>
  <c r="K5" i="1" s="1"/>
  <c r="AE5" i="1" s="1"/>
  <c r="G68" i="5"/>
  <c r="G67" i="5" s="1"/>
  <c r="G57" i="5"/>
  <c r="M60" i="5"/>
  <c r="G40" i="5"/>
  <c r="G39" i="5" s="1"/>
  <c r="L60" i="5"/>
  <c r="G61" i="5"/>
  <c r="H61" i="5" s="1"/>
  <c r="H60" i="5" s="1"/>
  <c r="G60" i="5"/>
  <c r="M63" i="5"/>
  <c r="L56" i="5"/>
  <c r="L55" i="5" s="1"/>
  <c r="G58" i="5"/>
  <c r="P41" i="5"/>
  <c r="P38" i="5" s="1"/>
  <c r="G42" i="5"/>
  <c r="O34" i="5"/>
  <c r="O33" i="5" s="1"/>
  <c r="N16" i="5"/>
  <c r="G54" i="5"/>
  <c r="H54" i="5"/>
  <c r="G98" i="5"/>
  <c r="G97" i="5" s="1"/>
  <c r="G47" i="5"/>
  <c r="N46" i="5"/>
  <c r="G26" i="5"/>
  <c r="H26" i="5" s="1"/>
  <c r="G92" i="5"/>
  <c r="G91" i="5" s="1"/>
  <c r="M91" i="5"/>
  <c r="M44" i="5"/>
  <c r="G96" i="5"/>
  <c r="G95" i="5" s="1"/>
  <c r="G75" i="5"/>
  <c r="G73" i="5" s="1"/>
  <c r="I80" i="5"/>
  <c r="I78" i="5"/>
  <c r="H48" i="5"/>
  <c r="G25" i="5"/>
  <c r="H51" i="5"/>
  <c r="H53" i="5"/>
  <c r="I53" i="5"/>
  <c r="H79" i="5"/>
  <c r="H78" i="5" s="1"/>
  <c r="H70" i="5"/>
  <c r="J28" i="5"/>
  <c r="N55" i="5"/>
  <c r="K43" i="5"/>
  <c r="I59" i="5"/>
  <c r="G65" i="5"/>
  <c r="G48" i="5"/>
  <c r="G86" i="5"/>
  <c r="J6" i="5"/>
  <c r="J5" i="5" s="1"/>
  <c r="H30" i="5"/>
  <c r="H29" i="5" s="1"/>
  <c r="H28" i="5" s="1"/>
  <c r="H57" i="5"/>
  <c r="H12" i="5"/>
  <c r="I12" i="5" s="1"/>
  <c r="N69" i="5"/>
  <c r="I36" i="5"/>
  <c r="G29" i="5"/>
  <c r="H75" i="5"/>
  <c r="H73" i="5" s="1"/>
  <c r="O38" i="5"/>
  <c r="G78" i="5"/>
  <c r="H96" i="5"/>
  <c r="H95" i="5" s="1"/>
  <c r="I75" i="5"/>
  <c r="I77" i="5"/>
  <c r="H86" i="5"/>
  <c r="I87" i="5"/>
  <c r="I86" i="5" s="1"/>
  <c r="H31" i="5"/>
  <c r="H100" i="5"/>
  <c r="H99" i="5" s="1"/>
  <c r="G99" i="5"/>
  <c r="M43" i="5"/>
  <c r="K85" i="5"/>
  <c r="K81" i="5" s="1"/>
  <c r="I57" i="5"/>
  <c r="O63" i="5"/>
  <c r="O62" i="5" s="1"/>
  <c r="G64" i="5"/>
  <c r="G63" i="5"/>
  <c r="G50" i="5"/>
  <c r="G21" i="5"/>
  <c r="H22" i="5"/>
  <c r="H21" i="5" s="1"/>
  <c r="G35" i="5"/>
  <c r="I49" i="5"/>
  <c r="I48" i="5" s="1"/>
  <c r="I22" i="5"/>
  <c r="I21" i="5" s="1"/>
  <c r="H92" i="5"/>
  <c r="H91" i="5" s="1"/>
  <c r="G103" i="5"/>
  <c r="G102" i="5" s="1"/>
  <c r="G101" i="5" s="1"/>
  <c r="I72" i="5"/>
  <c r="I54" i="5"/>
  <c r="G34" i="5"/>
  <c r="G33" i="5" s="1"/>
  <c r="H98" i="5"/>
  <c r="H97" i="5" s="1"/>
  <c r="L14" i="4"/>
  <c r="M55" i="1"/>
  <c r="K19" i="4"/>
  <c r="L66" i="1"/>
  <c r="M66" i="1" s="1"/>
  <c r="M62" i="1"/>
  <c r="K2" i="1"/>
  <c r="M47" i="1"/>
  <c r="M2" i="1" s="1"/>
  <c r="K18" i="4"/>
  <c r="L18" i="4" s="1"/>
  <c r="L50" i="1"/>
  <c r="K49" i="1"/>
  <c r="M74" i="1"/>
  <c r="K90" i="1"/>
  <c r="L56" i="1"/>
  <c r="K19" i="1"/>
  <c r="L24" i="1"/>
  <c r="M24" i="1"/>
  <c r="K99" i="3"/>
  <c r="H64" i="5"/>
  <c r="P21" i="1"/>
  <c r="L103" i="1"/>
  <c r="M103" i="1" s="1"/>
  <c r="K100" i="1"/>
  <c r="G90" i="5"/>
  <c r="M7" i="3"/>
  <c r="M5" i="3" s="1"/>
  <c r="P28" i="5"/>
  <c r="I52" i="5"/>
  <c r="R63" i="3"/>
  <c r="J23" i="4"/>
  <c r="J22" i="4" s="1"/>
  <c r="K62" i="5"/>
  <c r="M50" i="1"/>
  <c r="I73" i="5"/>
  <c r="I37" i="5"/>
  <c r="O6" i="5"/>
  <c r="K6" i="5"/>
  <c r="N27" i="5" l="1"/>
  <c r="L82" i="1"/>
  <c r="M82" i="1"/>
  <c r="H71" i="5"/>
  <c r="H69" i="5" s="1"/>
  <c r="H68" i="5"/>
  <c r="H67" i="5" s="1"/>
  <c r="H47" i="5"/>
  <c r="H46" i="5" s="1"/>
  <c r="G46" i="5"/>
  <c r="I47" i="5"/>
  <c r="I46" i="5" s="1"/>
  <c r="H42" i="5"/>
  <c r="H41" i="5" s="1"/>
  <c r="G41" i="5"/>
  <c r="J62" i="5"/>
  <c r="K77" i="1"/>
  <c r="K76" i="1" s="1"/>
  <c r="AE75" i="1" s="1"/>
  <c r="H35" i="5"/>
  <c r="H34" i="5" s="1"/>
  <c r="H33" i="5" s="1"/>
  <c r="P5" i="1"/>
  <c r="M78" i="1"/>
  <c r="M77" i="1" s="1"/>
  <c r="M76" i="1" s="1"/>
  <c r="L77" i="1"/>
  <c r="L36" i="3"/>
  <c r="L35" i="3" s="1"/>
  <c r="K35" i="3"/>
  <c r="L72" i="3"/>
  <c r="L71" i="3" s="1"/>
  <c r="K71" i="3"/>
  <c r="K63" i="3" s="1"/>
  <c r="I66" i="5"/>
  <c r="I65" i="5" s="1"/>
  <c r="H66" i="5"/>
  <c r="H65" i="5" s="1"/>
  <c r="H84" i="5"/>
  <c r="H83" i="5" s="1"/>
  <c r="H82" i="5" s="1"/>
  <c r="G83" i="5"/>
  <c r="G82" i="5" s="1"/>
  <c r="R84" i="5"/>
  <c r="S84" i="5" s="1"/>
  <c r="I51" i="5"/>
  <c r="I50" i="5" s="1"/>
  <c r="H50" i="5"/>
  <c r="L79" i="1"/>
  <c r="M79" i="1" s="1"/>
  <c r="J8" i="3"/>
  <c r="J7" i="3" s="1"/>
  <c r="J5" i="3" s="1"/>
  <c r="K9" i="3"/>
  <c r="K8" i="3" s="1"/>
  <c r="L9" i="3"/>
  <c r="N56" i="3"/>
  <c r="O69" i="1"/>
  <c r="O48" i="1" s="1"/>
  <c r="K70" i="1"/>
  <c r="H13" i="5"/>
  <c r="I14" i="5"/>
  <c r="I64" i="5"/>
  <c r="I63" i="5" s="1"/>
  <c r="H63" i="5"/>
  <c r="M64" i="1"/>
  <c r="M52" i="1"/>
  <c r="M20" i="1"/>
  <c r="M19" i="1" s="1"/>
  <c r="L19" i="1"/>
  <c r="P81" i="5"/>
  <c r="O5" i="5"/>
  <c r="I15" i="5"/>
  <c r="M91" i="1"/>
  <c r="M90" i="1" s="1"/>
  <c r="L93" i="1"/>
  <c r="L90" i="1" s="1"/>
  <c r="M93" i="1"/>
  <c r="O76" i="1"/>
  <c r="O3" i="1" s="1"/>
  <c r="L95" i="3"/>
  <c r="L94" i="3" s="1"/>
  <c r="L89" i="3" s="1"/>
  <c r="L56" i="3" s="1"/>
  <c r="K94" i="3"/>
  <c r="K89" i="3" s="1"/>
  <c r="L27" i="5"/>
  <c r="N62" i="5"/>
  <c r="I30" i="5"/>
  <c r="I29" i="5" s="1"/>
  <c r="I28" i="5" s="1"/>
  <c r="J63" i="3"/>
  <c r="J56" i="3" s="1"/>
  <c r="P76" i="1"/>
  <c r="P6" i="5"/>
  <c r="P5" i="5" s="1"/>
  <c r="M80" i="1"/>
  <c r="S9" i="5"/>
  <c r="G16" i="5"/>
  <c r="P5" i="4"/>
  <c r="R109" i="1"/>
  <c r="L64" i="3"/>
  <c r="J55" i="5"/>
  <c r="J27" i="5" s="1"/>
  <c r="M38" i="5"/>
  <c r="M55" i="5"/>
  <c r="M27" i="5" s="1"/>
  <c r="O7" i="3"/>
  <c r="O5" i="3" s="1"/>
  <c r="K82" i="3"/>
  <c r="L62" i="1"/>
  <c r="H16" i="5"/>
  <c r="H19" i="5"/>
  <c r="H18" i="5" s="1"/>
  <c r="L59" i="1"/>
  <c r="Q7" i="3"/>
  <c r="Q5" i="3" s="1"/>
  <c r="N63" i="3"/>
  <c r="Q89" i="3"/>
  <c r="Q56" i="3" s="1"/>
  <c r="O5" i="4"/>
  <c r="N5" i="1"/>
  <c r="N3" i="1" s="1"/>
  <c r="P48" i="1"/>
  <c r="L32" i="3"/>
  <c r="L29" i="3" s="1"/>
  <c r="J43" i="5"/>
  <c r="N43" i="5"/>
  <c r="P62" i="5"/>
  <c r="P27" i="5" s="1"/>
  <c r="P4" i="5" s="1"/>
  <c r="J85" i="5"/>
  <c r="J81" i="5" s="1"/>
  <c r="N7" i="3"/>
  <c r="N5" i="3" s="1"/>
  <c r="N3" i="3" s="1"/>
  <c r="S5" i="1"/>
  <c r="S3" i="1" s="1"/>
  <c r="N48" i="1"/>
  <c r="S48" i="1"/>
  <c r="P109" i="1"/>
  <c r="M100" i="1"/>
  <c r="G69" i="5"/>
  <c r="G31" i="5"/>
  <c r="G28" i="5" s="1"/>
  <c r="M62" i="5"/>
  <c r="M89" i="3"/>
  <c r="R76" i="1"/>
  <c r="N6" i="5"/>
  <c r="G62" i="5"/>
  <c r="L63" i="3"/>
  <c r="H25" i="5"/>
  <c r="I26" i="5"/>
  <c r="I25" i="5" s="1"/>
  <c r="O3" i="3"/>
  <c r="K23" i="4"/>
  <c r="K22" i="4" s="1"/>
  <c r="L100" i="1"/>
  <c r="H40" i="5"/>
  <c r="K55" i="3"/>
  <c r="L62" i="3"/>
  <c r="M40" i="1"/>
  <c r="M39" i="1" s="1"/>
  <c r="L39" i="1"/>
  <c r="L44" i="3"/>
  <c r="L43" i="3" s="1"/>
  <c r="K43" i="3"/>
  <c r="K7" i="3" s="1"/>
  <c r="K5" i="3" s="1"/>
  <c r="N23" i="5"/>
  <c r="N20" i="5" s="1"/>
  <c r="N5" i="5" s="1"/>
  <c r="N4" i="5" s="1"/>
  <c r="G24" i="5"/>
  <c r="G45" i="5"/>
  <c r="O44" i="5"/>
  <c r="O43" i="5" s="1"/>
  <c r="O27" i="5" s="1"/>
  <c r="H58" i="5"/>
  <c r="H56" i="5" s="1"/>
  <c r="H55" i="5" s="1"/>
  <c r="G38" i="5"/>
  <c r="K17" i="4"/>
  <c r="K12" i="4" s="1"/>
  <c r="K5" i="4" s="1"/>
  <c r="L17" i="4"/>
  <c r="L12" i="4" s="1"/>
  <c r="Q48" i="1"/>
  <c r="Q3" i="1" s="1"/>
  <c r="L83" i="1"/>
  <c r="M83" i="1"/>
  <c r="L54" i="1"/>
  <c r="L49" i="1" s="1"/>
  <c r="M54" i="1"/>
  <c r="M49" i="1" s="1"/>
  <c r="L89" i="1"/>
  <c r="M89" i="1"/>
  <c r="M99" i="1"/>
  <c r="L107" i="1"/>
  <c r="M107" i="1"/>
  <c r="M32" i="1"/>
  <c r="M31" i="1" s="1"/>
  <c r="L31" i="1"/>
  <c r="L42" i="1"/>
  <c r="M43" i="1"/>
  <c r="M42" i="1" s="1"/>
  <c r="L8" i="3"/>
  <c r="M88" i="5"/>
  <c r="M85" i="5" s="1"/>
  <c r="M81" i="5" s="1"/>
  <c r="H8" i="5"/>
  <c r="G7" i="5"/>
  <c r="G11" i="5"/>
  <c r="M10" i="5"/>
  <c r="M6" i="5"/>
  <c r="M5" i="5" s="1"/>
  <c r="H90" i="5"/>
  <c r="I90" i="5" s="1"/>
  <c r="I61" i="5"/>
  <c r="I60" i="5" s="1"/>
  <c r="L6" i="1"/>
  <c r="M13" i="1"/>
  <c r="M6" i="1" s="1"/>
  <c r="J12" i="4"/>
  <c r="J5" i="4" s="1"/>
  <c r="M109" i="1"/>
  <c r="M63" i="3"/>
  <c r="P63" i="3"/>
  <c r="P89" i="3"/>
  <c r="R89" i="3"/>
  <c r="R56" i="3" s="1"/>
  <c r="R3" i="3" s="1"/>
  <c r="R5" i="1"/>
  <c r="M51" i="1"/>
  <c r="O55" i="5"/>
  <c r="L93" i="5"/>
  <c r="G94" i="5"/>
  <c r="G13" i="5"/>
  <c r="L6" i="5"/>
  <c r="L5" i="5" s="1"/>
  <c r="I68" i="5"/>
  <c r="I67" i="5" s="1"/>
  <c r="G56" i="5"/>
  <c r="G55" i="5" s="1"/>
  <c r="Q5" i="4"/>
  <c r="M5" i="4"/>
  <c r="K81" i="1"/>
  <c r="L104" i="1"/>
  <c r="M104" i="1"/>
  <c r="K28" i="5"/>
  <c r="K27" i="5" s="1"/>
  <c r="K20" i="5"/>
  <c r="K5" i="5" s="1"/>
  <c r="K4" i="5" s="1"/>
  <c r="G89" i="5"/>
  <c r="L88" i="5"/>
  <c r="J4" i="5" l="1"/>
  <c r="M4" i="5"/>
  <c r="Q3" i="3"/>
  <c r="I19" i="5"/>
  <c r="I18" i="5" s="1"/>
  <c r="R3" i="1"/>
  <c r="O4" i="5"/>
  <c r="I35" i="5"/>
  <c r="I34" i="5" s="1"/>
  <c r="I33" i="5" s="1"/>
  <c r="L76" i="1"/>
  <c r="AF75" i="1" s="1"/>
  <c r="L5" i="4"/>
  <c r="K56" i="3"/>
  <c r="T55" i="3" s="1"/>
  <c r="S4" i="3"/>
  <c r="J3" i="3"/>
  <c r="M5" i="1"/>
  <c r="K69" i="1"/>
  <c r="K48" i="1" s="1"/>
  <c r="M70" i="1"/>
  <c r="M69" i="1" s="1"/>
  <c r="M48" i="1" s="1"/>
  <c r="L70" i="1"/>
  <c r="L69" i="1" s="1"/>
  <c r="L5" i="1"/>
  <c r="H62" i="5"/>
  <c r="P3" i="1"/>
  <c r="I71" i="5"/>
  <c r="I69" i="5" s="1"/>
  <c r="I62" i="5" s="1"/>
  <c r="M56" i="3"/>
  <c r="M3" i="3" s="1"/>
  <c r="L48" i="1"/>
  <c r="AF47" i="1" s="1"/>
  <c r="L23" i="4"/>
  <c r="L22" i="4" s="1"/>
  <c r="I13" i="5"/>
  <c r="I42" i="5"/>
  <c r="I41" i="5" s="1"/>
  <c r="T4" i="3"/>
  <c r="K3" i="3"/>
  <c r="S11" i="5"/>
  <c r="H11" i="5"/>
  <c r="H10" i="5" s="1"/>
  <c r="G10" i="5"/>
  <c r="L7" i="3"/>
  <c r="L5" i="3" s="1"/>
  <c r="L3" i="3" s="1"/>
  <c r="H24" i="5"/>
  <c r="H23" i="5" s="1"/>
  <c r="H20" i="5" s="1"/>
  <c r="G23" i="5"/>
  <c r="G20" i="5" s="1"/>
  <c r="L55" i="3"/>
  <c r="L2" i="3" s="1"/>
  <c r="J62" i="3"/>
  <c r="J55" i="3" s="1"/>
  <c r="L81" i="1"/>
  <c r="M81" i="1" s="1"/>
  <c r="L85" i="5"/>
  <c r="L81" i="5" s="1"/>
  <c r="L4" i="5" s="1"/>
  <c r="P56" i="3"/>
  <c r="P3" i="3" s="1"/>
  <c r="G6" i="5"/>
  <c r="G5" i="5" s="1"/>
  <c r="K2" i="3"/>
  <c r="H7" i="5"/>
  <c r="H6" i="5" s="1"/>
  <c r="I8" i="5"/>
  <c r="I7" i="5" s="1"/>
  <c r="H39" i="5"/>
  <c r="H38" i="5" s="1"/>
  <c r="I40" i="5"/>
  <c r="I39" i="5" s="1"/>
  <c r="I38" i="5" s="1"/>
  <c r="H89" i="5"/>
  <c r="H88" i="5" s="1"/>
  <c r="I89" i="5"/>
  <c r="I88" i="5" s="1"/>
  <c r="I85" i="5" s="1"/>
  <c r="I81" i="5" s="1"/>
  <c r="G88" i="5"/>
  <c r="H94" i="5"/>
  <c r="H93" i="5" s="1"/>
  <c r="G93" i="5"/>
  <c r="L3" i="1"/>
  <c r="AF3" i="1" s="1"/>
  <c r="AF5" i="1"/>
  <c r="I58" i="5"/>
  <c r="I56" i="5" s="1"/>
  <c r="I55" i="5" s="1"/>
  <c r="G44" i="5"/>
  <c r="G43" i="5" s="1"/>
  <c r="G27" i="5" s="1"/>
  <c r="H45" i="5"/>
  <c r="H44" i="5" s="1"/>
  <c r="H43" i="5" s="1"/>
  <c r="M3" i="1" l="1"/>
  <c r="H27" i="5"/>
  <c r="G85" i="5"/>
  <c r="G81" i="5" s="1"/>
  <c r="AE47" i="1"/>
  <c r="K3" i="1"/>
  <c r="AE3" i="1" s="1"/>
  <c r="T2" i="3"/>
  <c r="I11" i="5"/>
  <c r="I10" i="5" s="1"/>
  <c r="I6" i="5" s="1"/>
  <c r="I5" i="5" s="1"/>
  <c r="J2" i="3"/>
  <c r="S2" i="3" s="1"/>
  <c r="S55" i="3"/>
  <c r="G4" i="5"/>
  <c r="I24" i="5"/>
  <c r="I23" i="5" s="1"/>
  <c r="I20" i="5" s="1"/>
  <c r="I45" i="5"/>
  <c r="I44" i="5" s="1"/>
  <c r="I43" i="5" s="1"/>
  <c r="I27" i="5" s="1"/>
  <c r="H85" i="5"/>
  <c r="H81" i="5" s="1"/>
  <c r="H5" i="5"/>
  <c r="I4" i="5" l="1"/>
  <c r="H4" i="5"/>
  <c r="U1" i="5" l="1"/>
  <c r="T4" i="5"/>
  <c r="Q81" i="5"/>
  <c r="R81" i="5" s="1"/>
  <c r="S81" i="5" s="1"/>
  <c r="S3" i="5"/>
  <c r="S87" i="5" s="1"/>
</calcChain>
</file>

<file path=xl/sharedStrings.xml><?xml version="1.0" encoding="utf-8"?>
<sst xmlns="http://schemas.openxmlformats.org/spreadsheetml/2006/main" count="1755" uniqueCount="814">
  <si>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</si>
  <si>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</si>
  <si>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</si>
  <si>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</si>
  <si>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</si>
  <si>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</si>
  <si>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</si>
  <si>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</si>
  <si>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</si>
  <si>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</si>
  <si>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</si>
  <si>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</si>
  <si>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</si>
  <si>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</si>
  <si>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</si>
  <si>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</si>
  <si>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</si>
  <si>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</si>
  <si>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</si>
  <si>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</si>
  <si>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</si>
  <si>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</si>
  <si>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</si>
  <si>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</si>
  <si>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</si>
  <si>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</si>
  <si>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</si>
  <si>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</si>
  <si>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</si>
  <si>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</si>
  <si>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</si>
  <si>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</si>
  <si>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</si>
  <si>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</si>
  <si>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</si>
  <si>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</si>
  <si>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</si>
  <si>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</si>
  <si>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</si>
  <si>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</si>
  <si>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</si>
  <si>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</si>
  <si>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</si>
  <si>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</si>
  <si>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</si>
  <si>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</si>
  <si>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</si>
  <si>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</si>
  <si>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</si>
  <si>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</si>
  <si>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</si>
  <si>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</si>
  <si>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</si>
  <si>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</si>
  <si>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</si>
  <si>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</si>
  <si>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</si>
  <si>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</si>
  <si>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</si>
  <si>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</si>
  <si>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</si>
  <si>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</si>
  <si>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</si>
  <si>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</si>
  <si>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</si>
  <si>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</si>
  <si>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</si>
  <si>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</si>
  <si>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</si>
  <si>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</si>
  <si>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</si>
  <si>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</si>
  <si>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</si>
  <si>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</si>
  <si>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</si>
  <si>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</si>
  <si>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</si>
  <si>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</si>
  <si>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</si>
  <si>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</si>
  <si>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</si>
  <si>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</si>
  <si>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</si>
  <si>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</si>
  <si>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</si>
  <si>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</si>
  <si>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</si>
  <si>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</si>
  <si>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</si>
  <si>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</si>
  <si>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</si>
  <si>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</si>
  <si>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</si>
  <si>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</si>
  <si>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</si>
  <si>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</si>
  <si>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</si>
  <si>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</si>
  <si>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</si>
  <si>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</si>
  <si>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</si>
  <si>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</si>
  <si>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</si>
  <si>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</si>
  <si>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</si>
  <si>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</si>
  <si>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</si>
  <si>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</si>
  <si>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</si>
  <si>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</si>
  <si>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</si>
  <si>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</si>
  <si>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</si>
  <si>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</si>
  <si>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</si>
  <si>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</si>
  <si>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</si>
  <si>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</si>
  <si>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</si>
  <si>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</si>
  <si>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</si>
  <si>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</si>
  <si>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</si>
  <si>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</si>
  <si>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</si>
  <si>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</si>
  <si>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</si>
  <si>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</si>
  <si>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</si>
  <si>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</si>
  <si>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</si>
  <si>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</si>
  <si>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</si>
  <si>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</si>
  <si>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</si>
  <si>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</si>
  <si>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</si>
  <si>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</si>
  <si>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</si>
  <si>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</si>
  <si>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</si>
  <si>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</si>
  <si>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</si>
  <si>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</si>
  <si>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</si>
  <si>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</si>
  <si>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</si>
  <si>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</si>
  <si>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</si>
  <si>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</si>
  <si>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</si>
  <si>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</si>
  <si>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</si>
  <si>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</si>
  <si>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</si>
  <si>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</si>
  <si>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</si>
  <si>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</si>
  <si>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</si>
  <si>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</si>
  <si>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</si>
  <si>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</si>
  <si>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</si>
  <si>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</si>
  <si>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</si>
  <si>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</si>
  <si>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</si>
  <si>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</si>
  <si>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</si>
  <si>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</si>
  <si>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</si>
  <si>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</si>
  <si>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</si>
  <si>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</si>
  <si>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</si>
  <si>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</si>
  <si>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</si>
  <si>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</si>
  <si>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</si>
  <si>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</si>
  <si>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</si>
  <si>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</si>
  <si>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</si>
  <si>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</si>
  <si>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</si>
  <si>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</si>
  <si>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</si>
  <si>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</si>
  <si>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</si>
  <si>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</si>
  <si>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</si>
  <si>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</si>
  <si>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A.SO3.1.1-01A</t>
  </si>
  <si>
    <t>Pravno svetovanje tujcem v postopkih vračanja iz Republike Slovenije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</si>
  <si>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</si>
  <si>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</si>
  <si>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</si>
  <si>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</si>
  <si>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A.SO3.1.2-01A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</si>
  <si>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</si>
  <si>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</si>
  <si>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</si>
  <si>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</si>
  <si>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A.SO3.1.3-01A</t>
  </si>
  <si>
    <t>A.SO3.1.3-02</t>
  </si>
  <si>
    <t>Izboljšanje pogojev bivanja v Centru za tujce in in nadgradnja administrativnih postopkov</t>
  </si>
  <si>
    <t>A.SO3.1.3-02A</t>
  </si>
  <si>
    <t>Izboljšanje pogojev bivanja v Centru za tujce in nadgradnja administrativnih postopkov.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</si>
  <si>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</si>
  <si>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</si>
  <si>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</si>
  <si>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</si>
  <si>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Socialna, psihološka in zdravstvena pomoč za pridržane osebe in posebna pomoč za ranljive osebe</t>
  </si>
  <si>
    <t>A.SO3.1.4-01</t>
  </si>
  <si>
    <t>Psihosocialna in zdravstvena oskrba tujcev</t>
  </si>
  <si>
    <t>A.SO3.1.4-01A</t>
  </si>
  <si>
    <t>A.SO3.1.5</t>
  </si>
  <si>
    <t>Gradnja kapacitet in usposabljanje kadrov vključenih v postopke vračanja</t>
  </si>
  <si>
    <t>A.SO3.1.5-01</t>
  </si>
  <si>
    <t>Izobraževanje in usposabljanje osebja Centra za tujce</t>
  </si>
  <si>
    <t>A.SO3.1.6</t>
  </si>
  <si>
    <t>Razširitev mreže prevajalcev in tolmačev</t>
  </si>
  <si>
    <t>A.SO3.1.6-01</t>
  </si>
  <si>
    <t>A.SO3.1.6-01A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</si>
  <si>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</si>
  <si>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</si>
  <si>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</si>
  <si>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</si>
  <si>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</si>
  <si>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</si>
  <si>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A.SO3.2.1-01A</t>
  </si>
  <si>
    <t>Prostovoljno vračanje tujcev iz Republike Slovenije in reintegracijski programi v državi vrnitve tujcev</t>
  </si>
  <si>
    <t>A.SO3.2.1-01B</t>
  </si>
  <si>
    <t>A.SO3.2.2</t>
  </si>
  <si>
    <t xml:space="preserve">Sodelovanje s konzularnimi organi in službami za priseljevanje v tretjih državah </t>
  </si>
  <si>
    <t>A.SO3.2.2-01</t>
  </si>
  <si>
    <t>Sodelovanje z diplomatsko-konzularnimi predstavništvi</t>
  </si>
  <si>
    <t>A.SO3.2.2-01A</t>
  </si>
  <si>
    <t>A.SO3.2.3</t>
  </si>
  <si>
    <t xml:space="preserve">Priprava in izvedba operacij vračanja (upravni stroški, potni stroški, nastanitev ...) </t>
  </si>
  <si>
    <t>Priprava in izvedba operacij vračanja (upravni stroški in stroški za zaposlene, potni stroški, nastanitev, stroški zdravljenja in preostali stroški, povezani z uspešno in varno izvedbo operacije)</t>
  </si>
  <si>
    <t>A.SO3.2.3-01</t>
  </si>
  <si>
    <t>Vračanje tujcev</t>
  </si>
  <si>
    <t>A.SO3.2.3-01A</t>
  </si>
  <si>
    <t>A.SO3.2.4</t>
  </si>
  <si>
    <t>Pomoč po vrnitvi pri prostovoljnem in prisilnem vračanju (prevoz, prvo nastanitev itd.)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</si>
  <si>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</si>
  <si>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</si>
  <si>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</si>
  <si>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</si>
  <si>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</si>
  <si>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</si>
  <si>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A.SO3.3.2</t>
  </si>
  <si>
    <t xml:space="preserve">Sodelovanje z organizacijami pri zagotavljanju storitev za DTD med pridržanjem </t>
  </si>
  <si>
    <t>A.SO3.3.3</t>
  </si>
  <si>
    <t xml:space="preserve">Sodelovanje s članicami EU pri izmenjavi praks na področjih, povezanih z ukrepi vračanja 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</si>
  <si>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</si>
  <si>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</si>
  <si>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</si>
  <si>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</si>
  <si>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</si>
  <si>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</si>
  <si>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</si>
  <si>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IB.SO1.1.1-02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</si>
  <si>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</si>
  <si>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</si>
  <si>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</si>
  <si>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</si>
  <si>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IB.SO1.1.2-02</t>
  </si>
  <si>
    <t>Nakup opreme za odvzem prstnih odtisov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</si>
  <si>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</si>
  <si>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</si>
  <si>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</si>
  <si>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</si>
  <si>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IB.SO1.1.4</t>
  </si>
  <si>
    <t>Nakup opreme za odkrivanje ponarejenih dokumentov in licenc za dostop do baz podatkov</t>
  </si>
  <si>
    <t>IB.SO1.1.4-01</t>
  </si>
  <si>
    <t>Nakup opreme za odkrivanje ponarejenih dokumentov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</si>
  <si>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</si>
  <si>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</si>
  <si>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</si>
  <si>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</si>
  <si>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</si>
  <si>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</si>
  <si>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</si>
  <si>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</si>
  <si>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</si>
  <si>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</si>
  <si>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</si>
  <si>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</si>
  <si>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</si>
  <si>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IB.SO1.2.3</t>
  </si>
  <si>
    <t>Prednapotitveno usposabljanje o jezikovnih in medkulturnih kompetencah zaposlenih</t>
  </si>
  <si>
    <t>IB.SO1.2.3-01</t>
  </si>
  <si>
    <t>Jezikovni tečaji za zaposlene na konzularnih oddelkih</t>
  </si>
  <si>
    <t>IB.SO2</t>
  </si>
  <si>
    <t>Meje</t>
  </si>
  <si>
    <t>IB.SO2.1</t>
  </si>
  <si>
    <t>EUROSUR</t>
  </si>
  <si>
    <t>IB.SO2.1.3</t>
  </si>
  <si>
    <t>Nabava policijskih patruljnih čolnov za nadzorovanje morske meje</t>
  </si>
  <si>
    <t>IB.SO2.1.3-01</t>
  </si>
  <si>
    <t>Sandra Turk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</si>
  <si>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</si>
  <si>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</si>
  <si>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</si>
  <si>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</si>
  <si>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</si>
  <si>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</si>
  <si>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</si>
  <si>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</si>
  <si>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</si>
  <si>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</si>
  <si>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</si>
  <si>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</si>
  <si>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</si>
  <si>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</si>
  <si>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</si>
  <si>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</si>
  <si>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</si>
  <si>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</si>
  <si>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</si>
  <si>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</si>
  <si>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</si>
  <si>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</si>
  <si>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</si>
  <si>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</si>
  <si>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</si>
  <si>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</si>
  <si>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</si>
  <si>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</si>
  <si>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</si>
  <si>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</si>
  <si>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</si>
  <si>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</si>
  <si>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</si>
  <si>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</si>
  <si>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</si>
  <si>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</si>
  <si>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</si>
  <si>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</si>
  <si>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IB.SO2.4.6-02</t>
  </si>
  <si>
    <t>Prenova prostorov primarnega sistema (Novo mesto)</t>
  </si>
  <si>
    <t>IB.SO2.4.6-06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</si>
  <si>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</si>
  <si>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</si>
  <si>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</si>
  <si>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</si>
  <si>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</si>
  <si>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</si>
  <si>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</si>
  <si>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</si>
  <si>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IB.SO2.5.1-03</t>
  </si>
  <si>
    <t>Nakup rentgenov za preglede pri nadzoru meje</t>
  </si>
  <si>
    <t>IB.SO2.5.2</t>
  </si>
  <si>
    <t>Naložbe v opremo za preverjanje dokumentov na policijskih enotah (oprema za preglede)</t>
  </si>
  <si>
    <t>IB.SO2.5.2-01</t>
  </si>
  <si>
    <t>IB.SO2.6</t>
  </si>
  <si>
    <t>IB.SO2.6.1</t>
  </si>
  <si>
    <t>Zamenjava opreme na mejnih prehodih z namenom zagotavljanja schengenskih standardov</t>
  </si>
  <si>
    <t>IB.SO2.6.1-01</t>
  </si>
  <si>
    <t>IB.SO2.6.2</t>
  </si>
  <si>
    <t>IB.SO2.6.2-01</t>
  </si>
  <si>
    <t>Napotitev uradnika za zvezo za priseljevanje v Srbijo (Beograd)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</si>
  <si>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</si>
  <si>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</si>
  <si>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</si>
  <si>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</si>
  <si>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</si>
  <si>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</si>
  <si>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</si>
  <si>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</si>
  <si>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IB.SO3</t>
  </si>
  <si>
    <t>Operativna podpora</t>
  </si>
  <si>
    <t>IB.SO3.1</t>
  </si>
  <si>
    <t>Operativna podpora za vizume</t>
  </si>
  <si>
    <t>IB.SO3.1.1</t>
  </si>
  <si>
    <t>IB.SO3.1.1-01</t>
  </si>
  <si>
    <t xml:space="preserve">Stroški plač </t>
  </si>
  <si>
    <t>IB.SO3.2</t>
  </si>
  <si>
    <t>Operativna podpora za meje</t>
  </si>
  <si>
    <t>IB.SO3.2.1</t>
  </si>
  <si>
    <t>Vzdrževanje SIS II komunikacijskega vnesnika (SIB)</t>
  </si>
  <si>
    <t>IB.SO3.2.10-01</t>
  </si>
  <si>
    <t>Vzdrževanje SIS II komunikacijskega vmesnika (SIB)</t>
  </si>
  <si>
    <t>IB.SO3.2.1-02</t>
  </si>
  <si>
    <t>Stroški plač (SIS - pripravljenost na domu)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</si>
  <si>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</si>
  <si>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</si>
  <si>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</si>
  <si>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</si>
  <si>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</si>
  <si>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</si>
  <si>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</si>
  <si>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</si>
  <si>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IB.SO3.2.2-02</t>
  </si>
  <si>
    <t>Stroški vzdrževanja videonadzornih sistemov na državni meji</t>
  </si>
  <si>
    <t>IB.SO3.2.3</t>
  </si>
  <si>
    <t>Vzdrževanje in nadgradnja operativnih zmogljivosti na morju</t>
  </si>
  <si>
    <t>IB.SO3.2.3-01</t>
  </si>
  <si>
    <t>IB.SO3.2.4</t>
  </si>
  <si>
    <t>Upravljanje in vzdrževanje infrastrukture mejnih prehodov</t>
  </si>
  <si>
    <t>IB.SO3.2.4-01</t>
  </si>
  <si>
    <t>IB.SO3.2.9</t>
  </si>
  <si>
    <t xml:space="preserve">Vzdrževanje in uporaba nacionalne SIS II infrastrukture </t>
  </si>
  <si>
    <t>IB.SO3.2.9-01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</si>
  <si>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</si>
  <si>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</si>
  <si>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</si>
  <si>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</si>
  <si>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</si>
  <si>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</si>
  <si>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</si>
  <si>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</si>
  <si>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</si>
  <si>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</si>
  <si>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</si>
  <si>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</si>
  <si>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</si>
  <si>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</si>
  <si>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</si>
  <si>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</si>
  <si>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</si>
  <si>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</si>
  <si>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</si>
  <si>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</si>
  <si>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</si>
  <si>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</si>
  <si>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</si>
  <si>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</si>
  <si>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</si>
  <si>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</si>
  <si>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</si>
  <si>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</si>
  <si>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</si>
  <si>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</si>
  <si>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</si>
  <si>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</si>
  <si>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</si>
  <si>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</si>
  <si>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</si>
  <si>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</si>
  <si>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</si>
  <si>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</si>
  <si>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</si>
  <si>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</si>
  <si>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</si>
  <si>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</si>
  <si>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</si>
  <si>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</si>
  <si>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</si>
  <si>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</si>
  <si>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</si>
  <si>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</si>
  <si>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</si>
  <si>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</si>
  <si>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</si>
  <si>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</si>
  <si>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</si>
  <si>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</si>
  <si>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</si>
  <si>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</si>
  <si>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</si>
  <si>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</si>
  <si>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</si>
  <si>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</si>
  <si>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</si>
  <si>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</si>
  <si>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</si>
  <si>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</si>
  <si>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</si>
  <si>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</si>
  <si>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</si>
  <si>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</si>
  <si>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</si>
  <si>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</si>
  <si>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</si>
  <si>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</si>
  <si>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</si>
  <si>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</si>
  <si>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</si>
  <si>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</si>
  <si>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</si>
  <si>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</si>
  <si>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</si>
  <si>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</si>
  <si>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</si>
  <si>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</si>
  <si>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</si>
  <si>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</si>
  <si>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</si>
  <si>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</si>
  <si>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</si>
  <si>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</si>
  <si>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</si>
  <si>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</si>
  <si>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</si>
  <si>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</si>
  <si>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</si>
  <si>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</si>
  <si>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</si>
  <si>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</si>
  <si>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</si>
  <si>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</si>
  <si>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</si>
  <si>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</si>
  <si>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</si>
  <si>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</si>
  <si>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</si>
  <si>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</si>
  <si>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</si>
  <si>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</si>
  <si>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</si>
  <si>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</si>
  <si>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</si>
  <si>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</si>
  <si>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</si>
  <si>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</si>
  <si>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</si>
  <si>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</si>
  <si>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</si>
  <si>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</si>
  <si>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</si>
  <si>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</si>
  <si>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</si>
  <si>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</si>
  <si>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</si>
  <si>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</si>
  <si>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</si>
  <si>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</si>
  <si>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</si>
  <si>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</si>
  <si>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</si>
  <si>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</si>
  <si>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</si>
  <si>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</si>
  <si>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</si>
  <si>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</si>
  <si>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</si>
  <si>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</si>
  <si>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</si>
  <si>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</si>
  <si>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</si>
  <si>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</si>
  <si>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</si>
  <si>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</si>
  <si>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</si>
  <si>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</si>
  <si>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</si>
  <si>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</si>
  <si>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</si>
  <si>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</si>
  <si>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</si>
  <si>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</si>
  <si>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</si>
  <si>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</si>
  <si>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</si>
  <si>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</si>
  <si>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</si>
  <si>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</si>
  <si>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</si>
  <si>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</si>
  <si>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</si>
  <si>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</si>
  <si>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</si>
  <si>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</si>
  <si>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</si>
  <si>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</si>
  <si>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</si>
  <si>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</si>
  <si>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</si>
  <si>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</si>
  <si>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</si>
  <si>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</si>
  <si>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</si>
  <si>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</si>
  <si>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</si>
  <si>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</si>
  <si>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</si>
  <si>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</si>
  <si>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</si>
  <si>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</si>
  <si>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</si>
  <si>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</si>
  <si>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</si>
  <si>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</si>
  <si>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</si>
  <si>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</si>
  <si>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</si>
  <si>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</si>
  <si>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</si>
  <si>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</si>
  <si>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</si>
  <si>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</si>
  <si>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</si>
  <si>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</si>
  <si>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</si>
  <si>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</si>
  <si>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</si>
  <si>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</si>
  <si>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</si>
  <si>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</si>
  <si>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</si>
  <si>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</si>
  <si>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</si>
  <si>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</si>
  <si>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</si>
  <si>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</si>
  <si>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</si>
  <si>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</si>
  <si>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</si>
  <si>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</si>
  <si>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</si>
  <si>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</si>
  <si>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</si>
  <si>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</si>
  <si>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</si>
  <si>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</si>
  <si>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</si>
  <si>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</si>
  <si>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</si>
  <si>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</si>
  <si>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</si>
  <si>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</si>
  <si>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</si>
  <si>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</si>
  <si>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</si>
  <si>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</si>
  <si>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</si>
  <si>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</si>
  <si>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</si>
  <si>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</si>
  <si>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</si>
  <si>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</si>
  <si>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</si>
  <si>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</si>
  <si>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</si>
  <si>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</si>
  <si>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</si>
  <si>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</si>
  <si>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</si>
  <si>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</si>
  <si>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</si>
  <si>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</si>
  <si>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</si>
  <si>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</si>
  <si>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</si>
  <si>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</si>
  <si>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</si>
  <si>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</si>
  <si>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</si>
  <si>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</si>
  <si>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</si>
  <si>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</si>
  <si>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</si>
  <si>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</si>
  <si>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</si>
  <si>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</si>
  <si>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</si>
  <si>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</si>
  <si>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</si>
  <si>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</si>
  <si>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</si>
  <si>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</si>
  <si>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</si>
  <si>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</si>
  <si>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</si>
  <si>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</si>
  <si>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</si>
  <si>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</si>
  <si>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</si>
  <si>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</si>
  <si>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</si>
  <si>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</si>
  <si>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</si>
  <si>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</si>
  <si>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</si>
  <si>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</si>
  <si>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</si>
  <si>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</si>
  <si>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</si>
  <si>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</si>
  <si>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</si>
  <si>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</si>
  <si>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</si>
  <si>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</si>
  <si>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</si>
  <si>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</si>
  <si>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</si>
  <si>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</si>
  <si>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</si>
  <si>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</si>
  <si>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</si>
  <si>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</si>
  <si>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</si>
  <si>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</si>
  <si>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</si>
  <si>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</si>
  <si>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</si>
  <si>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</si>
  <si>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</si>
  <si>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</si>
  <si>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</si>
  <si>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</si>
  <si>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</si>
  <si>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</si>
  <si>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</si>
  <si>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</si>
  <si>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</si>
  <si>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</si>
  <si>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</si>
  <si>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</si>
  <si>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</si>
  <si>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</si>
  <si>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</si>
  <si>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</si>
  <si>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</si>
  <si>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</si>
  <si>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</si>
  <si>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</si>
  <si>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</si>
  <si>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</si>
  <si>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</si>
  <si>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</si>
  <si>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</si>
  <si>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</si>
  <si>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</si>
  <si>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</si>
  <si>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</si>
  <si>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</si>
  <si>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</si>
  <si>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</si>
  <si>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</si>
  <si>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</si>
  <si>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</si>
  <si>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</si>
  <si>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</si>
  <si>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</si>
  <si>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</si>
  <si>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</si>
  <si>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</si>
  <si>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</si>
  <si>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</si>
  <si>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</si>
  <si>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A.SO3.1.3-03A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</si>
  <si>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</si>
  <si>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</si>
  <si>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</si>
  <si>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</si>
  <si>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</si>
  <si>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</si>
  <si>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</si>
  <si>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</si>
  <si>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</si>
  <si>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</si>
  <si>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</si>
  <si>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</si>
  <si>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</si>
  <si>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</si>
  <si>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IB.SO2.2.1-03</t>
  </si>
  <si>
    <t>Prenova SIS II - NOV</t>
  </si>
  <si>
    <t>SKUPAJ IB</t>
  </si>
  <si>
    <t>IB.TA1</t>
  </si>
  <si>
    <t>ISF Borders - Tehnična pomoč</t>
  </si>
  <si>
    <t>IB.TA1.1</t>
  </si>
  <si>
    <t>IB.TA1.1.1</t>
  </si>
  <si>
    <t>IB.TA1.1.1-01</t>
  </si>
  <si>
    <t>ISF Borders - Tehnična pomoč za odgovorni organ</t>
  </si>
  <si>
    <t>Zamenjava amortizirane IKT opreme na schengenski meji</t>
  </si>
  <si>
    <t>IB.SO2.6.4-03</t>
  </si>
  <si>
    <t>IB.SO2.4.6-07</t>
  </si>
  <si>
    <t>Videonadzor mejnih točk z migrantsko problematiko</t>
  </si>
  <si>
    <t>N</t>
  </si>
  <si>
    <t>Način 
dodelitve</t>
  </si>
  <si>
    <t>Sklad / Posebni cilj / 
Nacionalni cilj / Ukrep</t>
  </si>
  <si>
    <t>Posebni 
cilj</t>
  </si>
  <si>
    <t>Nacionalni 
cilj</t>
  </si>
  <si>
    <t>Napotitev uradnika za zvezo za priseljevanje v državo Zahodnega Balkana</t>
  </si>
  <si>
    <t>Nabava opreme za osnovno preverjanje dokumentov</t>
  </si>
  <si>
    <t>Stroški osebja MZZ</t>
  </si>
  <si>
    <t>Stroški osebja MNZ</t>
  </si>
  <si>
    <t>IB.SO3.2.10</t>
  </si>
  <si>
    <t>Zagotavljanje kvalitetne povezljivosti do MZZ</t>
  </si>
  <si>
    <t>MZZ</t>
  </si>
  <si>
    <t>Policija - UUP</t>
  </si>
  <si>
    <t>Policija - UIT</t>
  </si>
  <si>
    <t>Policija - PA</t>
  </si>
  <si>
    <t>MJU</t>
  </si>
  <si>
    <t>Policija - SMPO</t>
  </si>
  <si>
    <t>IB.SO2.6.5</t>
  </si>
  <si>
    <t>EES</t>
  </si>
  <si>
    <t>IB.SO2.6.5-01</t>
  </si>
  <si>
    <t>IB.SO2.6.5-02</t>
  </si>
  <si>
    <t>AFIS</t>
  </si>
  <si>
    <t>IB.SO2.2.1-04</t>
  </si>
  <si>
    <t xml:space="preserve"> EES - Policija</t>
  </si>
  <si>
    <t xml:space="preserve"> EES - MZZ</t>
  </si>
  <si>
    <t>Priprava na vzpostavitev EES -Policija</t>
  </si>
  <si>
    <t>Nakup termovizijskih naprav</t>
  </si>
  <si>
    <t>IB.SO2.6.5-03</t>
  </si>
  <si>
    <t>IB.SO2.6.4-04</t>
  </si>
  <si>
    <t>Prenova nacionalnega sistema SIS II - dodatno</t>
  </si>
  <si>
    <t>Vzpostavitev ETIAS - dodatno</t>
  </si>
  <si>
    <t>Prilagoditev VIS zahtevam EES in ostalim IT sistemom - dodatno</t>
  </si>
  <si>
    <t>IB.SO2.6.5-04</t>
  </si>
  <si>
    <t>Vzpostavitev EES - oprema - dodatno</t>
  </si>
  <si>
    <t>IB.SO2.6.6</t>
  </si>
  <si>
    <t xml:space="preserve">Naložbe povezane z drugimi IT sistemi </t>
  </si>
  <si>
    <t>IB.SO2.6.6-01</t>
  </si>
  <si>
    <t>IB.SO2.6.6-02</t>
  </si>
  <si>
    <t>Posodobitev programske opreme EURODAC - dodatno</t>
  </si>
  <si>
    <t>IB.SO1.1.3-02</t>
  </si>
  <si>
    <t>Akcijski načrta ISFB 1.6</t>
  </si>
  <si>
    <t>Policija - 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</si>
</sst>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2" borderId="3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0" xfId="0" applyNumberFormat="1" applyAlignment="1">
      <alignment wrapText="1"/>
    </xf>
    <xf numFmtId="4" fontId="0" fillId="0" borderId="0" xfId="0" applyNumberFormat="1"/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5" borderId="4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0" fontId="0" fillId="7" borderId="4" xfId="0" applyNumberFormat="1" applyFill="1" applyBorder="1" applyAlignment="1">
      <alignment wrapText="1"/>
    </xf>
    <xf numFmtId="4" fontId="4" fillId="0" borderId="0" xfId="0" applyNumberFormat="1" applyFont="1"/>
    <xf numFmtId="0" fontId="1" fillId="0" borderId="0" xfId="0" applyFont="1"/>
    <xf numFmtId="14" fontId="0" fillId="0" borderId="0" xfId="0" applyNumberFormat="1"/>
    <xf numFmtId="4" fontId="0" fillId="4" borderId="0" xfId="0" applyNumberFormat="1" applyFill="1"/>
    <xf numFmtId="4" fontId="4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4" fillId="3" borderId="1" xfId="0" applyNumberFormat="1" applyFont="1" applyFill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3" xfId="0" applyNumberFormat="1" applyFont="1" applyBorder="1" applyAlignment="1">
      <alignment wrapText="1"/>
    </xf>
    <xf numFmtId="0" fontId="4" fillId="0" borderId="4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5" fillId="4" borderId="0" xfId="0" applyFont="1" applyFill="1"/>
    <xf numFmtId="4" fontId="5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5" fillId="0" borderId="0" xfId="0" applyFont="1"/>
    <xf numFmtId="4" fontId="5" fillId="0" borderId="0" xfId="0" applyNumberFormat="1" applyFont="1"/>
    <xf numFmtId="4" fontId="0" fillId="3" borderId="1" xfId="0" applyNumberFormat="1" applyFill="1" applyBorder="1" applyAlignment="1" applyProtection="1">
      <alignment wrapText="1"/>
      <protection locked="0"/>
    </xf>
    <xf numFmtId="0" fontId="0" fillId="0" borderId="3" xfId="0" applyNumberFormat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4" fontId="0" fillId="3" borderId="1" xfId="0" applyNumberForma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wrapText="1"/>
    </xf>
    <xf numFmtId="0" fontId="0" fillId="2" borderId="4" xfId="0" applyNumberFormat="1" applyFill="1" applyBorder="1" applyAlignment="1" applyProtection="1">
      <alignment wrapText="1"/>
    </xf>
    <xf numFmtId="14" fontId="0" fillId="4" borderId="1" xfId="0" applyNumberFormat="1" applyFill="1" applyBorder="1" applyAlignment="1" applyProtection="1">
      <alignment wrapText="1"/>
    </xf>
    <xf numFmtId="4" fontId="1" fillId="3" borderId="1" xfId="0" applyNumberFormat="1" applyFont="1" applyFill="1" applyBorder="1" applyAlignment="1" applyProtection="1">
      <alignment wrapText="1"/>
      <protection locked="0"/>
    </xf>
    <xf numFmtId="0" fontId="4" fillId="2" borderId="3" xfId="0" applyNumberFormat="1" applyFont="1" applyFill="1" applyBorder="1" applyAlignment="1" applyProtection="1">
      <alignment wrapText="1"/>
      <protection locked="0"/>
    </xf>
    <xf numFmtId="0" fontId="4" fillId="2" borderId="4" xfId="0" applyNumberFormat="1" applyFont="1" applyFill="1" applyBorder="1" applyAlignment="1" applyProtection="1">
      <alignment wrapText="1"/>
      <protection locked="0"/>
    </xf>
    <xf numFmtId="14" fontId="4" fillId="3" borderId="1" xfId="0" applyNumberFormat="1" applyFont="1" applyFill="1" applyBorder="1" applyAlignment="1" applyProtection="1">
      <alignment wrapText="1"/>
      <protection locked="0"/>
    </xf>
    <xf numFmtId="0" fontId="0" fillId="0" borderId="0" xfId="0" applyProtection="1"/>
    <xf numFmtId="0" fontId="0" fillId="0" borderId="0" xfId="0" applyFill="1" applyProtection="1"/>
    <xf numFmtId="0" fontId="0" fillId="0" borderId="0" xfId="0" applyFill="1" applyProtection="1"/>
    <xf numFmtId="0" fontId="0" fillId="4" borderId="0" xfId="0" applyFill="1" applyProtection="1"/>
    <xf numFmtId="0" fontId="6" fillId="4" borderId="0" xfId="0" applyFont="1" applyFill="1" applyBorder="1" applyProtection="1"/>
    <xf numFmtId="0" fontId="6" fillId="0" borderId="0" xfId="0" applyFont="1" applyBorder="1" applyProtection="1"/>
    <xf numFmtId="0" fontId="0" fillId="0" borderId="0" xfId="0" applyBorder="1" applyProtection="1"/>
    <xf numFmtId="0" fontId="7" fillId="0" borderId="1" xfId="0" quotePrefix="1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wrapText="1"/>
    </xf>
    <xf numFmtId="0" fontId="7" fillId="0" borderId="1" xfId="0" applyNumberFormat="1" applyFont="1" applyBorder="1" applyAlignment="1" applyProtection="1">
      <alignment horizontal="left" wrapText="1"/>
    </xf>
    <xf numFmtId="0" fontId="6" fillId="10" borderId="1" xfId="0" applyNumberFormat="1" applyFont="1" applyFill="1" applyBorder="1" applyAlignment="1" applyProtection="1">
      <alignment wrapText="1"/>
    </xf>
    <xf numFmtId="4" fontId="6" fillId="10" borderId="1" xfId="0" applyNumberFormat="1" applyFont="1" applyFill="1" applyBorder="1" applyAlignment="1" applyProtection="1">
      <alignment wrapText="1"/>
    </xf>
    <xf numFmtId="0" fontId="6" fillId="5" borderId="1" xfId="0" applyNumberFormat="1" applyFont="1" applyFill="1" applyBorder="1" applyAlignment="1" applyProtection="1">
      <alignment wrapText="1"/>
    </xf>
    <xf numFmtId="4" fontId="6" fillId="5" borderId="1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wrapText="1"/>
    </xf>
    <xf numFmtId="4" fontId="6" fillId="4" borderId="1" xfId="0" applyNumberFormat="1" applyFont="1" applyFill="1" applyBorder="1" applyAlignment="1" applyProtection="1">
      <alignment wrapText="1"/>
    </xf>
    <xf numFmtId="0" fontId="6" fillId="11" borderId="1" xfId="0" applyNumberFormat="1" applyFont="1" applyFill="1" applyBorder="1" applyAlignment="1" applyProtection="1">
      <alignment wrapText="1"/>
    </xf>
    <xf numFmtId="4" fontId="6" fillId="11" borderId="1" xfId="0" applyNumberFormat="1" applyFont="1" applyFill="1" applyBorder="1" applyAlignment="1" applyProtection="1">
      <alignment wrapText="1"/>
    </xf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4" fontId="6" fillId="4" borderId="1" xfId="0" applyNumberFormat="1" applyFont="1" applyFill="1" applyBorder="1" applyAlignment="1" applyProtection="1">
      <alignment wrapText="1"/>
      <protection locked="0"/>
    </xf>
    <xf numFmtId="4" fontId="2" fillId="4" borderId="1" xfId="0" applyNumberFormat="1" applyFont="1" applyFill="1" applyBorder="1" applyAlignment="1" applyProtection="1">
      <alignment wrapText="1"/>
      <protection locked="0"/>
    </xf>
    <xf numFmtId="0" fontId="6" fillId="0" borderId="1" xfId="0" applyNumberFormat="1" applyFont="1" applyFill="1" applyBorder="1" applyAlignment="1" applyProtection="1">
      <alignment wrapText="1"/>
    </xf>
    <xf numFmtId="4" fontId="6" fillId="0" borderId="1" xfId="0" applyNumberFormat="1" applyFont="1" applyFill="1" applyBorder="1" applyAlignment="1" applyProtection="1">
      <alignment wrapText="1"/>
    </xf>
    <xf numFmtId="4" fontId="6" fillId="0" borderId="1" xfId="0" applyNumberFormat="1" applyFont="1" applyFill="1" applyBorder="1" applyAlignment="1" applyProtection="1">
      <alignment wrapText="1"/>
      <protection locked="0"/>
    </xf>
    <xf numFmtId="0" fontId="6" fillId="11" borderId="1" xfId="0" applyFont="1" applyFill="1" applyBorder="1" applyProtection="1"/>
    <xf numFmtId="0" fontId="6" fillId="12" borderId="1" xfId="0" applyFont="1" applyFill="1" applyBorder="1" applyProtection="1"/>
    <xf numFmtId="0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 applyProtection="1">
      <alignment wrapText="1"/>
    </xf>
    <xf numFmtId="0" fontId="6" fillId="5" borderId="1" xfId="0" applyFont="1" applyFill="1" applyBorder="1" applyProtection="1"/>
    <xf numFmtId="0" fontId="6" fillId="4" borderId="1" xfId="0" applyFont="1" applyFill="1" applyBorder="1" applyProtection="1"/>
    <xf numFmtId="4" fontId="0" fillId="0" borderId="0" xfId="0" applyNumberFormat="1" applyFill="1" applyProtection="1"/>
    <xf numFmtId="4" fontId="8" fillId="4" borderId="1" xfId="0" applyNumberFormat="1" applyFont="1" applyFill="1" applyBorder="1" applyAlignment="1" applyProtection="1">
      <alignment wrapText="1"/>
      <protection locked="0"/>
    </xf>
    <xf numFmtId="4" fontId="8" fillId="4" borderId="1" xfId="0" applyNumberFormat="1" applyFont="1" applyFill="1" applyBorder="1" applyAlignment="1" applyProtection="1">
      <alignment wrapText="1"/>
    </xf>
    <xf numFmtId="4" fontId="2" fillId="0" borderId="1" xfId="0" applyNumberFormat="1" applyFont="1" applyFill="1" applyBorder="1" applyAlignment="1" applyProtection="1">
      <alignment wrapText="1"/>
    </xf>
    <xf numFmtId="0" fontId="4" fillId="4" borderId="0" xfId="0" applyFont="1" applyFill="1" applyProtection="1"/>
    <xf numFmtId="4" fontId="0" fillId="4" borderId="0" xfId="0" applyNumberFormat="1" applyFill="1" applyProtection="1"/>
    <xf numFmtId="4" fontId="4" fillId="4" borderId="0" xfId="0" applyNumberFormat="1" applyFont="1" applyFill="1" applyProtection="1"/>
    <xf numFmtId="4" fontId="6" fillId="0" borderId="0" xfId="0" applyNumberFormat="1" applyFont="1" applyBorder="1" applyProtection="1"/>
    <xf numFmtId="4" fontId="6" fillId="10" borderId="2" xfId="0" applyNumberFormat="1" applyFont="1" applyFill="1" applyBorder="1" applyAlignment="1" applyProtection="1">
      <alignment wrapText="1"/>
    </xf>
    <xf numFmtId="4" fontId="0" fillId="0" borderId="0" xfId="0" applyNumberFormat="1" applyBorder="1" applyProtection="1"/>
    <xf numFmtId="3" fontId="0" fillId="0" borderId="0" xfId="0" applyNumberFormat="1" applyProtection="1"/>
    <xf numFmtId="4" fontId="3" fillId="4" borderId="0" xfId="0" applyNumberFormat="1" applyFont="1" applyFill="1" applyBorder="1" applyAlignment="1" applyProtection="1">
      <alignment wrapText="1"/>
      <protection locked="0"/>
    </xf>
    <xf numFmtId="4" fontId="5" fillId="0" borderId="0" xfId="0" applyNumberFormat="1" applyFont="1" applyProtection="1"/>
    <xf numFmtId="4" fontId="6" fillId="4" borderId="0" xfId="0" applyNumberFormat="1" applyFont="1" applyFill="1" applyBorder="1" applyProtection="1"/>
    <xf numFmtId="4" fontId="1" fillId="4" borderId="1" xfId="0" applyNumberFormat="1" applyFont="1" applyFill="1" applyBorder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zoomScale="70" zoomScaleNormal="70" workbookViewId="0">
      <selection activeCell="P11" sqref="P11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59" t="s">
        <v>709</v>
      </c>
      <c r="B1" s="59" t="s">
        <v>710</v>
      </c>
      <c r="C1" s="59" t="s">
        <v>711</v>
      </c>
      <c r="D1" s="60" t="s">
        <v>712</v>
      </c>
      <c r="E1" s="60" t="s">
        <v>713</v>
      </c>
      <c r="F1" s="60" t="s">
        <v>714</v>
      </c>
      <c r="G1" s="60" t="s">
        <v>715</v>
      </c>
      <c r="H1" s="60" t="s">
        <v>716</v>
      </c>
      <c r="I1" s="60" t="s">
        <v>717</v>
      </c>
      <c r="J1" s="60" t="s">
        <v>718</v>
      </c>
      <c r="K1" s="60" t="s">
        <v>719</v>
      </c>
      <c r="L1" s="60" t="s">
        <v>720</v>
      </c>
      <c r="M1" s="60" t="s">
        <v>721</v>
      </c>
      <c r="N1" s="60" t="s">
        <v>722</v>
      </c>
      <c r="O1" s="9" t="s">
        <v>723</v>
      </c>
      <c r="P1" s="9" t="s">
        <v>724</v>
      </c>
      <c r="Q1" s="9" t="s">
        <v>725</v>
      </c>
      <c r="R1" s="9" t="s">
        <v>726</v>
      </c>
      <c r="S1" s="9" t="s">
        <v>718</v>
      </c>
      <c r="T1" s="9" t="s">
        <v>719</v>
      </c>
    </row>
    <row r="2" spans="1:21" ht="25.5" x14ac:dyDescent="0.2">
      <c r="A2" s="61"/>
      <c r="B2" s="61"/>
      <c r="C2" s="61" t="s">
        <v>737</v>
      </c>
      <c r="D2" s="61"/>
      <c r="E2" s="61" t="s">
        <v>2</v>
      </c>
      <c r="F2" s="61"/>
      <c r="G2" s="61"/>
      <c r="H2" s="61"/>
      <c r="I2" s="61"/>
      <c r="J2" s="62">
        <f>+J4+J55</f>
        <v>12342644.003333334</v>
      </c>
      <c r="K2" s="62">
        <f>+K4+K55</f>
        <v>9256983</v>
      </c>
      <c r="L2" s="62">
        <f>+L4+L55</f>
        <v>3085661.0033333329</v>
      </c>
      <c r="M2" s="62"/>
      <c r="N2" s="62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739</v>
      </c>
    </row>
    <row r="3" spans="1:21" ht="25.5" x14ac:dyDescent="0.2">
      <c r="A3" s="63"/>
      <c r="B3" s="63"/>
      <c r="C3" s="63" t="s">
        <v>737</v>
      </c>
      <c r="D3" s="63"/>
      <c r="E3" s="63" t="s">
        <v>2</v>
      </c>
      <c r="F3" s="63"/>
      <c r="G3" s="63"/>
      <c r="H3" s="63"/>
      <c r="I3" s="63"/>
      <c r="J3" s="64">
        <f>+J5+J56</f>
        <v>9448701.120000001</v>
      </c>
      <c r="K3" s="64">
        <f>+K5+K56</f>
        <v>7086525.8399999999</v>
      </c>
      <c r="L3" s="64">
        <f t="shared" ref="L3:R3" si="0">+L5+L56</f>
        <v>2362175.2800000003</v>
      </c>
      <c r="M3" s="64">
        <f t="shared" si="0"/>
        <v>599345.00025000004</v>
      </c>
      <c r="N3" s="64">
        <f t="shared" si="0"/>
        <v>1981743.0334999999</v>
      </c>
      <c r="O3" s="20">
        <f t="shared" si="0"/>
        <v>2036143.2169999999</v>
      </c>
      <c r="P3" s="20">
        <f t="shared" si="0"/>
        <v>1623760.53</v>
      </c>
      <c r="Q3" s="20">
        <f t="shared" si="0"/>
        <v>1569760.33</v>
      </c>
      <c r="R3" s="20">
        <f t="shared" si="0"/>
        <v>1637949.0047499998</v>
      </c>
    </row>
    <row r="4" spans="1:21" x14ac:dyDescent="0.2">
      <c r="A4" s="61"/>
      <c r="B4" s="61"/>
      <c r="C4" s="61" t="s">
        <v>0</v>
      </c>
      <c r="D4" s="61" t="s">
        <v>1</v>
      </c>
      <c r="E4" s="61" t="s">
        <v>2</v>
      </c>
      <c r="F4" s="61"/>
      <c r="G4" s="61"/>
      <c r="H4" s="61"/>
      <c r="I4" s="61">
        <v>76.11</v>
      </c>
      <c r="J4" s="62">
        <f t="shared" ref="J4:L5" si="1">+J6+J46+J51</f>
        <v>4305192</v>
      </c>
      <c r="K4" s="62">
        <f t="shared" si="1"/>
        <v>3228894</v>
      </c>
      <c r="L4" s="62">
        <f t="shared" si="1"/>
        <v>1076298</v>
      </c>
      <c r="M4" s="62"/>
      <c r="N4" s="62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740</v>
      </c>
    </row>
    <row r="5" spans="1:21" x14ac:dyDescent="0.2">
      <c r="A5" s="63"/>
      <c r="B5" s="63"/>
      <c r="C5" s="63" t="s">
        <v>0</v>
      </c>
      <c r="D5" s="63" t="s">
        <v>1</v>
      </c>
      <c r="E5" s="63" t="s">
        <v>2</v>
      </c>
      <c r="F5" s="63"/>
      <c r="G5" s="63"/>
      <c r="H5" s="63"/>
      <c r="I5" s="63">
        <v>76.11</v>
      </c>
      <c r="J5" s="64">
        <f t="shared" si="1"/>
        <v>3147363.47</v>
      </c>
      <c r="K5" s="64">
        <f t="shared" si="1"/>
        <v>2360522.6025</v>
      </c>
      <c r="L5" s="64">
        <f t="shared" si="1"/>
        <v>786840.86750000005</v>
      </c>
      <c r="M5" s="64">
        <f t="shared" ref="M5:R5" si="2">+M7+M47+M52</f>
        <v>283741.80025000003</v>
      </c>
      <c r="N5" s="64">
        <f t="shared" si="2"/>
        <v>576244.63349999988</v>
      </c>
      <c r="O5" s="20">
        <f t="shared" si="2"/>
        <v>804139.21699999995</v>
      </c>
      <c r="P5" s="20">
        <f t="shared" si="2"/>
        <v>515374.46</v>
      </c>
      <c r="Q5" s="20">
        <f t="shared" si="2"/>
        <v>500000</v>
      </c>
      <c r="R5" s="20">
        <f t="shared" si="2"/>
        <v>467863.35475000006</v>
      </c>
    </row>
    <row r="6" spans="1:21" x14ac:dyDescent="0.2">
      <c r="A6" s="61"/>
      <c r="B6" s="61"/>
      <c r="C6" s="61" t="s">
        <v>3</v>
      </c>
      <c r="D6" s="61" t="s">
        <v>4</v>
      </c>
      <c r="E6" s="61" t="s">
        <v>5</v>
      </c>
      <c r="F6" s="61"/>
      <c r="G6" s="61"/>
      <c r="H6" s="61"/>
      <c r="I6" s="61">
        <v>75</v>
      </c>
      <c r="J6" s="62">
        <v>4046880</v>
      </c>
      <c r="K6" s="62">
        <v>3035160</v>
      </c>
      <c r="L6" s="62">
        <v>1011720</v>
      </c>
      <c r="M6" s="62"/>
      <c r="N6" s="62"/>
      <c r="O6" s="29"/>
      <c r="P6" s="29"/>
      <c r="Q6" s="29"/>
      <c r="R6" s="29"/>
    </row>
    <row r="7" spans="1:21" x14ac:dyDescent="0.2">
      <c r="A7" s="63"/>
      <c r="B7" s="63"/>
      <c r="C7" s="63" t="s">
        <v>3</v>
      </c>
      <c r="D7" s="63" t="s">
        <v>4</v>
      </c>
      <c r="E7" s="63" t="s">
        <v>5</v>
      </c>
      <c r="F7" s="63"/>
      <c r="G7" s="63"/>
      <c r="H7" s="63"/>
      <c r="I7" s="63">
        <v>75</v>
      </c>
      <c r="J7" s="64">
        <f>+J8+J25+J28+J29+J34+J35+J40+J43</f>
        <v>3147363.47</v>
      </c>
      <c r="K7" s="64">
        <f t="shared" ref="K7:R7" si="3">+K8+K25+K28+K29+K34+K35+K40+K43</f>
        <v>2360522.6025</v>
      </c>
      <c r="L7" s="64">
        <f t="shared" si="3"/>
        <v>786840.86750000005</v>
      </c>
      <c r="M7" s="64">
        <f t="shared" si="3"/>
        <v>283741.80025000003</v>
      </c>
      <c r="N7" s="64">
        <f t="shared" si="3"/>
        <v>576244.63349999988</v>
      </c>
      <c r="O7" s="20">
        <f t="shared" si="3"/>
        <v>804139.21699999995</v>
      </c>
      <c r="P7" s="20">
        <f t="shared" si="3"/>
        <v>515374.46</v>
      </c>
      <c r="Q7" s="20">
        <f t="shared" si="3"/>
        <v>500000</v>
      </c>
      <c r="R7" s="20">
        <f t="shared" si="3"/>
        <v>467863.35475000006</v>
      </c>
    </row>
    <row r="8" spans="1:21" ht="25.5" x14ac:dyDescent="0.2">
      <c r="A8" s="63"/>
      <c r="B8" s="63"/>
      <c r="C8" s="63" t="s">
        <v>6</v>
      </c>
      <c r="D8" s="63" t="s">
        <v>7</v>
      </c>
      <c r="E8" s="63" t="s">
        <v>8</v>
      </c>
      <c r="F8" s="63"/>
      <c r="G8" s="63"/>
      <c r="H8" s="63"/>
      <c r="I8" s="63">
        <v>75</v>
      </c>
      <c r="J8" s="64">
        <f>+J9+J11+J13+J15+J17+J19+J21+J23</f>
        <v>2586000</v>
      </c>
      <c r="K8" s="64">
        <f t="shared" ref="K8:R8" si="4">+K9+K11+K13+K15+K17+K19+K21+K23</f>
        <v>1939500</v>
      </c>
      <c r="L8" s="64">
        <f t="shared" si="4"/>
        <v>646500</v>
      </c>
      <c r="M8" s="64">
        <f t="shared" si="4"/>
        <v>235468.00025000001</v>
      </c>
      <c r="N8" s="64">
        <f t="shared" si="4"/>
        <v>417786.55349999992</v>
      </c>
      <c r="O8" s="20">
        <f t="shared" si="4"/>
        <v>525096.26699999999</v>
      </c>
      <c r="P8" s="20">
        <f t="shared" si="4"/>
        <v>473000</v>
      </c>
      <c r="Q8" s="20">
        <f t="shared" si="4"/>
        <v>484000</v>
      </c>
      <c r="R8" s="20">
        <f t="shared" si="4"/>
        <v>450649.17475000006</v>
      </c>
      <c r="S8" s="75" t="s">
        <v>757</v>
      </c>
      <c r="T8" s="75"/>
      <c r="U8" s="76">
        <f>1747326+556743</f>
        <v>2304069</v>
      </c>
    </row>
    <row r="9" spans="1:21" s="58" customFormat="1" ht="38.25" x14ac:dyDescent="0.2">
      <c r="A9" s="71">
        <v>1</v>
      </c>
      <c r="B9" s="71">
        <v>1</v>
      </c>
      <c r="C9" s="71" t="s">
        <v>9</v>
      </c>
      <c r="D9" s="71" t="s">
        <v>10</v>
      </c>
      <c r="E9" s="71" t="s">
        <v>11</v>
      </c>
      <c r="F9" s="71" t="s">
        <v>12</v>
      </c>
      <c r="G9" s="71" t="s">
        <v>738</v>
      </c>
      <c r="H9" s="71" t="s">
        <v>13</v>
      </c>
      <c r="I9" s="71">
        <v>75</v>
      </c>
      <c r="J9" s="72">
        <f>+M9+N9+O9+P9+Q9+R9</f>
        <v>480000</v>
      </c>
      <c r="K9" s="72">
        <f>0.75*J9</f>
        <v>360000</v>
      </c>
      <c r="L9" s="72">
        <f>+J9-K9</f>
        <v>120000</v>
      </c>
      <c r="M9" s="72">
        <v>66983.58</v>
      </c>
      <c r="N9" s="72">
        <v>16404.349999999999</v>
      </c>
      <c r="O9" s="73">
        <v>100000</v>
      </c>
      <c r="P9" s="73">
        <v>100000</v>
      </c>
      <c r="Q9" s="73">
        <v>100000</v>
      </c>
      <c r="R9" s="73">
        <v>96612.07</v>
      </c>
      <c r="S9" s="75" t="s">
        <v>758</v>
      </c>
      <c r="U9" s="76">
        <f>2009471+1012452</f>
        <v>3021923</v>
      </c>
    </row>
    <row r="10" spans="1:21" ht="38.25" x14ac:dyDescent="0.2">
      <c r="A10" s="65"/>
      <c r="B10" s="65">
        <v>1</v>
      </c>
      <c r="C10" s="65" t="s">
        <v>14</v>
      </c>
      <c r="D10" s="65" t="s">
        <v>10</v>
      </c>
      <c r="E10" s="65" t="s">
        <v>15</v>
      </c>
      <c r="F10" s="65"/>
      <c r="G10" s="65"/>
      <c r="H10" s="65"/>
      <c r="I10" s="65">
        <v>75</v>
      </c>
      <c r="J10" s="66">
        <v>223278.61</v>
      </c>
      <c r="K10" s="66">
        <v>167458.95000000001</v>
      </c>
      <c r="L10" s="66">
        <v>55819.66</v>
      </c>
      <c r="M10" s="66">
        <v>66983.58</v>
      </c>
      <c r="N10" s="66">
        <v>16404.349999999999</v>
      </c>
      <c r="O10" s="16">
        <v>100000</v>
      </c>
      <c r="P10" s="16">
        <v>39890.68</v>
      </c>
      <c r="Q10" s="16"/>
      <c r="R10" s="16"/>
    </row>
    <row r="11" spans="1:21" s="58" customFormat="1" ht="38.25" x14ac:dyDescent="0.2">
      <c r="A11" s="71">
        <v>2</v>
      </c>
      <c r="B11" s="71">
        <v>2</v>
      </c>
      <c r="C11" s="71" t="s">
        <v>16</v>
      </c>
      <c r="D11" s="71" t="s">
        <v>17</v>
      </c>
      <c r="E11" s="71" t="s">
        <v>11</v>
      </c>
      <c r="F11" s="71" t="s">
        <v>12</v>
      </c>
      <c r="G11" s="71" t="s">
        <v>738</v>
      </c>
      <c r="H11" s="71" t="s">
        <v>18</v>
      </c>
      <c r="I11" s="71">
        <v>75</v>
      </c>
      <c r="J11" s="72">
        <v>205000</v>
      </c>
      <c r="K11" s="72">
        <f>0.75*J11</f>
        <v>153750</v>
      </c>
      <c r="L11" s="72">
        <f>+J11-K11</f>
        <v>51250</v>
      </c>
      <c r="M11" s="72">
        <v>30317.698249999998</v>
      </c>
      <c r="N11" s="72">
        <v>35191.017249999997</v>
      </c>
      <c r="O11" s="73">
        <v>34491.279999999999</v>
      </c>
      <c r="P11" s="73">
        <v>35000</v>
      </c>
      <c r="Q11" s="73">
        <v>35000</v>
      </c>
      <c r="R11" s="73">
        <v>35000</v>
      </c>
    </row>
    <row r="12" spans="1:21" ht="51" x14ac:dyDescent="0.2">
      <c r="A12" s="65"/>
      <c r="B12" s="65">
        <v>2</v>
      </c>
      <c r="C12" s="65" t="s">
        <v>19</v>
      </c>
      <c r="D12" s="65" t="s">
        <v>20</v>
      </c>
      <c r="E12" s="65" t="s">
        <v>15</v>
      </c>
      <c r="F12" s="65"/>
      <c r="G12" s="65"/>
      <c r="H12" s="65"/>
      <c r="I12" s="65">
        <v>75</v>
      </c>
      <c r="J12" s="66">
        <v>100000</v>
      </c>
      <c r="K12" s="66">
        <v>75000</v>
      </c>
      <c r="L12" s="66">
        <v>25000</v>
      </c>
      <c r="M12" s="66">
        <v>30317.698249999998</v>
      </c>
      <c r="N12" s="66">
        <v>35191.017249999997</v>
      </c>
      <c r="O12" s="16">
        <v>34491.284500000002</v>
      </c>
      <c r="P12" s="16"/>
      <c r="Q12" s="16"/>
      <c r="R12" s="16"/>
    </row>
    <row r="13" spans="1:21" s="58" customFormat="1" ht="38.25" x14ac:dyDescent="0.2">
      <c r="A13" s="71">
        <v>3</v>
      </c>
      <c r="B13" s="71">
        <v>3</v>
      </c>
      <c r="C13" s="71" t="s">
        <v>21</v>
      </c>
      <c r="D13" s="71" t="s">
        <v>22</v>
      </c>
      <c r="E13" s="71" t="s">
        <v>11</v>
      </c>
      <c r="F13" s="71" t="s">
        <v>23</v>
      </c>
      <c r="G13" s="71" t="s">
        <v>738</v>
      </c>
      <c r="H13" s="71" t="s">
        <v>18</v>
      </c>
      <c r="I13" s="71">
        <v>75</v>
      </c>
      <c r="J13" s="72">
        <v>850000</v>
      </c>
      <c r="K13" s="72">
        <f>0.75*J13</f>
        <v>637500</v>
      </c>
      <c r="L13" s="72">
        <f>+J13-K13</f>
        <v>212500</v>
      </c>
      <c r="M13" s="72">
        <v>48948.8995</v>
      </c>
      <c r="N13" s="72">
        <v>236513.55574999997</v>
      </c>
      <c r="O13" s="73">
        <v>150000</v>
      </c>
      <c r="P13" s="73">
        <v>150000</v>
      </c>
      <c r="Q13" s="73">
        <v>150000</v>
      </c>
      <c r="R13" s="73">
        <v>114537.54475</v>
      </c>
    </row>
    <row r="14" spans="1:21" ht="25.5" x14ac:dyDescent="0.2">
      <c r="A14" s="65"/>
      <c r="B14" s="65">
        <v>3</v>
      </c>
      <c r="C14" s="65" t="s">
        <v>24</v>
      </c>
      <c r="D14" s="65" t="s">
        <v>25</v>
      </c>
      <c r="E14" s="65" t="s">
        <v>15</v>
      </c>
      <c r="F14" s="65"/>
      <c r="G14" s="65"/>
      <c r="H14" s="65"/>
      <c r="I14" s="65">
        <v>75</v>
      </c>
      <c r="J14" s="66">
        <v>400000</v>
      </c>
      <c r="K14" s="66">
        <v>300000</v>
      </c>
      <c r="L14" s="66">
        <v>100000</v>
      </c>
      <c r="M14" s="66">
        <v>48948.8995</v>
      </c>
      <c r="N14" s="66">
        <v>236513.55574999997</v>
      </c>
      <c r="O14" s="16">
        <v>114537.54475000003</v>
      </c>
      <c r="P14" s="16"/>
      <c r="Q14" s="16"/>
      <c r="R14" s="16"/>
    </row>
    <row r="15" spans="1:21" s="58" customFormat="1" ht="38.25" x14ac:dyDescent="0.2">
      <c r="A15" s="71">
        <v>4</v>
      </c>
      <c r="B15" s="71">
        <v>4</v>
      </c>
      <c r="C15" s="71" t="s">
        <v>26</v>
      </c>
      <c r="D15" s="71" t="s">
        <v>27</v>
      </c>
      <c r="E15" s="71" t="s">
        <v>11</v>
      </c>
      <c r="F15" s="71" t="s">
        <v>28</v>
      </c>
      <c r="G15" s="71" t="s">
        <v>738</v>
      </c>
      <c r="H15" s="71" t="s">
        <v>18</v>
      </c>
      <c r="I15" s="71">
        <v>75</v>
      </c>
      <c r="J15" s="72">
        <v>220000</v>
      </c>
      <c r="K15" s="72">
        <f>0.75*J15</f>
        <v>165000</v>
      </c>
      <c r="L15" s="72">
        <f>+J15-K15</f>
        <v>55000</v>
      </c>
      <c r="M15" s="72">
        <v>6721.2224999999999</v>
      </c>
      <c r="N15" s="72">
        <v>43513.570499999994</v>
      </c>
      <c r="O15" s="73">
        <v>49765.207000000002</v>
      </c>
      <c r="P15" s="73">
        <v>40000</v>
      </c>
      <c r="Q15" s="73">
        <v>40000</v>
      </c>
      <c r="R15" s="73">
        <v>40000</v>
      </c>
    </row>
    <row r="16" spans="1:21" ht="25.5" x14ac:dyDescent="0.2">
      <c r="A16" s="65"/>
      <c r="B16" s="65">
        <v>4</v>
      </c>
      <c r="C16" s="65" t="s">
        <v>29</v>
      </c>
      <c r="D16" s="65" t="s">
        <v>27</v>
      </c>
      <c r="E16" s="65" t="s">
        <v>15</v>
      </c>
      <c r="F16" s="65"/>
      <c r="G16" s="65"/>
      <c r="H16" s="65"/>
      <c r="I16" s="65">
        <v>75</v>
      </c>
      <c r="J16" s="66">
        <v>100000</v>
      </c>
      <c r="K16" s="66">
        <v>75000</v>
      </c>
      <c r="L16" s="66">
        <v>25000</v>
      </c>
      <c r="M16" s="66">
        <v>6721.2224999999999</v>
      </c>
      <c r="N16" s="66">
        <v>43513.570499999994</v>
      </c>
      <c r="O16" s="16">
        <v>49765.207000000002</v>
      </c>
      <c r="P16" s="16"/>
      <c r="Q16" s="16"/>
      <c r="R16" s="16"/>
    </row>
    <row r="17" spans="1:18" s="58" customFormat="1" ht="25.5" x14ac:dyDescent="0.2">
      <c r="A17" s="71">
        <v>5</v>
      </c>
      <c r="B17" s="71">
        <v>5</v>
      </c>
      <c r="C17" s="71" t="s">
        <v>30</v>
      </c>
      <c r="D17" s="71" t="s">
        <v>31</v>
      </c>
      <c r="E17" s="71" t="s">
        <v>11</v>
      </c>
      <c r="F17" s="71" t="s">
        <v>12</v>
      </c>
      <c r="G17" s="71" t="s">
        <v>738</v>
      </c>
      <c r="H17" s="71" t="s">
        <v>13</v>
      </c>
      <c r="I17" s="71">
        <v>75</v>
      </c>
      <c r="J17" s="72">
        <v>400000</v>
      </c>
      <c r="K17" s="72">
        <f>0.75*J17</f>
        <v>300000</v>
      </c>
      <c r="L17" s="72">
        <f>+J17-K17</f>
        <v>100000</v>
      </c>
      <c r="M17" s="72">
        <v>46645.62</v>
      </c>
      <c r="N17" s="72">
        <v>0</v>
      </c>
      <c r="O17" s="73">
        <v>108839.78</v>
      </c>
      <c r="P17" s="73">
        <v>80000</v>
      </c>
      <c r="Q17" s="73">
        <v>80000</v>
      </c>
      <c r="R17" s="73">
        <v>84514.6</v>
      </c>
    </row>
    <row r="18" spans="1:18" ht="38.25" x14ac:dyDescent="0.2">
      <c r="A18" s="65"/>
      <c r="B18" s="65">
        <v>5</v>
      </c>
      <c r="C18" s="65" t="s">
        <v>32</v>
      </c>
      <c r="D18" s="65" t="s">
        <v>33</v>
      </c>
      <c r="E18" s="65" t="s">
        <v>15</v>
      </c>
      <c r="F18" s="65"/>
      <c r="G18" s="65"/>
      <c r="H18" s="65"/>
      <c r="I18" s="65">
        <v>75</v>
      </c>
      <c r="J18" s="66">
        <v>155485.4</v>
      </c>
      <c r="K18" s="66">
        <v>116614.05</v>
      </c>
      <c r="L18" s="66">
        <v>38871.35</v>
      </c>
      <c r="M18" s="66">
        <v>46645.62</v>
      </c>
      <c r="N18" s="66">
        <v>0</v>
      </c>
      <c r="O18" s="16">
        <v>108839.78</v>
      </c>
      <c r="P18" s="16"/>
      <c r="Q18" s="16"/>
      <c r="R18" s="16"/>
    </row>
    <row r="19" spans="1:18" s="58" customFormat="1" ht="38.25" x14ac:dyDescent="0.2">
      <c r="A19" s="71">
        <v>6</v>
      </c>
      <c r="B19" s="71">
        <v>6</v>
      </c>
      <c r="C19" s="71" t="s">
        <v>34</v>
      </c>
      <c r="D19" s="71" t="s">
        <v>35</v>
      </c>
      <c r="E19" s="71" t="s">
        <v>11</v>
      </c>
      <c r="F19" s="71" t="s">
        <v>36</v>
      </c>
      <c r="G19" s="71" t="s">
        <v>738</v>
      </c>
      <c r="H19" s="71" t="s">
        <v>18</v>
      </c>
      <c r="I19" s="71">
        <v>75</v>
      </c>
      <c r="J19" s="72">
        <v>105000</v>
      </c>
      <c r="K19" s="72">
        <f>0.75*J19</f>
        <v>78750</v>
      </c>
      <c r="L19" s="72">
        <f>+J19-K19</f>
        <v>26250</v>
      </c>
      <c r="M19" s="72">
        <v>4721.5600000000004</v>
      </c>
      <c r="N19" s="72">
        <v>20278.439999999999</v>
      </c>
      <c r="O19" s="73">
        <v>20000</v>
      </c>
      <c r="P19" s="73">
        <v>20000</v>
      </c>
      <c r="Q19" s="73">
        <v>20000</v>
      </c>
      <c r="R19" s="73">
        <v>20000</v>
      </c>
    </row>
    <row r="20" spans="1:18" ht="51" x14ac:dyDescent="0.2">
      <c r="A20" s="65"/>
      <c r="B20" s="65">
        <v>6</v>
      </c>
      <c r="C20" s="65" t="s">
        <v>37</v>
      </c>
      <c r="D20" s="65" t="s">
        <v>38</v>
      </c>
      <c r="E20" s="65" t="s">
        <v>15</v>
      </c>
      <c r="F20" s="65"/>
      <c r="G20" s="65"/>
      <c r="H20" s="65"/>
      <c r="I20" s="65">
        <v>75</v>
      </c>
      <c r="J20" s="66">
        <v>25000</v>
      </c>
      <c r="K20" s="66">
        <v>18750</v>
      </c>
      <c r="L20" s="66">
        <v>6250</v>
      </c>
      <c r="M20" s="66">
        <v>4721.5600000000004</v>
      </c>
      <c r="N20" s="66">
        <v>20278.439999999999</v>
      </c>
      <c r="O20" s="16"/>
      <c r="P20" s="16"/>
      <c r="Q20" s="16"/>
      <c r="R20" s="16"/>
    </row>
    <row r="21" spans="1:18" s="58" customFormat="1" ht="25.5" x14ac:dyDescent="0.2">
      <c r="A21" s="71">
        <v>7</v>
      </c>
      <c r="B21" s="71">
        <v>7</v>
      </c>
      <c r="C21" s="71" t="s">
        <v>39</v>
      </c>
      <c r="D21" s="71" t="s">
        <v>40</v>
      </c>
      <c r="E21" s="71" t="s">
        <v>11</v>
      </c>
      <c r="F21" s="71" t="s">
        <v>36</v>
      </c>
      <c r="G21" s="71" t="s">
        <v>738</v>
      </c>
      <c r="H21" s="71" t="s">
        <v>13</v>
      </c>
      <c r="I21" s="71">
        <v>75</v>
      </c>
      <c r="J21" s="72">
        <v>105000</v>
      </c>
      <c r="K21" s="72">
        <f>0.75*J21</f>
        <v>78750</v>
      </c>
      <c r="L21" s="72">
        <f>+J21-K21</f>
        <v>26250</v>
      </c>
      <c r="M21" s="72">
        <v>6812.92</v>
      </c>
      <c r="N21" s="72">
        <v>16715.62</v>
      </c>
      <c r="O21" s="73">
        <v>25000</v>
      </c>
      <c r="P21" s="73">
        <v>11000</v>
      </c>
      <c r="Q21" s="73">
        <v>22000</v>
      </c>
      <c r="R21" s="73">
        <v>23471.46</v>
      </c>
    </row>
    <row r="22" spans="1:18" ht="25.5" x14ac:dyDescent="0.2">
      <c r="A22" s="65"/>
      <c r="B22" s="65">
        <v>7</v>
      </c>
      <c r="C22" s="65" t="s">
        <v>41</v>
      </c>
      <c r="D22" s="65" t="s">
        <v>40</v>
      </c>
      <c r="E22" s="65" t="s">
        <v>15</v>
      </c>
      <c r="F22" s="65"/>
      <c r="G22" s="65"/>
      <c r="H22" s="65"/>
      <c r="I22" s="65">
        <v>75</v>
      </c>
      <c r="J22" s="66">
        <v>57079.360000000001</v>
      </c>
      <c r="K22" s="66">
        <v>42809.52</v>
      </c>
      <c r="L22" s="66">
        <v>14269.84</v>
      </c>
      <c r="M22" s="66">
        <v>6812.92</v>
      </c>
      <c r="N22" s="66">
        <v>16715.62</v>
      </c>
      <c r="O22" s="16">
        <v>22000</v>
      </c>
      <c r="P22" s="16">
        <v>11550.82</v>
      </c>
      <c r="Q22" s="16"/>
      <c r="R22" s="16"/>
    </row>
    <row r="23" spans="1:18" s="58" customFormat="1" ht="38.25" x14ac:dyDescent="0.2">
      <c r="A23" s="71">
        <v>8</v>
      </c>
      <c r="B23" s="71">
        <v>8</v>
      </c>
      <c r="C23" s="71" t="s">
        <v>42</v>
      </c>
      <c r="D23" s="71" t="s">
        <v>43</v>
      </c>
      <c r="E23" s="71" t="s">
        <v>11</v>
      </c>
      <c r="F23" s="71" t="s">
        <v>12</v>
      </c>
      <c r="G23" s="71" t="s">
        <v>738</v>
      </c>
      <c r="H23" s="71" t="s">
        <v>18</v>
      </c>
      <c r="I23" s="71">
        <v>75</v>
      </c>
      <c r="J23" s="72">
        <v>221000</v>
      </c>
      <c r="K23" s="72">
        <f>0.75*J23</f>
        <v>165750</v>
      </c>
      <c r="L23" s="72">
        <f>+J23-K23</f>
        <v>55250</v>
      </c>
      <c r="M23" s="72">
        <v>24316.5</v>
      </c>
      <c r="N23" s="72">
        <v>49170</v>
      </c>
      <c r="O23" s="73">
        <v>37000</v>
      </c>
      <c r="P23" s="73">
        <v>37000</v>
      </c>
      <c r="Q23" s="73">
        <v>37000</v>
      </c>
      <c r="R23" s="73">
        <v>36513.5</v>
      </c>
    </row>
    <row r="24" spans="1:18" ht="38.25" x14ac:dyDescent="0.2">
      <c r="A24" s="65"/>
      <c r="B24" s="65">
        <v>8</v>
      </c>
      <c r="C24" s="65" t="s">
        <v>44</v>
      </c>
      <c r="D24" s="65" t="s">
        <v>43</v>
      </c>
      <c r="E24" s="65" t="s">
        <v>15</v>
      </c>
      <c r="F24" s="65"/>
      <c r="G24" s="65"/>
      <c r="H24" s="65"/>
      <c r="I24" s="65">
        <v>75</v>
      </c>
      <c r="J24" s="66">
        <v>100000</v>
      </c>
      <c r="K24" s="66">
        <v>75000</v>
      </c>
      <c r="L24" s="66">
        <v>25000</v>
      </c>
      <c r="M24" s="66">
        <v>24316.5</v>
      </c>
      <c r="N24" s="66">
        <v>49170</v>
      </c>
      <c r="O24" s="16">
        <v>26513.5</v>
      </c>
      <c r="P24" s="16"/>
      <c r="Q24" s="16"/>
      <c r="R24" s="16"/>
    </row>
    <row r="25" spans="1:18" ht="38.25" x14ac:dyDescent="0.2">
      <c r="A25" s="63"/>
      <c r="B25" s="63"/>
      <c r="C25" s="63" t="s">
        <v>45</v>
      </c>
      <c r="D25" s="63" t="s">
        <v>46</v>
      </c>
      <c r="E25" s="63" t="s">
        <v>8</v>
      </c>
      <c r="F25" s="63"/>
      <c r="G25" s="63"/>
      <c r="H25" s="63"/>
      <c r="I25" s="63">
        <v>75</v>
      </c>
      <c r="J25" s="64">
        <f>+J26</f>
        <v>50000</v>
      </c>
      <c r="K25" s="64">
        <f t="shared" ref="K25:R25" si="5">+K26</f>
        <v>37500</v>
      </c>
      <c r="L25" s="64">
        <f t="shared" si="5"/>
        <v>12500</v>
      </c>
      <c r="M25" s="64">
        <f t="shared" si="5"/>
        <v>0</v>
      </c>
      <c r="N25" s="64">
        <f t="shared" si="5"/>
        <v>5384.29</v>
      </c>
      <c r="O25" s="20">
        <f t="shared" si="5"/>
        <v>14615.71</v>
      </c>
      <c r="P25" s="20">
        <f t="shared" si="5"/>
        <v>10000</v>
      </c>
      <c r="Q25" s="20">
        <f t="shared" si="5"/>
        <v>10000</v>
      </c>
      <c r="R25" s="20">
        <f t="shared" si="5"/>
        <v>10000</v>
      </c>
    </row>
    <row r="26" spans="1:18" s="58" customFormat="1" ht="38.25" x14ac:dyDescent="0.2">
      <c r="A26" s="71">
        <v>9</v>
      </c>
      <c r="B26" s="71">
        <v>9</v>
      </c>
      <c r="C26" s="71" t="s">
        <v>47</v>
      </c>
      <c r="D26" s="71" t="s">
        <v>48</v>
      </c>
      <c r="E26" s="71" t="s">
        <v>11</v>
      </c>
      <c r="F26" s="71" t="s">
        <v>23</v>
      </c>
      <c r="G26" s="71" t="s">
        <v>738</v>
      </c>
      <c r="H26" s="71" t="s">
        <v>18</v>
      </c>
      <c r="I26" s="71">
        <v>75</v>
      </c>
      <c r="J26" s="72">
        <v>50000</v>
      </c>
      <c r="K26" s="72">
        <f>0.75*J26</f>
        <v>37500</v>
      </c>
      <c r="L26" s="72">
        <f>+J26-K26</f>
        <v>12500</v>
      </c>
      <c r="M26" s="72"/>
      <c r="N26" s="72">
        <v>5384.29</v>
      </c>
      <c r="O26" s="73">
        <v>14615.71</v>
      </c>
      <c r="P26" s="73">
        <v>10000</v>
      </c>
      <c r="Q26" s="73">
        <v>10000</v>
      </c>
      <c r="R26" s="73">
        <v>10000</v>
      </c>
    </row>
    <row r="27" spans="1:18" ht="102" x14ac:dyDescent="0.2">
      <c r="A27" s="65"/>
      <c r="B27" s="65">
        <v>9</v>
      </c>
      <c r="C27" s="65" t="s">
        <v>49</v>
      </c>
      <c r="D27" s="65" t="s">
        <v>50</v>
      </c>
      <c r="E27" s="65" t="s">
        <v>15</v>
      </c>
      <c r="F27" s="65"/>
      <c r="G27" s="65"/>
      <c r="H27" s="65"/>
      <c r="I27" s="65">
        <v>75</v>
      </c>
      <c r="J27" s="66">
        <v>20000</v>
      </c>
      <c r="K27" s="66">
        <v>15000</v>
      </c>
      <c r="L27" s="66">
        <v>5000</v>
      </c>
      <c r="M27" s="66"/>
      <c r="N27" s="66">
        <v>5384.29</v>
      </c>
      <c r="O27" s="16">
        <v>14615.71</v>
      </c>
      <c r="P27" s="16"/>
      <c r="Q27" s="16"/>
      <c r="R27" s="16"/>
    </row>
    <row r="28" spans="1:18" ht="38.25" x14ac:dyDescent="0.2">
      <c r="A28" s="63"/>
      <c r="B28" s="63"/>
      <c r="C28" s="63" t="s">
        <v>51</v>
      </c>
      <c r="D28" s="63" t="s">
        <v>52</v>
      </c>
      <c r="E28" s="63" t="s">
        <v>8</v>
      </c>
      <c r="F28" s="63"/>
      <c r="G28" s="63"/>
      <c r="H28" s="63"/>
      <c r="I28" s="63"/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8" ht="38.25" x14ac:dyDescent="0.2">
      <c r="A29" s="63"/>
      <c r="B29" s="63"/>
      <c r="C29" s="63" t="s">
        <v>53</v>
      </c>
      <c r="D29" s="63" t="s">
        <v>54</v>
      </c>
      <c r="E29" s="63" t="s">
        <v>8</v>
      </c>
      <c r="F29" s="63"/>
      <c r="G29" s="63"/>
      <c r="H29" s="63"/>
      <c r="I29" s="63">
        <v>75</v>
      </c>
      <c r="J29" s="64">
        <f>+J30+J32</f>
        <v>161440.89000000001</v>
      </c>
      <c r="K29" s="64">
        <f t="shared" ref="K29:R29" si="6">+K30+K32</f>
        <v>121080.6675</v>
      </c>
      <c r="L29" s="64">
        <f t="shared" si="6"/>
        <v>40360.222500000003</v>
      </c>
      <c r="M29" s="64">
        <f t="shared" si="6"/>
        <v>15700</v>
      </c>
      <c r="N29" s="64">
        <f t="shared" si="6"/>
        <v>50000</v>
      </c>
      <c r="O29" s="20">
        <f t="shared" si="6"/>
        <v>95740.89</v>
      </c>
      <c r="P29" s="20">
        <f t="shared" si="6"/>
        <v>0</v>
      </c>
      <c r="Q29" s="20">
        <f t="shared" si="6"/>
        <v>0</v>
      </c>
      <c r="R29" s="20">
        <f t="shared" si="6"/>
        <v>0</v>
      </c>
    </row>
    <row r="30" spans="1:18" s="58" customFormat="1" ht="38.25" x14ac:dyDescent="0.2">
      <c r="A30" s="71">
        <v>10</v>
      </c>
      <c r="B30" s="71">
        <v>10</v>
      </c>
      <c r="C30" s="71" t="s">
        <v>55</v>
      </c>
      <c r="D30" s="71" t="s">
        <v>56</v>
      </c>
      <c r="E30" s="71" t="s">
        <v>11</v>
      </c>
      <c r="F30" s="71" t="s">
        <v>36</v>
      </c>
      <c r="G30" s="71" t="s">
        <v>738</v>
      </c>
      <c r="H30" s="71" t="s">
        <v>18</v>
      </c>
      <c r="I30" s="71">
        <v>75</v>
      </c>
      <c r="J30" s="72">
        <v>111440.89</v>
      </c>
      <c r="K30" s="72">
        <f>0.75*J30</f>
        <v>83580.667499999996</v>
      </c>
      <c r="L30" s="72">
        <f>+J30-K30</f>
        <v>27860.222500000003</v>
      </c>
      <c r="M30" s="72">
        <v>15700</v>
      </c>
      <c r="N30" s="72">
        <v>50000</v>
      </c>
      <c r="O30" s="73">
        <v>45740.89</v>
      </c>
      <c r="P30" s="73"/>
      <c r="Q30" s="73"/>
      <c r="R30" s="73"/>
    </row>
    <row r="31" spans="1:18" ht="89.25" x14ac:dyDescent="0.2">
      <c r="A31" s="65"/>
      <c r="B31" s="65">
        <v>10</v>
      </c>
      <c r="C31" s="65" t="s">
        <v>57</v>
      </c>
      <c r="D31" s="65" t="s">
        <v>58</v>
      </c>
      <c r="E31" s="65" t="s">
        <v>15</v>
      </c>
      <c r="F31" s="65"/>
      <c r="G31" s="65"/>
      <c r="H31" s="65"/>
      <c r="I31" s="65">
        <v>75</v>
      </c>
      <c r="J31" s="66">
        <v>111440.89</v>
      </c>
      <c r="K31" s="66">
        <v>83580.66</v>
      </c>
      <c r="L31" s="66">
        <v>27860.23</v>
      </c>
      <c r="M31" s="66">
        <v>15700</v>
      </c>
      <c r="N31" s="66">
        <v>50000</v>
      </c>
      <c r="O31" s="16">
        <v>45740.89</v>
      </c>
      <c r="P31" s="16"/>
      <c r="Q31" s="16"/>
      <c r="R31" s="16"/>
    </row>
    <row r="32" spans="1:18" s="58" customFormat="1" ht="38.25" x14ac:dyDescent="0.2">
      <c r="A32" s="71">
        <v>11</v>
      </c>
      <c r="B32" s="71">
        <v>11</v>
      </c>
      <c r="C32" s="71" t="s">
        <v>59</v>
      </c>
      <c r="D32" s="71" t="s">
        <v>60</v>
      </c>
      <c r="E32" s="71" t="s">
        <v>11</v>
      </c>
      <c r="F32" s="71" t="s">
        <v>23</v>
      </c>
      <c r="G32" s="71" t="s">
        <v>738</v>
      </c>
      <c r="H32" s="71" t="s">
        <v>18</v>
      </c>
      <c r="I32" s="71">
        <v>75</v>
      </c>
      <c r="J32" s="72">
        <v>50000</v>
      </c>
      <c r="K32" s="72">
        <f>0.75*J32</f>
        <v>37500</v>
      </c>
      <c r="L32" s="72">
        <f>+J32-K32</f>
        <v>12500</v>
      </c>
      <c r="M32" s="72"/>
      <c r="N32" s="72"/>
      <c r="O32" s="73">
        <v>50000</v>
      </c>
      <c r="P32" s="73"/>
      <c r="Q32" s="73"/>
      <c r="R32" s="73"/>
    </row>
    <row r="33" spans="1:18" ht="51" x14ac:dyDescent="0.2">
      <c r="A33" s="65"/>
      <c r="B33" s="65">
        <v>11</v>
      </c>
      <c r="C33" s="65" t="s">
        <v>61</v>
      </c>
      <c r="D33" s="65" t="s">
        <v>62</v>
      </c>
      <c r="E33" s="65" t="s">
        <v>15</v>
      </c>
      <c r="F33" s="65"/>
      <c r="G33" s="65"/>
      <c r="H33" s="65"/>
      <c r="I33" s="65">
        <v>75</v>
      </c>
      <c r="J33" s="66">
        <v>50000</v>
      </c>
      <c r="K33" s="66">
        <v>37500</v>
      </c>
      <c r="L33" s="66">
        <v>12500</v>
      </c>
      <c r="M33" s="66"/>
      <c r="N33" s="66"/>
      <c r="O33" s="16">
        <v>50000</v>
      </c>
      <c r="P33" s="16"/>
      <c r="Q33" s="16"/>
      <c r="R33" s="16"/>
    </row>
    <row r="34" spans="1:18" ht="25.5" x14ac:dyDescent="0.2">
      <c r="A34" s="63"/>
      <c r="B34" s="63"/>
      <c r="C34" s="63" t="s">
        <v>63</v>
      </c>
      <c r="D34" s="63" t="s">
        <v>64</v>
      </c>
      <c r="E34" s="63" t="s">
        <v>8</v>
      </c>
      <c r="F34" s="63"/>
      <c r="G34" s="63"/>
      <c r="H34" s="63"/>
      <c r="I34" s="63">
        <v>75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20">
        <v>0</v>
      </c>
      <c r="P34" s="20">
        <v>0</v>
      </c>
      <c r="Q34" s="20">
        <v>0</v>
      </c>
      <c r="R34" s="20">
        <v>0</v>
      </c>
    </row>
    <row r="35" spans="1:18" ht="38.25" x14ac:dyDescent="0.2">
      <c r="A35" s="63"/>
      <c r="B35" s="63"/>
      <c r="C35" s="63" t="s">
        <v>66</v>
      </c>
      <c r="D35" s="63" t="s">
        <v>67</v>
      </c>
      <c r="E35" s="63" t="s">
        <v>8</v>
      </c>
      <c r="F35" s="63"/>
      <c r="G35" s="63"/>
      <c r="H35" s="63"/>
      <c r="I35" s="63">
        <v>75</v>
      </c>
      <c r="J35" s="64">
        <f>+J36+J38</f>
        <v>200000</v>
      </c>
      <c r="K35" s="64">
        <f t="shared" ref="K35:R35" si="7">+K36+K38</f>
        <v>150000</v>
      </c>
      <c r="L35" s="64">
        <f t="shared" si="7"/>
        <v>50000</v>
      </c>
      <c r="M35" s="64">
        <f t="shared" si="7"/>
        <v>11203.8</v>
      </c>
      <c r="N35" s="64">
        <f t="shared" si="7"/>
        <v>58792.020000000004</v>
      </c>
      <c r="O35" s="20">
        <f t="shared" si="7"/>
        <v>110790</v>
      </c>
      <c r="P35" s="20">
        <f t="shared" si="7"/>
        <v>6000</v>
      </c>
      <c r="Q35" s="20">
        <f t="shared" si="7"/>
        <v>6000</v>
      </c>
      <c r="R35" s="20">
        <f t="shared" si="7"/>
        <v>7214.18</v>
      </c>
    </row>
    <row r="36" spans="1:18" s="58" customFormat="1" ht="25.5" x14ac:dyDescent="0.2">
      <c r="A36" s="71">
        <v>12</v>
      </c>
      <c r="B36" s="71">
        <v>12</v>
      </c>
      <c r="C36" s="71" t="s">
        <v>68</v>
      </c>
      <c r="D36" s="71" t="s">
        <v>69</v>
      </c>
      <c r="E36" s="71" t="s">
        <v>11</v>
      </c>
      <c r="F36" s="71" t="s">
        <v>12</v>
      </c>
      <c r="G36" s="71" t="s">
        <v>738</v>
      </c>
      <c r="H36" s="71" t="s">
        <v>13</v>
      </c>
      <c r="I36" s="71">
        <v>75</v>
      </c>
      <c r="J36" s="72">
        <v>45000</v>
      </c>
      <c r="K36" s="72">
        <f>0.75*J36</f>
        <v>33750</v>
      </c>
      <c r="L36" s="72">
        <f>+J36-K36</f>
        <v>11250</v>
      </c>
      <c r="M36" s="72">
        <v>5993.8</v>
      </c>
      <c r="N36" s="72">
        <v>4792.0200000000004</v>
      </c>
      <c r="O36" s="73">
        <v>15000</v>
      </c>
      <c r="P36" s="73">
        <v>6000</v>
      </c>
      <c r="Q36" s="73">
        <v>6000</v>
      </c>
      <c r="R36" s="73">
        <v>7214.18</v>
      </c>
    </row>
    <row r="37" spans="1:18" ht="25.5" x14ac:dyDescent="0.2">
      <c r="A37" s="65"/>
      <c r="B37" s="65">
        <v>12</v>
      </c>
      <c r="C37" s="65" t="s">
        <v>70</v>
      </c>
      <c r="D37" s="65" t="s">
        <v>69</v>
      </c>
      <c r="E37" s="65" t="s">
        <v>15</v>
      </c>
      <c r="F37" s="65"/>
      <c r="G37" s="65"/>
      <c r="H37" s="65"/>
      <c r="I37" s="65">
        <v>75</v>
      </c>
      <c r="J37" s="66">
        <v>19979.36</v>
      </c>
      <c r="K37" s="66">
        <v>14984.52</v>
      </c>
      <c r="L37" s="66">
        <v>4994.84</v>
      </c>
      <c r="M37" s="66">
        <v>5993.8</v>
      </c>
      <c r="N37" s="66">
        <v>4792.0200000000004</v>
      </c>
      <c r="O37" s="16">
        <v>9193.5400000000009</v>
      </c>
      <c r="P37" s="16"/>
      <c r="Q37" s="16"/>
      <c r="R37" s="16"/>
    </row>
    <row r="38" spans="1:18" s="58" customFormat="1" ht="38.25" x14ac:dyDescent="0.2">
      <c r="A38" s="71">
        <v>13</v>
      </c>
      <c r="B38" s="71">
        <v>13</v>
      </c>
      <c r="C38" s="71" t="s">
        <v>71</v>
      </c>
      <c r="D38" s="71" t="s">
        <v>72</v>
      </c>
      <c r="E38" s="71" t="s">
        <v>11</v>
      </c>
      <c r="F38" s="71" t="s">
        <v>36</v>
      </c>
      <c r="G38" s="71" t="s">
        <v>738</v>
      </c>
      <c r="H38" s="71" t="s">
        <v>18</v>
      </c>
      <c r="I38" s="71">
        <v>75</v>
      </c>
      <c r="J38" s="72">
        <v>155000</v>
      </c>
      <c r="K38" s="72">
        <f>0.75*J38</f>
        <v>116250</v>
      </c>
      <c r="L38" s="72">
        <f>+J38-K38</f>
        <v>38750</v>
      </c>
      <c r="M38" s="72">
        <v>5210</v>
      </c>
      <c r="N38" s="72">
        <v>54000</v>
      </c>
      <c r="O38" s="73">
        <v>95790</v>
      </c>
      <c r="P38" s="73"/>
      <c r="Q38" s="73"/>
      <c r="R38" s="73"/>
    </row>
    <row r="39" spans="1:18" ht="63.75" x14ac:dyDescent="0.2">
      <c r="A39" s="65"/>
      <c r="B39" s="65">
        <v>13</v>
      </c>
      <c r="C39" s="65" t="s">
        <v>73</v>
      </c>
      <c r="D39" s="65" t="s">
        <v>74</v>
      </c>
      <c r="E39" s="65" t="s">
        <v>15</v>
      </c>
      <c r="F39" s="65"/>
      <c r="G39" s="65"/>
      <c r="H39" s="65"/>
      <c r="I39" s="65">
        <v>75</v>
      </c>
      <c r="J39" s="66">
        <v>155000</v>
      </c>
      <c r="K39" s="66">
        <v>116250</v>
      </c>
      <c r="L39" s="66">
        <v>38750</v>
      </c>
      <c r="M39" s="66">
        <v>5210</v>
      </c>
      <c r="N39" s="66">
        <v>54000</v>
      </c>
      <c r="O39" s="16">
        <v>95790</v>
      </c>
      <c r="P39" s="16"/>
      <c r="Q39" s="16"/>
      <c r="R39" s="16"/>
    </row>
    <row r="40" spans="1:18" ht="38.25" x14ac:dyDescent="0.2">
      <c r="A40" s="63"/>
      <c r="B40" s="63"/>
      <c r="C40" s="63" t="s">
        <v>75</v>
      </c>
      <c r="D40" s="63" t="s">
        <v>76</v>
      </c>
      <c r="E40" s="63" t="s">
        <v>8</v>
      </c>
      <c r="F40" s="63"/>
      <c r="G40" s="63"/>
      <c r="H40" s="63"/>
      <c r="I40" s="63">
        <v>75</v>
      </c>
      <c r="J40" s="64">
        <f>+J41</f>
        <v>70000</v>
      </c>
      <c r="K40" s="64">
        <f t="shared" ref="K40:R40" si="8">+K41</f>
        <v>52500</v>
      </c>
      <c r="L40" s="64">
        <f t="shared" si="8"/>
        <v>17500</v>
      </c>
      <c r="M40" s="64">
        <f t="shared" si="8"/>
        <v>21370</v>
      </c>
      <c r="N40" s="64">
        <f t="shared" si="8"/>
        <v>20305</v>
      </c>
      <c r="O40" s="20">
        <f t="shared" si="8"/>
        <v>28325</v>
      </c>
      <c r="P40" s="20">
        <f t="shared" si="8"/>
        <v>0</v>
      </c>
      <c r="Q40" s="20">
        <f t="shared" si="8"/>
        <v>0</v>
      </c>
      <c r="R40" s="20">
        <f t="shared" si="8"/>
        <v>0</v>
      </c>
    </row>
    <row r="41" spans="1:18" s="58" customFormat="1" ht="38.25" x14ac:dyDescent="0.2">
      <c r="A41" s="71">
        <v>14</v>
      </c>
      <c r="B41" s="71">
        <v>14</v>
      </c>
      <c r="C41" s="71" t="s">
        <v>77</v>
      </c>
      <c r="D41" s="71" t="s">
        <v>78</v>
      </c>
      <c r="E41" s="71" t="s">
        <v>11</v>
      </c>
      <c r="F41" s="71" t="s">
        <v>28</v>
      </c>
      <c r="G41" s="71" t="s">
        <v>738</v>
      </c>
      <c r="H41" s="71" t="s">
        <v>18</v>
      </c>
      <c r="I41" s="71">
        <v>75</v>
      </c>
      <c r="J41" s="72">
        <v>70000</v>
      </c>
      <c r="K41" s="72">
        <f>0.75*J41</f>
        <v>52500</v>
      </c>
      <c r="L41" s="72">
        <f>+J41-K41</f>
        <v>17500</v>
      </c>
      <c r="M41" s="72">
        <v>21370</v>
      </c>
      <c r="N41" s="72">
        <v>20305</v>
      </c>
      <c r="O41" s="73">
        <v>28325</v>
      </c>
      <c r="P41" s="73"/>
      <c r="Q41" s="73"/>
      <c r="R41" s="73"/>
    </row>
    <row r="42" spans="1:18" ht="63.75" x14ac:dyDescent="0.2">
      <c r="A42" s="65"/>
      <c r="B42" s="65">
        <v>14</v>
      </c>
      <c r="C42" s="65" t="s">
        <v>79</v>
      </c>
      <c r="D42" s="65" t="s">
        <v>80</v>
      </c>
      <c r="E42" s="65" t="s">
        <v>15</v>
      </c>
      <c r="F42" s="65"/>
      <c r="G42" s="65"/>
      <c r="H42" s="65"/>
      <c r="I42" s="65">
        <v>75</v>
      </c>
      <c r="J42" s="66">
        <v>70000</v>
      </c>
      <c r="K42" s="66">
        <v>52500</v>
      </c>
      <c r="L42" s="66">
        <v>17500</v>
      </c>
      <c r="M42" s="66">
        <v>21370</v>
      </c>
      <c r="N42" s="66">
        <v>20305</v>
      </c>
      <c r="O42" s="16">
        <v>28325</v>
      </c>
      <c r="P42" s="16"/>
      <c r="Q42" s="16"/>
      <c r="R42" s="16"/>
    </row>
    <row r="43" spans="1:18" ht="38.25" x14ac:dyDescent="0.2">
      <c r="A43" s="63"/>
      <c r="B43" s="63"/>
      <c r="C43" s="63" t="s">
        <v>81</v>
      </c>
      <c r="D43" s="63" t="s">
        <v>82</v>
      </c>
      <c r="E43" s="63" t="s">
        <v>8</v>
      </c>
      <c r="F43" s="63"/>
      <c r="G43" s="63"/>
      <c r="H43" s="63"/>
      <c r="I43" s="63">
        <v>75</v>
      </c>
      <c r="J43" s="64">
        <f>+J44</f>
        <v>79922.58</v>
      </c>
      <c r="K43" s="64">
        <f t="shared" ref="K43:R43" si="9">+K44</f>
        <v>59941.934999999998</v>
      </c>
      <c r="L43" s="64">
        <f t="shared" si="9"/>
        <v>19980.645000000004</v>
      </c>
      <c r="M43" s="64">
        <f t="shared" si="9"/>
        <v>0</v>
      </c>
      <c r="N43" s="64">
        <f t="shared" si="9"/>
        <v>23976.77</v>
      </c>
      <c r="O43" s="20">
        <f t="shared" si="9"/>
        <v>29571.35</v>
      </c>
      <c r="P43" s="20">
        <f t="shared" si="9"/>
        <v>26374.46</v>
      </c>
      <c r="Q43" s="20">
        <f t="shared" si="9"/>
        <v>0</v>
      </c>
      <c r="R43" s="20">
        <f t="shared" si="9"/>
        <v>0</v>
      </c>
    </row>
    <row r="44" spans="1:18" s="58" customFormat="1" ht="25.5" x14ac:dyDescent="0.2">
      <c r="A44" s="71">
        <v>15</v>
      </c>
      <c r="B44" s="71">
        <v>15</v>
      </c>
      <c r="C44" s="71" t="s">
        <v>84</v>
      </c>
      <c r="D44" s="71" t="s">
        <v>85</v>
      </c>
      <c r="E44" s="71" t="s">
        <v>11</v>
      </c>
      <c r="F44" s="71" t="s">
        <v>28</v>
      </c>
      <c r="G44" s="71" t="s">
        <v>738</v>
      </c>
      <c r="H44" s="71" t="s">
        <v>13</v>
      </c>
      <c r="I44" s="71">
        <v>75</v>
      </c>
      <c r="J44" s="72">
        <v>79922.58</v>
      </c>
      <c r="K44" s="72">
        <f>0.75*J44</f>
        <v>59941.934999999998</v>
      </c>
      <c r="L44" s="72">
        <f>+J44-K44</f>
        <v>19980.645000000004</v>
      </c>
      <c r="M44" s="72"/>
      <c r="N44" s="72">
        <v>23976.77</v>
      </c>
      <c r="O44" s="73">
        <v>29571.35</v>
      </c>
      <c r="P44" s="73">
        <v>26374.46</v>
      </c>
      <c r="Q44" s="73"/>
      <c r="R44" s="73"/>
    </row>
    <row r="45" spans="1:18" ht="38.25" x14ac:dyDescent="0.2">
      <c r="A45" s="67"/>
      <c r="B45" s="67">
        <v>15</v>
      </c>
      <c r="C45" s="67" t="s">
        <v>86</v>
      </c>
      <c r="D45" s="67" t="s">
        <v>87</v>
      </c>
      <c r="E45" s="67" t="s">
        <v>15</v>
      </c>
      <c r="F45" s="67"/>
      <c r="G45" s="67"/>
      <c r="H45" s="67"/>
      <c r="I45" s="67">
        <v>75</v>
      </c>
      <c r="J45" s="68">
        <v>79922.58</v>
      </c>
      <c r="K45" s="68">
        <v>59941.93</v>
      </c>
      <c r="L45" s="68">
        <v>19980.650000000001</v>
      </c>
      <c r="M45" s="68"/>
      <c r="N45" s="68">
        <v>23976.77</v>
      </c>
      <c r="O45" s="24">
        <v>29571.35</v>
      </c>
      <c r="P45" s="24">
        <v>26374.46</v>
      </c>
      <c r="Q45" s="24"/>
      <c r="R45" s="24"/>
    </row>
    <row r="46" spans="1:18" ht="22.5" customHeight="1" x14ac:dyDescent="0.2">
      <c r="A46" s="61"/>
      <c r="B46" s="61"/>
      <c r="C46" s="61" t="s">
        <v>88</v>
      </c>
      <c r="D46" s="61" t="s">
        <v>89</v>
      </c>
      <c r="E46" s="61" t="s">
        <v>5</v>
      </c>
      <c r="F46" s="61"/>
      <c r="G46" s="61"/>
      <c r="H46" s="61"/>
      <c r="I46" s="61">
        <v>75</v>
      </c>
      <c r="J46" s="62">
        <f>+K46+L46</f>
        <v>258312</v>
      </c>
      <c r="K46" s="62">
        <v>193734</v>
      </c>
      <c r="L46" s="62">
        <f>+K46/3</f>
        <v>64578</v>
      </c>
      <c r="M46" s="62">
        <v>0</v>
      </c>
      <c r="N46" s="62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3"/>
      <c r="B47" s="63"/>
      <c r="C47" s="63" t="s">
        <v>88</v>
      </c>
      <c r="D47" s="63" t="s">
        <v>89</v>
      </c>
      <c r="E47" s="63" t="s">
        <v>5</v>
      </c>
      <c r="F47" s="63"/>
      <c r="G47" s="63"/>
      <c r="H47" s="63"/>
      <c r="I47" s="63">
        <v>75</v>
      </c>
      <c r="J47" s="64">
        <v>0</v>
      </c>
      <c r="K47" s="64">
        <v>0</v>
      </c>
      <c r="L47" s="64">
        <v>0</v>
      </c>
      <c r="M47" s="64">
        <v>0</v>
      </c>
      <c r="N47" s="64">
        <v>0</v>
      </c>
      <c r="O47" s="20">
        <v>0</v>
      </c>
      <c r="P47" s="20">
        <v>0</v>
      </c>
      <c r="Q47" s="20">
        <v>0</v>
      </c>
      <c r="R47" s="20">
        <v>0</v>
      </c>
    </row>
    <row r="48" spans="1:18" ht="38.25" x14ac:dyDescent="0.2">
      <c r="A48" s="63"/>
      <c r="B48" s="63"/>
      <c r="C48" s="63" t="s">
        <v>90</v>
      </c>
      <c r="D48" s="63" t="s">
        <v>91</v>
      </c>
      <c r="E48" s="63" t="s">
        <v>8</v>
      </c>
      <c r="F48" s="63"/>
      <c r="G48" s="63"/>
      <c r="H48" s="63"/>
      <c r="I48" s="63">
        <v>75</v>
      </c>
      <c r="J48" s="64">
        <v>0</v>
      </c>
      <c r="K48" s="64">
        <v>0</v>
      </c>
      <c r="L48" s="64">
        <v>0</v>
      </c>
      <c r="M48" s="64">
        <v>0</v>
      </c>
      <c r="N48" s="64">
        <v>0</v>
      </c>
      <c r="O48" s="20">
        <v>0</v>
      </c>
      <c r="P48" s="20">
        <v>0</v>
      </c>
      <c r="Q48" s="20">
        <v>0</v>
      </c>
      <c r="R48" s="20">
        <v>0</v>
      </c>
    </row>
    <row r="49" spans="1:21" ht="38.25" x14ac:dyDescent="0.2">
      <c r="A49" s="63"/>
      <c r="B49" s="63"/>
      <c r="C49" s="63" t="s">
        <v>92</v>
      </c>
      <c r="D49" s="63" t="s">
        <v>93</v>
      </c>
      <c r="E49" s="63" t="s">
        <v>8</v>
      </c>
      <c r="F49" s="63"/>
      <c r="G49" s="63"/>
      <c r="H49" s="63"/>
      <c r="I49" s="63"/>
      <c r="J49" s="64">
        <v>0</v>
      </c>
      <c r="K49" s="64">
        <v>0</v>
      </c>
      <c r="L49" s="64">
        <v>0</v>
      </c>
      <c r="M49" s="64">
        <v>0</v>
      </c>
      <c r="N49" s="64">
        <v>0</v>
      </c>
      <c r="O49" s="20">
        <v>0</v>
      </c>
      <c r="P49" s="20">
        <v>0</v>
      </c>
      <c r="Q49" s="20">
        <v>0</v>
      </c>
      <c r="R49" s="20">
        <v>0</v>
      </c>
    </row>
    <row r="50" spans="1:21" ht="38.25" x14ac:dyDescent="0.2">
      <c r="A50" s="63"/>
      <c r="B50" s="63"/>
      <c r="C50" s="63" t="s">
        <v>94</v>
      </c>
      <c r="D50" s="63" t="s">
        <v>95</v>
      </c>
      <c r="E50" s="63" t="s">
        <v>8</v>
      </c>
      <c r="F50" s="63"/>
      <c r="G50" s="63"/>
      <c r="H50" s="63"/>
      <c r="I50" s="63"/>
      <c r="J50" s="64">
        <v>0</v>
      </c>
      <c r="K50" s="64">
        <v>0</v>
      </c>
      <c r="L50" s="64">
        <v>0</v>
      </c>
      <c r="M50" s="64">
        <v>0</v>
      </c>
      <c r="N50" s="64">
        <v>0</v>
      </c>
      <c r="O50" s="20">
        <v>0</v>
      </c>
      <c r="P50" s="20">
        <v>0</v>
      </c>
      <c r="Q50" s="20">
        <v>0</v>
      </c>
      <c r="R50" s="20">
        <v>0</v>
      </c>
    </row>
    <row r="51" spans="1:21" x14ac:dyDescent="0.2">
      <c r="A51" s="61"/>
      <c r="B51" s="61"/>
      <c r="C51" s="61" t="s">
        <v>96</v>
      </c>
      <c r="D51" s="61" t="s">
        <v>97</v>
      </c>
      <c r="E51" s="61" t="s">
        <v>5</v>
      </c>
      <c r="F51" s="61"/>
      <c r="G51" s="61"/>
      <c r="H51" s="61"/>
      <c r="I51" s="61">
        <v>100</v>
      </c>
      <c r="J51" s="62">
        <v>0</v>
      </c>
      <c r="K51" s="62">
        <v>0</v>
      </c>
      <c r="L51" s="62">
        <v>0</v>
      </c>
      <c r="M51" s="62">
        <v>0</v>
      </c>
      <c r="N51" s="62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3"/>
      <c r="B52" s="63"/>
      <c r="C52" s="63" t="s">
        <v>98</v>
      </c>
      <c r="D52" s="63" t="s">
        <v>97</v>
      </c>
      <c r="E52" s="63" t="s">
        <v>8</v>
      </c>
      <c r="F52" s="63"/>
      <c r="G52" s="63"/>
      <c r="H52" s="63"/>
      <c r="I52" s="63">
        <v>100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20">
        <v>0</v>
      </c>
      <c r="P52" s="20">
        <v>0</v>
      </c>
      <c r="Q52" s="20">
        <v>0</v>
      </c>
      <c r="R52" s="20">
        <v>0</v>
      </c>
    </row>
    <row r="53" spans="1:21" s="58" customFormat="1" ht="38.25" x14ac:dyDescent="0.2">
      <c r="A53" s="71">
        <v>16</v>
      </c>
      <c r="B53" s="71">
        <v>16</v>
      </c>
      <c r="C53" s="71" t="s">
        <v>99</v>
      </c>
      <c r="D53" s="71" t="s">
        <v>100</v>
      </c>
      <c r="E53" s="71" t="s">
        <v>11</v>
      </c>
      <c r="F53" s="71" t="s">
        <v>28</v>
      </c>
      <c r="G53" s="71" t="s">
        <v>738</v>
      </c>
      <c r="H53" s="71" t="s">
        <v>18</v>
      </c>
      <c r="I53" s="71">
        <v>100</v>
      </c>
      <c r="J53" s="72">
        <v>0</v>
      </c>
      <c r="K53" s="72">
        <v>0</v>
      </c>
      <c r="L53" s="72">
        <v>0</v>
      </c>
      <c r="M53" s="72"/>
      <c r="N53" s="72">
        <v>0</v>
      </c>
      <c r="O53" s="66">
        <v>0</v>
      </c>
      <c r="P53" s="66"/>
      <c r="Q53" s="66"/>
      <c r="R53" s="66"/>
    </row>
    <row r="54" spans="1:21" ht="25.5" x14ac:dyDescent="0.2">
      <c r="A54" s="67"/>
      <c r="B54" s="67">
        <v>16</v>
      </c>
      <c r="C54" s="67" t="s">
        <v>101</v>
      </c>
      <c r="D54" s="67" t="s">
        <v>100</v>
      </c>
      <c r="E54" s="67" t="s">
        <v>15</v>
      </c>
      <c r="F54" s="67"/>
      <c r="G54" s="67"/>
      <c r="H54" s="67"/>
      <c r="I54" s="67">
        <v>100</v>
      </c>
      <c r="J54" s="68">
        <v>0</v>
      </c>
      <c r="K54" s="68">
        <v>0</v>
      </c>
      <c r="L54" s="68">
        <v>0</v>
      </c>
      <c r="M54" s="68"/>
      <c r="N54" s="68">
        <v>0</v>
      </c>
      <c r="O54" s="24">
        <v>0</v>
      </c>
      <c r="P54" s="24"/>
      <c r="Q54" s="24"/>
      <c r="R54" s="24"/>
    </row>
    <row r="55" spans="1:21" x14ac:dyDescent="0.2">
      <c r="A55" s="61"/>
      <c r="B55" s="61"/>
      <c r="C55" s="61" t="s">
        <v>102</v>
      </c>
      <c r="D55" s="61" t="s">
        <v>103</v>
      </c>
      <c r="E55" s="61" t="s">
        <v>2</v>
      </c>
      <c r="F55" s="61"/>
      <c r="G55" s="61"/>
      <c r="H55" s="61"/>
      <c r="I55" s="61">
        <v>75</v>
      </c>
      <c r="J55" s="62">
        <f>+J57+J62+J88</f>
        <v>8037452.0033333329</v>
      </c>
      <c r="K55" s="62">
        <f>+K57+K62+K88</f>
        <v>6028089</v>
      </c>
      <c r="L55" s="62">
        <f>+L57+L62+L88</f>
        <v>2009363.0033333332</v>
      </c>
      <c r="M55" s="62"/>
      <c r="N55" s="62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741</v>
      </c>
    </row>
    <row r="56" spans="1:21" x14ac:dyDescent="0.2">
      <c r="A56" s="63"/>
      <c r="B56" s="63"/>
      <c r="C56" s="63" t="s">
        <v>102</v>
      </c>
      <c r="D56" s="63" t="s">
        <v>103</v>
      </c>
      <c r="E56" s="63" t="s">
        <v>2</v>
      </c>
      <c r="F56" s="63"/>
      <c r="G56" s="63"/>
      <c r="H56" s="63"/>
      <c r="I56" s="63">
        <v>75</v>
      </c>
      <c r="J56" s="64">
        <f>+J58+J89+J63</f>
        <v>6301337.6500000004</v>
      </c>
      <c r="K56" s="64">
        <f t="shared" ref="K56:R56" si="10">+K58+K89+K63</f>
        <v>4726003.2374999998</v>
      </c>
      <c r="L56" s="64">
        <f t="shared" si="10"/>
        <v>1575334.4125000001</v>
      </c>
      <c r="M56" s="64">
        <f t="shared" si="10"/>
        <v>315603.19999999995</v>
      </c>
      <c r="N56" s="64">
        <f t="shared" si="10"/>
        <v>1405498.4</v>
      </c>
      <c r="O56" s="20">
        <f t="shared" si="10"/>
        <v>1232004</v>
      </c>
      <c r="P56" s="20">
        <f t="shared" si="10"/>
        <v>1108386.07</v>
      </c>
      <c r="Q56" s="20">
        <f t="shared" si="10"/>
        <v>1069760.33</v>
      </c>
      <c r="R56" s="20">
        <f t="shared" si="10"/>
        <v>1170085.6499999999</v>
      </c>
    </row>
    <row r="57" spans="1:21" x14ac:dyDescent="0.2">
      <c r="A57" s="61"/>
      <c r="B57" s="61"/>
      <c r="C57" s="61" t="s">
        <v>104</v>
      </c>
      <c r="D57" s="61" t="s">
        <v>105</v>
      </c>
      <c r="E57" s="61" t="s">
        <v>5</v>
      </c>
      <c r="F57" s="61"/>
      <c r="G57" s="61"/>
      <c r="H57" s="61"/>
      <c r="I57" s="61">
        <v>75</v>
      </c>
      <c r="J57" s="62">
        <f>+K57+L57</f>
        <v>688830.67</v>
      </c>
      <c r="K57" s="62">
        <v>516623</v>
      </c>
      <c r="L57" s="62">
        <v>172207.67</v>
      </c>
      <c r="M57" s="62"/>
      <c r="N57" s="62"/>
      <c r="O57" s="29"/>
      <c r="P57" s="29"/>
      <c r="Q57" s="29"/>
      <c r="R57" s="29">
        <v>0</v>
      </c>
    </row>
    <row r="58" spans="1:21" x14ac:dyDescent="0.2">
      <c r="A58" s="63"/>
      <c r="B58" s="63"/>
      <c r="C58" s="63" t="s">
        <v>104</v>
      </c>
      <c r="D58" s="63" t="s">
        <v>105</v>
      </c>
      <c r="E58" s="63" t="s">
        <v>5</v>
      </c>
      <c r="F58" s="63"/>
      <c r="G58" s="63"/>
      <c r="H58" s="63"/>
      <c r="I58" s="63">
        <v>75</v>
      </c>
      <c r="J58" s="64">
        <f>+J59</f>
        <v>50000</v>
      </c>
      <c r="K58" s="64">
        <f t="shared" ref="K58:R59" si="11">+K59</f>
        <v>37500</v>
      </c>
      <c r="L58" s="64">
        <f t="shared" si="11"/>
        <v>12500</v>
      </c>
      <c r="M58" s="64">
        <f t="shared" si="11"/>
        <v>0</v>
      </c>
      <c r="N58" s="64">
        <f t="shared" si="11"/>
        <v>25000</v>
      </c>
      <c r="O58" s="20">
        <f t="shared" si="11"/>
        <v>25000</v>
      </c>
      <c r="P58" s="20">
        <f t="shared" si="11"/>
        <v>0</v>
      </c>
      <c r="Q58" s="20">
        <f t="shared" si="11"/>
        <v>0</v>
      </c>
      <c r="R58" s="20">
        <f t="shared" si="11"/>
        <v>0</v>
      </c>
    </row>
    <row r="59" spans="1:21" ht="38.25" x14ac:dyDescent="0.2">
      <c r="A59" s="63"/>
      <c r="B59" s="63"/>
      <c r="C59" s="63" t="s">
        <v>106</v>
      </c>
      <c r="D59" s="63" t="s">
        <v>107</v>
      </c>
      <c r="E59" s="63" t="s">
        <v>8</v>
      </c>
      <c r="F59" s="63"/>
      <c r="G59" s="63"/>
      <c r="H59" s="63"/>
      <c r="I59" s="63">
        <v>75</v>
      </c>
      <c r="J59" s="64">
        <f>+J60</f>
        <v>50000</v>
      </c>
      <c r="K59" s="64">
        <f t="shared" si="11"/>
        <v>37500</v>
      </c>
      <c r="L59" s="64">
        <f t="shared" si="11"/>
        <v>12500</v>
      </c>
      <c r="M59" s="64">
        <f t="shared" si="11"/>
        <v>0</v>
      </c>
      <c r="N59" s="64">
        <f t="shared" si="11"/>
        <v>25000</v>
      </c>
      <c r="O59" s="20">
        <f t="shared" si="11"/>
        <v>25000</v>
      </c>
      <c r="P59" s="20">
        <f t="shared" si="11"/>
        <v>0</v>
      </c>
      <c r="Q59" s="20">
        <f t="shared" si="11"/>
        <v>0</v>
      </c>
      <c r="R59" s="20">
        <f t="shared" si="11"/>
        <v>0</v>
      </c>
    </row>
    <row r="60" spans="1:21" s="58" customFormat="1" ht="38.25" x14ac:dyDescent="0.2">
      <c r="A60" s="71">
        <v>17</v>
      </c>
      <c r="B60" s="71">
        <v>17</v>
      </c>
      <c r="C60" s="71" t="s">
        <v>108</v>
      </c>
      <c r="D60" s="71" t="s">
        <v>109</v>
      </c>
      <c r="E60" s="71" t="s">
        <v>11</v>
      </c>
      <c r="F60" s="71" t="s">
        <v>28</v>
      </c>
      <c r="G60" s="71" t="s">
        <v>738</v>
      </c>
      <c r="H60" s="71" t="s">
        <v>18</v>
      </c>
      <c r="I60" s="71">
        <v>75</v>
      </c>
      <c r="J60" s="72">
        <v>50000</v>
      </c>
      <c r="K60" s="72">
        <f>0.75*J60</f>
        <v>37500</v>
      </c>
      <c r="L60" s="72">
        <f>+J60-K60</f>
        <v>12500</v>
      </c>
      <c r="M60" s="72">
        <v>0</v>
      </c>
      <c r="N60" s="72">
        <v>25000</v>
      </c>
      <c r="O60" s="73">
        <v>25000</v>
      </c>
      <c r="P60" s="73"/>
      <c r="Q60" s="73"/>
      <c r="R60" s="73"/>
    </row>
    <row r="61" spans="1:21" ht="76.5" x14ac:dyDescent="0.2">
      <c r="A61" s="67"/>
      <c r="B61" s="67">
        <v>17</v>
      </c>
      <c r="C61" s="67" t="s">
        <v>110</v>
      </c>
      <c r="D61" s="67" t="s">
        <v>111</v>
      </c>
      <c r="E61" s="67" t="s">
        <v>15</v>
      </c>
      <c r="F61" s="67"/>
      <c r="G61" s="67"/>
      <c r="H61" s="67"/>
      <c r="I61" s="67">
        <v>75</v>
      </c>
      <c r="J61" s="68">
        <v>50000</v>
      </c>
      <c r="K61" s="68">
        <v>37500</v>
      </c>
      <c r="L61" s="68">
        <v>12500</v>
      </c>
      <c r="M61" s="68"/>
      <c r="N61" s="68">
        <v>0</v>
      </c>
      <c r="O61" s="74">
        <v>50000</v>
      </c>
      <c r="P61" s="74"/>
      <c r="Q61" s="74"/>
      <c r="R61" s="74"/>
    </row>
    <row r="62" spans="1:21" ht="24.75" customHeight="1" x14ac:dyDescent="0.2">
      <c r="A62" s="61"/>
      <c r="B62" s="61"/>
      <c r="C62" s="61" t="s">
        <v>112</v>
      </c>
      <c r="D62" s="61" t="s">
        <v>113</v>
      </c>
      <c r="E62" s="61" t="s">
        <v>5</v>
      </c>
      <c r="F62" s="61"/>
      <c r="G62" s="61"/>
      <c r="H62" s="61"/>
      <c r="I62" s="61">
        <v>75</v>
      </c>
      <c r="J62" s="62">
        <f>+K62+L62</f>
        <v>6797557.333333333</v>
      </c>
      <c r="K62" s="62">
        <f>4236309+861859</f>
        <v>5098168</v>
      </c>
      <c r="L62" s="62">
        <f>+K62/3</f>
        <v>1699389.3333333333</v>
      </c>
      <c r="M62" s="62"/>
      <c r="N62" s="62"/>
      <c r="O62" s="29"/>
      <c r="P62" s="29"/>
      <c r="Q62" s="29"/>
      <c r="R62" s="29"/>
    </row>
    <row r="63" spans="1:21" x14ac:dyDescent="0.2">
      <c r="A63" s="63"/>
      <c r="B63" s="63"/>
      <c r="C63" s="63" t="s">
        <v>112</v>
      </c>
      <c r="D63" s="63" t="s">
        <v>113</v>
      </c>
      <c r="E63" s="63"/>
      <c r="F63" s="63"/>
      <c r="G63" s="63"/>
      <c r="H63" s="63"/>
      <c r="I63" s="63">
        <v>75</v>
      </c>
      <c r="J63" s="64">
        <f>+J64+J69+J71+J81+J82+J86</f>
        <v>5911337.6500000004</v>
      </c>
      <c r="K63" s="64">
        <f t="shared" ref="K63:R63" si="12">+K64+K69+K71+K81+K82+K86</f>
        <v>4433503.2374999998</v>
      </c>
      <c r="L63" s="64">
        <f t="shared" si="12"/>
        <v>1477834.4125000001</v>
      </c>
      <c r="M63" s="64">
        <f t="shared" si="12"/>
        <v>315603.19999999995</v>
      </c>
      <c r="N63" s="64">
        <f t="shared" si="12"/>
        <v>1355009.45</v>
      </c>
      <c r="O63" s="20">
        <f t="shared" si="12"/>
        <v>978450</v>
      </c>
      <c r="P63" s="20">
        <f t="shared" si="12"/>
        <v>1063189.3500000001</v>
      </c>
      <c r="Q63" s="20">
        <f t="shared" si="12"/>
        <v>1049000</v>
      </c>
      <c r="R63" s="20">
        <f t="shared" si="12"/>
        <v>1150085.6499999999</v>
      </c>
    </row>
    <row r="64" spans="1:21" ht="38.25" x14ac:dyDescent="0.2">
      <c r="A64" s="63"/>
      <c r="B64" s="63"/>
      <c r="C64" s="63" t="s">
        <v>114</v>
      </c>
      <c r="D64" s="63" t="s">
        <v>115</v>
      </c>
      <c r="E64" s="63" t="s">
        <v>8</v>
      </c>
      <c r="F64" s="63"/>
      <c r="G64" s="63"/>
      <c r="H64" s="63"/>
      <c r="I64" s="63">
        <v>75</v>
      </c>
      <c r="J64" s="64">
        <f>+J65+J67</f>
        <v>3200000</v>
      </c>
      <c r="K64" s="64">
        <f t="shared" ref="K64:R64" si="13">+K65+K67</f>
        <v>2400000</v>
      </c>
      <c r="L64" s="64">
        <f t="shared" si="13"/>
        <v>800000</v>
      </c>
      <c r="M64" s="64">
        <f t="shared" si="13"/>
        <v>118862.6</v>
      </c>
      <c r="N64" s="64">
        <f t="shared" si="13"/>
        <v>978587.4</v>
      </c>
      <c r="O64" s="20">
        <f t="shared" si="13"/>
        <v>392550</v>
      </c>
      <c r="P64" s="20">
        <f t="shared" si="13"/>
        <v>570000</v>
      </c>
      <c r="Q64" s="20">
        <f t="shared" si="13"/>
        <v>570000</v>
      </c>
      <c r="R64" s="20">
        <f t="shared" si="13"/>
        <v>570000</v>
      </c>
    </row>
    <row r="65" spans="1:18" s="58" customFormat="1" ht="38.25" x14ac:dyDescent="0.2">
      <c r="A65" s="71">
        <v>18</v>
      </c>
      <c r="B65" s="71">
        <v>18</v>
      </c>
      <c r="C65" s="71" t="s">
        <v>116</v>
      </c>
      <c r="D65" s="71" t="s">
        <v>117</v>
      </c>
      <c r="E65" s="71" t="s">
        <v>11</v>
      </c>
      <c r="F65" s="71" t="s">
        <v>28</v>
      </c>
      <c r="G65" s="71" t="s">
        <v>738</v>
      </c>
      <c r="H65" s="71" t="s">
        <v>18</v>
      </c>
      <c r="I65" s="71">
        <v>75</v>
      </c>
      <c r="J65" s="72">
        <v>2750000</v>
      </c>
      <c r="K65" s="72">
        <f>0.75*J65</f>
        <v>2062500</v>
      </c>
      <c r="L65" s="72">
        <f>+J65-K65</f>
        <v>687500</v>
      </c>
      <c r="M65" s="72">
        <v>84110</v>
      </c>
      <c r="N65" s="72">
        <v>843340</v>
      </c>
      <c r="O65" s="73">
        <v>322550</v>
      </c>
      <c r="P65" s="73">
        <v>500000</v>
      </c>
      <c r="Q65" s="73">
        <v>500000</v>
      </c>
      <c r="R65" s="73">
        <v>500000</v>
      </c>
    </row>
    <row r="66" spans="1:18" ht="25.5" x14ac:dyDescent="0.2">
      <c r="A66" s="65"/>
      <c r="B66" s="65">
        <v>18</v>
      </c>
      <c r="C66" s="65" t="s">
        <v>118</v>
      </c>
      <c r="D66" s="65" t="s">
        <v>119</v>
      </c>
      <c r="E66" s="65" t="s">
        <v>15</v>
      </c>
      <c r="F66" s="65"/>
      <c r="G66" s="65"/>
      <c r="H66" s="65"/>
      <c r="I66" s="65">
        <v>75</v>
      </c>
      <c r="J66" s="66">
        <v>1250000</v>
      </c>
      <c r="K66" s="66">
        <v>937500</v>
      </c>
      <c r="L66" s="66">
        <v>312500</v>
      </c>
      <c r="M66" s="66">
        <v>84110</v>
      </c>
      <c r="N66" s="66">
        <v>843340</v>
      </c>
      <c r="O66" s="74">
        <v>322550</v>
      </c>
      <c r="P66" s="74"/>
      <c r="Q66" s="74"/>
      <c r="R66" s="74"/>
    </row>
    <row r="67" spans="1:18" s="58" customFormat="1" ht="38.25" x14ac:dyDescent="0.2">
      <c r="A67" s="71">
        <v>19</v>
      </c>
      <c r="B67" s="71">
        <v>19</v>
      </c>
      <c r="C67" s="71" t="s">
        <v>120</v>
      </c>
      <c r="D67" s="71" t="s">
        <v>121</v>
      </c>
      <c r="E67" s="71" t="s">
        <v>11</v>
      </c>
      <c r="F67" s="71" t="s">
        <v>28</v>
      </c>
      <c r="G67" s="71" t="s">
        <v>738</v>
      </c>
      <c r="H67" s="71" t="s">
        <v>18</v>
      </c>
      <c r="I67" s="71">
        <v>75</v>
      </c>
      <c r="J67" s="72">
        <v>450000</v>
      </c>
      <c r="K67" s="72">
        <f>0.75*J67</f>
        <v>337500</v>
      </c>
      <c r="L67" s="72">
        <f>+J67-K67</f>
        <v>112500</v>
      </c>
      <c r="M67" s="72">
        <v>34752.6</v>
      </c>
      <c r="N67" s="72">
        <v>135247.4</v>
      </c>
      <c r="O67" s="73">
        <v>70000</v>
      </c>
      <c r="P67" s="73">
        <v>70000</v>
      </c>
      <c r="Q67" s="73">
        <v>70000</v>
      </c>
      <c r="R67" s="73">
        <v>70000</v>
      </c>
    </row>
    <row r="68" spans="1:18" ht="25.5" x14ac:dyDescent="0.2">
      <c r="A68" s="65"/>
      <c r="B68" s="65">
        <v>19</v>
      </c>
      <c r="C68" s="65" t="s">
        <v>122</v>
      </c>
      <c r="D68" s="65" t="s">
        <v>123</v>
      </c>
      <c r="E68" s="65" t="s">
        <v>15</v>
      </c>
      <c r="F68" s="65"/>
      <c r="G68" s="65"/>
      <c r="H68" s="65"/>
      <c r="I68" s="65">
        <v>75</v>
      </c>
      <c r="J68" s="66">
        <v>170000</v>
      </c>
      <c r="K68" s="66">
        <v>127500</v>
      </c>
      <c r="L68" s="66">
        <v>42500</v>
      </c>
      <c r="M68" s="66">
        <v>34752.6</v>
      </c>
      <c r="N68" s="66">
        <v>135247.4</v>
      </c>
      <c r="O68" s="74"/>
      <c r="P68" s="74"/>
      <c r="Q68" s="74"/>
      <c r="R68" s="74"/>
    </row>
    <row r="69" spans="1:18" ht="38.25" x14ac:dyDescent="0.2">
      <c r="A69" s="63"/>
      <c r="B69" s="63"/>
      <c r="C69" s="63" t="s">
        <v>124</v>
      </c>
      <c r="D69" s="63" t="s">
        <v>125</v>
      </c>
      <c r="E69" s="63" t="s">
        <v>8</v>
      </c>
      <c r="F69" s="63"/>
      <c r="G69" s="63"/>
      <c r="H69" s="63"/>
      <c r="I69" s="63">
        <v>75</v>
      </c>
      <c r="J69" s="64">
        <f>+J70</f>
        <v>450000</v>
      </c>
      <c r="K69" s="64">
        <f t="shared" ref="K69:R69" si="14">+K70</f>
        <v>337500</v>
      </c>
      <c r="L69" s="64">
        <f t="shared" si="14"/>
        <v>112500</v>
      </c>
      <c r="M69" s="64">
        <f t="shared" si="14"/>
        <v>0</v>
      </c>
      <c r="N69" s="64">
        <f t="shared" si="14"/>
        <v>0</v>
      </c>
      <c r="O69" s="20">
        <f t="shared" si="14"/>
        <v>90000</v>
      </c>
      <c r="P69" s="20">
        <f t="shared" si="14"/>
        <v>90000</v>
      </c>
      <c r="Q69" s="20">
        <f t="shared" si="14"/>
        <v>90000</v>
      </c>
      <c r="R69" s="20">
        <f t="shared" si="14"/>
        <v>180000</v>
      </c>
    </row>
    <row r="70" spans="1:18" s="58" customFormat="1" ht="38.25" x14ac:dyDescent="0.2">
      <c r="A70" s="71">
        <v>20</v>
      </c>
      <c r="B70" s="71">
        <v>0</v>
      </c>
      <c r="C70" s="71" t="s">
        <v>126</v>
      </c>
      <c r="D70" s="71" t="s">
        <v>127</v>
      </c>
      <c r="E70" s="71" t="s">
        <v>11</v>
      </c>
      <c r="F70" s="71"/>
      <c r="G70" s="71" t="s">
        <v>738</v>
      </c>
      <c r="H70" s="71" t="s">
        <v>13</v>
      </c>
      <c r="I70" s="71">
        <v>75</v>
      </c>
      <c r="J70" s="72">
        <v>450000</v>
      </c>
      <c r="K70" s="72">
        <f>0.75*J70</f>
        <v>337500</v>
      </c>
      <c r="L70" s="72">
        <f>+J70-K70</f>
        <v>112500</v>
      </c>
      <c r="M70" s="72"/>
      <c r="N70" s="72">
        <v>0</v>
      </c>
      <c r="O70" s="73">
        <v>90000</v>
      </c>
      <c r="P70" s="73">
        <v>90000</v>
      </c>
      <c r="Q70" s="73">
        <v>90000</v>
      </c>
      <c r="R70" s="73">
        <v>180000</v>
      </c>
    </row>
    <row r="71" spans="1:18" ht="38.25" x14ac:dyDescent="0.2">
      <c r="A71" s="63"/>
      <c r="B71" s="63"/>
      <c r="C71" s="63" t="s">
        <v>128</v>
      </c>
      <c r="D71" s="63" t="s">
        <v>129</v>
      </c>
      <c r="E71" s="63" t="s">
        <v>8</v>
      </c>
      <c r="F71" s="63"/>
      <c r="G71" s="63"/>
      <c r="H71" s="63"/>
      <c r="I71" s="63">
        <v>75</v>
      </c>
      <c r="J71" s="64">
        <f>+J72+J74+J76+J78+J80</f>
        <v>2178500</v>
      </c>
      <c r="K71" s="64">
        <f t="shared" ref="K71:R71" si="15">+K72+K74+K76+K78+K80</f>
        <v>1633875</v>
      </c>
      <c r="L71" s="64">
        <f t="shared" si="15"/>
        <v>544625</v>
      </c>
      <c r="M71" s="64">
        <f t="shared" si="15"/>
        <v>170000</v>
      </c>
      <c r="N71" s="64">
        <f t="shared" si="15"/>
        <v>320325</v>
      </c>
      <c r="O71" s="20">
        <f t="shared" si="15"/>
        <v>495900</v>
      </c>
      <c r="P71" s="20">
        <f t="shared" si="15"/>
        <v>403189.35</v>
      </c>
      <c r="Q71" s="20">
        <f t="shared" si="15"/>
        <v>389000</v>
      </c>
      <c r="R71" s="20">
        <f t="shared" si="15"/>
        <v>400085.65</v>
      </c>
    </row>
    <row r="72" spans="1:18" s="58" customFormat="1" ht="38.25" x14ac:dyDescent="0.2">
      <c r="A72" s="71">
        <v>21</v>
      </c>
      <c r="B72" s="71">
        <v>20</v>
      </c>
      <c r="C72" s="71" t="s">
        <v>130</v>
      </c>
      <c r="D72" s="71" t="s">
        <v>131</v>
      </c>
      <c r="E72" s="71" t="s">
        <v>11</v>
      </c>
      <c r="F72" s="71" t="s">
        <v>23</v>
      </c>
      <c r="G72" s="71" t="s">
        <v>738</v>
      </c>
      <c r="H72" s="71" t="s">
        <v>13</v>
      </c>
      <c r="I72" s="71">
        <v>75</v>
      </c>
      <c r="J72" s="72">
        <v>400000</v>
      </c>
      <c r="K72" s="72">
        <f>0.75*J72</f>
        <v>300000</v>
      </c>
      <c r="L72" s="72">
        <f>+J72-K72</f>
        <v>100000</v>
      </c>
      <c r="M72" s="72">
        <v>47000</v>
      </c>
      <c r="N72" s="72">
        <v>39225</v>
      </c>
      <c r="O72" s="73">
        <v>90000</v>
      </c>
      <c r="P72" s="73">
        <v>70000</v>
      </c>
      <c r="Q72" s="73">
        <v>70000</v>
      </c>
      <c r="R72" s="73">
        <v>83775</v>
      </c>
    </row>
    <row r="73" spans="1:18" ht="25.5" x14ac:dyDescent="0.2">
      <c r="A73" s="67"/>
      <c r="B73" s="67">
        <v>20</v>
      </c>
      <c r="C73" s="67" t="s">
        <v>132</v>
      </c>
      <c r="D73" s="67" t="s">
        <v>133</v>
      </c>
      <c r="E73" s="67" t="s">
        <v>15</v>
      </c>
      <c r="F73" s="67"/>
      <c r="G73" s="67"/>
      <c r="H73" s="67"/>
      <c r="I73" s="67">
        <v>75</v>
      </c>
      <c r="J73" s="68">
        <v>157210</v>
      </c>
      <c r="K73" s="68">
        <v>117907.5</v>
      </c>
      <c r="L73" s="68">
        <v>39302.5</v>
      </c>
      <c r="M73" s="68">
        <v>47000</v>
      </c>
      <c r="N73" s="68">
        <v>39224.76</v>
      </c>
      <c r="O73" s="74">
        <v>70985.239999999991</v>
      </c>
      <c r="P73" s="74"/>
      <c r="Q73" s="74"/>
      <c r="R73" s="74"/>
    </row>
    <row r="74" spans="1:18" s="58" customFormat="1" ht="38.25" x14ac:dyDescent="0.2">
      <c r="A74" s="71">
        <v>22</v>
      </c>
      <c r="B74" s="71">
        <v>21</v>
      </c>
      <c r="C74" s="71" t="s">
        <v>134</v>
      </c>
      <c r="D74" s="71" t="s">
        <v>135</v>
      </c>
      <c r="E74" s="71" t="s">
        <v>11</v>
      </c>
      <c r="F74" s="71" t="s">
        <v>28</v>
      </c>
      <c r="G74" s="71" t="s">
        <v>738</v>
      </c>
      <c r="H74" s="71" t="s">
        <v>18</v>
      </c>
      <c r="I74" s="71">
        <v>75</v>
      </c>
      <c r="J74" s="72">
        <v>895000</v>
      </c>
      <c r="K74" s="72">
        <f>0.75*J74</f>
        <v>671250</v>
      </c>
      <c r="L74" s="72">
        <f>+J74-K74</f>
        <v>223750</v>
      </c>
      <c r="M74" s="72">
        <v>120000</v>
      </c>
      <c r="N74" s="72">
        <v>175000</v>
      </c>
      <c r="O74" s="73">
        <v>150000</v>
      </c>
      <c r="P74" s="73">
        <v>150000</v>
      </c>
      <c r="Q74" s="73">
        <v>150000</v>
      </c>
      <c r="R74" s="73">
        <v>150000</v>
      </c>
    </row>
    <row r="75" spans="1:18" ht="25.5" x14ac:dyDescent="0.2">
      <c r="A75" s="67"/>
      <c r="B75" s="67">
        <v>21</v>
      </c>
      <c r="C75" s="67" t="s">
        <v>136</v>
      </c>
      <c r="D75" s="67" t="s">
        <v>135</v>
      </c>
      <c r="E75" s="67" t="s">
        <v>15</v>
      </c>
      <c r="F75" s="67"/>
      <c r="G75" s="67"/>
      <c r="H75" s="67"/>
      <c r="I75" s="67">
        <v>75</v>
      </c>
      <c r="J75" s="68">
        <v>355000</v>
      </c>
      <c r="K75" s="68">
        <v>266250</v>
      </c>
      <c r="L75" s="68">
        <v>88750</v>
      </c>
      <c r="M75" s="68">
        <v>120000</v>
      </c>
      <c r="N75" s="68">
        <v>175000</v>
      </c>
      <c r="O75" s="74">
        <v>60000</v>
      </c>
      <c r="P75" s="74"/>
      <c r="Q75" s="74"/>
      <c r="R75" s="74"/>
    </row>
    <row r="76" spans="1:18" s="58" customFormat="1" ht="38.25" x14ac:dyDescent="0.2">
      <c r="A76" s="71">
        <v>23</v>
      </c>
      <c r="B76" s="71">
        <v>22</v>
      </c>
      <c r="C76" s="71" t="s">
        <v>137</v>
      </c>
      <c r="D76" s="71" t="s">
        <v>138</v>
      </c>
      <c r="E76" s="71" t="s">
        <v>11</v>
      </c>
      <c r="F76" s="71" t="s">
        <v>23</v>
      </c>
      <c r="G76" s="71" t="s">
        <v>738</v>
      </c>
      <c r="H76" s="71" t="s">
        <v>18</v>
      </c>
      <c r="I76" s="71">
        <v>75</v>
      </c>
      <c r="J76" s="72">
        <v>33000</v>
      </c>
      <c r="K76" s="72">
        <f>0.75*J76</f>
        <v>24750</v>
      </c>
      <c r="L76" s="72">
        <f>+J76-K76</f>
        <v>8250</v>
      </c>
      <c r="M76" s="72">
        <v>3000</v>
      </c>
      <c r="N76" s="72">
        <v>6100</v>
      </c>
      <c r="O76" s="73">
        <v>5900</v>
      </c>
      <c r="P76" s="73">
        <v>6000</v>
      </c>
      <c r="Q76" s="73">
        <v>6000</v>
      </c>
      <c r="R76" s="73">
        <v>6000</v>
      </c>
    </row>
    <row r="77" spans="1:18" ht="38.25" x14ac:dyDescent="0.2">
      <c r="A77" s="67"/>
      <c r="B77" s="67">
        <v>22</v>
      </c>
      <c r="C77" s="67" t="s">
        <v>139</v>
      </c>
      <c r="D77" s="67" t="s">
        <v>138</v>
      </c>
      <c r="E77" s="67" t="s">
        <v>15</v>
      </c>
      <c r="F77" s="67"/>
      <c r="G77" s="67"/>
      <c r="H77" s="67"/>
      <c r="I77" s="67">
        <v>75</v>
      </c>
      <c r="J77" s="68">
        <v>15000</v>
      </c>
      <c r="K77" s="68">
        <v>11250</v>
      </c>
      <c r="L77" s="68">
        <v>3750</v>
      </c>
      <c r="M77" s="68">
        <v>3000</v>
      </c>
      <c r="N77" s="68">
        <v>6100</v>
      </c>
      <c r="O77" s="74">
        <v>5900</v>
      </c>
      <c r="P77" s="74"/>
      <c r="Q77" s="74"/>
      <c r="R77" s="74"/>
    </row>
    <row r="78" spans="1:18" s="58" customFormat="1" ht="38.25" x14ac:dyDescent="0.2">
      <c r="A78" s="71">
        <v>24</v>
      </c>
      <c r="B78" s="71">
        <v>23</v>
      </c>
      <c r="C78" s="71" t="s">
        <v>140</v>
      </c>
      <c r="D78" s="71" t="s">
        <v>141</v>
      </c>
      <c r="E78" s="71" t="s">
        <v>11</v>
      </c>
      <c r="F78" s="71" t="s">
        <v>36</v>
      </c>
      <c r="G78" s="71" t="s">
        <v>738</v>
      </c>
      <c r="H78" s="71" t="s">
        <v>13</v>
      </c>
      <c r="I78" s="71">
        <v>75</v>
      </c>
      <c r="J78" s="72">
        <v>850500</v>
      </c>
      <c r="K78" s="72">
        <f>0.75*J78</f>
        <v>637875</v>
      </c>
      <c r="L78" s="72">
        <f>+J78-K78</f>
        <v>212625</v>
      </c>
      <c r="M78" s="72"/>
      <c r="N78" s="72">
        <v>100000</v>
      </c>
      <c r="O78" s="73">
        <v>250000</v>
      </c>
      <c r="P78" s="73">
        <v>177189.35</v>
      </c>
      <c r="Q78" s="73">
        <v>163000</v>
      </c>
      <c r="R78" s="73">
        <v>160310.65</v>
      </c>
    </row>
    <row r="79" spans="1:18" ht="38.25" x14ac:dyDescent="0.2">
      <c r="A79" s="67"/>
      <c r="B79" s="67">
        <v>23</v>
      </c>
      <c r="C79" s="67" t="s">
        <v>142</v>
      </c>
      <c r="D79" s="67" t="s">
        <v>141</v>
      </c>
      <c r="E79" s="67" t="s">
        <v>15</v>
      </c>
      <c r="F79" s="67"/>
      <c r="G79" s="67"/>
      <c r="H79" s="67"/>
      <c r="I79" s="67">
        <v>75</v>
      </c>
      <c r="J79" s="68">
        <v>487189.35</v>
      </c>
      <c r="K79" s="68">
        <v>365392.01</v>
      </c>
      <c r="L79" s="68">
        <v>121797.34</v>
      </c>
      <c r="M79" s="68"/>
      <c r="N79" s="68">
        <v>100000</v>
      </c>
      <c r="O79" s="74">
        <v>250000</v>
      </c>
      <c r="P79" s="74">
        <v>137189.34999999998</v>
      </c>
      <c r="Q79" s="74"/>
      <c r="R79" s="74"/>
    </row>
    <row r="80" spans="1:18" s="58" customFormat="1" ht="25.5" x14ac:dyDescent="0.2">
      <c r="A80" s="71">
        <v>25</v>
      </c>
      <c r="B80" s="71">
        <v>0</v>
      </c>
      <c r="C80" s="71" t="s">
        <v>143</v>
      </c>
      <c r="D80" s="71" t="s">
        <v>144</v>
      </c>
      <c r="E80" s="71" t="s">
        <v>11</v>
      </c>
      <c r="F80" s="71"/>
      <c r="G80" s="71" t="s">
        <v>738</v>
      </c>
      <c r="H80" s="71" t="s">
        <v>13</v>
      </c>
      <c r="I80" s="71">
        <v>75</v>
      </c>
      <c r="J80" s="72">
        <v>0</v>
      </c>
      <c r="K80" s="72">
        <v>0</v>
      </c>
      <c r="L80" s="72">
        <v>0</v>
      </c>
      <c r="M80" s="72"/>
      <c r="N80" s="72">
        <v>0</v>
      </c>
      <c r="O80" s="66">
        <v>0</v>
      </c>
      <c r="P80" s="66">
        <v>0</v>
      </c>
      <c r="Q80" s="66">
        <v>0</v>
      </c>
      <c r="R80" s="66"/>
    </row>
    <row r="81" spans="1:18" ht="38.25" x14ac:dyDescent="0.2">
      <c r="A81" s="63"/>
      <c r="B81" s="63"/>
      <c r="C81" s="63" t="s">
        <v>145</v>
      </c>
      <c r="D81" s="63" t="s">
        <v>146</v>
      </c>
      <c r="E81" s="63" t="s">
        <v>8</v>
      </c>
      <c r="F81" s="63"/>
      <c r="G81" s="63"/>
      <c r="H81" s="63"/>
      <c r="I81" s="63"/>
      <c r="J81" s="64">
        <v>0</v>
      </c>
      <c r="K81" s="64">
        <v>0</v>
      </c>
      <c r="L81" s="64">
        <v>0</v>
      </c>
      <c r="M81" s="64">
        <v>0</v>
      </c>
      <c r="N81" s="64">
        <v>0</v>
      </c>
      <c r="O81" s="20">
        <v>0</v>
      </c>
      <c r="P81" s="20">
        <v>0</v>
      </c>
      <c r="Q81" s="20">
        <v>0</v>
      </c>
      <c r="R81" s="20">
        <v>0</v>
      </c>
    </row>
    <row r="82" spans="1:18" ht="38.25" x14ac:dyDescent="0.2">
      <c r="A82" s="63"/>
      <c r="B82" s="63"/>
      <c r="C82" s="63" t="s">
        <v>147</v>
      </c>
      <c r="D82" s="63" t="s">
        <v>148</v>
      </c>
      <c r="E82" s="63" t="s">
        <v>8</v>
      </c>
      <c r="F82" s="63"/>
      <c r="G82" s="63"/>
      <c r="H82" s="63"/>
      <c r="I82" s="63">
        <v>75</v>
      </c>
      <c r="J82" s="64">
        <f>+J83+J85</f>
        <v>82837.649999999994</v>
      </c>
      <c r="K82" s="64">
        <f t="shared" ref="K82:R82" si="16">+K83+K85</f>
        <v>62128.237499999996</v>
      </c>
      <c r="L82" s="64">
        <f t="shared" si="16"/>
        <v>20709.412499999999</v>
      </c>
      <c r="M82" s="64">
        <f t="shared" si="16"/>
        <v>26740.6</v>
      </c>
      <c r="N82" s="64">
        <f t="shared" si="16"/>
        <v>56097.05</v>
      </c>
      <c r="O82" s="20">
        <f t="shared" si="16"/>
        <v>0</v>
      </c>
      <c r="P82" s="20">
        <f t="shared" si="16"/>
        <v>0</v>
      </c>
      <c r="Q82" s="20">
        <f t="shared" si="16"/>
        <v>0</v>
      </c>
      <c r="R82" s="20">
        <f t="shared" si="16"/>
        <v>0</v>
      </c>
    </row>
    <row r="83" spans="1:18" s="58" customFormat="1" ht="38.25" x14ac:dyDescent="0.2">
      <c r="A83" s="71">
        <v>26</v>
      </c>
      <c r="B83" s="71">
        <v>24</v>
      </c>
      <c r="C83" s="71" t="s">
        <v>149</v>
      </c>
      <c r="D83" s="71" t="s">
        <v>150</v>
      </c>
      <c r="E83" s="71" t="s">
        <v>11</v>
      </c>
      <c r="F83" s="71" t="s">
        <v>23</v>
      </c>
      <c r="G83" s="71" t="s">
        <v>738</v>
      </c>
      <c r="H83" s="71" t="s">
        <v>13</v>
      </c>
      <c r="I83" s="71">
        <v>75</v>
      </c>
      <c r="J83" s="72">
        <v>82837.649999999994</v>
      </c>
      <c r="K83" s="72">
        <f>0.75*J83</f>
        <v>62128.237499999996</v>
      </c>
      <c r="L83" s="72">
        <f>+J83-K83</f>
        <v>20709.412499999999</v>
      </c>
      <c r="M83" s="72">
        <v>26740.6</v>
      </c>
      <c r="N83" s="72">
        <v>56097.05</v>
      </c>
      <c r="O83" s="73"/>
      <c r="P83" s="73">
        <v>0</v>
      </c>
      <c r="Q83" s="73"/>
      <c r="R83" s="73">
        <v>0</v>
      </c>
    </row>
    <row r="84" spans="1:18" ht="25.5" x14ac:dyDescent="0.2">
      <c r="A84" s="65"/>
      <c r="B84" s="65">
        <v>24</v>
      </c>
      <c r="C84" s="65" t="s">
        <v>151</v>
      </c>
      <c r="D84" s="65" t="s">
        <v>150</v>
      </c>
      <c r="E84" s="65" t="s">
        <v>15</v>
      </c>
      <c r="F84" s="65"/>
      <c r="G84" s="65"/>
      <c r="H84" s="65"/>
      <c r="I84" s="65">
        <v>75</v>
      </c>
      <c r="J84" s="66">
        <v>82837.649999999994</v>
      </c>
      <c r="K84" s="66">
        <v>62128.23</v>
      </c>
      <c r="L84" s="66">
        <v>20709.419999999991</v>
      </c>
      <c r="M84" s="66">
        <v>26740.6</v>
      </c>
      <c r="N84" s="66">
        <v>56097.05</v>
      </c>
      <c r="O84" s="74"/>
      <c r="P84" s="74"/>
      <c r="Q84" s="74"/>
      <c r="R84" s="74"/>
    </row>
    <row r="85" spans="1:18" s="58" customFormat="1" ht="25.5" x14ac:dyDescent="0.2">
      <c r="A85" s="71">
        <v>27</v>
      </c>
      <c r="B85" s="71">
        <v>0</v>
      </c>
      <c r="C85" s="71" t="s">
        <v>152</v>
      </c>
      <c r="D85" s="71" t="s">
        <v>153</v>
      </c>
      <c r="E85" s="71" t="s">
        <v>11</v>
      </c>
      <c r="F85" s="71"/>
      <c r="G85" s="71" t="s">
        <v>738</v>
      </c>
      <c r="H85" s="71" t="s">
        <v>13</v>
      </c>
      <c r="I85" s="71">
        <v>75</v>
      </c>
      <c r="J85" s="72">
        <v>0</v>
      </c>
      <c r="K85" s="72">
        <v>0</v>
      </c>
      <c r="L85" s="72">
        <v>0</v>
      </c>
      <c r="M85" s="72"/>
      <c r="N85" s="72"/>
      <c r="O85" s="73"/>
      <c r="P85" s="73">
        <v>0</v>
      </c>
      <c r="Q85" s="73"/>
      <c r="R85" s="73">
        <v>0</v>
      </c>
    </row>
    <row r="86" spans="1:18" ht="38.25" x14ac:dyDescent="0.2">
      <c r="A86" s="63"/>
      <c r="B86" s="63"/>
      <c r="C86" s="63" t="s">
        <v>154</v>
      </c>
      <c r="D86" s="63" t="s">
        <v>155</v>
      </c>
      <c r="E86" s="63" t="s">
        <v>8</v>
      </c>
      <c r="F86" s="63"/>
      <c r="G86" s="63"/>
      <c r="H86" s="63"/>
      <c r="I86" s="63">
        <v>75</v>
      </c>
      <c r="J86" s="64">
        <f>+J87</f>
        <v>0</v>
      </c>
      <c r="K86" s="64">
        <v>0</v>
      </c>
      <c r="L86" s="64">
        <v>0</v>
      </c>
      <c r="M86" s="64">
        <v>0</v>
      </c>
      <c r="N86" s="64">
        <v>0</v>
      </c>
      <c r="O86" s="20">
        <v>0</v>
      </c>
      <c r="P86" s="20">
        <v>0</v>
      </c>
      <c r="Q86" s="20">
        <v>0</v>
      </c>
      <c r="R86" s="20">
        <v>0</v>
      </c>
    </row>
    <row r="87" spans="1:18" s="58" customFormat="1" ht="38.25" x14ac:dyDescent="0.2">
      <c r="A87" s="71">
        <v>28</v>
      </c>
      <c r="B87" s="71">
        <v>0</v>
      </c>
      <c r="C87" s="71" t="s">
        <v>156</v>
      </c>
      <c r="D87" s="71" t="s">
        <v>157</v>
      </c>
      <c r="E87" s="71" t="s">
        <v>11</v>
      </c>
      <c r="F87" s="71"/>
      <c r="G87" s="71" t="s">
        <v>738</v>
      </c>
      <c r="H87" s="71" t="s">
        <v>18</v>
      </c>
      <c r="I87" s="71">
        <v>75</v>
      </c>
      <c r="J87" s="72">
        <v>0</v>
      </c>
      <c r="K87" s="72">
        <v>0</v>
      </c>
      <c r="L87" s="72">
        <v>0</v>
      </c>
      <c r="M87" s="72"/>
      <c r="N87" s="72"/>
      <c r="O87" s="73"/>
      <c r="P87" s="73"/>
      <c r="Q87" s="73"/>
      <c r="R87" s="73"/>
    </row>
    <row r="88" spans="1:18" ht="26.25" customHeight="1" x14ac:dyDescent="0.2">
      <c r="A88" s="69"/>
      <c r="B88" s="69"/>
      <c r="C88" s="69" t="s">
        <v>158</v>
      </c>
      <c r="D88" s="69" t="s">
        <v>159</v>
      </c>
      <c r="E88" s="69" t="s">
        <v>5</v>
      </c>
      <c r="F88" s="69"/>
      <c r="G88" s="69"/>
      <c r="H88" s="69"/>
      <c r="I88" s="69">
        <v>75</v>
      </c>
      <c r="J88" s="70">
        <v>551064</v>
      </c>
      <c r="K88" s="70">
        <v>413298</v>
      </c>
      <c r="L88" s="70">
        <v>137766</v>
      </c>
      <c r="M88" s="70"/>
      <c r="N88" s="70"/>
      <c r="O88" s="26"/>
      <c r="P88" s="26"/>
      <c r="Q88" s="26"/>
      <c r="R88" s="26"/>
    </row>
    <row r="89" spans="1:18" x14ac:dyDescent="0.2">
      <c r="A89" s="63"/>
      <c r="B89" s="63"/>
      <c r="C89" s="63" t="s">
        <v>158</v>
      </c>
      <c r="D89" s="63" t="s">
        <v>159</v>
      </c>
      <c r="E89" s="63" t="s">
        <v>5</v>
      </c>
      <c r="F89" s="63"/>
      <c r="G89" s="63"/>
      <c r="H89" s="63"/>
      <c r="I89" s="63">
        <v>75</v>
      </c>
      <c r="J89" s="64">
        <f>+J90+J92+J94+J99</f>
        <v>340000</v>
      </c>
      <c r="K89" s="64">
        <f t="shared" ref="K89:R89" si="17">+K90+K92+K94+K99</f>
        <v>255000</v>
      </c>
      <c r="L89" s="64">
        <f t="shared" si="17"/>
        <v>85000</v>
      </c>
      <c r="M89" s="64">
        <f t="shared" si="17"/>
        <v>0</v>
      </c>
      <c r="N89" s="64">
        <f t="shared" si="17"/>
        <v>25488.95</v>
      </c>
      <c r="O89" s="20">
        <f t="shared" si="17"/>
        <v>228554</v>
      </c>
      <c r="P89" s="20">
        <f t="shared" si="17"/>
        <v>45196.72</v>
      </c>
      <c r="Q89" s="20">
        <f t="shared" si="17"/>
        <v>20760.330000000002</v>
      </c>
      <c r="R89" s="20">
        <f t="shared" si="17"/>
        <v>20000</v>
      </c>
    </row>
    <row r="90" spans="1:18" ht="38.25" x14ac:dyDescent="0.2">
      <c r="A90" s="63"/>
      <c r="B90" s="63"/>
      <c r="C90" s="63" t="s">
        <v>160</v>
      </c>
      <c r="D90" s="63" t="s">
        <v>161</v>
      </c>
      <c r="E90" s="63" t="s">
        <v>8</v>
      </c>
      <c r="F90" s="63"/>
      <c r="G90" s="63"/>
      <c r="H90" s="63"/>
      <c r="I90" s="63">
        <v>75</v>
      </c>
      <c r="J90" s="64">
        <f>+J91</f>
        <v>0</v>
      </c>
      <c r="K90" s="64">
        <f t="shared" ref="K90:R90" si="18">+K91</f>
        <v>0</v>
      </c>
      <c r="L90" s="64">
        <f t="shared" si="18"/>
        <v>0</v>
      </c>
      <c r="M90" s="64">
        <f t="shared" si="18"/>
        <v>0</v>
      </c>
      <c r="N90" s="64">
        <f t="shared" si="18"/>
        <v>0</v>
      </c>
      <c r="O90" s="20">
        <f t="shared" si="18"/>
        <v>0</v>
      </c>
      <c r="P90" s="20">
        <f t="shared" si="18"/>
        <v>0</v>
      </c>
      <c r="Q90" s="20">
        <f t="shared" si="18"/>
        <v>0</v>
      </c>
      <c r="R90" s="20">
        <f t="shared" si="18"/>
        <v>0</v>
      </c>
    </row>
    <row r="91" spans="1:18" s="58" customFormat="1" ht="38.25" x14ac:dyDescent="0.2">
      <c r="A91" s="71">
        <v>29</v>
      </c>
      <c r="B91" s="71">
        <v>0</v>
      </c>
      <c r="C91" s="71" t="s">
        <v>162</v>
      </c>
      <c r="D91" s="71" t="s">
        <v>163</v>
      </c>
      <c r="E91" s="71" t="s">
        <v>11</v>
      </c>
      <c r="F91" s="71"/>
      <c r="G91" s="71" t="s">
        <v>738</v>
      </c>
      <c r="H91" s="71" t="s">
        <v>18</v>
      </c>
      <c r="I91" s="71">
        <v>75</v>
      </c>
      <c r="J91" s="72">
        <v>0</v>
      </c>
      <c r="K91" s="72">
        <v>0</v>
      </c>
      <c r="L91" s="72">
        <v>0</v>
      </c>
      <c r="M91" s="72">
        <v>0</v>
      </c>
      <c r="N91" s="72">
        <v>0</v>
      </c>
      <c r="O91" s="73">
        <v>0</v>
      </c>
      <c r="P91" s="73">
        <v>0</v>
      </c>
      <c r="Q91" s="73">
        <v>0</v>
      </c>
      <c r="R91" s="73">
        <v>0</v>
      </c>
    </row>
    <row r="92" spans="1:18" ht="38.25" x14ac:dyDescent="0.2">
      <c r="A92" s="63"/>
      <c r="B92" s="63"/>
      <c r="C92" s="63" t="s">
        <v>164</v>
      </c>
      <c r="D92" s="63" t="s">
        <v>165</v>
      </c>
      <c r="E92" s="63" t="s">
        <v>8</v>
      </c>
      <c r="F92" s="63"/>
      <c r="G92" s="63"/>
      <c r="H92" s="63"/>
      <c r="I92" s="63"/>
      <c r="J92" s="64">
        <v>0</v>
      </c>
      <c r="K92" s="64">
        <v>0</v>
      </c>
      <c r="L92" s="64">
        <v>0</v>
      </c>
      <c r="M92" s="64">
        <v>0</v>
      </c>
      <c r="N92" s="64">
        <v>0</v>
      </c>
      <c r="O92" s="20">
        <v>0</v>
      </c>
      <c r="P92" s="20">
        <v>0</v>
      </c>
      <c r="Q92" s="20">
        <v>0</v>
      </c>
      <c r="R92" s="20">
        <v>0</v>
      </c>
    </row>
    <row r="93" spans="1:18" s="58" customFormat="1" ht="51" x14ac:dyDescent="0.2">
      <c r="A93" s="71">
        <v>30</v>
      </c>
      <c r="B93" s="71">
        <v>0</v>
      </c>
      <c r="C93" s="71" t="s">
        <v>166</v>
      </c>
      <c r="D93" s="71" t="s">
        <v>167</v>
      </c>
      <c r="E93" s="71" t="s">
        <v>11</v>
      </c>
      <c r="F93" s="71"/>
      <c r="G93" s="71" t="s">
        <v>738</v>
      </c>
      <c r="H93" s="71" t="s">
        <v>13</v>
      </c>
      <c r="I93" s="71"/>
      <c r="J93" s="72">
        <v>0</v>
      </c>
      <c r="K93" s="72">
        <v>0</v>
      </c>
      <c r="L93" s="72">
        <v>0</v>
      </c>
      <c r="M93" s="72"/>
      <c r="N93" s="72"/>
      <c r="O93" s="73"/>
      <c r="P93" s="73"/>
      <c r="Q93" s="73"/>
      <c r="R93" s="73"/>
    </row>
    <row r="94" spans="1:18" ht="38.25" x14ac:dyDescent="0.2">
      <c r="A94" s="63"/>
      <c r="B94" s="63"/>
      <c r="C94" s="63" t="s">
        <v>168</v>
      </c>
      <c r="D94" s="63" t="s">
        <v>169</v>
      </c>
      <c r="E94" s="63" t="s">
        <v>8</v>
      </c>
      <c r="F94" s="63"/>
      <c r="G94" s="63"/>
      <c r="H94" s="63"/>
      <c r="I94" s="63">
        <v>75</v>
      </c>
      <c r="J94" s="64">
        <f>+J95+J97</f>
        <v>190000</v>
      </c>
      <c r="K94" s="64">
        <f t="shared" ref="K94:R94" si="19">+K95+K97</f>
        <v>142500</v>
      </c>
      <c r="L94" s="64">
        <f t="shared" si="19"/>
        <v>47500</v>
      </c>
      <c r="M94" s="64">
        <f t="shared" si="19"/>
        <v>0</v>
      </c>
      <c r="N94" s="64">
        <f t="shared" si="19"/>
        <v>25488.95</v>
      </c>
      <c r="O94" s="20">
        <f t="shared" si="19"/>
        <v>78554</v>
      </c>
      <c r="P94" s="20">
        <f t="shared" si="19"/>
        <v>45196.72</v>
      </c>
      <c r="Q94" s="20">
        <f t="shared" si="19"/>
        <v>20760.330000000002</v>
      </c>
      <c r="R94" s="20">
        <f t="shared" si="19"/>
        <v>20000</v>
      </c>
    </row>
    <row r="95" spans="1:18" s="58" customFormat="1" ht="38.25" x14ac:dyDescent="0.2">
      <c r="A95" s="71">
        <v>31</v>
      </c>
      <c r="B95" s="71">
        <v>25</v>
      </c>
      <c r="C95" s="71" t="s">
        <v>170</v>
      </c>
      <c r="D95" s="71" t="s">
        <v>171</v>
      </c>
      <c r="E95" s="71" t="s">
        <v>11</v>
      </c>
      <c r="F95" s="71" t="s">
        <v>36</v>
      </c>
      <c r="G95" s="71" t="s">
        <v>738</v>
      </c>
      <c r="H95" s="71" t="s">
        <v>18</v>
      </c>
      <c r="I95" s="71">
        <v>75</v>
      </c>
      <c r="J95" s="72">
        <v>90760.33</v>
      </c>
      <c r="K95" s="72">
        <f>0.75*J95</f>
        <v>68070.247499999998</v>
      </c>
      <c r="L95" s="72">
        <f>+J95-K95</f>
        <v>22690.082500000004</v>
      </c>
      <c r="M95" s="72"/>
      <c r="N95" s="72">
        <v>10603</v>
      </c>
      <c r="O95" s="73">
        <v>19397</v>
      </c>
      <c r="P95" s="73">
        <v>20000</v>
      </c>
      <c r="Q95" s="73">
        <v>20760.330000000002</v>
      </c>
      <c r="R95" s="73">
        <v>20000</v>
      </c>
    </row>
    <row r="96" spans="1:18" ht="63.75" x14ac:dyDescent="0.2">
      <c r="A96" s="65"/>
      <c r="B96" s="65">
        <v>25</v>
      </c>
      <c r="C96" s="65" t="s">
        <v>172</v>
      </c>
      <c r="D96" s="65" t="s">
        <v>173</v>
      </c>
      <c r="E96" s="65" t="s">
        <v>15</v>
      </c>
      <c r="F96" s="65"/>
      <c r="G96" s="65"/>
      <c r="H96" s="65"/>
      <c r="I96" s="65">
        <v>75</v>
      </c>
      <c r="J96" s="66">
        <v>30000</v>
      </c>
      <c r="K96" s="66">
        <v>22500</v>
      </c>
      <c r="L96" s="66">
        <v>7500</v>
      </c>
      <c r="M96" s="66"/>
      <c r="N96" s="66">
        <v>10603</v>
      </c>
      <c r="O96" s="74">
        <v>19397</v>
      </c>
      <c r="P96" s="74"/>
      <c r="Q96" s="74"/>
      <c r="R96" s="74"/>
    </row>
    <row r="97" spans="1:18" s="58" customFormat="1" ht="38.25" x14ac:dyDescent="0.2">
      <c r="A97" s="71">
        <v>32</v>
      </c>
      <c r="B97" s="71">
        <v>26</v>
      </c>
      <c r="C97" s="71" t="s">
        <v>174</v>
      </c>
      <c r="D97" s="71" t="s">
        <v>175</v>
      </c>
      <c r="E97" s="71" t="s">
        <v>11</v>
      </c>
      <c r="F97" s="71" t="s">
        <v>28</v>
      </c>
      <c r="G97" s="71" t="s">
        <v>738</v>
      </c>
      <c r="H97" s="71" t="s">
        <v>13</v>
      </c>
      <c r="I97" s="71">
        <v>75</v>
      </c>
      <c r="J97" s="72">
        <f>+J98</f>
        <v>99239.67</v>
      </c>
      <c r="K97" s="72">
        <f>0.75*J97</f>
        <v>74429.752500000002</v>
      </c>
      <c r="L97" s="72">
        <f>+J97-K97</f>
        <v>24809.917499999996</v>
      </c>
      <c r="M97" s="72">
        <f>+M98</f>
        <v>0</v>
      </c>
      <c r="N97" s="72">
        <f>+N98</f>
        <v>14885.95</v>
      </c>
      <c r="O97" s="73">
        <f>+O98</f>
        <v>59157</v>
      </c>
      <c r="P97" s="73">
        <f>+P98</f>
        <v>25196.720000000001</v>
      </c>
      <c r="Q97" s="73"/>
      <c r="R97" s="73"/>
    </row>
    <row r="98" spans="1:18" ht="38.25" x14ac:dyDescent="0.2">
      <c r="A98" s="65"/>
      <c r="B98" s="65">
        <v>26</v>
      </c>
      <c r="C98" s="65" t="s">
        <v>176</v>
      </c>
      <c r="D98" s="65" t="s">
        <v>175</v>
      </c>
      <c r="E98" s="65" t="s">
        <v>15</v>
      </c>
      <c r="F98" s="65"/>
      <c r="G98" s="65"/>
      <c r="H98" s="65"/>
      <c r="I98" s="65">
        <v>75</v>
      </c>
      <c r="J98" s="66">
        <v>99239.67</v>
      </c>
      <c r="K98" s="66">
        <v>74429.75</v>
      </c>
      <c r="L98" s="66">
        <v>24809.919999999998</v>
      </c>
      <c r="M98" s="66"/>
      <c r="N98" s="66">
        <v>14885.95</v>
      </c>
      <c r="O98" s="16">
        <v>59157</v>
      </c>
      <c r="P98" s="16">
        <v>25196.720000000001</v>
      </c>
      <c r="Q98" s="16"/>
      <c r="R98" s="16"/>
    </row>
    <row r="99" spans="1:18" ht="38.25" x14ac:dyDescent="0.2">
      <c r="A99" s="63"/>
      <c r="B99" s="63"/>
      <c r="C99" s="63" t="s">
        <v>177</v>
      </c>
      <c r="D99" s="63" t="s">
        <v>178</v>
      </c>
      <c r="E99" s="63" t="s">
        <v>8</v>
      </c>
      <c r="F99" s="63"/>
      <c r="G99" s="63"/>
      <c r="H99" s="63"/>
      <c r="I99" s="63">
        <v>75</v>
      </c>
      <c r="J99" s="64">
        <f>+J100</f>
        <v>150000</v>
      </c>
      <c r="K99" s="64">
        <f t="shared" ref="K99:R99" si="20">+K100</f>
        <v>112500</v>
      </c>
      <c r="L99" s="64">
        <f t="shared" si="20"/>
        <v>37500</v>
      </c>
      <c r="M99" s="64">
        <f t="shared" si="20"/>
        <v>0</v>
      </c>
      <c r="N99" s="64">
        <f t="shared" si="20"/>
        <v>0</v>
      </c>
      <c r="O99" s="20">
        <f t="shared" si="20"/>
        <v>150000</v>
      </c>
      <c r="P99" s="20">
        <f t="shared" si="20"/>
        <v>0</v>
      </c>
      <c r="Q99" s="20">
        <f t="shared" si="20"/>
        <v>0</v>
      </c>
      <c r="R99" s="20">
        <f t="shared" si="20"/>
        <v>0</v>
      </c>
    </row>
    <row r="100" spans="1:18" s="58" customFormat="1" ht="38.25" x14ac:dyDescent="0.2">
      <c r="A100" s="71">
        <v>33</v>
      </c>
      <c r="B100" s="71">
        <v>27</v>
      </c>
      <c r="C100" s="71" t="s">
        <v>179</v>
      </c>
      <c r="D100" s="71" t="s">
        <v>180</v>
      </c>
      <c r="E100" s="71" t="s">
        <v>11</v>
      </c>
      <c r="F100" s="71" t="s">
        <v>12</v>
      </c>
      <c r="G100" s="71" t="s">
        <v>738</v>
      </c>
      <c r="H100" s="71" t="s">
        <v>18</v>
      </c>
      <c r="I100" s="71">
        <v>75</v>
      </c>
      <c r="J100" s="72">
        <v>150000</v>
      </c>
      <c r="K100" s="72">
        <f>0.75*J100</f>
        <v>112500</v>
      </c>
      <c r="L100" s="72">
        <f>+J100-K100</f>
        <v>37500</v>
      </c>
      <c r="M100" s="72"/>
      <c r="N100" s="72">
        <v>0</v>
      </c>
      <c r="O100" s="73">
        <v>150000</v>
      </c>
      <c r="P100" s="73"/>
      <c r="Q100" s="73"/>
      <c r="R100" s="73"/>
    </row>
    <row r="101" spans="1:18" ht="38.25" x14ac:dyDescent="0.2">
      <c r="A101" s="67"/>
      <c r="B101" s="67">
        <v>27</v>
      </c>
      <c r="C101" s="67" t="s">
        <v>181</v>
      </c>
      <c r="D101" s="67" t="s">
        <v>182</v>
      </c>
      <c r="E101" s="67" t="s">
        <v>15</v>
      </c>
      <c r="F101" s="67"/>
      <c r="G101" s="67"/>
      <c r="H101" s="67"/>
      <c r="I101" s="67">
        <v>75</v>
      </c>
      <c r="J101" s="68">
        <v>150000</v>
      </c>
      <c r="K101" s="68">
        <v>112500</v>
      </c>
      <c r="L101" s="68">
        <v>37500</v>
      </c>
      <c r="M101" s="68"/>
      <c r="N101" s="68">
        <v>0</v>
      </c>
      <c r="O101" s="24">
        <v>150000</v>
      </c>
      <c r="P101" s="24"/>
      <c r="Q101" s="24"/>
      <c r="R101" s="24"/>
    </row>
  </sheetData>
  <sheetProtection password="E83E" sheet="1"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topLeftCell="A13" workbookViewId="0">
      <selection activeCell="H41" sqref="H41"/>
    </sheetView>
  </sheetViews>
  <sheetFormatPr defaultRowHeight="12.75" x14ac:dyDescent="0.2"/>
  <cols>
    <col min="1" max="1" width="7.5703125" customWidth="1"/>
    <col min="2" max="2" width="7.42578125" customWidth="1"/>
    <col min="3" max="3" width="12.5703125" customWidth="1"/>
    <col min="4" max="4" width="27.140625" customWidth="1"/>
    <col min="5" max="6" width="27.140625" hidden="1" customWidth="1"/>
    <col min="7" max="7" width="13.140625" customWidth="1"/>
    <col min="8" max="8" width="13" customWidth="1"/>
    <col min="10" max="11" width="12.7109375" bestFit="1" customWidth="1"/>
    <col min="12" max="18" width="11.7109375" bestFit="1" customWidth="1"/>
    <col min="19" max="27" width="9.140625" hidden="1" customWidth="1"/>
    <col min="28" max="28" width="10.140625" bestFit="1" customWidth="1"/>
    <col min="29" max="29" width="11.7109375" bestFit="1" customWidth="1"/>
  </cols>
  <sheetData>
    <row r="1" spans="1:28" ht="38.25" x14ac:dyDescent="0.2">
      <c r="A1" s="8" t="s">
        <v>709</v>
      </c>
      <c r="B1" s="8" t="s">
        <v>710</v>
      </c>
      <c r="C1" s="8" t="s">
        <v>711</v>
      </c>
      <c r="D1" s="9" t="s">
        <v>712</v>
      </c>
      <c r="E1" s="9" t="s">
        <v>713</v>
      </c>
      <c r="F1" s="9" t="s">
        <v>714</v>
      </c>
      <c r="G1" s="9" t="s">
        <v>715</v>
      </c>
      <c r="H1" s="9" t="s">
        <v>716</v>
      </c>
      <c r="I1" s="9" t="s">
        <v>717</v>
      </c>
      <c r="J1" s="9" t="s">
        <v>718</v>
      </c>
      <c r="K1" s="9" t="s">
        <v>719</v>
      </c>
      <c r="L1" s="9" t="s">
        <v>720</v>
      </c>
      <c r="M1" s="9" t="s">
        <v>721</v>
      </c>
      <c r="N1" s="9" t="s">
        <v>722</v>
      </c>
      <c r="O1" s="9" t="s">
        <v>723</v>
      </c>
      <c r="P1" s="9" t="s">
        <v>724</v>
      </c>
      <c r="Q1" s="9" t="s">
        <v>725</v>
      </c>
      <c r="R1" s="9" t="s">
        <v>726</v>
      </c>
      <c r="S1" s="5" t="s">
        <v>727</v>
      </c>
      <c r="T1" s="5" t="s">
        <v>728</v>
      </c>
      <c r="U1" s="5" t="s">
        <v>729</v>
      </c>
      <c r="V1" s="5" t="s">
        <v>730</v>
      </c>
      <c r="W1" s="5" t="s">
        <v>731</v>
      </c>
      <c r="X1" s="5" t="s">
        <v>732</v>
      </c>
      <c r="Y1" s="5" t="s">
        <v>733</v>
      </c>
      <c r="Z1" s="5" t="s">
        <v>734</v>
      </c>
      <c r="AA1" s="5" t="s">
        <v>735</v>
      </c>
    </row>
    <row r="2" spans="1:28" s="17" customFormat="1" ht="36" customHeight="1" x14ac:dyDescent="0.2">
      <c r="A2" s="25"/>
      <c r="B2" s="25"/>
      <c r="C2" s="25" t="s">
        <v>183</v>
      </c>
      <c r="D2" s="25" t="s">
        <v>184</v>
      </c>
      <c r="E2" s="25" t="s">
        <v>2</v>
      </c>
      <c r="F2" s="25"/>
      <c r="G2" s="25"/>
      <c r="H2" s="25"/>
      <c r="I2" s="25">
        <v>75</v>
      </c>
      <c r="J2" s="26">
        <v>6027269.3399999999</v>
      </c>
      <c r="K2" s="26">
        <v>4520452</v>
      </c>
      <c r="L2" s="26">
        <v>1506817.34</v>
      </c>
      <c r="M2" s="26">
        <v>328271.34000000003</v>
      </c>
      <c r="N2" s="26">
        <v>882000</v>
      </c>
      <c r="O2" s="26">
        <v>1012000</v>
      </c>
      <c r="P2" s="26">
        <v>1267000</v>
      </c>
      <c r="Q2" s="26">
        <v>887449.8</v>
      </c>
      <c r="R2" s="26">
        <v>973719.8</v>
      </c>
      <c r="S2" s="30">
        <v>51550.2</v>
      </c>
      <c r="T2" s="30">
        <v>625278.19999999995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1">
        <v>0</v>
      </c>
    </row>
    <row r="3" spans="1:28" s="17" customFormat="1" ht="36" customHeight="1" x14ac:dyDescent="0.2">
      <c r="A3" s="19"/>
      <c r="B3" s="19"/>
      <c r="C3" s="19" t="s">
        <v>183</v>
      </c>
      <c r="D3" s="19" t="s">
        <v>184</v>
      </c>
      <c r="E3" s="19" t="s">
        <v>2</v>
      </c>
      <c r="F3" s="19"/>
      <c r="G3" s="19"/>
      <c r="H3" s="19"/>
      <c r="I3" s="19">
        <v>75</v>
      </c>
      <c r="J3" s="20">
        <v>6027269.3399999999</v>
      </c>
      <c r="K3" s="20">
        <v>4520452</v>
      </c>
      <c r="L3" s="20">
        <v>1506817.34</v>
      </c>
      <c r="M3" s="20">
        <v>328271.34000000003</v>
      </c>
      <c r="N3" s="20">
        <v>882000</v>
      </c>
      <c r="O3" s="20">
        <v>1012000</v>
      </c>
      <c r="P3" s="20">
        <v>1267000</v>
      </c>
      <c r="Q3" s="20">
        <v>887449.8</v>
      </c>
      <c r="R3" s="20">
        <v>973719.8</v>
      </c>
      <c r="S3" s="21"/>
      <c r="T3" s="21"/>
      <c r="U3" s="21"/>
      <c r="V3" s="21"/>
      <c r="W3" s="21"/>
      <c r="X3" s="21"/>
      <c r="Y3" s="21"/>
      <c r="Z3" s="21"/>
      <c r="AA3" s="22"/>
    </row>
    <row r="4" spans="1:28" s="17" customFormat="1" x14ac:dyDescent="0.2">
      <c r="A4" s="25"/>
      <c r="B4" s="25"/>
      <c r="C4" s="25" t="s">
        <v>185</v>
      </c>
      <c r="D4" s="25" t="s">
        <v>186</v>
      </c>
      <c r="E4" s="25" t="s">
        <v>5</v>
      </c>
      <c r="F4" s="25"/>
      <c r="G4" s="25"/>
      <c r="H4" s="25"/>
      <c r="I4" s="25">
        <v>75</v>
      </c>
      <c r="J4" s="26">
        <v>2866270.67</v>
      </c>
      <c r="K4" s="26">
        <v>2034203</v>
      </c>
      <c r="L4" s="26">
        <v>678067.67</v>
      </c>
      <c r="M4" s="26">
        <v>138000.67000000001</v>
      </c>
      <c r="N4" s="26">
        <v>532000</v>
      </c>
      <c r="O4" s="26">
        <v>592000</v>
      </c>
      <c r="P4" s="26">
        <v>777000</v>
      </c>
      <c r="Q4" s="26">
        <v>347449.8</v>
      </c>
      <c r="R4" s="26">
        <v>376719.8</v>
      </c>
      <c r="S4" s="30">
        <v>51550.2</v>
      </c>
      <c r="T4" s="30">
        <v>51550.2</v>
      </c>
      <c r="U4" s="30">
        <v>0</v>
      </c>
      <c r="V4" s="30">
        <v>0</v>
      </c>
      <c r="W4" s="30">
        <v>0</v>
      </c>
      <c r="X4" s="30">
        <v>0</v>
      </c>
      <c r="Y4" s="30">
        <v>0</v>
      </c>
      <c r="Z4" s="30">
        <v>0</v>
      </c>
      <c r="AA4" s="31">
        <v>0</v>
      </c>
    </row>
    <row r="5" spans="1:28" s="17" customFormat="1" x14ac:dyDescent="0.2">
      <c r="A5" s="19"/>
      <c r="B5" s="19"/>
      <c r="C5" s="19" t="s">
        <v>185</v>
      </c>
      <c r="D5" s="19" t="s">
        <v>186</v>
      </c>
      <c r="E5" s="19" t="s">
        <v>5</v>
      </c>
      <c r="F5" s="19"/>
      <c r="G5" s="19"/>
      <c r="H5" s="19"/>
      <c r="I5" s="19">
        <v>75</v>
      </c>
      <c r="J5" s="20">
        <f>+J6+J9+J12+J19+J22+J24</f>
        <v>3510895.6949999998</v>
      </c>
      <c r="K5" s="20">
        <f t="shared" ref="K5:R5" si="0">+K6+K9+K12+K19+K22+K24</f>
        <v>2633171.7687499998</v>
      </c>
      <c r="L5" s="20">
        <f t="shared" si="0"/>
        <v>877723.92625000002</v>
      </c>
      <c r="M5" s="20">
        <f t="shared" si="0"/>
        <v>308696.02774999995</v>
      </c>
      <c r="N5" s="20">
        <f t="shared" si="0"/>
        <v>663331.902</v>
      </c>
      <c r="O5" s="20">
        <f t="shared" si="0"/>
        <v>808775.85800000001</v>
      </c>
      <c r="P5" s="20">
        <f t="shared" si="0"/>
        <v>827550.2</v>
      </c>
      <c r="Q5" s="20">
        <f t="shared" si="0"/>
        <v>427550.2</v>
      </c>
      <c r="R5" s="20">
        <f t="shared" si="0"/>
        <v>459597.98000000004</v>
      </c>
      <c r="S5" s="30"/>
      <c r="T5" s="30"/>
      <c r="U5" s="30"/>
      <c r="V5" s="30"/>
      <c r="W5" s="30"/>
      <c r="X5" s="30"/>
      <c r="Y5" s="30"/>
      <c r="Z5" s="30"/>
      <c r="AA5" s="31"/>
    </row>
    <row r="6" spans="1:28" s="17" customFormat="1" ht="51" x14ac:dyDescent="0.2">
      <c r="A6" s="19"/>
      <c r="B6" s="19"/>
      <c r="C6" s="19" t="s">
        <v>187</v>
      </c>
      <c r="D6" s="19" t="s">
        <v>188</v>
      </c>
      <c r="E6" s="19" t="s">
        <v>8</v>
      </c>
      <c r="F6" s="19"/>
      <c r="G6" s="19"/>
      <c r="H6" s="19"/>
      <c r="I6" s="19">
        <v>75</v>
      </c>
      <c r="J6" s="20">
        <f>+J7</f>
        <v>100000</v>
      </c>
      <c r="K6" s="20">
        <f t="shared" ref="K6:R6" si="1">+K7</f>
        <v>75000</v>
      </c>
      <c r="L6" s="20">
        <f t="shared" si="1"/>
        <v>25000</v>
      </c>
      <c r="M6" s="20">
        <f t="shared" si="1"/>
        <v>18877.75</v>
      </c>
      <c r="N6" s="20">
        <f t="shared" si="1"/>
        <v>0</v>
      </c>
      <c r="O6" s="20">
        <f t="shared" si="1"/>
        <v>29596.799999999999</v>
      </c>
      <c r="P6" s="20">
        <f t="shared" si="1"/>
        <v>23000</v>
      </c>
      <c r="Q6" s="20">
        <f t="shared" si="1"/>
        <v>23000</v>
      </c>
      <c r="R6" s="20">
        <f t="shared" si="1"/>
        <v>24403.200000000001</v>
      </c>
      <c r="S6" s="3">
        <v>22000</v>
      </c>
      <c r="T6" s="3">
        <v>22000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4">
        <v>0</v>
      </c>
    </row>
    <row r="7" spans="1:28" s="17" customFormat="1" ht="27" customHeight="1" x14ac:dyDescent="0.2">
      <c r="A7" s="10">
        <v>34</v>
      </c>
      <c r="B7" s="10">
        <v>28</v>
      </c>
      <c r="C7" s="10" t="s">
        <v>189</v>
      </c>
      <c r="D7" s="10" t="s">
        <v>190</v>
      </c>
      <c r="E7" s="10" t="s">
        <v>11</v>
      </c>
      <c r="F7" s="10" t="s">
        <v>191</v>
      </c>
      <c r="G7" s="10" t="s">
        <v>742</v>
      </c>
      <c r="H7" s="10" t="s">
        <v>13</v>
      </c>
      <c r="I7" s="10">
        <v>75</v>
      </c>
      <c r="J7" s="11">
        <v>100000</v>
      </c>
      <c r="K7" s="11">
        <v>75000</v>
      </c>
      <c r="L7" s="11">
        <v>25000</v>
      </c>
      <c r="M7" s="11">
        <v>18877.75</v>
      </c>
      <c r="N7" s="11">
        <v>0</v>
      </c>
      <c r="O7" s="11">
        <v>29596.799999999999</v>
      </c>
      <c r="P7" s="11">
        <v>23000</v>
      </c>
      <c r="Q7" s="11">
        <v>23000</v>
      </c>
      <c r="R7" s="11">
        <v>24403.200000000001</v>
      </c>
      <c r="S7" s="1">
        <v>22000</v>
      </c>
      <c r="T7" s="1">
        <f>22000+3074.19</f>
        <v>25074.19</v>
      </c>
      <c r="U7" s="1">
        <f>+J7-O7-P7-Q7-R7-S7-T7-M8</f>
        <v>-65951.94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2">
        <v>0</v>
      </c>
      <c r="AB7" s="35"/>
    </row>
    <row r="8" spans="1:28" ht="38.25" x14ac:dyDescent="0.2">
      <c r="A8" s="9"/>
      <c r="B8" s="9">
        <v>28</v>
      </c>
      <c r="C8" s="9" t="s">
        <v>192</v>
      </c>
      <c r="D8" s="9" t="s">
        <v>193</v>
      </c>
      <c r="E8" s="9" t="s">
        <v>15</v>
      </c>
      <c r="F8" s="9"/>
      <c r="G8" s="9"/>
      <c r="H8" s="9"/>
      <c r="I8" s="9">
        <v>75</v>
      </c>
      <c r="J8" s="13">
        <v>62925.81</v>
      </c>
      <c r="K8" s="13">
        <v>47194.35</v>
      </c>
      <c r="L8" s="13">
        <v>15731.46</v>
      </c>
      <c r="M8" s="13">
        <v>18877.75</v>
      </c>
      <c r="N8" s="13">
        <v>0</v>
      </c>
      <c r="O8" s="13">
        <v>29596.799999999999</v>
      </c>
      <c r="P8" s="13">
        <v>14451.26</v>
      </c>
      <c r="Q8" s="13"/>
      <c r="R8" s="13"/>
      <c r="S8" s="3"/>
      <c r="T8" s="3"/>
      <c r="U8" s="3"/>
      <c r="V8" s="3">
        <v>0</v>
      </c>
      <c r="W8" s="3">
        <v>0</v>
      </c>
      <c r="X8" s="3">
        <v>0</v>
      </c>
      <c r="Y8" s="3">
        <v>0</v>
      </c>
      <c r="Z8" s="3">
        <v>0</v>
      </c>
      <c r="AA8" s="4">
        <v>0</v>
      </c>
      <c r="AB8" s="34">
        <v>43281</v>
      </c>
    </row>
    <row r="9" spans="1:28" ht="51" x14ac:dyDescent="0.2">
      <c r="A9" s="19"/>
      <c r="B9" s="19"/>
      <c r="C9" s="19" t="s">
        <v>194</v>
      </c>
      <c r="D9" s="19" t="s">
        <v>195</v>
      </c>
      <c r="E9" s="19" t="s">
        <v>8</v>
      </c>
      <c r="F9" s="19"/>
      <c r="G9" s="19"/>
      <c r="H9" s="19"/>
      <c r="I9" s="19">
        <v>75</v>
      </c>
      <c r="J9" s="20">
        <f>+J10</f>
        <v>140000.67000000001</v>
      </c>
      <c r="K9" s="20">
        <f t="shared" ref="K9:R9" si="2">+K10</f>
        <v>105000.5</v>
      </c>
      <c r="L9" s="20">
        <f t="shared" si="2"/>
        <v>35000.17</v>
      </c>
      <c r="M9" s="20">
        <f t="shared" si="2"/>
        <v>0</v>
      </c>
      <c r="N9" s="20">
        <f t="shared" si="2"/>
        <v>1100.5419999999999</v>
      </c>
      <c r="O9" s="20">
        <f t="shared" si="2"/>
        <v>44628.858</v>
      </c>
      <c r="P9" s="20">
        <f t="shared" si="2"/>
        <v>20000</v>
      </c>
      <c r="Q9" s="20">
        <f t="shared" si="2"/>
        <v>20000</v>
      </c>
      <c r="R9" s="20">
        <f t="shared" si="2"/>
        <v>20000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2">
        <v>0</v>
      </c>
    </row>
    <row r="10" spans="1:28" x14ac:dyDescent="0.2">
      <c r="A10" s="10">
        <v>35</v>
      </c>
      <c r="B10" s="10">
        <v>29</v>
      </c>
      <c r="C10" s="10" t="s">
        <v>196</v>
      </c>
      <c r="D10" s="10" t="s">
        <v>197</v>
      </c>
      <c r="E10" s="10" t="s">
        <v>11</v>
      </c>
      <c r="F10" s="10" t="s">
        <v>191</v>
      </c>
      <c r="G10" s="10" t="s">
        <v>743</v>
      </c>
      <c r="H10" s="10" t="s">
        <v>13</v>
      </c>
      <c r="I10" s="10">
        <v>75</v>
      </c>
      <c r="J10" s="11">
        <v>140000.67000000001</v>
      </c>
      <c r="K10" s="11">
        <v>105000.5</v>
      </c>
      <c r="L10" s="11">
        <v>35000.17</v>
      </c>
      <c r="M10" s="11">
        <v>0</v>
      </c>
      <c r="N10" s="11">
        <v>1100.5419999999999</v>
      </c>
      <c r="O10" s="11">
        <v>44628.858</v>
      </c>
      <c r="P10" s="11">
        <v>20000</v>
      </c>
      <c r="Q10" s="11">
        <v>20000</v>
      </c>
      <c r="R10" s="11">
        <v>20000</v>
      </c>
      <c r="S10" s="3"/>
      <c r="T10" s="3"/>
      <c r="U10" s="3"/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4">
        <v>0</v>
      </c>
    </row>
    <row r="11" spans="1:28" ht="25.5" x14ac:dyDescent="0.2">
      <c r="A11" s="15"/>
      <c r="B11" s="15">
        <v>29</v>
      </c>
      <c r="C11" s="15" t="s">
        <v>198</v>
      </c>
      <c r="D11" s="15" t="s">
        <v>197</v>
      </c>
      <c r="E11" s="15" t="s">
        <v>15</v>
      </c>
      <c r="F11" s="15"/>
      <c r="G11" s="15"/>
      <c r="H11" s="15"/>
      <c r="I11" s="15">
        <v>75</v>
      </c>
      <c r="J11" s="16">
        <v>45729.4</v>
      </c>
      <c r="K11" s="16">
        <v>34297.050000000003</v>
      </c>
      <c r="L11" s="16">
        <v>11432.35</v>
      </c>
      <c r="M11" s="16">
        <v>0</v>
      </c>
      <c r="N11" s="16">
        <f>1023.76*1.075</f>
        <v>1100.5419999999999</v>
      </c>
      <c r="O11" s="16">
        <f>+J11-N11</f>
        <v>44628.858</v>
      </c>
      <c r="P11" s="16"/>
      <c r="Q11" s="16"/>
      <c r="R11" s="16"/>
      <c r="S11" s="1"/>
      <c r="T11" s="1"/>
      <c r="U11" s="1"/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2">
        <v>0</v>
      </c>
      <c r="AB11" s="34">
        <v>43014</v>
      </c>
    </row>
    <row r="12" spans="1:28" ht="51" x14ac:dyDescent="0.2">
      <c r="A12" s="19"/>
      <c r="B12" s="19"/>
      <c r="C12" s="19" t="s">
        <v>199</v>
      </c>
      <c r="D12" s="19" t="s">
        <v>200</v>
      </c>
      <c r="E12" s="19" t="s">
        <v>8</v>
      </c>
      <c r="F12" s="19"/>
      <c r="G12" s="19"/>
      <c r="H12" s="19"/>
      <c r="I12" s="19">
        <v>75</v>
      </c>
      <c r="J12" s="20">
        <f>+J13+J15+J17</f>
        <v>2950209.85225</v>
      </c>
      <c r="K12" s="20">
        <f t="shared" ref="K12:R12" si="3">+K13+K15+K17</f>
        <v>2212657.3891874999</v>
      </c>
      <c r="L12" s="20">
        <f t="shared" si="3"/>
        <v>737552.4630625</v>
      </c>
      <c r="M12" s="20">
        <f t="shared" si="3"/>
        <v>258365.1</v>
      </c>
      <c r="N12" s="20">
        <f t="shared" si="3"/>
        <v>594373.95224999997</v>
      </c>
      <c r="O12" s="20">
        <f t="shared" si="3"/>
        <v>679550.2</v>
      </c>
      <c r="P12" s="20">
        <f t="shared" si="3"/>
        <v>729550.2</v>
      </c>
      <c r="Q12" s="20">
        <f t="shared" si="3"/>
        <v>329550.2</v>
      </c>
      <c r="R12" s="20">
        <f t="shared" si="3"/>
        <v>358820.2</v>
      </c>
      <c r="S12" s="3">
        <v>29550.2</v>
      </c>
      <c r="T12" s="3">
        <v>29550.2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1:28" ht="25.5" x14ac:dyDescent="0.2">
      <c r="A13" s="10">
        <v>36</v>
      </c>
      <c r="B13" s="10">
        <v>30</v>
      </c>
      <c r="C13" s="10" t="s">
        <v>201</v>
      </c>
      <c r="D13" s="10" t="s">
        <v>202</v>
      </c>
      <c r="E13" s="10" t="s">
        <v>11</v>
      </c>
      <c r="F13" s="10" t="s">
        <v>191</v>
      </c>
      <c r="G13" s="10" t="s">
        <v>743</v>
      </c>
      <c r="H13" s="10" t="s">
        <v>18</v>
      </c>
      <c r="I13" s="10">
        <v>75</v>
      </c>
      <c r="J13" s="11">
        <f>+M13+N13+O13+P13+Q13+R13</f>
        <v>1368413.7522499999</v>
      </c>
      <c r="K13" s="11">
        <f>0.75*J13</f>
        <v>1026310.3141874999</v>
      </c>
      <c r="L13" s="11">
        <f>+J13-K13</f>
        <v>342103.43806249998</v>
      </c>
      <c r="M13" s="11">
        <v>243590</v>
      </c>
      <c r="N13" s="11">
        <v>324823.75225000002</v>
      </c>
      <c r="O13" s="11">
        <v>200000</v>
      </c>
      <c r="P13" s="11">
        <v>200000</v>
      </c>
      <c r="Q13" s="11">
        <v>200000</v>
      </c>
      <c r="R13" s="11">
        <v>200000</v>
      </c>
      <c r="S13" s="1"/>
      <c r="T13" s="1"/>
      <c r="U13" s="1"/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2">
        <v>0</v>
      </c>
    </row>
    <row r="14" spans="1:28" ht="25.5" x14ac:dyDescent="0.2">
      <c r="A14" s="9"/>
      <c r="B14" s="9">
        <v>30</v>
      </c>
      <c r="C14" s="9" t="s">
        <v>203</v>
      </c>
      <c r="D14" s="9" t="s">
        <v>202</v>
      </c>
      <c r="E14" s="9" t="s">
        <v>15</v>
      </c>
      <c r="F14" s="9"/>
      <c r="G14" s="9"/>
      <c r="H14" s="9"/>
      <c r="I14" s="9">
        <v>75</v>
      </c>
      <c r="J14" s="13">
        <f>+M14+N14</f>
        <v>568413.75225000002</v>
      </c>
      <c r="K14" s="13">
        <f>+J14*0.75</f>
        <v>426310.31418750004</v>
      </c>
      <c r="L14" s="13">
        <f>+J14-K14</f>
        <v>142103.43806249998</v>
      </c>
      <c r="M14" s="13">
        <v>243590</v>
      </c>
      <c r="N14" s="13">
        <f>302161.63*1.075</f>
        <v>324823.75225000002</v>
      </c>
      <c r="O14" s="13"/>
      <c r="P14" s="13"/>
      <c r="Q14" s="13"/>
      <c r="R14" s="13"/>
      <c r="S14" s="3"/>
      <c r="T14" s="3"/>
      <c r="U14" s="3"/>
      <c r="V14" s="3">
        <v>204676.75</v>
      </c>
      <c r="W14" s="3">
        <v>153507.5</v>
      </c>
      <c r="X14" s="3">
        <v>66.86</v>
      </c>
      <c r="Y14" s="3">
        <v>153507.5</v>
      </c>
      <c r="Z14" s="3">
        <v>51169.25</v>
      </c>
      <c r="AA14" s="4">
        <v>0</v>
      </c>
    </row>
    <row r="15" spans="1:28" ht="51" x14ac:dyDescent="0.2">
      <c r="A15" s="10">
        <v>37</v>
      </c>
      <c r="B15" s="10">
        <v>31</v>
      </c>
      <c r="C15" s="10" t="s">
        <v>204</v>
      </c>
      <c r="D15" s="10" t="s">
        <v>205</v>
      </c>
      <c r="E15" s="10" t="s">
        <v>11</v>
      </c>
      <c r="F15" s="10" t="s">
        <v>191</v>
      </c>
      <c r="G15" s="10" t="s">
        <v>743</v>
      </c>
      <c r="H15" s="10" t="s">
        <v>18</v>
      </c>
      <c r="I15" s="10">
        <v>75</v>
      </c>
      <c r="J15" s="11">
        <v>1419270</v>
      </c>
      <c r="K15" s="11">
        <v>1064452.5</v>
      </c>
      <c r="L15" s="11">
        <v>354817.5</v>
      </c>
      <c r="M15" s="11"/>
      <c r="N15" s="11">
        <v>240000</v>
      </c>
      <c r="O15" s="11">
        <v>450000</v>
      </c>
      <c r="P15" s="11">
        <v>500000</v>
      </c>
      <c r="Q15" s="11">
        <v>100000</v>
      </c>
      <c r="R15" s="11">
        <v>129270</v>
      </c>
      <c r="S15" s="1"/>
      <c r="T15" s="1"/>
      <c r="U15" s="1"/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2">
        <v>0</v>
      </c>
    </row>
    <row r="16" spans="1:28" ht="38.25" x14ac:dyDescent="0.2">
      <c r="A16" s="9"/>
      <c r="B16" s="9">
        <v>31</v>
      </c>
      <c r="C16" s="9" t="s">
        <v>206</v>
      </c>
      <c r="D16" s="9" t="s">
        <v>207</v>
      </c>
      <c r="E16" s="9" t="s">
        <v>15</v>
      </c>
      <c r="F16" s="9"/>
      <c r="G16" s="9"/>
      <c r="H16" s="9"/>
      <c r="I16" s="9">
        <v>75</v>
      </c>
      <c r="J16" s="13">
        <v>690000</v>
      </c>
      <c r="K16" s="13">
        <v>517500</v>
      </c>
      <c r="L16" s="13">
        <v>172500</v>
      </c>
      <c r="M16" s="13"/>
      <c r="N16" s="13">
        <v>240000</v>
      </c>
      <c r="O16" s="13">
        <v>450000</v>
      </c>
      <c r="P16" s="13"/>
      <c r="Q16" s="13"/>
      <c r="R16" s="13"/>
      <c r="S16" s="3"/>
      <c r="T16" s="3"/>
      <c r="U16" s="3"/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4">
        <v>0</v>
      </c>
    </row>
    <row r="17" spans="1:28" ht="25.5" x14ac:dyDescent="0.2">
      <c r="A17" s="10">
        <v>38</v>
      </c>
      <c r="B17" s="10">
        <v>0</v>
      </c>
      <c r="C17" s="10" t="s">
        <v>208</v>
      </c>
      <c r="D17" s="10" t="s">
        <v>209</v>
      </c>
      <c r="E17" s="10" t="s">
        <v>11</v>
      </c>
      <c r="F17" s="10" t="s">
        <v>191</v>
      </c>
      <c r="G17" s="10"/>
      <c r="H17" s="10" t="s">
        <v>18</v>
      </c>
      <c r="I17" s="10">
        <v>75</v>
      </c>
      <c r="J17" s="11">
        <f>+M17+N17+O17+P17+Q17+R17</f>
        <v>162526.1</v>
      </c>
      <c r="K17" s="11">
        <f>0.75*J17</f>
        <v>121894.57500000001</v>
      </c>
      <c r="L17" s="11">
        <f>+J17-K17</f>
        <v>40631.524999999994</v>
      </c>
      <c r="M17" s="11">
        <v>14775.1</v>
      </c>
      <c r="N17" s="11">
        <v>29550.2</v>
      </c>
      <c r="O17" s="11">
        <v>29550.2</v>
      </c>
      <c r="P17" s="11">
        <v>29550.2</v>
      </c>
      <c r="Q17" s="11">
        <v>29550.2</v>
      </c>
      <c r="R17" s="11">
        <v>29550.2</v>
      </c>
      <c r="S17" s="1">
        <v>29550.2</v>
      </c>
      <c r="T17" s="1">
        <v>29550.2</v>
      </c>
      <c r="U17" s="1"/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2">
        <v>0</v>
      </c>
    </row>
    <row r="18" spans="1:28" ht="23.25" customHeight="1" x14ac:dyDescent="0.2">
      <c r="A18" s="15"/>
      <c r="B18" s="15"/>
      <c r="C18" s="15" t="s">
        <v>744</v>
      </c>
      <c r="D18" s="15" t="s">
        <v>209</v>
      </c>
      <c r="E18" s="15"/>
      <c r="F18" s="15"/>
      <c r="G18" s="15"/>
      <c r="H18" s="15"/>
      <c r="I18" s="15"/>
      <c r="J18" s="16">
        <f>+M18+N18+O18+P18</f>
        <v>88650.6</v>
      </c>
      <c r="K18" s="16">
        <f>0.75*J18</f>
        <v>66487.950000000012</v>
      </c>
      <c r="L18" s="16">
        <f>+J18-K18</f>
        <v>22162.649999999994</v>
      </c>
      <c r="M18" s="16">
        <v>14775.1</v>
      </c>
      <c r="N18" s="16">
        <v>29550.2</v>
      </c>
      <c r="O18" s="16">
        <v>29550.2</v>
      </c>
      <c r="P18" s="16">
        <v>14775.1</v>
      </c>
      <c r="Q18" s="16"/>
      <c r="R18" s="16"/>
      <c r="S18" s="1"/>
      <c r="T18" s="1"/>
      <c r="U18" s="1"/>
      <c r="V18" s="1"/>
      <c r="W18" s="1"/>
      <c r="X18" s="1"/>
      <c r="Y18" s="1"/>
      <c r="Z18" s="1"/>
      <c r="AA18" s="2"/>
    </row>
    <row r="19" spans="1:28" ht="51" x14ac:dyDescent="0.2">
      <c r="A19" s="19"/>
      <c r="B19" s="19"/>
      <c r="C19" s="19" t="s">
        <v>210</v>
      </c>
      <c r="D19" s="19" t="s">
        <v>211</v>
      </c>
      <c r="E19" s="19" t="s">
        <v>8</v>
      </c>
      <c r="F19" s="19"/>
      <c r="G19" s="19"/>
      <c r="H19" s="19"/>
      <c r="I19" s="19">
        <v>75</v>
      </c>
      <c r="J19" s="20">
        <f>+J20</f>
        <v>140000</v>
      </c>
      <c r="K19" s="20">
        <f t="shared" ref="K19:R19" si="4">+K20</f>
        <v>105000</v>
      </c>
      <c r="L19" s="20">
        <f t="shared" si="4"/>
        <v>35000</v>
      </c>
      <c r="M19" s="20">
        <f t="shared" si="4"/>
        <v>25459.192750000002</v>
      </c>
      <c r="N19" s="20">
        <f t="shared" si="4"/>
        <v>34430.594499999999</v>
      </c>
      <c r="O19" s="20">
        <f t="shared" si="4"/>
        <v>20000</v>
      </c>
      <c r="P19" s="20">
        <f t="shared" si="4"/>
        <v>20000</v>
      </c>
      <c r="Q19" s="20">
        <f t="shared" si="4"/>
        <v>20000</v>
      </c>
      <c r="R19" s="20">
        <f t="shared" si="4"/>
        <v>20110.21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4">
        <v>0</v>
      </c>
    </row>
    <row r="20" spans="1:28" ht="25.5" x14ac:dyDescent="0.2">
      <c r="A20" s="10">
        <v>39</v>
      </c>
      <c r="B20" s="10">
        <v>32</v>
      </c>
      <c r="C20" s="10" t="s">
        <v>213</v>
      </c>
      <c r="D20" s="10" t="s">
        <v>214</v>
      </c>
      <c r="E20" s="10" t="s">
        <v>11</v>
      </c>
      <c r="F20" s="10" t="s">
        <v>191</v>
      </c>
      <c r="G20" s="10" t="s">
        <v>743</v>
      </c>
      <c r="H20" s="10" t="s">
        <v>18</v>
      </c>
      <c r="I20" s="10">
        <v>75</v>
      </c>
      <c r="J20" s="11">
        <v>140000</v>
      </c>
      <c r="K20" s="11">
        <f>0.75*J20</f>
        <v>105000</v>
      </c>
      <c r="L20" s="11">
        <f>+J20-K20</f>
        <v>35000</v>
      </c>
      <c r="M20" s="11">
        <v>25459.192750000002</v>
      </c>
      <c r="N20" s="11">
        <v>34430.594499999999</v>
      </c>
      <c r="O20" s="11">
        <v>20000</v>
      </c>
      <c r="P20" s="11">
        <v>20000</v>
      </c>
      <c r="Q20" s="11">
        <v>20000</v>
      </c>
      <c r="R20" s="11">
        <v>20110.21</v>
      </c>
      <c r="S20" s="1"/>
      <c r="T20" s="1"/>
      <c r="U20" s="1"/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2">
        <v>0</v>
      </c>
      <c r="AB20" s="6"/>
    </row>
    <row r="21" spans="1:28" ht="51" x14ac:dyDescent="0.2">
      <c r="A21" s="9"/>
      <c r="B21" s="9">
        <v>32</v>
      </c>
      <c r="C21" s="9" t="s">
        <v>215</v>
      </c>
      <c r="D21" s="9" t="s">
        <v>212</v>
      </c>
      <c r="E21" s="9" t="s">
        <v>15</v>
      </c>
      <c r="F21" s="9"/>
      <c r="G21" s="9"/>
      <c r="H21" s="9"/>
      <c r="I21" s="9">
        <v>75</v>
      </c>
      <c r="J21" s="13">
        <v>48000</v>
      </c>
      <c r="K21" s="13">
        <v>36000</v>
      </c>
      <c r="L21" s="13">
        <v>12000</v>
      </c>
      <c r="M21" s="13">
        <f>23682.97*1.075</f>
        <v>25459.192750000002</v>
      </c>
      <c r="N21" s="13">
        <v>22540.807249999998</v>
      </c>
      <c r="O21" s="13"/>
      <c r="P21" s="13"/>
      <c r="Q21" s="13"/>
      <c r="R21" s="13"/>
      <c r="S21" s="3"/>
      <c r="T21" s="3"/>
      <c r="U21" s="3"/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1:28" ht="38.25" x14ac:dyDescent="0.2">
      <c r="A22" s="19"/>
      <c r="B22" s="19"/>
      <c r="C22" s="19" t="s">
        <v>216</v>
      </c>
      <c r="D22" s="19" t="s">
        <v>217</v>
      </c>
      <c r="E22" s="19" t="s">
        <v>8</v>
      </c>
      <c r="F22" s="19"/>
      <c r="G22" s="19"/>
      <c r="H22" s="19"/>
      <c r="I22" s="19">
        <v>75</v>
      </c>
      <c r="J22" s="20">
        <f>+J23</f>
        <v>20685.172749999998</v>
      </c>
      <c r="K22" s="20">
        <f t="shared" ref="K22:R22" si="5">+K23</f>
        <v>15513.879562499998</v>
      </c>
      <c r="L22" s="20">
        <f t="shared" si="5"/>
        <v>5171.2931874999995</v>
      </c>
      <c r="M22" s="20">
        <f t="shared" si="5"/>
        <v>0</v>
      </c>
      <c r="N22" s="20">
        <f t="shared" si="5"/>
        <v>685.17274999999995</v>
      </c>
      <c r="O22" s="20">
        <f t="shared" si="5"/>
        <v>5000</v>
      </c>
      <c r="P22" s="20">
        <f t="shared" si="5"/>
        <v>5000</v>
      </c>
      <c r="Q22" s="20">
        <f t="shared" si="5"/>
        <v>5000</v>
      </c>
      <c r="R22" s="20">
        <f t="shared" si="5"/>
        <v>5000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2">
        <v>0</v>
      </c>
    </row>
    <row r="23" spans="1:28" ht="25.5" x14ac:dyDescent="0.2">
      <c r="A23" s="10">
        <v>40</v>
      </c>
      <c r="B23" s="10">
        <v>0</v>
      </c>
      <c r="C23" s="10" t="s">
        <v>218</v>
      </c>
      <c r="D23" s="10" t="s">
        <v>219</v>
      </c>
      <c r="E23" s="10" t="s">
        <v>11</v>
      </c>
      <c r="F23" s="10" t="s">
        <v>191</v>
      </c>
      <c r="G23" s="10" t="s">
        <v>743</v>
      </c>
      <c r="H23" s="10" t="s">
        <v>18</v>
      </c>
      <c r="I23" s="10">
        <v>75</v>
      </c>
      <c r="J23" s="11">
        <f>+N23+O23+P23+Q23+R23</f>
        <v>20685.172749999998</v>
      </c>
      <c r="K23" s="11">
        <f>+J23*0.75</f>
        <v>15513.879562499998</v>
      </c>
      <c r="L23" s="11">
        <f>+J23-K23</f>
        <v>5171.2931874999995</v>
      </c>
      <c r="M23" s="11">
        <v>0</v>
      </c>
      <c r="N23" s="11">
        <f>637.37*1.075</f>
        <v>685.17274999999995</v>
      </c>
      <c r="O23" s="11">
        <v>5000</v>
      </c>
      <c r="P23" s="11">
        <v>5000</v>
      </c>
      <c r="Q23" s="11">
        <v>5000</v>
      </c>
      <c r="R23" s="11">
        <v>5000</v>
      </c>
      <c r="S23" s="3"/>
      <c r="T23" s="3"/>
      <c r="U23" s="3"/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4">
        <v>0</v>
      </c>
    </row>
    <row r="24" spans="1:28" ht="25.5" x14ac:dyDescent="0.2">
      <c r="A24" s="19"/>
      <c r="B24" s="19"/>
      <c r="C24" s="19" t="s">
        <v>220</v>
      </c>
      <c r="D24" s="19" t="s">
        <v>221</v>
      </c>
      <c r="E24" s="19" t="s">
        <v>8</v>
      </c>
      <c r="F24" s="19"/>
      <c r="G24" s="19"/>
      <c r="H24" s="19"/>
      <c r="I24" s="19">
        <v>75</v>
      </c>
      <c r="J24" s="20">
        <f>+J25</f>
        <v>160000</v>
      </c>
      <c r="K24" s="20">
        <f t="shared" ref="K24:R24" si="6">+K25</f>
        <v>120000</v>
      </c>
      <c r="L24" s="20">
        <f t="shared" si="6"/>
        <v>40000</v>
      </c>
      <c r="M24" s="20">
        <f t="shared" si="6"/>
        <v>5993.9849999999997</v>
      </c>
      <c r="N24" s="20">
        <f t="shared" si="6"/>
        <v>32741.640499999998</v>
      </c>
      <c r="O24" s="20">
        <f t="shared" si="6"/>
        <v>30000</v>
      </c>
      <c r="P24" s="20">
        <f t="shared" si="6"/>
        <v>30000</v>
      </c>
      <c r="Q24" s="20">
        <f t="shared" si="6"/>
        <v>30000</v>
      </c>
      <c r="R24" s="20">
        <f t="shared" si="6"/>
        <v>31264.37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2">
        <v>0</v>
      </c>
    </row>
    <row r="25" spans="1:28" ht="25.5" x14ac:dyDescent="0.2">
      <c r="A25" s="10">
        <v>41</v>
      </c>
      <c r="B25" s="10">
        <v>33</v>
      </c>
      <c r="C25" s="10" t="s">
        <v>222</v>
      </c>
      <c r="D25" s="10" t="s">
        <v>221</v>
      </c>
      <c r="E25" s="10" t="s">
        <v>11</v>
      </c>
      <c r="F25" s="10" t="s">
        <v>191</v>
      </c>
      <c r="G25" s="10" t="s">
        <v>743</v>
      </c>
      <c r="H25" s="10" t="s">
        <v>18</v>
      </c>
      <c r="I25" s="10">
        <v>75</v>
      </c>
      <c r="J25" s="11">
        <v>160000</v>
      </c>
      <c r="K25" s="11">
        <f>0.75*J25</f>
        <v>120000</v>
      </c>
      <c r="L25" s="11">
        <v>40000</v>
      </c>
      <c r="M25" s="11">
        <v>5993.9849999999997</v>
      </c>
      <c r="N25" s="11">
        <v>32741.640499999998</v>
      </c>
      <c r="O25" s="11">
        <v>30000</v>
      </c>
      <c r="P25" s="11">
        <v>30000</v>
      </c>
      <c r="Q25" s="11">
        <v>30000</v>
      </c>
      <c r="R25" s="11">
        <v>31264.37</v>
      </c>
      <c r="S25" s="3"/>
      <c r="T25" s="3"/>
      <c r="U25" s="3"/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4">
        <v>0</v>
      </c>
      <c r="AB25" s="6"/>
    </row>
    <row r="26" spans="1:28" ht="25.5" x14ac:dyDescent="0.2">
      <c r="A26" s="15"/>
      <c r="B26" s="15">
        <v>33</v>
      </c>
      <c r="C26" s="15" t="s">
        <v>223</v>
      </c>
      <c r="D26" s="15" t="s">
        <v>221</v>
      </c>
      <c r="E26" s="15" t="s">
        <v>15</v>
      </c>
      <c r="F26" s="15"/>
      <c r="G26" s="15"/>
      <c r="H26" s="15"/>
      <c r="I26" s="15">
        <v>75</v>
      </c>
      <c r="J26" s="16">
        <v>25000</v>
      </c>
      <c r="K26" s="16">
        <v>18750</v>
      </c>
      <c r="L26" s="16">
        <v>6250</v>
      </c>
      <c r="M26" s="16">
        <f>5575.8*1.075</f>
        <v>5993.9849999999997</v>
      </c>
      <c r="N26" s="16">
        <v>19006.014999999999</v>
      </c>
      <c r="O26" s="16"/>
      <c r="P26" s="16"/>
      <c r="Q26" s="16"/>
      <c r="R26" s="16"/>
      <c r="S26" s="1"/>
      <c r="T26" s="1"/>
      <c r="U26" s="1"/>
      <c r="V26" s="1">
        <v>5966.1</v>
      </c>
      <c r="W26" s="1">
        <v>4474.46</v>
      </c>
      <c r="X26" s="1">
        <v>23.86</v>
      </c>
      <c r="Y26" s="1">
        <v>4474.46</v>
      </c>
      <c r="Z26" s="1">
        <v>1491.64</v>
      </c>
      <c r="AA26" s="2">
        <v>0</v>
      </c>
      <c r="AB26" s="6"/>
    </row>
    <row r="27" spans="1:28" ht="21" customHeight="1" x14ac:dyDescent="0.2">
      <c r="A27" s="25"/>
      <c r="B27" s="25"/>
      <c r="C27" s="25" t="s">
        <v>224</v>
      </c>
      <c r="D27" s="25" t="s">
        <v>225</v>
      </c>
      <c r="E27" s="25" t="s">
        <v>5</v>
      </c>
      <c r="F27" s="25"/>
      <c r="G27" s="25"/>
      <c r="H27" s="25"/>
      <c r="I27" s="25">
        <v>75</v>
      </c>
      <c r="J27" s="26">
        <v>2558270.67</v>
      </c>
      <c r="K27" s="26">
        <v>2034203</v>
      </c>
      <c r="L27" s="26">
        <v>678067.67</v>
      </c>
      <c r="M27" s="26">
        <v>190270.67</v>
      </c>
      <c r="N27" s="26">
        <v>330000</v>
      </c>
      <c r="O27" s="26">
        <v>400000</v>
      </c>
      <c r="P27" s="26">
        <v>470000</v>
      </c>
      <c r="Q27" s="26">
        <v>520000</v>
      </c>
      <c r="R27" s="26">
        <v>577000</v>
      </c>
      <c r="S27" s="3">
        <v>0</v>
      </c>
      <c r="T27" s="3">
        <v>71000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4">
        <v>0</v>
      </c>
    </row>
    <row r="28" spans="1:28" x14ac:dyDescent="0.2">
      <c r="A28" s="19"/>
      <c r="B28" s="19"/>
      <c r="C28" s="19" t="s">
        <v>224</v>
      </c>
      <c r="D28" s="19" t="s">
        <v>225</v>
      </c>
      <c r="E28" s="19" t="s">
        <v>5</v>
      </c>
      <c r="F28" s="19"/>
      <c r="G28" s="19"/>
      <c r="H28" s="19"/>
      <c r="I28" s="19">
        <v>75</v>
      </c>
      <c r="J28" s="20">
        <v>2558270.67</v>
      </c>
      <c r="K28" s="20">
        <v>2034203</v>
      </c>
      <c r="L28" s="20">
        <v>678067.67</v>
      </c>
      <c r="M28" s="20">
        <v>190270.67</v>
      </c>
      <c r="N28" s="20">
        <v>330000</v>
      </c>
      <c r="O28" s="20">
        <v>400000</v>
      </c>
      <c r="P28" s="20">
        <v>470000</v>
      </c>
      <c r="Q28" s="20">
        <v>520000</v>
      </c>
      <c r="R28" s="20">
        <v>577000</v>
      </c>
      <c r="S28" s="3"/>
      <c r="T28" s="3"/>
      <c r="U28" s="3"/>
      <c r="V28" s="3"/>
      <c r="W28" s="3"/>
      <c r="X28" s="3"/>
      <c r="Y28" s="3"/>
      <c r="Z28" s="3"/>
      <c r="AA28" s="4"/>
    </row>
    <row r="29" spans="1:28" ht="51" x14ac:dyDescent="0.2">
      <c r="A29" s="19"/>
      <c r="B29" s="19"/>
      <c r="C29" s="19" t="s">
        <v>226</v>
      </c>
      <c r="D29" s="19" t="s">
        <v>227</v>
      </c>
      <c r="E29" s="19" t="s">
        <v>8</v>
      </c>
      <c r="F29" s="19"/>
      <c r="G29" s="19"/>
      <c r="H29" s="19"/>
      <c r="I29" s="19">
        <v>75</v>
      </c>
      <c r="J29" s="20">
        <v>1162000</v>
      </c>
      <c r="K29" s="20">
        <v>871500</v>
      </c>
      <c r="L29" s="20">
        <v>290500</v>
      </c>
      <c r="M29" s="20">
        <v>95000</v>
      </c>
      <c r="N29" s="20">
        <v>100000</v>
      </c>
      <c r="O29" s="20">
        <v>170000</v>
      </c>
      <c r="P29" s="20">
        <v>220000</v>
      </c>
      <c r="Q29" s="20">
        <v>270000</v>
      </c>
      <c r="R29" s="20">
        <v>307000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2">
        <v>0</v>
      </c>
    </row>
    <row r="30" spans="1:28" ht="38.25" x14ac:dyDescent="0.2">
      <c r="A30" s="10">
        <v>42</v>
      </c>
      <c r="B30" s="10">
        <v>34</v>
      </c>
      <c r="C30" s="10" t="s">
        <v>228</v>
      </c>
      <c r="D30" s="10" t="s">
        <v>229</v>
      </c>
      <c r="E30" s="10" t="s">
        <v>11</v>
      </c>
      <c r="F30" s="10" t="s">
        <v>191</v>
      </c>
      <c r="G30" s="10" t="s">
        <v>743</v>
      </c>
      <c r="H30" s="10" t="s">
        <v>13</v>
      </c>
      <c r="I30" s="10">
        <v>75</v>
      </c>
      <c r="J30" s="11">
        <v>1162000</v>
      </c>
      <c r="K30" s="11">
        <v>871500</v>
      </c>
      <c r="L30" s="11">
        <v>290500</v>
      </c>
      <c r="M30" s="11">
        <v>0</v>
      </c>
      <c r="N30" s="11">
        <f>+N31+N32</f>
        <v>105210.56</v>
      </c>
      <c r="O30" s="11">
        <f>+O32</f>
        <v>120000</v>
      </c>
      <c r="P30" s="11">
        <v>130000</v>
      </c>
      <c r="Q30" s="11">
        <v>100000</v>
      </c>
      <c r="R30" s="11">
        <v>100000</v>
      </c>
      <c r="S30" s="3"/>
      <c r="T30" s="3"/>
      <c r="U30" s="3"/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4">
        <v>0</v>
      </c>
    </row>
    <row r="31" spans="1:28" ht="51" x14ac:dyDescent="0.2">
      <c r="A31" s="15"/>
      <c r="B31" s="15">
        <v>34</v>
      </c>
      <c r="C31" s="15" t="s">
        <v>230</v>
      </c>
      <c r="D31" s="15" t="s">
        <v>231</v>
      </c>
      <c r="E31" s="15" t="s">
        <v>15</v>
      </c>
      <c r="F31" s="15"/>
      <c r="G31" s="15"/>
      <c r="H31" s="15"/>
      <c r="I31" s="15">
        <v>75</v>
      </c>
      <c r="J31" s="16">
        <v>99994.28</v>
      </c>
      <c r="K31" s="16">
        <v>74995.710000000006</v>
      </c>
      <c r="L31" s="16">
        <v>24998.57</v>
      </c>
      <c r="M31" s="16">
        <v>0</v>
      </c>
      <c r="N31" s="16">
        <v>99000</v>
      </c>
      <c r="O31" s="16"/>
      <c r="P31" s="16"/>
      <c r="Q31" s="16"/>
      <c r="R31" s="16"/>
      <c r="S31" s="1"/>
      <c r="T31" s="1"/>
      <c r="U31" s="1"/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2">
        <v>0</v>
      </c>
    </row>
    <row r="32" spans="1:28" ht="38.25" x14ac:dyDescent="0.2">
      <c r="A32" s="9"/>
      <c r="B32" s="9"/>
      <c r="C32" s="9" t="s">
        <v>232</v>
      </c>
      <c r="D32" s="9" t="s">
        <v>229</v>
      </c>
      <c r="E32" s="9" t="s">
        <v>15</v>
      </c>
      <c r="F32" s="9"/>
      <c r="G32" s="9"/>
      <c r="H32" s="9"/>
      <c r="I32" s="9">
        <v>75</v>
      </c>
      <c r="J32" s="13">
        <v>249994.8</v>
      </c>
      <c r="K32" s="13">
        <v>187496.1</v>
      </c>
      <c r="L32" s="13">
        <v>62498.7</v>
      </c>
      <c r="M32" s="13"/>
      <c r="N32" s="13">
        <v>6210.56</v>
      </c>
      <c r="O32" s="13">
        <v>120000</v>
      </c>
      <c r="P32" s="13">
        <f>+J32-N32-O32</f>
        <v>123784.23999999999</v>
      </c>
      <c r="Q32" s="13"/>
      <c r="R32" s="13"/>
      <c r="S32" s="3"/>
      <c r="T32" s="3"/>
      <c r="U32" s="3"/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4">
        <v>0</v>
      </c>
      <c r="AB32" s="34">
        <v>43425</v>
      </c>
    </row>
    <row r="33" spans="1:27" ht="38.25" x14ac:dyDescent="0.2">
      <c r="A33" s="19"/>
      <c r="B33" s="19"/>
      <c r="C33" s="19" t="s">
        <v>233</v>
      </c>
      <c r="D33" s="19" t="s">
        <v>234</v>
      </c>
      <c r="E33" s="19" t="s">
        <v>8</v>
      </c>
      <c r="F33" s="19"/>
      <c r="G33" s="19"/>
      <c r="H33" s="19"/>
      <c r="I33" s="19">
        <v>75</v>
      </c>
      <c r="J33" s="20">
        <v>160270.67000000001</v>
      </c>
      <c r="K33" s="20">
        <v>120203</v>
      </c>
      <c r="L33" s="20">
        <v>40067.67</v>
      </c>
      <c r="M33" s="20">
        <v>10270.67</v>
      </c>
      <c r="N33" s="20">
        <v>20000</v>
      </c>
      <c r="O33" s="20">
        <v>20000</v>
      </c>
      <c r="P33" s="20">
        <v>30000</v>
      </c>
      <c r="Q33" s="20">
        <v>30000</v>
      </c>
      <c r="R33" s="20">
        <v>50000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2">
        <v>0</v>
      </c>
    </row>
    <row r="34" spans="1:27" ht="25.5" x14ac:dyDescent="0.2">
      <c r="A34" s="10">
        <v>43</v>
      </c>
      <c r="B34" s="10">
        <v>35</v>
      </c>
      <c r="C34" s="10" t="s">
        <v>235</v>
      </c>
      <c r="D34" s="10" t="s">
        <v>236</v>
      </c>
      <c r="E34" s="10" t="s">
        <v>11</v>
      </c>
      <c r="F34" s="10" t="s">
        <v>191</v>
      </c>
      <c r="G34" s="10" t="s">
        <v>743</v>
      </c>
      <c r="H34" s="10" t="s">
        <v>18</v>
      </c>
      <c r="I34" s="10">
        <v>75</v>
      </c>
      <c r="J34" s="11">
        <v>160270.67000000001</v>
      </c>
      <c r="K34" s="11">
        <v>120203</v>
      </c>
      <c r="L34" s="11">
        <v>40067.67</v>
      </c>
      <c r="M34" s="11">
        <v>10270.67</v>
      </c>
      <c r="N34" s="11">
        <v>20000</v>
      </c>
      <c r="O34" s="11">
        <v>20000</v>
      </c>
      <c r="P34" s="11">
        <v>30000</v>
      </c>
      <c r="Q34" s="11">
        <v>30000</v>
      </c>
      <c r="R34" s="11">
        <v>50000</v>
      </c>
      <c r="S34" s="3"/>
      <c r="T34" s="3"/>
      <c r="U34" s="3"/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4">
        <v>0</v>
      </c>
    </row>
    <row r="35" spans="1:27" ht="25.5" x14ac:dyDescent="0.2">
      <c r="A35" s="23"/>
      <c r="B35" s="23">
        <v>35</v>
      </c>
      <c r="C35" s="23" t="s">
        <v>237</v>
      </c>
      <c r="D35" s="23" t="s">
        <v>236</v>
      </c>
      <c r="E35" s="23" t="s">
        <v>15</v>
      </c>
      <c r="F35" s="23"/>
      <c r="G35" s="23"/>
      <c r="H35" s="23"/>
      <c r="I35" s="23">
        <v>75</v>
      </c>
      <c r="J35" s="24">
        <v>50270.67</v>
      </c>
      <c r="K35" s="24">
        <v>37703</v>
      </c>
      <c r="L35" s="24">
        <v>12567.67</v>
      </c>
      <c r="M35" s="24">
        <v>10270.67</v>
      </c>
      <c r="N35" s="24">
        <v>20000</v>
      </c>
      <c r="O35" s="24">
        <v>20000</v>
      </c>
      <c r="P35" s="24"/>
      <c r="Q35" s="24"/>
      <c r="R35" s="24"/>
      <c r="S35" s="1"/>
      <c r="T35" s="1"/>
      <c r="U35" s="1"/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2">
        <v>0</v>
      </c>
    </row>
    <row r="36" spans="1:27" ht="38.25" x14ac:dyDescent="0.2">
      <c r="A36" s="19"/>
      <c r="B36" s="19"/>
      <c r="C36" s="19" t="s">
        <v>238</v>
      </c>
      <c r="D36" s="19" t="s">
        <v>239</v>
      </c>
      <c r="E36" s="19" t="s">
        <v>8</v>
      </c>
      <c r="F36" s="19"/>
      <c r="G36" s="19"/>
      <c r="H36" s="19"/>
      <c r="I36" s="19">
        <v>75</v>
      </c>
      <c r="J36" s="20">
        <v>1165000</v>
      </c>
      <c r="K36" s="20">
        <v>873750</v>
      </c>
      <c r="L36" s="20">
        <v>291250</v>
      </c>
      <c r="M36" s="20">
        <v>85000</v>
      </c>
      <c r="N36" s="20">
        <v>210000</v>
      </c>
      <c r="O36" s="20">
        <v>210000</v>
      </c>
      <c r="P36" s="20">
        <v>220000</v>
      </c>
      <c r="Q36" s="20">
        <v>220000</v>
      </c>
      <c r="R36" s="20">
        <v>220000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4">
        <v>0</v>
      </c>
    </row>
    <row r="37" spans="1:27" ht="25.5" x14ac:dyDescent="0.2">
      <c r="A37" s="10">
        <v>44</v>
      </c>
      <c r="B37" s="10">
        <v>36</v>
      </c>
      <c r="C37" s="10" t="s">
        <v>241</v>
      </c>
      <c r="D37" s="10" t="s">
        <v>242</v>
      </c>
      <c r="E37" s="10" t="s">
        <v>11</v>
      </c>
      <c r="F37" s="10" t="s">
        <v>191</v>
      </c>
      <c r="G37" s="10" t="s">
        <v>743</v>
      </c>
      <c r="H37" s="10" t="s">
        <v>18</v>
      </c>
      <c r="I37" s="10">
        <v>75</v>
      </c>
      <c r="J37" s="11">
        <v>1165000</v>
      </c>
      <c r="K37" s="11">
        <v>873750</v>
      </c>
      <c r="L37" s="11">
        <v>291250</v>
      </c>
      <c r="M37" s="11">
        <v>85000</v>
      </c>
      <c r="N37" s="11">
        <v>210000</v>
      </c>
      <c r="O37" s="11">
        <v>210000</v>
      </c>
      <c r="P37" s="11">
        <v>220000</v>
      </c>
      <c r="Q37" s="11">
        <v>220000</v>
      </c>
      <c r="R37" s="11">
        <v>220000</v>
      </c>
      <c r="S37" s="1"/>
      <c r="T37" s="1"/>
      <c r="U37" s="1"/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2">
        <v>0</v>
      </c>
    </row>
    <row r="38" spans="1:27" ht="89.25" x14ac:dyDescent="0.2">
      <c r="A38" s="9"/>
      <c r="B38" s="9">
        <v>36</v>
      </c>
      <c r="C38" s="9" t="s">
        <v>243</v>
      </c>
      <c r="D38" s="9" t="s">
        <v>240</v>
      </c>
      <c r="E38" s="9" t="s">
        <v>15</v>
      </c>
      <c r="F38" s="9"/>
      <c r="G38" s="9"/>
      <c r="H38" s="9"/>
      <c r="I38" s="9">
        <v>75</v>
      </c>
      <c r="J38" s="13">
        <v>328500</v>
      </c>
      <c r="K38" s="13">
        <v>246375</v>
      </c>
      <c r="L38" s="13">
        <v>82125</v>
      </c>
      <c r="M38" s="13">
        <v>85000</v>
      </c>
      <c r="N38" s="13">
        <v>210000</v>
      </c>
      <c r="O38" s="13">
        <v>210000</v>
      </c>
      <c r="P38" s="13"/>
      <c r="Q38" s="13"/>
      <c r="R38" s="13"/>
      <c r="S38" s="3"/>
      <c r="T38" s="3"/>
      <c r="U38" s="3"/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4">
        <v>0</v>
      </c>
    </row>
    <row r="39" spans="1:27" ht="51" x14ac:dyDescent="0.2">
      <c r="A39" s="19"/>
      <c r="B39" s="19"/>
      <c r="C39" s="19" t="s">
        <v>244</v>
      </c>
      <c r="D39" s="19" t="s">
        <v>245</v>
      </c>
      <c r="E39" s="19" t="s">
        <v>8</v>
      </c>
      <c r="F39" s="19"/>
      <c r="G39" s="19"/>
      <c r="H39" s="19"/>
      <c r="I39" s="19">
        <v>75</v>
      </c>
      <c r="J39" s="20">
        <v>71000</v>
      </c>
      <c r="K39" s="20">
        <v>53250</v>
      </c>
      <c r="L39" s="20">
        <v>17750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1">
        <v>0</v>
      </c>
      <c r="T39" s="1">
        <v>71000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2">
        <v>0</v>
      </c>
    </row>
    <row r="40" spans="1:27" ht="20.25" customHeight="1" x14ac:dyDescent="0.2">
      <c r="A40" s="25"/>
      <c r="B40" s="25"/>
      <c r="C40" s="25" t="s">
        <v>246</v>
      </c>
      <c r="D40" s="25" t="s">
        <v>247</v>
      </c>
      <c r="E40" s="25" t="s">
        <v>5</v>
      </c>
      <c r="F40" s="25"/>
      <c r="G40" s="25"/>
      <c r="H40" s="25"/>
      <c r="I40" s="25">
        <v>75</v>
      </c>
      <c r="J40" s="26">
        <v>602728</v>
      </c>
      <c r="K40" s="26">
        <v>452046</v>
      </c>
      <c r="L40" s="26">
        <v>150682</v>
      </c>
      <c r="M40" s="26">
        <v>0</v>
      </c>
      <c r="N40" s="26">
        <v>20000</v>
      </c>
      <c r="O40" s="26">
        <v>20000</v>
      </c>
      <c r="P40" s="26">
        <v>20000</v>
      </c>
      <c r="Q40" s="26">
        <v>20000</v>
      </c>
      <c r="R40" s="26">
        <v>20000</v>
      </c>
      <c r="S40" s="1">
        <v>0</v>
      </c>
      <c r="T40" s="1">
        <v>502728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2">
        <v>0</v>
      </c>
    </row>
    <row r="41" spans="1:27" ht="20.25" customHeight="1" x14ac:dyDescent="0.2">
      <c r="A41" s="19"/>
      <c r="B41" s="19"/>
      <c r="C41" s="19" t="s">
        <v>246</v>
      </c>
      <c r="D41" s="19" t="s">
        <v>247</v>
      </c>
      <c r="E41" s="19" t="s">
        <v>5</v>
      </c>
      <c r="F41" s="19"/>
      <c r="G41" s="19"/>
      <c r="H41" s="19"/>
      <c r="I41" s="19">
        <v>75</v>
      </c>
      <c r="J41" s="20">
        <v>602728</v>
      </c>
      <c r="K41" s="20">
        <v>452046</v>
      </c>
      <c r="L41" s="20">
        <v>150682</v>
      </c>
      <c r="M41" s="20">
        <v>0</v>
      </c>
      <c r="N41" s="20">
        <v>20000</v>
      </c>
      <c r="O41" s="20">
        <v>20000</v>
      </c>
      <c r="P41" s="20">
        <v>20000</v>
      </c>
      <c r="Q41" s="20">
        <v>20000</v>
      </c>
      <c r="R41" s="20">
        <v>20000</v>
      </c>
      <c r="S41" s="1">
        <v>0</v>
      </c>
      <c r="T41" s="1">
        <v>502728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2">
        <v>0</v>
      </c>
    </row>
    <row r="42" spans="1:27" ht="38.25" x14ac:dyDescent="0.2">
      <c r="A42" s="19"/>
      <c r="B42" s="19"/>
      <c r="C42" s="19" t="s">
        <v>248</v>
      </c>
      <c r="D42" s="19" t="s">
        <v>249</v>
      </c>
      <c r="E42" s="19" t="s">
        <v>8</v>
      </c>
      <c r="F42" s="19"/>
      <c r="G42" s="19"/>
      <c r="H42" s="19"/>
      <c r="I42" s="19">
        <v>75</v>
      </c>
      <c r="J42" s="20">
        <v>100000</v>
      </c>
      <c r="K42" s="20">
        <v>75000</v>
      </c>
      <c r="L42" s="20">
        <v>25000</v>
      </c>
      <c r="M42" s="20">
        <v>0</v>
      </c>
      <c r="N42" s="20">
        <v>20000</v>
      </c>
      <c r="O42" s="20">
        <v>20000</v>
      </c>
      <c r="P42" s="20">
        <v>20000</v>
      </c>
      <c r="Q42" s="20">
        <v>20000</v>
      </c>
      <c r="R42" s="20">
        <v>20000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4">
        <v>0</v>
      </c>
    </row>
    <row r="43" spans="1:27" ht="25.5" x14ac:dyDescent="0.2">
      <c r="A43" s="10">
        <v>45</v>
      </c>
      <c r="B43" s="10">
        <v>0</v>
      </c>
      <c r="C43" s="10" t="s">
        <v>250</v>
      </c>
      <c r="D43" s="10" t="s">
        <v>251</v>
      </c>
      <c r="E43" s="10" t="s">
        <v>11</v>
      </c>
      <c r="F43" s="10" t="s">
        <v>191</v>
      </c>
      <c r="G43" s="10" t="s">
        <v>743</v>
      </c>
      <c r="H43" s="10" t="s">
        <v>18</v>
      </c>
      <c r="I43" s="10">
        <v>75</v>
      </c>
      <c r="J43" s="11">
        <v>100000</v>
      </c>
      <c r="K43" s="11">
        <v>75000</v>
      </c>
      <c r="L43" s="11">
        <v>25000</v>
      </c>
      <c r="M43" s="11"/>
      <c r="N43" s="11">
        <v>20000</v>
      </c>
      <c r="O43" s="11">
        <v>20000</v>
      </c>
      <c r="P43" s="11">
        <v>20000</v>
      </c>
      <c r="Q43" s="11">
        <v>20000</v>
      </c>
      <c r="R43" s="11">
        <v>20000</v>
      </c>
      <c r="S43" s="1"/>
      <c r="T43" s="1"/>
      <c r="U43" s="1"/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2">
        <v>0</v>
      </c>
    </row>
    <row r="44" spans="1:27" ht="38.25" x14ac:dyDescent="0.2">
      <c r="A44" s="19"/>
      <c r="B44" s="19"/>
      <c r="C44" s="19" t="s">
        <v>252</v>
      </c>
      <c r="D44" s="19" t="s">
        <v>253</v>
      </c>
      <c r="E44" s="19" t="s">
        <v>8</v>
      </c>
      <c r="F44" s="19"/>
      <c r="G44" s="19"/>
      <c r="H44" s="19"/>
      <c r="I44" s="19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/>
      <c r="Y44" s="3">
        <v>0</v>
      </c>
      <c r="Z44" s="3">
        <v>0</v>
      </c>
      <c r="AA44" s="4">
        <v>0</v>
      </c>
    </row>
    <row r="45" spans="1:27" ht="38.25" x14ac:dyDescent="0.2">
      <c r="A45" s="12"/>
      <c r="B45" s="12"/>
      <c r="C45" s="12" t="s">
        <v>254</v>
      </c>
      <c r="D45" s="12" t="s">
        <v>255</v>
      </c>
      <c r="E45" s="12" t="s">
        <v>8</v>
      </c>
      <c r="F45" s="12"/>
      <c r="G45" s="12"/>
      <c r="H45" s="12"/>
      <c r="I45" s="12">
        <v>75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">
        <v>0</v>
      </c>
      <c r="T45" s="1">
        <v>502728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3"/>
  <sheetViews>
    <sheetView tabSelected="1" zoomScale="85" zoomScaleNormal="85" workbookViewId="0">
      <pane xSplit="2" ySplit="3" topLeftCell="D55" activePane="bottomRight" state="frozen"/>
      <selection pane="topRight" activeCell="C1" sqref="C1"/>
      <selection pane="bottomLeft" activeCell="A4" sqref="A4"/>
      <selection pane="bottomRight" activeCell="J63" sqref="J63"/>
    </sheetView>
  </sheetViews>
  <sheetFormatPr defaultColWidth="9.140625" defaultRowHeight="12.75" x14ac:dyDescent="0.2"/>
  <cols>
    <col min="1" max="1" width="12.42578125" style="90" customWidth="1"/>
    <col min="2" max="2" width="13.5703125" style="90" customWidth="1"/>
    <col min="3" max="3" width="20.42578125" style="90" customWidth="1"/>
    <col min="4" max="4" width="12.42578125" style="90" customWidth="1"/>
    <col min="5" max="5" width="14.140625" style="90" customWidth="1"/>
    <col min="6" max="6" width="9.42578125" style="90" customWidth="1"/>
    <col min="7" max="7" width="12.7109375" style="90" customWidth="1"/>
    <col min="8" max="8" width="12.42578125" style="90" customWidth="1"/>
    <col min="9" max="9" width="12.140625" style="90" bestFit="1" customWidth="1"/>
    <col min="10" max="10" width="11.5703125" style="90" bestFit="1" customWidth="1"/>
    <col min="11" max="11" width="11.7109375" style="90" customWidth="1"/>
    <col min="12" max="12" width="11.7109375" style="90" bestFit="1" customWidth="1"/>
    <col min="13" max="13" width="11.7109375" style="93" bestFit="1" customWidth="1"/>
    <col min="14" max="14" width="12.7109375" style="90" bestFit="1" customWidth="1"/>
    <col min="15" max="15" width="12.85546875" style="90" customWidth="1"/>
    <col min="16" max="16" width="12.7109375" style="90" bestFit="1" customWidth="1"/>
    <col min="17" max="17" width="12.7109375" style="91" hidden="1" customWidth="1"/>
    <col min="18" max="18" width="15.42578125" style="91" hidden="1" customWidth="1"/>
    <col min="19" max="19" width="15.85546875" style="91" hidden="1" customWidth="1"/>
    <col min="20" max="20" width="12.7109375" style="91" bestFit="1" customWidth="1"/>
    <col min="21" max="21" width="0.7109375" style="91" customWidth="1"/>
    <col min="22" max="22" width="13.140625" style="91" bestFit="1" customWidth="1"/>
    <col min="23" max="16384" width="9.140625" style="91"/>
  </cols>
  <sheetData>
    <row r="1" spans="1:21" s="94" customFormat="1" ht="12" x14ac:dyDescent="0.2">
      <c r="A1" s="95" t="s">
        <v>812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N1" s="95"/>
      <c r="O1" s="95"/>
      <c r="P1" s="129"/>
      <c r="U1" s="135">
        <f>+U3-H4</f>
        <v>-40.000000007450581</v>
      </c>
    </row>
    <row r="2" spans="1:21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131"/>
      <c r="R2" s="129">
        <v>47181139.189999998</v>
      </c>
      <c r="S2" s="122">
        <f>+P2+R2-635040</f>
        <v>46546099.189999998</v>
      </c>
    </row>
    <row r="3" spans="1:21" ht="24" x14ac:dyDescent="0.2">
      <c r="A3" s="97" t="s">
        <v>709</v>
      </c>
      <c r="B3" s="97" t="s">
        <v>711</v>
      </c>
      <c r="C3" s="98" t="s">
        <v>774</v>
      </c>
      <c r="D3" s="98" t="s">
        <v>713</v>
      </c>
      <c r="E3" s="98" t="s">
        <v>715</v>
      </c>
      <c r="F3" s="98" t="s">
        <v>773</v>
      </c>
      <c r="G3" s="98" t="s">
        <v>718</v>
      </c>
      <c r="H3" s="98" t="s">
        <v>719</v>
      </c>
      <c r="I3" s="98" t="s">
        <v>720</v>
      </c>
      <c r="J3" s="98" t="s">
        <v>721</v>
      </c>
      <c r="K3" s="98" t="s">
        <v>722</v>
      </c>
      <c r="L3" s="98" t="s">
        <v>723</v>
      </c>
      <c r="M3" s="98" t="s">
        <v>724</v>
      </c>
      <c r="N3" s="98" t="s">
        <v>725</v>
      </c>
      <c r="O3" s="98" t="s">
        <v>726</v>
      </c>
      <c r="P3" s="99">
        <v>2021</v>
      </c>
      <c r="S3" s="122">
        <f>+S2-H4</f>
        <v>-40.000000007450581</v>
      </c>
      <c r="T3" s="91">
        <v>635000</v>
      </c>
      <c r="U3" s="129">
        <f>47181139.19-635040</f>
        <v>46546099.189999998</v>
      </c>
    </row>
    <row r="4" spans="1:21" ht="24" x14ac:dyDescent="0.2">
      <c r="A4" s="100"/>
      <c r="B4" s="100" t="s">
        <v>761</v>
      </c>
      <c r="C4" s="100"/>
      <c r="D4" s="100" t="s">
        <v>775</v>
      </c>
      <c r="E4" s="100"/>
      <c r="F4" s="100"/>
      <c r="G4" s="101">
        <f>G5+G27+G81+G101</f>
        <v>53011998.021499999</v>
      </c>
      <c r="H4" s="101">
        <f t="shared" ref="H4:P4" si="0">H5+H27+H81+H101</f>
        <v>46546139.190000005</v>
      </c>
      <c r="I4" s="101">
        <f t="shared" si="0"/>
        <v>6465858.8314999994</v>
      </c>
      <c r="J4" s="101">
        <f t="shared" si="0"/>
        <v>775760.13124999986</v>
      </c>
      <c r="K4" s="101">
        <f t="shared" si="0"/>
        <v>4411312.7250000006</v>
      </c>
      <c r="L4" s="101">
        <f t="shared" si="0"/>
        <v>5179912.909</v>
      </c>
      <c r="M4" s="101">
        <f t="shared" si="0"/>
        <v>3685942.65625</v>
      </c>
      <c r="N4" s="101">
        <f t="shared" si="0"/>
        <v>10025812.51</v>
      </c>
      <c r="O4" s="101">
        <f t="shared" si="0"/>
        <v>11860266.09</v>
      </c>
      <c r="P4" s="101">
        <f t="shared" si="0"/>
        <v>17072991</v>
      </c>
      <c r="Q4" s="122"/>
      <c r="S4" s="122"/>
      <c r="T4" s="122">
        <f>+H4+T3</f>
        <v>47181139.190000005</v>
      </c>
    </row>
    <row r="5" spans="1:21" ht="24" x14ac:dyDescent="0.2">
      <c r="A5" s="106"/>
      <c r="B5" s="106" t="s">
        <v>256</v>
      </c>
      <c r="C5" s="106" t="s">
        <v>257</v>
      </c>
      <c r="D5" s="106" t="s">
        <v>775</v>
      </c>
      <c r="E5" s="106"/>
      <c r="F5" s="106"/>
      <c r="G5" s="107">
        <f t="shared" ref="G5:P5" si="1">+G6+G20</f>
        <v>5056797.2300000004</v>
      </c>
      <c r="H5" s="107">
        <f t="shared" si="1"/>
        <v>3792597.89</v>
      </c>
      <c r="I5" s="107">
        <f t="shared" si="1"/>
        <v>1264199.3400000001</v>
      </c>
      <c r="J5" s="107">
        <f t="shared" si="1"/>
        <v>88042.26</v>
      </c>
      <c r="K5" s="107">
        <f t="shared" si="1"/>
        <v>590942.31000000006</v>
      </c>
      <c r="L5" s="107">
        <f t="shared" si="1"/>
        <v>413163.27999999997</v>
      </c>
      <c r="M5" s="107">
        <f t="shared" si="1"/>
        <v>433025.43000000005</v>
      </c>
      <c r="N5" s="107">
        <f t="shared" si="1"/>
        <v>614864.03</v>
      </c>
      <c r="O5" s="107">
        <f t="shared" si="1"/>
        <v>1916591.92</v>
      </c>
      <c r="P5" s="107">
        <f t="shared" si="1"/>
        <v>1000168</v>
      </c>
      <c r="R5" s="122">
        <v>4421268.0266666664</v>
      </c>
      <c r="S5" s="122"/>
      <c r="U5" s="122"/>
    </row>
    <row r="6" spans="1:21" ht="24" x14ac:dyDescent="0.2">
      <c r="A6" s="100"/>
      <c r="B6" s="100" t="s">
        <v>258</v>
      </c>
      <c r="C6" s="100" t="s">
        <v>259</v>
      </c>
      <c r="D6" s="100" t="s">
        <v>776</v>
      </c>
      <c r="E6" s="100"/>
      <c r="F6" s="100"/>
      <c r="G6" s="101">
        <f t="shared" ref="G6:P6" si="2">+G7+G10+G13+G16+G18</f>
        <v>4757126.95</v>
      </c>
      <c r="H6" s="101">
        <f t="shared" si="2"/>
        <v>3567845.19</v>
      </c>
      <c r="I6" s="101">
        <f t="shared" si="2"/>
        <v>1189281.76</v>
      </c>
      <c r="J6" s="101">
        <f t="shared" si="2"/>
        <v>72428.479999999996</v>
      </c>
      <c r="K6" s="101">
        <f t="shared" si="2"/>
        <v>554339.03</v>
      </c>
      <c r="L6" s="101">
        <f t="shared" si="2"/>
        <v>368399.08999999997</v>
      </c>
      <c r="M6" s="101">
        <f t="shared" si="2"/>
        <v>406443.30000000005</v>
      </c>
      <c r="N6" s="101">
        <f t="shared" si="2"/>
        <v>531417.13</v>
      </c>
      <c r="O6" s="101">
        <f t="shared" si="2"/>
        <v>1871231.92</v>
      </c>
      <c r="P6" s="101">
        <f t="shared" si="2"/>
        <v>952868</v>
      </c>
    </row>
    <row r="7" spans="1:21" ht="48" x14ac:dyDescent="0.2">
      <c r="A7" s="102"/>
      <c r="B7" s="102" t="s">
        <v>260</v>
      </c>
      <c r="C7" s="102" t="s">
        <v>261</v>
      </c>
      <c r="D7" s="102" t="s">
        <v>8</v>
      </c>
      <c r="E7" s="102"/>
      <c r="F7" s="102"/>
      <c r="G7" s="103">
        <f>+G8+G9</f>
        <v>1356777.54</v>
      </c>
      <c r="H7" s="103">
        <f t="shared" ref="H7:P7" si="3">+H8+H9</f>
        <v>1017583.14</v>
      </c>
      <c r="I7" s="103">
        <f t="shared" si="3"/>
        <v>339194.4</v>
      </c>
      <c r="J7" s="103">
        <f t="shared" si="3"/>
        <v>0</v>
      </c>
      <c r="K7" s="103">
        <f t="shared" si="3"/>
        <v>32233.01</v>
      </c>
      <c r="L7" s="103">
        <f t="shared" si="3"/>
        <v>156033.07999999999</v>
      </c>
      <c r="M7" s="103">
        <f t="shared" si="3"/>
        <v>222397.72000000003</v>
      </c>
      <c r="N7" s="103">
        <f t="shared" si="3"/>
        <v>240775.72999999998</v>
      </c>
      <c r="O7" s="103">
        <f t="shared" si="3"/>
        <v>341820</v>
      </c>
      <c r="P7" s="103">
        <f t="shared" si="3"/>
        <v>363518</v>
      </c>
    </row>
    <row r="8" spans="1:21" s="93" customFormat="1" ht="36" customHeight="1" x14ac:dyDescent="0.2">
      <c r="A8" s="104">
        <v>1</v>
      </c>
      <c r="B8" s="104" t="s">
        <v>262</v>
      </c>
      <c r="C8" s="108" t="s">
        <v>261</v>
      </c>
      <c r="D8" s="104" t="s">
        <v>11</v>
      </c>
      <c r="E8" s="104" t="s">
        <v>783</v>
      </c>
      <c r="F8" s="104" t="s">
        <v>772</v>
      </c>
      <c r="G8" s="105">
        <f>+J8+K8+L8+M8+N8+O8+P8</f>
        <v>958664.89</v>
      </c>
      <c r="H8" s="109">
        <f>+ROUNDDOWN(G8*0.75,2)</f>
        <v>718998.66</v>
      </c>
      <c r="I8" s="105">
        <f>+G8-H8</f>
        <v>239666.22999999998</v>
      </c>
      <c r="J8" s="105">
        <v>0</v>
      </c>
      <c r="K8" s="105">
        <v>32233.01</v>
      </c>
      <c r="L8" s="105">
        <v>146872.34</v>
      </c>
      <c r="M8" s="109">
        <f>138748.98+46046</f>
        <v>184794.98</v>
      </c>
      <c r="N8" s="105">
        <v>194764.56</v>
      </c>
      <c r="O8" s="105">
        <v>200000</v>
      </c>
      <c r="P8" s="105">
        <v>200000</v>
      </c>
      <c r="Q8" s="127">
        <v>344605</v>
      </c>
    </row>
    <row r="9" spans="1:21" s="93" customFormat="1" ht="24" x14ac:dyDescent="0.2">
      <c r="A9" s="104">
        <v>2</v>
      </c>
      <c r="B9" s="104" t="s">
        <v>263</v>
      </c>
      <c r="C9" s="104" t="s">
        <v>782</v>
      </c>
      <c r="D9" s="104" t="s">
        <v>11</v>
      </c>
      <c r="E9" s="104" t="s">
        <v>783</v>
      </c>
      <c r="F9" s="104" t="s">
        <v>772</v>
      </c>
      <c r="G9" s="105">
        <f>+J9+K9+L9+M9+N9+O9+P9</f>
        <v>398112.65</v>
      </c>
      <c r="H9" s="109">
        <f>+ROUNDDOWN(G9*0.75,2)</f>
        <v>298584.48</v>
      </c>
      <c r="I9" s="105">
        <f>+G9-H9</f>
        <v>99528.170000000042</v>
      </c>
      <c r="J9" s="105">
        <v>0</v>
      </c>
      <c r="K9" s="105">
        <v>0</v>
      </c>
      <c r="L9" s="105">
        <v>9160.74</v>
      </c>
      <c r="M9" s="109">
        <f>28202.04+9400.7</f>
        <v>37602.740000000005</v>
      </c>
      <c r="N9" s="105">
        <v>46011.17</v>
      </c>
      <c r="O9" s="109">
        <v>141820</v>
      </c>
      <c r="P9" s="109">
        <v>163518</v>
      </c>
      <c r="Q9" s="127">
        <v>113934.57</v>
      </c>
      <c r="R9" s="93">
        <v>437471.74</v>
      </c>
      <c r="S9" s="127">
        <f>+R9-G9</f>
        <v>39359.089999999967</v>
      </c>
    </row>
    <row r="10" spans="1:21" ht="48" x14ac:dyDescent="0.2">
      <c r="A10" s="102"/>
      <c r="B10" s="102" t="s">
        <v>264</v>
      </c>
      <c r="C10" s="102" t="s">
        <v>265</v>
      </c>
      <c r="D10" s="102" t="s">
        <v>8</v>
      </c>
      <c r="E10" s="102"/>
      <c r="F10" s="102"/>
      <c r="G10" s="103">
        <f t="shared" ref="G10:O10" si="4">+G11+G12</f>
        <v>1604860.53</v>
      </c>
      <c r="H10" s="103">
        <f t="shared" si="4"/>
        <v>1203645.3899999999</v>
      </c>
      <c r="I10" s="103">
        <f t="shared" si="4"/>
        <v>401215.14000000013</v>
      </c>
      <c r="J10" s="103">
        <f t="shared" si="4"/>
        <v>22428.48</v>
      </c>
      <c r="K10" s="103">
        <f t="shared" si="4"/>
        <v>250385.14</v>
      </c>
      <c r="L10" s="103">
        <f t="shared" si="4"/>
        <v>120127.91</v>
      </c>
      <c r="M10" s="103">
        <f t="shared" si="4"/>
        <v>65426.560000000005</v>
      </c>
      <c r="N10" s="103">
        <f t="shared" si="4"/>
        <v>60762.44</v>
      </c>
      <c r="O10" s="103">
        <f t="shared" si="4"/>
        <v>692780</v>
      </c>
      <c r="P10" s="103">
        <f>+P11+P12</f>
        <v>392950</v>
      </c>
    </row>
    <row r="11" spans="1:21" s="93" customFormat="1" ht="36" x14ac:dyDescent="0.2">
      <c r="A11" s="104">
        <v>3</v>
      </c>
      <c r="B11" s="104" t="s">
        <v>266</v>
      </c>
      <c r="C11" s="104" t="s">
        <v>267</v>
      </c>
      <c r="D11" s="104" t="s">
        <v>11</v>
      </c>
      <c r="E11" s="104" t="s">
        <v>783</v>
      </c>
      <c r="F11" s="104" t="s">
        <v>772</v>
      </c>
      <c r="G11" s="105">
        <f>+J11+K11+L11+M11+N11+O11+P11</f>
        <v>1451140.53</v>
      </c>
      <c r="H11" s="109">
        <f>+ROUNDDOWN(G11*0.75,2)</f>
        <v>1088355.3899999999</v>
      </c>
      <c r="I11" s="105">
        <f>+G11-H11</f>
        <v>362785.14000000013</v>
      </c>
      <c r="J11" s="105">
        <v>22428.48</v>
      </c>
      <c r="K11" s="105">
        <v>96665.14</v>
      </c>
      <c r="L11" s="105">
        <v>120127.91</v>
      </c>
      <c r="M11" s="105">
        <f>49069.91+16356.65</f>
        <v>65426.560000000005</v>
      </c>
      <c r="N11" s="105">
        <v>60762.44</v>
      </c>
      <c r="O11" s="105">
        <v>692780</v>
      </c>
      <c r="P11" s="105">
        <v>392950</v>
      </c>
      <c r="Q11" s="127">
        <v>815909.72</v>
      </c>
      <c r="R11" s="93">
        <v>1366507.81</v>
      </c>
      <c r="S11" s="127">
        <f>+R11-G11</f>
        <v>-84632.719999999972</v>
      </c>
    </row>
    <row r="12" spans="1:21" s="93" customFormat="1" ht="24" x14ac:dyDescent="0.2">
      <c r="A12" s="104">
        <v>4</v>
      </c>
      <c r="B12" s="104" t="s">
        <v>268</v>
      </c>
      <c r="C12" s="104" t="s">
        <v>269</v>
      </c>
      <c r="D12" s="104" t="s">
        <v>11</v>
      </c>
      <c r="E12" s="104" t="s">
        <v>783</v>
      </c>
      <c r="F12" s="104" t="s">
        <v>772</v>
      </c>
      <c r="G12" s="105">
        <f>+J12+K12+L12+M12+N12+O12+P12</f>
        <v>153720</v>
      </c>
      <c r="H12" s="109">
        <f>+ROUNDDOWN(G12*0.75,2)</f>
        <v>115290</v>
      </c>
      <c r="I12" s="105">
        <f>+G12-H12</f>
        <v>38430</v>
      </c>
      <c r="J12" s="105">
        <v>0</v>
      </c>
      <c r="K12" s="105">
        <v>153720</v>
      </c>
      <c r="L12" s="105">
        <v>0</v>
      </c>
      <c r="M12" s="105">
        <v>0</v>
      </c>
      <c r="N12" s="105">
        <v>0</v>
      </c>
      <c r="O12" s="105">
        <v>0</v>
      </c>
      <c r="P12" s="105">
        <v>0</v>
      </c>
      <c r="Q12" s="127">
        <f>+N12</f>
        <v>0</v>
      </c>
    </row>
    <row r="13" spans="1:21" ht="60" x14ac:dyDescent="0.2">
      <c r="A13" s="102"/>
      <c r="B13" s="102" t="s">
        <v>270</v>
      </c>
      <c r="C13" s="102" t="s">
        <v>271</v>
      </c>
      <c r="D13" s="102" t="s">
        <v>8</v>
      </c>
      <c r="E13" s="102"/>
      <c r="F13" s="102"/>
      <c r="G13" s="103">
        <f>+G14+G15</f>
        <v>1204738.8799999999</v>
      </c>
      <c r="H13" s="103">
        <f t="shared" ref="H13:P13" si="5">+H14+H15</f>
        <v>903554.16</v>
      </c>
      <c r="I13" s="103">
        <f t="shared" si="5"/>
        <v>301184.71999999986</v>
      </c>
      <c r="J13" s="103">
        <f t="shared" si="5"/>
        <v>50000</v>
      </c>
      <c r="K13" s="103">
        <f t="shared" si="5"/>
        <v>271720.88</v>
      </c>
      <c r="L13" s="103">
        <f t="shared" si="5"/>
        <v>92238.1</v>
      </c>
      <c r="M13" s="103">
        <f t="shared" si="5"/>
        <v>118619.02</v>
      </c>
      <c r="N13" s="103">
        <f t="shared" si="5"/>
        <v>185380.72</v>
      </c>
      <c r="O13" s="103">
        <f t="shared" si="5"/>
        <v>340380.15999999997</v>
      </c>
      <c r="P13" s="103">
        <f t="shared" si="5"/>
        <v>146400</v>
      </c>
    </row>
    <row r="14" spans="1:21" s="93" customFormat="1" ht="72" x14ac:dyDescent="0.2">
      <c r="A14" s="104">
        <v>5</v>
      </c>
      <c r="B14" s="104" t="s">
        <v>272</v>
      </c>
      <c r="C14" s="104" t="s">
        <v>273</v>
      </c>
      <c r="D14" s="104" t="s">
        <v>11</v>
      </c>
      <c r="E14" s="104" t="s">
        <v>783</v>
      </c>
      <c r="F14" s="104" t="s">
        <v>772</v>
      </c>
      <c r="G14" s="109">
        <f>+J14+K14+L14+M14+N14+O14+P14</f>
        <v>1154738.8799999999</v>
      </c>
      <c r="H14" s="109">
        <f>+ROUNDDOWN(G14*0.75,2)</f>
        <v>866054.16</v>
      </c>
      <c r="I14" s="109">
        <f>+G14-H14</f>
        <v>288684.71999999986</v>
      </c>
      <c r="J14" s="105">
        <v>50000</v>
      </c>
      <c r="K14" s="105">
        <v>271720.88</v>
      </c>
      <c r="L14" s="105">
        <v>92238.1</v>
      </c>
      <c r="M14" s="109">
        <v>118619.02</v>
      </c>
      <c r="N14" s="109">
        <v>185380.72</v>
      </c>
      <c r="O14" s="109">
        <v>290380.15999999997</v>
      </c>
      <c r="P14" s="105">
        <v>146400</v>
      </c>
      <c r="Q14" s="127">
        <v>117200</v>
      </c>
    </row>
    <row r="15" spans="1:21" s="126" customFormat="1" ht="48" x14ac:dyDescent="0.2">
      <c r="A15" s="108">
        <v>6</v>
      </c>
      <c r="B15" s="108" t="s">
        <v>811</v>
      </c>
      <c r="C15" s="108" t="s">
        <v>803</v>
      </c>
      <c r="D15" s="108" t="s">
        <v>11</v>
      </c>
      <c r="E15" s="108" t="s">
        <v>783</v>
      </c>
      <c r="F15" s="108" t="s">
        <v>772</v>
      </c>
      <c r="G15" s="109">
        <f>+J15+K15+L15+M15+N15+O15+P15</f>
        <v>50000</v>
      </c>
      <c r="H15" s="109">
        <f>+ROUNDDOWN(G15*0.75,2)</f>
        <v>37500</v>
      </c>
      <c r="I15" s="109">
        <f>+G15-H15</f>
        <v>12500</v>
      </c>
      <c r="J15" s="124"/>
      <c r="K15" s="124"/>
      <c r="L15" s="124"/>
      <c r="M15" s="109"/>
      <c r="N15" s="109"/>
      <c r="O15" s="109">
        <v>50000</v>
      </c>
      <c r="P15" s="124"/>
      <c r="Q15" s="127">
        <f>+N15</f>
        <v>0</v>
      </c>
    </row>
    <row r="16" spans="1:21" ht="48" x14ac:dyDescent="0.2">
      <c r="A16" s="102"/>
      <c r="B16" s="102" t="s">
        <v>274</v>
      </c>
      <c r="C16" s="102" t="s">
        <v>275</v>
      </c>
      <c r="D16" s="102" t="s">
        <v>8</v>
      </c>
      <c r="E16" s="102"/>
      <c r="F16" s="102"/>
      <c r="G16" s="103">
        <f>+G17</f>
        <v>440750</v>
      </c>
      <c r="H16" s="103">
        <f t="shared" ref="H16:P16" si="6">+H17</f>
        <v>330562.5</v>
      </c>
      <c r="I16" s="103">
        <f t="shared" si="6"/>
        <v>110187.5</v>
      </c>
      <c r="J16" s="103">
        <f t="shared" si="6"/>
        <v>0</v>
      </c>
      <c r="K16" s="103">
        <f t="shared" si="6"/>
        <v>0</v>
      </c>
      <c r="L16" s="103">
        <f t="shared" si="6"/>
        <v>0</v>
      </c>
      <c r="M16" s="103">
        <f t="shared" si="6"/>
        <v>0</v>
      </c>
      <c r="N16" s="103">
        <f t="shared" si="6"/>
        <v>0</v>
      </c>
      <c r="O16" s="103">
        <f t="shared" si="6"/>
        <v>440750</v>
      </c>
      <c r="P16" s="103">
        <f t="shared" si="6"/>
        <v>0</v>
      </c>
    </row>
    <row r="17" spans="1:17" s="93" customFormat="1" ht="36" x14ac:dyDescent="0.2">
      <c r="A17" s="104">
        <v>7</v>
      </c>
      <c r="B17" s="104" t="s">
        <v>276</v>
      </c>
      <c r="C17" s="104" t="s">
        <v>277</v>
      </c>
      <c r="D17" s="104" t="s">
        <v>11</v>
      </c>
      <c r="E17" s="104" t="s">
        <v>783</v>
      </c>
      <c r="F17" s="104" t="s">
        <v>772</v>
      </c>
      <c r="G17" s="105">
        <f>+J17+K17+L17+M17+N17+O17+P17</f>
        <v>440750</v>
      </c>
      <c r="H17" s="109">
        <f>+ROUNDDOWN(G17*0.75,2)</f>
        <v>330562.5</v>
      </c>
      <c r="I17" s="105">
        <f>+G17-H17</f>
        <v>110187.5</v>
      </c>
      <c r="J17" s="105">
        <v>0</v>
      </c>
      <c r="K17" s="105">
        <v>0</v>
      </c>
      <c r="L17" s="105">
        <v>0</v>
      </c>
      <c r="M17" s="105">
        <v>0</v>
      </c>
      <c r="N17" s="105">
        <v>0</v>
      </c>
      <c r="O17" s="105">
        <v>440750</v>
      </c>
      <c r="P17" s="105">
        <v>0</v>
      </c>
      <c r="Q17" s="127">
        <v>298339</v>
      </c>
    </row>
    <row r="18" spans="1:17" ht="60" x14ac:dyDescent="0.2">
      <c r="A18" s="102"/>
      <c r="B18" s="102" t="s">
        <v>278</v>
      </c>
      <c r="C18" s="102" t="s">
        <v>279</v>
      </c>
      <c r="D18" s="102" t="s">
        <v>8</v>
      </c>
      <c r="E18" s="102"/>
      <c r="F18" s="102"/>
      <c r="G18" s="103">
        <f>+G19</f>
        <v>150000</v>
      </c>
      <c r="H18" s="103">
        <f t="shared" ref="H18:P18" si="7">+H19</f>
        <v>112500</v>
      </c>
      <c r="I18" s="103">
        <f t="shared" si="7"/>
        <v>37500</v>
      </c>
      <c r="J18" s="103">
        <f t="shared" si="7"/>
        <v>0</v>
      </c>
      <c r="K18" s="103">
        <f t="shared" si="7"/>
        <v>0</v>
      </c>
      <c r="L18" s="103">
        <f t="shared" si="7"/>
        <v>0</v>
      </c>
      <c r="M18" s="110">
        <v>0</v>
      </c>
      <c r="N18" s="110">
        <f t="shared" si="7"/>
        <v>44498.239999999998</v>
      </c>
      <c r="O18" s="110">
        <f t="shared" si="7"/>
        <v>55501.760000000002</v>
      </c>
      <c r="P18" s="110">
        <f t="shared" si="7"/>
        <v>50000</v>
      </c>
    </row>
    <row r="19" spans="1:17" s="93" customFormat="1" ht="60" x14ac:dyDescent="0.2">
      <c r="A19" s="104">
        <v>8</v>
      </c>
      <c r="B19" s="104" t="s">
        <v>280</v>
      </c>
      <c r="C19" s="104" t="s">
        <v>279</v>
      </c>
      <c r="D19" s="104" t="s">
        <v>11</v>
      </c>
      <c r="E19" s="104" t="s">
        <v>783</v>
      </c>
      <c r="F19" s="104" t="s">
        <v>772</v>
      </c>
      <c r="G19" s="105">
        <f>+J19+K19+L19+M19+N19+O19+P19</f>
        <v>150000</v>
      </c>
      <c r="H19" s="109">
        <f>+ROUNDDOWN(G19*0.75,2)</f>
        <v>112500</v>
      </c>
      <c r="I19" s="105">
        <f>+G19-H19</f>
        <v>37500</v>
      </c>
      <c r="J19" s="105">
        <v>0</v>
      </c>
      <c r="K19" s="105">
        <v>0</v>
      </c>
      <c r="L19" s="105">
        <v>0</v>
      </c>
      <c r="M19" s="109">
        <v>0</v>
      </c>
      <c r="N19" s="109">
        <v>44498.239999999998</v>
      </c>
      <c r="O19" s="109">
        <v>55501.760000000002</v>
      </c>
      <c r="P19" s="109">
        <v>50000</v>
      </c>
      <c r="Q19" s="127">
        <v>100000</v>
      </c>
    </row>
    <row r="20" spans="1:17" ht="24" x14ac:dyDescent="0.2">
      <c r="A20" s="100"/>
      <c r="B20" s="100" t="s">
        <v>281</v>
      </c>
      <c r="C20" s="100" t="s">
        <v>282</v>
      </c>
      <c r="D20" s="100" t="s">
        <v>776</v>
      </c>
      <c r="E20" s="100"/>
      <c r="F20" s="100"/>
      <c r="G20" s="101">
        <f>+G21+G23+G25</f>
        <v>299670.27999999997</v>
      </c>
      <c r="H20" s="101">
        <f t="shared" ref="H20:O20" si="8">+H21+H23+H25</f>
        <v>224752.7</v>
      </c>
      <c r="I20" s="101">
        <f t="shared" si="8"/>
        <v>74917.579999999987</v>
      </c>
      <c r="J20" s="101">
        <f t="shared" si="8"/>
        <v>15613.779999999999</v>
      </c>
      <c r="K20" s="101">
        <f t="shared" si="8"/>
        <v>36603.279999999999</v>
      </c>
      <c r="L20" s="101">
        <f t="shared" si="8"/>
        <v>44764.19</v>
      </c>
      <c r="M20" s="101">
        <f t="shared" si="8"/>
        <v>26582.13</v>
      </c>
      <c r="N20" s="101">
        <f t="shared" si="8"/>
        <v>83446.899999999994</v>
      </c>
      <c r="O20" s="101">
        <f t="shared" si="8"/>
        <v>45360</v>
      </c>
      <c r="P20" s="101">
        <f>+P21+P23+P25</f>
        <v>47300</v>
      </c>
    </row>
    <row r="21" spans="1:17" ht="48" x14ac:dyDescent="0.2">
      <c r="A21" s="102"/>
      <c r="B21" s="102" t="s">
        <v>283</v>
      </c>
      <c r="C21" s="102" t="s">
        <v>284</v>
      </c>
      <c r="D21" s="102" t="s">
        <v>8</v>
      </c>
      <c r="E21" s="102"/>
      <c r="F21" s="102"/>
      <c r="G21" s="103">
        <f>+G22</f>
        <v>5860.74</v>
      </c>
      <c r="H21" s="103">
        <f t="shared" ref="H21:P21" si="9">+H22</f>
        <v>4395.55</v>
      </c>
      <c r="I21" s="103">
        <f t="shared" si="9"/>
        <v>1465.1899999999996</v>
      </c>
      <c r="J21" s="103">
        <f t="shared" si="9"/>
        <v>4481.46</v>
      </c>
      <c r="K21" s="103">
        <f t="shared" si="9"/>
        <v>1379.28</v>
      </c>
      <c r="L21" s="103">
        <f t="shared" si="9"/>
        <v>0</v>
      </c>
      <c r="M21" s="103">
        <f t="shared" si="9"/>
        <v>0</v>
      </c>
      <c r="N21" s="103">
        <f t="shared" si="9"/>
        <v>0</v>
      </c>
      <c r="O21" s="103">
        <f t="shared" si="9"/>
        <v>0</v>
      </c>
      <c r="P21" s="103">
        <f t="shared" si="9"/>
        <v>0</v>
      </c>
    </row>
    <row r="22" spans="1:17" s="93" customFormat="1" ht="60" x14ac:dyDescent="0.2">
      <c r="A22" s="104">
        <v>9</v>
      </c>
      <c r="B22" s="104" t="s">
        <v>285</v>
      </c>
      <c r="C22" s="104" t="s">
        <v>286</v>
      </c>
      <c r="D22" s="104" t="s">
        <v>11</v>
      </c>
      <c r="E22" s="104" t="s">
        <v>783</v>
      </c>
      <c r="F22" s="104" t="s">
        <v>772</v>
      </c>
      <c r="G22" s="105">
        <f>+J22+K22+L22+M22+N22+O22+P22</f>
        <v>5860.74</v>
      </c>
      <c r="H22" s="109">
        <f>+ROUNDDOWN(G22*0.75,2)</f>
        <v>4395.55</v>
      </c>
      <c r="I22" s="105">
        <f>+G22-H22</f>
        <v>1465.1899999999996</v>
      </c>
      <c r="J22" s="105">
        <v>4481.46</v>
      </c>
      <c r="K22" s="105">
        <v>1379.28</v>
      </c>
      <c r="L22" s="105">
        <v>0</v>
      </c>
      <c r="M22" s="105">
        <v>0</v>
      </c>
      <c r="N22" s="105">
        <v>0</v>
      </c>
      <c r="O22" s="105">
        <v>0</v>
      </c>
      <c r="P22" s="105">
        <v>0</v>
      </c>
      <c r="Q22" s="127">
        <f>+N22</f>
        <v>0</v>
      </c>
    </row>
    <row r="23" spans="1:17" ht="60" x14ac:dyDescent="0.2">
      <c r="A23" s="102"/>
      <c r="B23" s="102" t="s">
        <v>287</v>
      </c>
      <c r="C23" s="102" t="s">
        <v>288</v>
      </c>
      <c r="D23" s="102" t="s">
        <v>8</v>
      </c>
      <c r="E23" s="102"/>
      <c r="F23" s="102"/>
      <c r="G23" s="103">
        <f>+G24</f>
        <v>289760.68</v>
      </c>
      <c r="H23" s="103">
        <f t="shared" ref="H23:P23" si="10">+H24</f>
        <v>217320.51</v>
      </c>
      <c r="I23" s="103">
        <f t="shared" si="10"/>
        <v>72440.169999999984</v>
      </c>
      <c r="J23" s="103">
        <f t="shared" si="10"/>
        <v>10510.86</v>
      </c>
      <c r="K23" s="103">
        <f t="shared" si="10"/>
        <v>33864.04</v>
      </c>
      <c r="L23" s="103">
        <f t="shared" si="10"/>
        <v>42696.75</v>
      </c>
      <c r="M23" s="103">
        <f t="shared" si="10"/>
        <v>26582.13</v>
      </c>
      <c r="N23" s="103">
        <f t="shared" si="10"/>
        <v>83446.899999999994</v>
      </c>
      <c r="O23" s="103">
        <f t="shared" si="10"/>
        <v>45360</v>
      </c>
      <c r="P23" s="103">
        <f t="shared" si="10"/>
        <v>47300</v>
      </c>
    </row>
    <row r="24" spans="1:17" s="93" customFormat="1" ht="24" x14ac:dyDescent="0.2">
      <c r="A24" s="104">
        <v>10</v>
      </c>
      <c r="B24" s="104" t="s">
        <v>289</v>
      </c>
      <c r="C24" s="104" t="s">
        <v>290</v>
      </c>
      <c r="D24" s="104" t="s">
        <v>11</v>
      </c>
      <c r="E24" s="104" t="s">
        <v>783</v>
      </c>
      <c r="F24" s="104" t="s">
        <v>772</v>
      </c>
      <c r="G24" s="105">
        <f>+J24+K24+L24+M24+N24+O24+P24</f>
        <v>289760.68</v>
      </c>
      <c r="H24" s="109">
        <f>+ROUNDDOWN(G24*0.75,2)</f>
        <v>217320.51</v>
      </c>
      <c r="I24" s="105">
        <f>+G24-H24</f>
        <v>72440.169999999984</v>
      </c>
      <c r="J24" s="105">
        <v>10510.86</v>
      </c>
      <c r="K24" s="105">
        <v>33864.04</v>
      </c>
      <c r="L24" s="105">
        <v>42696.75</v>
      </c>
      <c r="M24" s="105">
        <f>19929.29+6652.84</f>
        <v>26582.13</v>
      </c>
      <c r="N24" s="105">
        <f>63470.9+19976</f>
        <v>83446.899999999994</v>
      </c>
      <c r="O24" s="105">
        <v>45360</v>
      </c>
      <c r="P24" s="105">
        <v>47300</v>
      </c>
      <c r="Q24" s="127">
        <v>83446.899999999994</v>
      </c>
    </row>
    <row r="25" spans="1:17" ht="72" x14ac:dyDescent="0.2">
      <c r="A25" s="102"/>
      <c r="B25" s="102" t="s">
        <v>291</v>
      </c>
      <c r="C25" s="102" t="s">
        <v>292</v>
      </c>
      <c r="D25" s="102" t="s">
        <v>8</v>
      </c>
      <c r="E25" s="102"/>
      <c r="F25" s="102"/>
      <c r="G25" s="103">
        <f>+G26</f>
        <v>4048.86</v>
      </c>
      <c r="H25" s="103">
        <f t="shared" ref="H25:P25" si="11">+H26</f>
        <v>3036.64</v>
      </c>
      <c r="I25" s="103">
        <f t="shared" si="11"/>
        <v>1012.2200000000003</v>
      </c>
      <c r="J25" s="103">
        <f t="shared" si="11"/>
        <v>621.46</v>
      </c>
      <c r="K25" s="103">
        <f t="shared" si="11"/>
        <v>1359.96</v>
      </c>
      <c r="L25" s="103">
        <f t="shared" si="11"/>
        <v>2067.44</v>
      </c>
      <c r="M25" s="103">
        <f t="shared" si="11"/>
        <v>0</v>
      </c>
      <c r="N25" s="103">
        <f t="shared" si="11"/>
        <v>0</v>
      </c>
      <c r="O25" s="103">
        <f t="shared" si="11"/>
        <v>0</v>
      </c>
      <c r="P25" s="103">
        <f t="shared" si="11"/>
        <v>0</v>
      </c>
    </row>
    <row r="26" spans="1:17" s="93" customFormat="1" ht="36" x14ac:dyDescent="0.2">
      <c r="A26" s="104">
        <v>11</v>
      </c>
      <c r="B26" s="104" t="s">
        <v>293</v>
      </c>
      <c r="C26" s="104" t="s">
        <v>294</v>
      </c>
      <c r="D26" s="104" t="s">
        <v>11</v>
      </c>
      <c r="E26" s="104" t="s">
        <v>783</v>
      </c>
      <c r="F26" s="104" t="s">
        <v>772</v>
      </c>
      <c r="G26" s="105">
        <f>+J26+K26+L26+M26+N26+O26+P26</f>
        <v>4048.86</v>
      </c>
      <c r="H26" s="109">
        <f>+ROUNDDOWN(G26*0.75,2)</f>
        <v>3036.64</v>
      </c>
      <c r="I26" s="105">
        <f>+G26-H26</f>
        <v>1012.2200000000003</v>
      </c>
      <c r="J26" s="105">
        <v>621.46</v>
      </c>
      <c r="K26" s="105">
        <v>1359.96</v>
      </c>
      <c r="L26" s="105">
        <v>2067.44</v>
      </c>
      <c r="M26" s="105">
        <v>0</v>
      </c>
      <c r="N26" s="105">
        <v>0</v>
      </c>
      <c r="O26" s="105">
        <v>0</v>
      </c>
      <c r="P26" s="105">
        <v>0</v>
      </c>
      <c r="Q26" s="127">
        <v>10401.65</v>
      </c>
    </row>
    <row r="27" spans="1:17" x14ac:dyDescent="0.2">
      <c r="A27" s="106"/>
      <c r="B27" s="106" t="s">
        <v>295</v>
      </c>
      <c r="C27" s="106" t="s">
        <v>296</v>
      </c>
      <c r="D27" s="106" t="s">
        <v>2</v>
      </c>
      <c r="E27" s="106"/>
      <c r="F27" s="106"/>
      <c r="G27" s="107">
        <f t="shared" ref="G27:P27" si="12">+G28+G33+G43+G38+G55+G62</f>
        <v>31662903.741499998</v>
      </c>
      <c r="H27" s="107">
        <f t="shared" si="12"/>
        <v>26461244.25</v>
      </c>
      <c r="I27" s="107">
        <f t="shared" si="12"/>
        <v>5201659.4914999995</v>
      </c>
      <c r="J27" s="107">
        <f t="shared" si="12"/>
        <v>130790.54999999999</v>
      </c>
      <c r="K27" s="107">
        <f t="shared" si="12"/>
        <v>1738495.0385</v>
      </c>
      <c r="L27" s="107">
        <f t="shared" si="12"/>
        <v>2100646.83</v>
      </c>
      <c r="M27" s="107">
        <f t="shared" si="12"/>
        <v>624981.36300000001</v>
      </c>
      <c r="N27" s="107">
        <f t="shared" si="12"/>
        <v>6177494.7400000002</v>
      </c>
      <c r="O27" s="107">
        <f>+O28+O33+O43+O38+O55+O62</f>
        <v>6285330.1699999999</v>
      </c>
      <c r="P27" s="107">
        <f t="shared" si="12"/>
        <v>14605165.050000001</v>
      </c>
    </row>
    <row r="28" spans="1:17" ht="24" x14ac:dyDescent="0.2">
      <c r="A28" s="100"/>
      <c r="B28" s="100" t="s">
        <v>297</v>
      </c>
      <c r="C28" s="100" t="s">
        <v>298</v>
      </c>
      <c r="D28" s="100" t="s">
        <v>776</v>
      </c>
      <c r="E28" s="100"/>
      <c r="F28" s="100"/>
      <c r="G28" s="101">
        <f t="shared" ref="G28:O28" si="13">+G29+G31</f>
        <v>1305235.99</v>
      </c>
      <c r="H28" s="101">
        <f t="shared" si="13"/>
        <v>978926.98</v>
      </c>
      <c r="I28" s="101">
        <f t="shared" si="13"/>
        <v>326309.01</v>
      </c>
      <c r="J28" s="101">
        <f t="shared" si="13"/>
        <v>0</v>
      </c>
      <c r="K28" s="101">
        <f t="shared" si="13"/>
        <v>1235215.19</v>
      </c>
      <c r="L28" s="101">
        <f t="shared" si="13"/>
        <v>16256.5</v>
      </c>
      <c r="M28" s="101">
        <f t="shared" si="13"/>
        <v>17882.150000000001</v>
      </c>
      <c r="N28" s="101">
        <f t="shared" si="13"/>
        <v>17882.150000000001</v>
      </c>
      <c r="O28" s="101">
        <f t="shared" si="13"/>
        <v>18000</v>
      </c>
      <c r="P28" s="101">
        <f>+P29+P31</f>
        <v>0</v>
      </c>
    </row>
    <row r="29" spans="1:17" ht="48" x14ac:dyDescent="0.2">
      <c r="A29" s="102"/>
      <c r="B29" s="102" t="s">
        <v>299</v>
      </c>
      <c r="C29" s="102" t="s">
        <v>300</v>
      </c>
      <c r="D29" s="102" t="s">
        <v>8</v>
      </c>
      <c r="E29" s="102"/>
      <c r="F29" s="102"/>
      <c r="G29" s="103">
        <f>+G30</f>
        <v>1219174.97</v>
      </c>
      <c r="H29" s="103">
        <f t="shared" ref="H29:P29" si="14">+H30</f>
        <v>914381.22</v>
      </c>
      <c r="I29" s="103">
        <f t="shared" si="14"/>
        <v>304793.75</v>
      </c>
      <c r="J29" s="103">
        <f t="shared" si="14"/>
        <v>0</v>
      </c>
      <c r="K29" s="103">
        <f t="shared" si="14"/>
        <v>1219174.97</v>
      </c>
      <c r="L29" s="103">
        <f t="shared" si="14"/>
        <v>0</v>
      </c>
      <c r="M29" s="103">
        <f t="shared" si="14"/>
        <v>0</v>
      </c>
      <c r="N29" s="103">
        <f t="shared" si="14"/>
        <v>0</v>
      </c>
      <c r="O29" s="103">
        <f t="shared" si="14"/>
        <v>0</v>
      </c>
      <c r="P29" s="103">
        <f t="shared" si="14"/>
        <v>0</v>
      </c>
    </row>
    <row r="30" spans="1:17" s="93" customFormat="1" ht="48" x14ac:dyDescent="0.2">
      <c r="A30" s="104">
        <v>12</v>
      </c>
      <c r="B30" s="104" t="s">
        <v>301</v>
      </c>
      <c r="C30" s="104" t="s">
        <v>300</v>
      </c>
      <c r="D30" s="104" t="s">
        <v>11</v>
      </c>
      <c r="E30" s="104" t="s">
        <v>784</v>
      </c>
      <c r="F30" s="104" t="s">
        <v>772</v>
      </c>
      <c r="G30" s="105">
        <f>+J30+K30+L30+M30+N30+O30+P30</f>
        <v>1219174.97</v>
      </c>
      <c r="H30" s="109">
        <f>+ROUNDDOWN(G30*0.75,2)</f>
        <v>914381.22</v>
      </c>
      <c r="I30" s="105">
        <f>+G30-H30</f>
        <v>304793.75</v>
      </c>
      <c r="J30" s="105">
        <v>0</v>
      </c>
      <c r="K30" s="105">
        <v>1219174.97</v>
      </c>
      <c r="L30" s="105">
        <v>0</v>
      </c>
      <c r="M30" s="111">
        <v>0</v>
      </c>
      <c r="N30" s="111">
        <v>0</v>
      </c>
      <c r="O30" s="111">
        <v>0</v>
      </c>
      <c r="P30" s="111">
        <v>0</v>
      </c>
    </row>
    <row r="31" spans="1:17" ht="60" x14ac:dyDescent="0.2">
      <c r="A31" s="102"/>
      <c r="B31" s="102" t="s">
        <v>303</v>
      </c>
      <c r="C31" s="102" t="s">
        <v>304</v>
      </c>
      <c r="D31" s="102" t="s">
        <v>8</v>
      </c>
      <c r="E31" s="102"/>
      <c r="F31" s="102"/>
      <c r="G31" s="103">
        <f>+G32</f>
        <v>86061.02</v>
      </c>
      <c r="H31" s="103">
        <f t="shared" ref="H31:P31" si="15">+H32</f>
        <v>64545.760000000002</v>
      </c>
      <c r="I31" s="103">
        <f t="shared" si="15"/>
        <v>21515.260000000002</v>
      </c>
      <c r="J31" s="103">
        <f t="shared" si="15"/>
        <v>0</v>
      </c>
      <c r="K31" s="103">
        <f t="shared" si="15"/>
        <v>16040.22</v>
      </c>
      <c r="L31" s="103">
        <f t="shared" si="15"/>
        <v>16256.5</v>
      </c>
      <c r="M31" s="110">
        <f t="shared" si="15"/>
        <v>17882.150000000001</v>
      </c>
      <c r="N31" s="103">
        <f t="shared" si="15"/>
        <v>17882.150000000001</v>
      </c>
      <c r="O31" s="103">
        <f t="shared" si="15"/>
        <v>18000</v>
      </c>
      <c r="P31" s="103">
        <f t="shared" si="15"/>
        <v>0</v>
      </c>
    </row>
    <row r="32" spans="1:17" s="93" customFormat="1" ht="36" x14ac:dyDescent="0.2">
      <c r="A32" s="104">
        <v>13</v>
      </c>
      <c r="B32" s="104" t="s">
        <v>305</v>
      </c>
      <c r="C32" s="104" t="s">
        <v>306</v>
      </c>
      <c r="D32" s="104" t="s">
        <v>11</v>
      </c>
      <c r="E32" s="104" t="s">
        <v>784</v>
      </c>
      <c r="F32" s="104" t="s">
        <v>772</v>
      </c>
      <c r="G32" s="105">
        <f>+J32+K32+L32+M32+N32+O32+P32</f>
        <v>86061.02</v>
      </c>
      <c r="H32" s="109">
        <f>+ROUNDDOWN(G32*0.75,2)</f>
        <v>64545.760000000002</v>
      </c>
      <c r="I32" s="105">
        <f>+G32-H32</f>
        <v>21515.260000000002</v>
      </c>
      <c r="J32" s="105">
        <v>0</v>
      </c>
      <c r="K32" s="105">
        <v>16040.22</v>
      </c>
      <c r="L32" s="105">
        <v>16256.5</v>
      </c>
      <c r="M32" s="112">
        <v>17882.150000000001</v>
      </c>
      <c r="N32" s="111">
        <v>17882.150000000001</v>
      </c>
      <c r="O32" s="111">
        <v>18000</v>
      </c>
      <c r="P32" s="111">
        <v>0</v>
      </c>
    </row>
    <row r="33" spans="1:20" ht="24" x14ac:dyDescent="0.2">
      <c r="A33" s="100"/>
      <c r="B33" s="100" t="s">
        <v>307</v>
      </c>
      <c r="C33" s="100" t="s">
        <v>308</v>
      </c>
      <c r="D33" s="100" t="s">
        <v>776</v>
      </c>
      <c r="E33" s="100"/>
      <c r="F33" s="100"/>
      <c r="G33" s="101">
        <f>+G34</f>
        <v>2316924.52</v>
      </c>
      <c r="H33" s="101">
        <f t="shared" ref="H33:P33" si="16">+H34</f>
        <v>1737693.3900000001</v>
      </c>
      <c r="I33" s="101">
        <f t="shared" si="16"/>
        <v>579231.13</v>
      </c>
      <c r="J33" s="101">
        <f t="shared" si="16"/>
        <v>0</v>
      </c>
      <c r="K33" s="101">
        <f t="shared" si="16"/>
        <v>150632.73000000001</v>
      </c>
      <c r="L33" s="101">
        <f t="shared" si="16"/>
        <v>119313.93</v>
      </c>
      <c r="M33" s="101">
        <f t="shared" si="16"/>
        <v>39209.94</v>
      </c>
      <c r="N33" s="101">
        <f t="shared" si="16"/>
        <v>52279.92</v>
      </c>
      <c r="O33" s="101">
        <f>+O34</f>
        <v>235464</v>
      </c>
      <c r="P33" s="101">
        <f t="shared" si="16"/>
        <v>1720024</v>
      </c>
      <c r="R33" s="91">
        <f>2200000*0.2</f>
        <v>440000</v>
      </c>
    </row>
    <row r="34" spans="1:20" ht="60" x14ac:dyDescent="0.2">
      <c r="A34" s="102"/>
      <c r="B34" s="102" t="s">
        <v>309</v>
      </c>
      <c r="C34" s="102" t="s">
        <v>310</v>
      </c>
      <c r="D34" s="102" t="s">
        <v>8</v>
      </c>
      <c r="E34" s="102"/>
      <c r="F34" s="102"/>
      <c r="G34" s="103">
        <f>+G35+G36+G37</f>
        <v>2316924.52</v>
      </c>
      <c r="H34" s="103">
        <f t="shared" ref="H34:P34" si="17">+H35+H36+H37</f>
        <v>1737693.3900000001</v>
      </c>
      <c r="I34" s="103">
        <f t="shared" si="17"/>
        <v>579231.13</v>
      </c>
      <c r="J34" s="103">
        <f t="shared" si="17"/>
        <v>0</v>
      </c>
      <c r="K34" s="103">
        <f t="shared" si="17"/>
        <v>150632.73000000001</v>
      </c>
      <c r="L34" s="103">
        <f t="shared" si="17"/>
        <v>119313.93</v>
      </c>
      <c r="M34" s="103">
        <f t="shared" si="17"/>
        <v>39209.94</v>
      </c>
      <c r="N34" s="103">
        <f t="shared" si="17"/>
        <v>52279.92</v>
      </c>
      <c r="O34" s="103">
        <f t="shared" si="17"/>
        <v>235464</v>
      </c>
      <c r="P34" s="103">
        <f t="shared" si="17"/>
        <v>1720024</v>
      </c>
    </row>
    <row r="35" spans="1:20" s="93" customFormat="1" ht="72" x14ac:dyDescent="0.2">
      <c r="A35" s="104">
        <v>14</v>
      </c>
      <c r="B35" s="104" t="s">
        <v>311</v>
      </c>
      <c r="C35" s="104" t="s">
        <v>312</v>
      </c>
      <c r="D35" s="104" t="s">
        <v>11</v>
      </c>
      <c r="E35" s="104" t="s">
        <v>785</v>
      </c>
      <c r="F35" s="104" t="s">
        <v>772</v>
      </c>
      <c r="G35" s="105">
        <f>+J35+K35+L35+M35+N35+O35+P35</f>
        <v>411436.52</v>
      </c>
      <c r="H35" s="109">
        <f>+ROUNDDOWN(G35*0.75,2)</f>
        <v>308577.39</v>
      </c>
      <c r="I35" s="105">
        <f>+G35-H35</f>
        <v>102859.13</v>
      </c>
      <c r="J35" s="105">
        <v>0</v>
      </c>
      <c r="K35" s="109">
        <f>ROUNDDOWN(146958.77*1.025,2)</f>
        <v>150632.73000000001</v>
      </c>
      <c r="L35" s="109">
        <f>ROUNDDOWN(116403.84*1.025,2)</f>
        <v>119313.93</v>
      </c>
      <c r="M35" s="112">
        <f>ROUNDDOWN(38253.6*1.025,2)</f>
        <v>39209.94</v>
      </c>
      <c r="N35" s="112">
        <v>52279.92</v>
      </c>
      <c r="O35" s="112">
        <v>50000</v>
      </c>
      <c r="P35" s="111">
        <v>0</v>
      </c>
    </row>
    <row r="36" spans="1:20" s="93" customFormat="1" x14ac:dyDescent="0.2">
      <c r="A36" s="104">
        <v>15</v>
      </c>
      <c r="B36" s="104" t="s">
        <v>759</v>
      </c>
      <c r="C36" s="104" t="s">
        <v>760</v>
      </c>
      <c r="D36" s="104" t="s">
        <v>11</v>
      </c>
      <c r="E36" s="104" t="s">
        <v>785</v>
      </c>
      <c r="F36" s="104" t="s">
        <v>772</v>
      </c>
      <c r="G36" s="105">
        <f>+J36+K36+L36+M36+N36+O36+P36</f>
        <v>0</v>
      </c>
      <c r="H36" s="109">
        <f>+ROUNDDOWN(G36*0.75,2)</f>
        <v>0</v>
      </c>
      <c r="I36" s="105">
        <f>+G36-H36</f>
        <v>0</v>
      </c>
      <c r="J36" s="105">
        <v>0</v>
      </c>
      <c r="K36" s="109">
        <v>0</v>
      </c>
      <c r="L36" s="109">
        <v>0</v>
      </c>
      <c r="M36" s="112">
        <v>0</v>
      </c>
      <c r="N36" s="112">
        <v>0</v>
      </c>
      <c r="O36" s="112">
        <v>0</v>
      </c>
      <c r="P36" s="111">
        <v>0</v>
      </c>
    </row>
    <row r="37" spans="1:20" s="93" customFormat="1" x14ac:dyDescent="0.2">
      <c r="A37" s="104">
        <v>16</v>
      </c>
      <c r="B37" s="104" t="s">
        <v>794</v>
      </c>
      <c r="C37" s="104" t="s">
        <v>793</v>
      </c>
      <c r="D37" s="104" t="s">
        <v>11</v>
      </c>
      <c r="E37" s="104" t="s">
        <v>813</v>
      </c>
      <c r="F37" s="104" t="s">
        <v>772</v>
      </c>
      <c r="G37" s="105">
        <f>+J37+K37+L37+M37+N37+O37+P37</f>
        <v>1905488</v>
      </c>
      <c r="H37" s="109">
        <f>+ROUNDDOWN(G37*0.75,2)</f>
        <v>1429116</v>
      </c>
      <c r="I37" s="105">
        <f>+G37-H37</f>
        <v>476372</v>
      </c>
      <c r="J37" s="105">
        <v>0</v>
      </c>
      <c r="K37" s="105">
        <v>0</v>
      </c>
      <c r="L37" s="105">
        <v>0</v>
      </c>
      <c r="M37" s="111">
        <v>0</v>
      </c>
      <c r="N37" s="111">
        <v>0</v>
      </c>
      <c r="O37" s="111">
        <v>185464</v>
      </c>
      <c r="P37" s="111">
        <v>1720024</v>
      </c>
      <c r="T37" s="127"/>
    </row>
    <row r="38" spans="1:20" ht="24" x14ac:dyDescent="0.2">
      <c r="A38" s="100"/>
      <c r="B38" s="100" t="s">
        <v>314</v>
      </c>
      <c r="C38" s="100" t="s">
        <v>315</v>
      </c>
      <c r="D38" s="100" t="s">
        <v>776</v>
      </c>
      <c r="E38" s="100"/>
      <c r="F38" s="100"/>
      <c r="G38" s="101">
        <f t="shared" ref="G38:O38" si="18">+G39+G41</f>
        <v>618737.23</v>
      </c>
      <c r="H38" s="101">
        <f>+H39+H41</f>
        <v>464052.92</v>
      </c>
      <c r="I38" s="101">
        <f t="shared" si="18"/>
        <v>154684.31</v>
      </c>
      <c r="J38" s="101">
        <f t="shared" si="18"/>
        <v>0</v>
      </c>
      <c r="K38" s="101">
        <f t="shared" si="18"/>
        <v>3299.8</v>
      </c>
      <c r="L38" s="101">
        <f t="shared" si="18"/>
        <v>6169.05</v>
      </c>
      <c r="M38" s="101">
        <f t="shared" si="18"/>
        <v>4268.38</v>
      </c>
      <c r="N38" s="101">
        <f t="shared" si="18"/>
        <v>0</v>
      </c>
      <c r="O38" s="101">
        <f t="shared" si="18"/>
        <v>5000</v>
      </c>
      <c r="P38" s="101">
        <f>+P39+P41</f>
        <v>600000</v>
      </c>
      <c r="Q38" s="130"/>
    </row>
    <row r="39" spans="1:20" ht="48" x14ac:dyDescent="0.2">
      <c r="A39" s="102"/>
      <c r="B39" s="102" t="s">
        <v>316</v>
      </c>
      <c r="C39" s="102" t="s">
        <v>317</v>
      </c>
      <c r="D39" s="102" t="s">
        <v>8</v>
      </c>
      <c r="E39" s="102"/>
      <c r="F39" s="102"/>
      <c r="G39" s="103">
        <f>+G40</f>
        <v>18737.23</v>
      </c>
      <c r="H39" s="103">
        <f t="shared" ref="H39:P39" si="19">+H40</f>
        <v>14052.92</v>
      </c>
      <c r="I39" s="103">
        <f t="shared" si="19"/>
        <v>4684.3099999999995</v>
      </c>
      <c r="J39" s="103">
        <f t="shared" si="19"/>
        <v>0</v>
      </c>
      <c r="K39" s="103">
        <f t="shared" si="19"/>
        <v>3299.8</v>
      </c>
      <c r="L39" s="103">
        <f t="shared" si="19"/>
        <v>6169.05</v>
      </c>
      <c r="M39" s="103">
        <f t="shared" si="19"/>
        <v>4268.38</v>
      </c>
      <c r="N39" s="103">
        <f t="shared" si="19"/>
        <v>0</v>
      </c>
      <c r="O39" s="103">
        <f t="shared" si="19"/>
        <v>5000</v>
      </c>
      <c r="P39" s="103">
        <f t="shared" si="19"/>
        <v>0</v>
      </c>
    </row>
    <row r="40" spans="1:20" s="93" customFormat="1" ht="36" x14ac:dyDescent="0.2">
      <c r="A40" s="104">
        <v>17</v>
      </c>
      <c r="B40" s="104" t="s">
        <v>318</v>
      </c>
      <c r="C40" s="104" t="s">
        <v>319</v>
      </c>
      <c r="D40" s="104" t="s">
        <v>11</v>
      </c>
      <c r="E40" s="104" t="s">
        <v>784</v>
      </c>
      <c r="F40" s="104" t="s">
        <v>772</v>
      </c>
      <c r="G40" s="105">
        <f>+J40+K40+L40+M40+N40+O40+P40</f>
        <v>18737.23</v>
      </c>
      <c r="H40" s="109">
        <f>+ROUNDDOWN(G40*0.75,2)</f>
        <v>14052.92</v>
      </c>
      <c r="I40" s="105">
        <f>+G40-H40</f>
        <v>4684.3099999999995</v>
      </c>
      <c r="J40" s="105"/>
      <c r="K40" s="125">
        <v>3299.8</v>
      </c>
      <c r="L40" s="125">
        <v>6169.05</v>
      </c>
      <c r="M40" s="125">
        <v>4268.38</v>
      </c>
      <c r="N40" s="111">
        <v>0</v>
      </c>
      <c r="O40" s="111">
        <v>5000</v>
      </c>
      <c r="P40" s="111">
        <v>0</v>
      </c>
    </row>
    <row r="41" spans="1:20" ht="60" x14ac:dyDescent="0.2">
      <c r="A41" s="102"/>
      <c r="B41" s="102" t="s">
        <v>320</v>
      </c>
      <c r="C41" s="102" t="s">
        <v>321</v>
      </c>
      <c r="D41" s="102" t="s">
        <v>8</v>
      </c>
      <c r="E41" s="102"/>
      <c r="F41" s="102"/>
      <c r="G41" s="103">
        <f>+G42</f>
        <v>600000</v>
      </c>
      <c r="H41" s="103">
        <f t="shared" ref="H41:P41" si="20">+H42</f>
        <v>450000</v>
      </c>
      <c r="I41" s="103">
        <f t="shared" si="20"/>
        <v>150000</v>
      </c>
      <c r="J41" s="103">
        <f t="shared" si="20"/>
        <v>0</v>
      </c>
      <c r="K41" s="103">
        <f t="shared" si="20"/>
        <v>0</v>
      </c>
      <c r="L41" s="103">
        <f t="shared" si="20"/>
        <v>0</v>
      </c>
      <c r="M41" s="103">
        <f t="shared" si="20"/>
        <v>0</v>
      </c>
      <c r="N41" s="103">
        <f t="shared" si="20"/>
        <v>0</v>
      </c>
      <c r="O41" s="103">
        <f t="shared" si="20"/>
        <v>0</v>
      </c>
      <c r="P41" s="103">
        <f t="shared" si="20"/>
        <v>600000</v>
      </c>
    </row>
    <row r="42" spans="1:20" s="93" customFormat="1" ht="32.25" customHeight="1" x14ac:dyDescent="0.2">
      <c r="A42" s="104">
        <v>18</v>
      </c>
      <c r="B42" s="104" t="s">
        <v>322</v>
      </c>
      <c r="C42" s="104" t="s">
        <v>323</v>
      </c>
      <c r="D42" s="104" t="s">
        <v>11</v>
      </c>
      <c r="E42" s="104" t="s">
        <v>784</v>
      </c>
      <c r="F42" s="104" t="s">
        <v>772</v>
      </c>
      <c r="G42" s="105">
        <f>+J42+K42+L42+M42+N42+O42+P42</f>
        <v>600000</v>
      </c>
      <c r="H42" s="109">
        <f>+ROUNDDOWN(G42*0.75,2)</f>
        <v>450000</v>
      </c>
      <c r="I42" s="105">
        <f>+G42-H42</f>
        <v>150000</v>
      </c>
      <c r="J42" s="105">
        <v>0</v>
      </c>
      <c r="K42" s="105">
        <v>0</v>
      </c>
      <c r="L42" s="105">
        <v>0</v>
      </c>
      <c r="M42" s="111">
        <v>0</v>
      </c>
      <c r="N42" s="111">
        <v>0</v>
      </c>
      <c r="O42" s="111">
        <v>0</v>
      </c>
      <c r="P42" s="111">
        <v>600000</v>
      </c>
    </row>
    <row r="43" spans="1:20" ht="24" x14ac:dyDescent="0.2">
      <c r="A43" s="100"/>
      <c r="B43" s="100" t="s">
        <v>324</v>
      </c>
      <c r="C43" s="100" t="s">
        <v>282</v>
      </c>
      <c r="D43" s="100" t="s">
        <v>776</v>
      </c>
      <c r="E43" s="100"/>
      <c r="F43" s="100"/>
      <c r="G43" s="101">
        <f t="shared" ref="G43:O43" si="21">+G44+G46+G48+G50</f>
        <v>3830888.3215000001</v>
      </c>
      <c r="H43" s="101">
        <f t="shared" si="21"/>
        <v>2873166.2199999997</v>
      </c>
      <c r="I43" s="101">
        <f t="shared" si="21"/>
        <v>957722.10149999987</v>
      </c>
      <c r="J43" s="101">
        <f t="shared" si="21"/>
        <v>76297.329999999987</v>
      </c>
      <c r="K43" s="101">
        <f t="shared" si="21"/>
        <v>81887.468500000003</v>
      </c>
      <c r="L43" s="101">
        <f t="shared" si="21"/>
        <v>397944.78</v>
      </c>
      <c r="M43" s="101">
        <f t="shared" si="21"/>
        <v>31468.952999999998</v>
      </c>
      <c r="N43" s="101">
        <f t="shared" si="21"/>
        <v>1772368.79</v>
      </c>
      <c r="O43" s="101">
        <f t="shared" si="21"/>
        <v>1470921</v>
      </c>
      <c r="P43" s="101">
        <f>+P44+P46+P48+P50</f>
        <v>0</v>
      </c>
    </row>
    <row r="44" spans="1:20" ht="48" x14ac:dyDescent="0.2">
      <c r="A44" s="102"/>
      <c r="B44" s="102" t="s">
        <v>325</v>
      </c>
      <c r="C44" s="102" t="s">
        <v>326</v>
      </c>
      <c r="D44" s="102" t="s">
        <v>8</v>
      </c>
      <c r="E44" s="102"/>
      <c r="F44" s="102"/>
      <c r="G44" s="103">
        <f>+G45</f>
        <v>220208.89824999997</v>
      </c>
      <c r="H44" s="103">
        <f t="shared" ref="H44:P44" si="22">+H45</f>
        <v>165156.67000000001</v>
      </c>
      <c r="I44" s="103">
        <f t="shared" si="22"/>
        <v>55052.228249999956</v>
      </c>
      <c r="J44" s="103">
        <f t="shared" si="22"/>
        <v>58986.979999999996</v>
      </c>
      <c r="K44" s="103">
        <f t="shared" si="22"/>
        <v>61593.008500000011</v>
      </c>
      <c r="L44" s="103">
        <f t="shared" si="22"/>
        <v>32512.770000000004</v>
      </c>
      <c r="M44" s="103">
        <f t="shared" si="22"/>
        <v>12622.249749999999</v>
      </c>
      <c r="N44" s="103">
        <f t="shared" si="22"/>
        <v>30793.89</v>
      </c>
      <c r="O44" s="103">
        <f t="shared" si="22"/>
        <v>23700</v>
      </c>
      <c r="P44" s="103">
        <f t="shared" si="22"/>
        <v>0</v>
      </c>
    </row>
    <row r="45" spans="1:20" s="93" customFormat="1" ht="66.75" customHeight="1" x14ac:dyDescent="0.2">
      <c r="A45" s="104">
        <v>19</v>
      </c>
      <c r="B45" s="104" t="s">
        <v>327</v>
      </c>
      <c r="C45" s="104" t="s">
        <v>328</v>
      </c>
      <c r="D45" s="104" t="s">
        <v>11</v>
      </c>
      <c r="E45" s="104" t="s">
        <v>786</v>
      </c>
      <c r="F45" s="104" t="s">
        <v>772</v>
      </c>
      <c r="G45" s="105">
        <f>+J45+K45+L45+M45+N45+O45+P45</f>
        <v>220208.89824999997</v>
      </c>
      <c r="H45" s="109">
        <f>+ROUNDDOWN(G45*0.75,2)</f>
        <v>165156.67000000001</v>
      </c>
      <c r="I45" s="109">
        <f>+G45-H45</f>
        <v>55052.228249999956</v>
      </c>
      <c r="J45" s="109">
        <v>58986.979999999996</v>
      </c>
      <c r="K45" s="109">
        <v>61593.008500000011</v>
      </c>
      <c r="L45" s="109">
        <v>32512.770000000004</v>
      </c>
      <c r="M45" s="112">
        <f>12314.39*1.025</f>
        <v>12622.249749999999</v>
      </c>
      <c r="N45" s="112">
        <v>30793.89</v>
      </c>
      <c r="O45" s="112">
        <f>13700+10000</f>
        <v>23700</v>
      </c>
      <c r="P45" s="111">
        <v>0</v>
      </c>
    </row>
    <row r="46" spans="1:20" ht="60" x14ac:dyDescent="0.2">
      <c r="A46" s="102"/>
      <c r="B46" s="102" t="s">
        <v>329</v>
      </c>
      <c r="C46" s="102" t="s">
        <v>330</v>
      </c>
      <c r="D46" s="102" t="s">
        <v>8</v>
      </c>
      <c r="E46" s="102"/>
      <c r="F46" s="102"/>
      <c r="G46" s="103">
        <f>+G47</f>
        <v>35269.443249999997</v>
      </c>
      <c r="H46" s="103">
        <f t="shared" ref="H46:P46" si="23">+H47</f>
        <v>26452.080000000002</v>
      </c>
      <c r="I46" s="103">
        <f t="shared" si="23"/>
        <v>8817.3632499999949</v>
      </c>
      <c r="J46" s="103">
        <f t="shared" si="23"/>
        <v>3554.85</v>
      </c>
      <c r="K46" s="103">
        <f t="shared" si="23"/>
        <v>8954.56</v>
      </c>
      <c r="L46" s="103">
        <f t="shared" si="23"/>
        <v>4000</v>
      </c>
      <c r="M46" s="103">
        <f t="shared" si="23"/>
        <v>13613.363249999999</v>
      </c>
      <c r="N46" s="103">
        <f t="shared" si="23"/>
        <v>3146.67</v>
      </c>
      <c r="O46" s="103">
        <f t="shared" si="23"/>
        <v>2000</v>
      </c>
      <c r="P46" s="103">
        <f t="shared" si="23"/>
        <v>0</v>
      </c>
    </row>
    <row r="47" spans="1:20" s="93" customFormat="1" x14ac:dyDescent="0.2">
      <c r="A47" s="104">
        <v>20</v>
      </c>
      <c r="B47" s="104" t="s">
        <v>331</v>
      </c>
      <c r="C47" s="104" t="s">
        <v>332</v>
      </c>
      <c r="D47" s="104" t="s">
        <v>11</v>
      </c>
      <c r="E47" s="104" t="s">
        <v>786</v>
      </c>
      <c r="F47" s="104" t="s">
        <v>772</v>
      </c>
      <c r="G47" s="105">
        <f>+J47+K47+L47+M47+N47+O47+P47</f>
        <v>35269.443249999997</v>
      </c>
      <c r="H47" s="109">
        <f>+ROUNDDOWN(G47*0.75,2)</f>
        <v>26452.080000000002</v>
      </c>
      <c r="I47" s="105">
        <f>+G47-H47</f>
        <v>8817.3632499999949</v>
      </c>
      <c r="J47" s="105">
        <v>3554.85</v>
      </c>
      <c r="K47" s="105">
        <f>8936.13+18.43</f>
        <v>8954.56</v>
      </c>
      <c r="L47" s="105">
        <v>4000</v>
      </c>
      <c r="M47" s="111">
        <f>13281.33*1.025</f>
        <v>13613.363249999999</v>
      </c>
      <c r="N47" s="112">
        <v>3146.67</v>
      </c>
      <c r="O47" s="112">
        <v>2000</v>
      </c>
      <c r="P47" s="111">
        <v>0</v>
      </c>
    </row>
    <row r="48" spans="1:20" ht="60" x14ac:dyDescent="0.2">
      <c r="A48" s="102"/>
      <c r="B48" s="102" t="s">
        <v>333</v>
      </c>
      <c r="C48" s="102" t="s">
        <v>334</v>
      </c>
      <c r="D48" s="102" t="s">
        <v>8</v>
      </c>
      <c r="E48" s="102"/>
      <c r="F48" s="102"/>
      <c r="G48" s="103">
        <f>+G49</f>
        <v>25095.399999999998</v>
      </c>
      <c r="H48" s="103">
        <f t="shared" ref="H48:P48" si="24">+H49</f>
        <v>18821.55</v>
      </c>
      <c r="I48" s="103">
        <f t="shared" si="24"/>
        <v>6273.8499999999985</v>
      </c>
      <c r="J48" s="103">
        <f t="shared" si="24"/>
        <v>13755.499999999998</v>
      </c>
      <c r="K48" s="103">
        <f t="shared" si="24"/>
        <v>11339.9</v>
      </c>
      <c r="L48" s="103">
        <f t="shared" si="24"/>
        <v>0</v>
      </c>
      <c r="M48" s="103">
        <f t="shared" si="24"/>
        <v>0</v>
      </c>
      <c r="N48" s="103">
        <f t="shared" si="24"/>
        <v>0</v>
      </c>
      <c r="O48" s="103">
        <f t="shared" si="24"/>
        <v>0</v>
      </c>
      <c r="P48" s="103">
        <f t="shared" si="24"/>
        <v>0</v>
      </c>
    </row>
    <row r="49" spans="1:18" s="93" customFormat="1" ht="24" x14ac:dyDescent="0.2">
      <c r="A49" s="104">
        <v>21</v>
      </c>
      <c r="B49" s="104" t="s">
        <v>335</v>
      </c>
      <c r="C49" s="104" t="s">
        <v>336</v>
      </c>
      <c r="D49" s="104" t="s">
        <v>11</v>
      </c>
      <c r="E49" s="104" t="s">
        <v>784</v>
      </c>
      <c r="F49" s="104" t="s">
        <v>772</v>
      </c>
      <c r="G49" s="105">
        <f>+J49+K49+L49+M49+N49+O49+P49</f>
        <v>25095.399999999998</v>
      </c>
      <c r="H49" s="109">
        <f>+ROUNDDOWN(G49*0.75,2)</f>
        <v>18821.55</v>
      </c>
      <c r="I49" s="105">
        <f>+G49-H49</f>
        <v>6273.8499999999985</v>
      </c>
      <c r="J49" s="105">
        <v>13755.499999999998</v>
      </c>
      <c r="K49" s="105">
        <v>11339.9</v>
      </c>
      <c r="L49" s="105">
        <v>0</v>
      </c>
      <c r="M49" s="111">
        <v>0</v>
      </c>
      <c r="N49" s="111">
        <v>0</v>
      </c>
      <c r="O49" s="111">
        <v>0</v>
      </c>
      <c r="P49" s="111">
        <v>0</v>
      </c>
    </row>
    <row r="50" spans="1:18" ht="48" x14ac:dyDescent="0.2">
      <c r="A50" s="102"/>
      <c r="B50" s="102" t="s">
        <v>337</v>
      </c>
      <c r="C50" s="102" t="s">
        <v>338</v>
      </c>
      <c r="D50" s="102" t="s">
        <v>8</v>
      </c>
      <c r="E50" s="102"/>
      <c r="F50" s="102"/>
      <c r="G50" s="103">
        <f t="shared" ref="G50:P50" si="25">SUM(G51:G54)</f>
        <v>3550314.58</v>
      </c>
      <c r="H50" s="103">
        <f t="shared" si="25"/>
        <v>2662735.92</v>
      </c>
      <c r="I50" s="103">
        <f t="shared" si="25"/>
        <v>887578.65999999992</v>
      </c>
      <c r="J50" s="103">
        <f t="shared" si="25"/>
        <v>0</v>
      </c>
      <c r="K50" s="103">
        <f t="shared" si="25"/>
        <v>0</v>
      </c>
      <c r="L50" s="103">
        <f t="shared" si="25"/>
        <v>361432.01</v>
      </c>
      <c r="M50" s="103">
        <f t="shared" si="25"/>
        <v>5233.34</v>
      </c>
      <c r="N50" s="103">
        <f t="shared" si="25"/>
        <v>1738428.23</v>
      </c>
      <c r="O50" s="103">
        <f t="shared" si="25"/>
        <v>1445221</v>
      </c>
      <c r="P50" s="103">
        <f t="shared" si="25"/>
        <v>0</v>
      </c>
    </row>
    <row r="51" spans="1:18" s="93" customFormat="1" ht="24" x14ac:dyDescent="0.2">
      <c r="A51" s="104">
        <v>22</v>
      </c>
      <c r="B51" s="104" t="s">
        <v>339</v>
      </c>
      <c r="C51" s="104" t="s">
        <v>340</v>
      </c>
      <c r="D51" s="104" t="s">
        <v>11</v>
      </c>
      <c r="E51" s="104" t="s">
        <v>784</v>
      </c>
      <c r="F51" s="104" t="s">
        <v>772</v>
      </c>
      <c r="G51" s="105">
        <f>+J51+K51+L51+M51+N51+O51+P51</f>
        <v>498649.37</v>
      </c>
      <c r="H51" s="109">
        <f>+ROUNDDOWN(G51*0.75,2)</f>
        <v>373987.02</v>
      </c>
      <c r="I51" s="105">
        <f>+G51-H51</f>
        <v>124662.34999999998</v>
      </c>
      <c r="J51" s="105">
        <v>0</v>
      </c>
      <c r="K51" s="105">
        <v>0</v>
      </c>
      <c r="L51" s="105">
        <v>176117.91</v>
      </c>
      <c r="M51" s="111">
        <v>0</v>
      </c>
      <c r="N51" s="112">
        <v>322531.46000000002</v>
      </c>
      <c r="O51" s="112">
        <v>0</v>
      </c>
      <c r="P51" s="111">
        <v>0</v>
      </c>
    </row>
    <row r="52" spans="1:18" s="93" customFormat="1" ht="36" x14ac:dyDescent="0.2">
      <c r="A52" s="104">
        <v>23</v>
      </c>
      <c r="B52" s="104" t="s">
        <v>341</v>
      </c>
      <c r="C52" s="104" t="s">
        <v>342</v>
      </c>
      <c r="D52" s="104" t="s">
        <v>11</v>
      </c>
      <c r="E52" s="104" t="s">
        <v>785</v>
      </c>
      <c r="F52" s="104" t="s">
        <v>772</v>
      </c>
      <c r="G52" s="105">
        <f>+J52+K52+L52+M52+N52+O52+P52</f>
        <v>442954.34</v>
      </c>
      <c r="H52" s="109">
        <f>+ROUNDDOWN(G52*0.75,2)</f>
        <v>332215.75</v>
      </c>
      <c r="I52" s="105">
        <f>+G52-H52</f>
        <v>110738.59000000003</v>
      </c>
      <c r="J52" s="105">
        <v>0</v>
      </c>
      <c r="K52" s="105">
        <v>0</v>
      </c>
      <c r="L52" s="105">
        <v>0</v>
      </c>
      <c r="M52" s="112">
        <v>5233.34</v>
      </c>
      <c r="N52" s="112">
        <v>0</v>
      </c>
      <c r="O52" s="112">
        <v>437721</v>
      </c>
      <c r="P52" s="111">
        <v>0</v>
      </c>
    </row>
    <row r="53" spans="1:18" s="93" customFormat="1" ht="24" x14ac:dyDescent="0.2">
      <c r="A53" s="104">
        <v>24</v>
      </c>
      <c r="B53" s="104" t="s">
        <v>343</v>
      </c>
      <c r="C53" s="104" t="s">
        <v>798</v>
      </c>
      <c r="D53" s="104" t="s">
        <v>11</v>
      </c>
      <c r="E53" s="104" t="s">
        <v>784</v>
      </c>
      <c r="F53" s="104" t="s">
        <v>772</v>
      </c>
      <c r="G53" s="105">
        <f>+J53+K53+L53+M53+N53+O53+P53</f>
        <v>1143722.3900000001</v>
      </c>
      <c r="H53" s="109">
        <f>+ROUNDDOWN(G53*0.75,2)</f>
        <v>857791.79</v>
      </c>
      <c r="I53" s="105">
        <f>+G53-H53</f>
        <v>285930.60000000009</v>
      </c>
      <c r="J53" s="105">
        <v>0</v>
      </c>
      <c r="K53" s="105">
        <v>0</v>
      </c>
      <c r="L53" s="109">
        <v>185314.1</v>
      </c>
      <c r="M53" s="111">
        <v>0</v>
      </c>
      <c r="N53" s="111">
        <v>445908.29</v>
      </c>
      <c r="O53" s="111">
        <v>512500</v>
      </c>
      <c r="P53" s="111">
        <v>0</v>
      </c>
    </row>
    <row r="54" spans="1:18" s="93" customFormat="1" ht="36" x14ac:dyDescent="0.2">
      <c r="A54" s="104">
        <v>25</v>
      </c>
      <c r="B54" s="104" t="s">
        <v>770</v>
      </c>
      <c r="C54" s="104" t="s">
        <v>771</v>
      </c>
      <c r="D54" s="104" t="s">
        <v>11</v>
      </c>
      <c r="E54" s="104" t="s">
        <v>785</v>
      </c>
      <c r="F54" s="104" t="s">
        <v>772</v>
      </c>
      <c r="G54" s="105">
        <f>+J54+K54+L54+M54+N54+O54+P54</f>
        <v>1464988.48</v>
      </c>
      <c r="H54" s="109">
        <f>+ROUNDDOWN(G54*0.75,2)</f>
        <v>1098741.3600000001</v>
      </c>
      <c r="I54" s="105">
        <f>+G54-H54</f>
        <v>366247.11999999988</v>
      </c>
      <c r="J54" s="105">
        <v>0</v>
      </c>
      <c r="K54" s="105"/>
      <c r="L54" s="109">
        <v>0</v>
      </c>
      <c r="M54" s="111">
        <v>0</v>
      </c>
      <c r="N54" s="111">
        <v>969988.48</v>
      </c>
      <c r="O54" s="111">
        <v>495000</v>
      </c>
      <c r="P54" s="111">
        <v>0</v>
      </c>
      <c r="Q54" s="93">
        <f>0.75*O54</f>
        <v>371250</v>
      </c>
      <c r="R54" s="127">
        <f>+O54-Q54</f>
        <v>123750</v>
      </c>
    </row>
    <row r="55" spans="1:18" ht="24" x14ac:dyDescent="0.2">
      <c r="A55" s="118"/>
      <c r="B55" s="118" t="s">
        <v>344</v>
      </c>
      <c r="C55" s="100" t="s">
        <v>345</v>
      </c>
      <c r="D55" s="100" t="s">
        <v>776</v>
      </c>
      <c r="E55" s="100"/>
      <c r="F55" s="100"/>
      <c r="G55" s="101">
        <f t="shared" ref="G55:O55" si="26">+G56+G60</f>
        <v>2585804.5599999996</v>
      </c>
      <c r="H55" s="101">
        <f t="shared" si="26"/>
        <v>1939353.4100000001</v>
      </c>
      <c r="I55" s="101">
        <f t="shared" si="26"/>
        <v>646451.14999999967</v>
      </c>
      <c r="J55" s="101">
        <f t="shared" si="26"/>
        <v>0</v>
      </c>
      <c r="K55" s="101">
        <f t="shared" si="26"/>
        <v>163522.32</v>
      </c>
      <c r="L55" s="101">
        <f t="shared" si="26"/>
        <v>628672.79</v>
      </c>
      <c r="M55" s="101">
        <f t="shared" si="26"/>
        <v>201419.34</v>
      </c>
      <c r="N55" s="101">
        <f t="shared" si="26"/>
        <v>772190.11</v>
      </c>
      <c r="O55" s="101">
        <f t="shared" si="26"/>
        <v>820000</v>
      </c>
      <c r="P55" s="101">
        <f>+P56+P60</f>
        <v>0</v>
      </c>
    </row>
    <row r="56" spans="1:18" ht="60" x14ac:dyDescent="0.2">
      <c r="A56" s="102"/>
      <c r="B56" s="102" t="s">
        <v>346</v>
      </c>
      <c r="C56" s="102" t="s">
        <v>347</v>
      </c>
      <c r="D56" s="102" t="s">
        <v>8</v>
      </c>
      <c r="E56" s="102"/>
      <c r="F56" s="102"/>
      <c r="G56" s="103">
        <f t="shared" ref="G56:O56" si="27">+G57+G58+G59</f>
        <v>2350024.1799999997</v>
      </c>
      <c r="H56" s="103">
        <f t="shared" si="27"/>
        <v>1762518.1300000001</v>
      </c>
      <c r="I56" s="103">
        <f t="shared" si="27"/>
        <v>587506.0499999997</v>
      </c>
      <c r="J56" s="103">
        <f t="shared" si="27"/>
        <v>0</v>
      </c>
      <c r="K56" s="103">
        <f>+K57+K58+K59</f>
        <v>163522.32</v>
      </c>
      <c r="L56" s="103">
        <f>+L57+L58+L59</f>
        <v>487404</v>
      </c>
      <c r="M56" s="103">
        <f t="shared" si="27"/>
        <v>106907.75</v>
      </c>
      <c r="N56" s="103">
        <f t="shared" si="27"/>
        <v>772190.11</v>
      </c>
      <c r="O56" s="103">
        <f t="shared" si="27"/>
        <v>820000</v>
      </c>
      <c r="P56" s="103">
        <f>+P57+P58+P59</f>
        <v>0</v>
      </c>
    </row>
    <row r="57" spans="1:18" s="93" customFormat="1" ht="24" x14ac:dyDescent="0.2">
      <c r="A57" s="104">
        <v>26</v>
      </c>
      <c r="B57" s="104" t="s">
        <v>348</v>
      </c>
      <c r="C57" s="104" t="s">
        <v>349</v>
      </c>
      <c r="D57" s="104" t="s">
        <v>11</v>
      </c>
      <c r="E57" s="104" t="s">
        <v>785</v>
      </c>
      <c r="F57" s="104" t="s">
        <v>772</v>
      </c>
      <c r="G57" s="105">
        <f>+J57+K57+L57+M57+N57+O57+P57</f>
        <v>106907.75</v>
      </c>
      <c r="H57" s="109">
        <f>+ROUNDDOWN(G57*0.75,2)</f>
        <v>80180.81</v>
      </c>
      <c r="I57" s="105">
        <f>+G57-H57</f>
        <v>26726.940000000002</v>
      </c>
      <c r="J57" s="105">
        <v>0</v>
      </c>
      <c r="K57" s="105">
        <v>0</v>
      </c>
      <c r="L57" s="109">
        <v>0</v>
      </c>
      <c r="M57" s="111">
        <v>106907.75</v>
      </c>
      <c r="N57" s="111">
        <v>0</v>
      </c>
      <c r="O57" s="111">
        <v>0</v>
      </c>
      <c r="P57" s="111">
        <v>0</v>
      </c>
    </row>
    <row r="58" spans="1:18" s="93" customFormat="1" ht="36" x14ac:dyDescent="0.2">
      <c r="A58" s="104">
        <v>27</v>
      </c>
      <c r="B58" s="104" t="s">
        <v>350</v>
      </c>
      <c r="C58" s="104" t="s">
        <v>351</v>
      </c>
      <c r="D58" s="104" t="s">
        <v>11</v>
      </c>
      <c r="E58" s="104" t="s">
        <v>784</v>
      </c>
      <c r="F58" s="104" t="s">
        <v>772</v>
      </c>
      <c r="G58" s="105">
        <f>+J58+K58+L58+M58+N58+O58+P58</f>
        <v>2079594.1099999999</v>
      </c>
      <c r="H58" s="109">
        <f>+ROUNDDOWN(G58*0.75,2)</f>
        <v>1559695.58</v>
      </c>
      <c r="I58" s="105">
        <f>+G58-H58</f>
        <v>519898.5299999998</v>
      </c>
      <c r="J58" s="105">
        <v>0</v>
      </c>
      <c r="K58" s="105">
        <v>0</v>
      </c>
      <c r="L58" s="109">
        <v>487404</v>
      </c>
      <c r="M58" s="112">
        <v>0</v>
      </c>
      <c r="N58" s="112">
        <v>772190.11</v>
      </c>
      <c r="O58" s="111">
        <v>820000</v>
      </c>
      <c r="P58" s="111">
        <v>0</v>
      </c>
    </row>
    <row r="59" spans="1:18" s="93" customFormat="1" ht="36" x14ac:dyDescent="0.2">
      <c r="A59" s="104">
        <v>28</v>
      </c>
      <c r="B59" s="104" t="s">
        <v>352</v>
      </c>
      <c r="C59" s="104" t="s">
        <v>353</v>
      </c>
      <c r="D59" s="104" t="s">
        <v>11</v>
      </c>
      <c r="E59" s="104" t="s">
        <v>784</v>
      </c>
      <c r="F59" s="104" t="s">
        <v>772</v>
      </c>
      <c r="G59" s="105">
        <f>+J59+K59+L59+M59+N59+O59+P59</f>
        <v>163522.32</v>
      </c>
      <c r="H59" s="109">
        <f>+ROUNDDOWN(G59*0.75,2)</f>
        <v>122641.74</v>
      </c>
      <c r="I59" s="105">
        <f>+G59-H59</f>
        <v>40880.58</v>
      </c>
      <c r="J59" s="105">
        <v>0</v>
      </c>
      <c r="K59" s="105">
        <v>163522.32</v>
      </c>
      <c r="L59" s="105">
        <v>0</v>
      </c>
      <c r="M59" s="111">
        <v>0</v>
      </c>
      <c r="N59" s="111">
        <v>0</v>
      </c>
      <c r="O59" s="111">
        <v>0</v>
      </c>
      <c r="P59" s="111">
        <v>0</v>
      </c>
    </row>
    <row r="60" spans="1:18" ht="48" x14ac:dyDescent="0.2">
      <c r="A60" s="102"/>
      <c r="B60" s="102" t="s">
        <v>354</v>
      </c>
      <c r="C60" s="102" t="s">
        <v>355</v>
      </c>
      <c r="D60" s="102" t="s">
        <v>8</v>
      </c>
      <c r="E60" s="102"/>
      <c r="F60" s="102"/>
      <c r="G60" s="103">
        <f>+G61</f>
        <v>235780.38</v>
      </c>
      <c r="H60" s="103">
        <f t="shared" ref="H60:P60" si="28">+H61</f>
        <v>176835.28</v>
      </c>
      <c r="I60" s="103">
        <f t="shared" si="28"/>
        <v>58945.100000000006</v>
      </c>
      <c r="J60" s="103">
        <f t="shared" si="28"/>
        <v>0</v>
      </c>
      <c r="K60" s="103">
        <f t="shared" si="28"/>
        <v>0</v>
      </c>
      <c r="L60" s="103">
        <f t="shared" si="28"/>
        <v>141268.79</v>
      </c>
      <c r="M60" s="110">
        <f t="shared" si="28"/>
        <v>94511.59</v>
      </c>
      <c r="N60" s="103">
        <f t="shared" si="28"/>
        <v>0</v>
      </c>
      <c r="O60" s="103">
        <f t="shared" si="28"/>
        <v>0</v>
      </c>
      <c r="P60" s="103">
        <f t="shared" si="28"/>
        <v>0</v>
      </c>
    </row>
    <row r="61" spans="1:18" s="93" customFormat="1" ht="36" x14ac:dyDescent="0.2">
      <c r="A61" s="104">
        <v>29</v>
      </c>
      <c r="B61" s="104" t="s">
        <v>356</v>
      </c>
      <c r="C61" s="104" t="s">
        <v>778</v>
      </c>
      <c r="D61" s="104" t="s">
        <v>11</v>
      </c>
      <c r="E61" s="104" t="s">
        <v>784</v>
      </c>
      <c r="F61" s="104" t="s">
        <v>772</v>
      </c>
      <c r="G61" s="105">
        <f>+J61+K61+L61+M61+N61+O61+P61</f>
        <v>235780.38</v>
      </c>
      <c r="H61" s="109">
        <f>+ROUNDDOWN(G61*0.75,2)</f>
        <v>176835.28</v>
      </c>
      <c r="I61" s="105">
        <f>+G61-H61</f>
        <v>58945.100000000006</v>
      </c>
      <c r="J61" s="105">
        <v>0</v>
      </c>
      <c r="K61" s="105">
        <v>0</v>
      </c>
      <c r="L61" s="105">
        <v>141268.79</v>
      </c>
      <c r="M61" s="112">
        <v>94511.59</v>
      </c>
      <c r="N61" s="111">
        <v>0</v>
      </c>
      <c r="O61" s="111">
        <v>0</v>
      </c>
      <c r="P61" s="111">
        <v>0</v>
      </c>
    </row>
    <row r="62" spans="1:18" ht="24" x14ac:dyDescent="0.2">
      <c r="A62" s="100"/>
      <c r="B62" s="100" t="s">
        <v>357</v>
      </c>
      <c r="C62" s="100" t="s">
        <v>259</v>
      </c>
      <c r="D62" s="100" t="s">
        <v>776</v>
      </c>
      <c r="E62" s="100"/>
      <c r="F62" s="100"/>
      <c r="G62" s="101">
        <f>+G63+G65+G67+G69+G73+G78</f>
        <v>21005313.119999997</v>
      </c>
      <c r="H62" s="101">
        <f>+H63+H65+H67+H69+H73+H78</f>
        <v>18468051.329999998</v>
      </c>
      <c r="I62" s="101">
        <f t="shared" ref="I62:P62" si="29">+I63+I65+I67+I69+I73+I78</f>
        <v>2537261.79</v>
      </c>
      <c r="J62" s="101">
        <f t="shared" si="29"/>
        <v>54493.22</v>
      </c>
      <c r="K62" s="101">
        <f t="shared" si="29"/>
        <v>103937.53</v>
      </c>
      <c r="L62" s="101">
        <f t="shared" si="29"/>
        <v>932289.78</v>
      </c>
      <c r="M62" s="101">
        <f t="shared" si="29"/>
        <v>330732.59999999998</v>
      </c>
      <c r="N62" s="101">
        <f t="shared" si="29"/>
        <v>3562773.7700000005</v>
      </c>
      <c r="O62" s="101">
        <f t="shared" si="29"/>
        <v>3735945.17</v>
      </c>
      <c r="P62" s="101">
        <f t="shared" si="29"/>
        <v>12285141.050000001</v>
      </c>
    </row>
    <row r="63" spans="1:18" ht="60" x14ac:dyDescent="0.2">
      <c r="A63" s="102"/>
      <c r="B63" s="102" t="s">
        <v>358</v>
      </c>
      <c r="C63" s="102" t="s">
        <v>359</v>
      </c>
      <c r="D63" s="102" t="s">
        <v>8</v>
      </c>
      <c r="E63" s="102"/>
      <c r="F63" s="102"/>
      <c r="G63" s="103">
        <f>+G64</f>
        <v>947946.51</v>
      </c>
      <c r="H63" s="103">
        <f t="shared" ref="H63:P63" si="30">+H64</f>
        <v>710959.88</v>
      </c>
      <c r="I63" s="103">
        <f t="shared" si="30"/>
        <v>236986.63</v>
      </c>
      <c r="J63" s="103">
        <f t="shared" si="30"/>
        <v>8748</v>
      </c>
      <c r="K63" s="103">
        <f t="shared" si="30"/>
        <v>36361</v>
      </c>
      <c r="L63" s="103">
        <f t="shared" si="30"/>
        <v>213474.51</v>
      </c>
      <c r="M63" s="103">
        <f t="shared" si="30"/>
        <v>61948</v>
      </c>
      <c r="N63" s="103">
        <f t="shared" si="30"/>
        <v>127415</v>
      </c>
      <c r="O63" s="103">
        <f t="shared" si="30"/>
        <v>500000</v>
      </c>
      <c r="P63" s="103">
        <f t="shared" si="30"/>
        <v>0</v>
      </c>
    </row>
    <row r="64" spans="1:18" s="93" customFormat="1" ht="60" x14ac:dyDescent="0.2">
      <c r="A64" s="104">
        <v>30</v>
      </c>
      <c r="B64" s="104" t="s">
        <v>360</v>
      </c>
      <c r="C64" s="104" t="s">
        <v>359</v>
      </c>
      <c r="D64" s="104" t="s">
        <v>11</v>
      </c>
      <c r="E64" s="104" t="s">
        <v>787</v>
      </c>
      <c r="F64" s="104" t="s">
        <v>772</v>
      </c>
      <c r="G64" s="105">
        <f>+J64+K64+L64+M64+N64+O64+P64</f>
        <v>947946.51</v>
      </c>
      <c r="H64" s="109">
        <f>+ROUNDDOWN(G64*0.75,2)</f>
        <v>710959.88</v>
      </c>
      <c r="I64" s="105">
        <f>+G64-H64</f>
        <v>236986.63</v>
      </c>
      <c r="J64" s="105">
        <v>8748</v>
      </c>
      <c r="K64" s="105">
        <v>36361</v>
      </c>
      <c r="L64" s="105">
        <v>213474.51</v>
      </c>
      <c r="M64" s="105">
        <v>61948</v>
      </c>
      <c r="N64" s="109">
        <v>127415</v>
      </c>
      <c r="O64" s="109">
        <f>500000</f>
        <v>500000</v>
      </c>
      <c r="P64" s="109">
        <v>0</v>
      </c>
    </row>
    <row r="65" spans="1:21" ht="48" x14ac:dyDescent="0.2">
      <c r="A65" s="102"/>
      <c r="B65" s="102" t="s">
        <v>361</v>
      </c>
      <c r="C65" s="102" t="s">
        <v>777</v>
      </c>
      <c r="D65" s="102" t="s">
        <v>8</v>
      </c>
      <c r="E65" s="102"/>
      <c r="F65" s="102"/>
      <c r="G65" s="103">
        <f>+G66</f>
        <v>245745.22</v>
      </c>
      <c r="H65" s="103">
        <f t="shared" ref="H65:P65" si="31">+H66</f>
        <v>184308.91</v>
      </c>
      <c r="I65" s="103">
        <f t="shared" si="31"/>
        <v>61436.31</v>
      </c>
      <c r="J65" s="103">
        <f t="shared" si="31"/>
        <v>45745.22</v>
      </c>
      <c r="K65" s="103">
        <f t="shared" si="31"/>
        <v>45000</v>
      </c>
      <c r="L65" s="103">
        <f t="shared" si="31"/>
        <v>45000</v>
      </c>
      <c r="M65" s="103">
        <f t="shared" si="31"/>
        <v>60000</v>
      </c>
      <c r="N65" s="103">
        <f t="shared" si="31"/>
        <v>50000</v>
      </c>
      <c r="O65" s="103">
        <f t="shared" si="31"/>
        <v>0</v>
      </c>
      <c r="P65" s="103">
        <f t="shared" si="31"/>
        <v>0</v>
      </c>
    </row>
    <row r="66" spans="1:21" s="93" customFormat="1" ht="36" x14ac:dyDescent="0.2">
      <c r="A66" s="104">
        <v>31</v>
      </c>
      <c r="B66" s="104" t="s">
        <v>362</v>
      </c>
      <c r="C66" s="104" t="s">
        <v>363</v>
      </c>
      <c r="D66" s="104" t="s">
        <v>11</v>
      </c>
      <c r="E66" s="104" t="s">
        <v>788</v>
      </c>
      <c r="F66" s="104" t="s">
        <v>772</v>
      </c>
      <c r="G66" s="105">
        <f>+J66+K66+L66+M66+N66+O66+P66</f>
        <v>245745.22</v>
      </c>
      <c r="H66" s="109">
        <f>+ROUNDDOWN(G66*0.75,2)</f>
        <v>184308.91</v>
      </c>
      <c r="I66" s="105">
        <f>+G66-H66</f>
        <v>61436.31</v>
      </c>
      <c r="J66" s="105">
        <v>45745.22</v>
      </c>
      <c r="K66" s="105">
        <v>45000</v>
      </c>
      <c r="L66" s="105">
        <v>45000</v>
      </c>
      <c r="M66" s="111">
        <v>60000</v>
      </c>
      <c r="N66" s="111">
        <v>50000</v>
      </c>
      <c r="O66" s="111">
        <v>0</v>
      </c>
      <c r="P66" s="111">
        <v>0</v>
      </c>
    </row>
    <row r="67" spans="1:21" ht="60" x14ac:dyDescent="0.2">
      <c r="A67" s="102"/>
      <c r="B67" s="102" t="s">
        <v>364</v>
      </c>
      <c r="C67" s="102" t="s">
        <v>365</v>
      </c>
      <c r="D67" s="102" t="s">
        <v>8</v>
      </c>
      <c r="E67" s="102"/>
      <c r="F67" s="102"/>
      <c r="G67" s="103">
        <f>+G68</f>
        <v>4321353.3499999996</v>
      </c>
      <c r="H67" s="103">
        <f t="shared" ref="H67:P67" si="32">+H68</f>
        <v>3241015.01</v>
      </c>
      <c r="I67" s="103">
        <f t="shared" si="32"/>
        <v>1080338.3399999999</v>
      </c>
      <c r="J67" s="103">
        <f t="shared" si="32"/>
        <v>0</v>
      </c>
      <c r="K67" s="103">
        <f t="shared" si="32"/>
        <v>22576.53</v>
      </c>
      <c r="L67" s="103">
        <f t="shared" si="32"/>
        <v>673815.27</v>
      </c>
      <c r="M67" s="110">
        <f t="shared" si="32"/>
        <v>208784.6</v>
      </c>
      <c r="N67" s="103">
        <f t="shared" si="32"/>
        <v>2856176.95</v>
      </c>
      <c r="O67" s="103">
        <f t="shared" si="32"/>
        <v>560000</v>
      </c>
      <c r="P67" s="103">
        <f t="shared" si="32"/>
        <v>0</v>
      </c>
    </row>
    <row r="68" spans="1:21" s="93" customFormat="1" ht="48" x14ac:dyDescent="0.2">
      <c r="A68" s="104">
        <v>32</v>
      </c>
      <c r="B68" s="104" t="s">
        <v>366</v>
      </c>
      <c r="C68" s="104" t="s">
        <v>367</v>
      </c>
      <c r="D68" s="104" t="s">
        <v>11</v>
      </c>
      <c r="E68" s="104" t="s">
        <v>784</v>
      </c>
      <c r="F68" s="104" t="s">
        <v>772</v>
      </c>
      <c r="G68" s="105">
        <f>+J68+K68+L68+M68+N68+O68+P68</f>
        <v>4321353.3499999996</v>
      </c>
      <c r="H68" s="109">
        <f>+ROUNDDOWN(G68*0.75,2)</f>
        <v>3241015.01</v>
      </c>
      <c r="I68" s="105">
        <f>+G68-H68</f>
        <v>1080338.3399999999</v>
      </c>
      <c r="J68" s="105">
        <v>0</v>
      </c>
      <c r="K68" s="105">
        <v>22576.53</v>
      </c>
      <c r="L68" s="105">
        <v>673815.27</v>
      </c>
      <c r="M68" s="112">
        <v>208784.6</v>
      </c>
      <c r="N68" s="111">
        <v>2856176.95</v>
      </c>
      <c r="O68" s="111">
        <v>560000</v>
      </c>
      <c r="P68" s="111">
        <v>0</v>
      </c>
      <c r="U68" s="127"/>
    </row>
    <row r="69" spans="1:21" ht="60" x14ac:dyDescent="0.2">
      <c r="A69" s="102"/>
      <c r="B69" s="102" t="s">
        <v>368</v>
      </c>
      <c r="C69" s="102" t="s">
        <v>369</v>
      </c>
      <c r="D69" s="102" t="s">
        <v>8</v>
      </c>
      <c r="E69" s="102"/>
      <c r="F69" s="102"/>
      <c r="G69" s="103">
        <f>SUM(G70:G72)</f>
        <v>2307000</v>
      </c>
      <c r="H69" s="103">
        <f>SUM(H70:H72)</f>
        <v>2037000</v>
      </c>
      <c r="I69" s="103">
        <f t="shared" ref="I69:P69" si="33">SUM(I70:I72)</f>
        <v>270000</v>
      </c>
      <c r="J69" s="103">
        <f t="shared" si="33"/>
        <v>0</v>
      </c>
      <c r="K69" s="103">
        <f t="shared" si="33"/>
        <v>0</v>
      </c>
      <c r="L69" s="103">
        <f t="shared" si="33"/>
        <v>0</v>
      </c>
      <c r="M69" s="103">
        <f t="shared" si="33"/>
        <v>0</v>
      </c>
      <c r="N69" s="103">
        <f t="shared" si="33"/>
        <v>514200.82999999996</v>
      </c>
      <c r="O69" s="103">
        <f t="shared" si="33"/>
        <v>565799.17000000004</v>
      </c>
      <c r="P69" s="103">
        <f t="shared" si="33"/>
        <v>1227000</v>
      </c>
    </row>
    <row r="70" spans="1:21" s="93" customFormat="1" ht="36" x14ac:dyDescent="0.2">
      <c r="A70" s="104">
        <v>33</v>
      </c>
      <c r="B70" s="104" t="s">
        <v>370</v>
      </c>
      <c r="C70" s="104" t="s">
        <v>371</v>
      </c>
      <c r="D70" s="104" t="s">
        <v>11</v>
      </c>
      <c r="E70" s="104" t="s">
        <v>785</v>
      </c>
      <c r="F70" s="104" t="s">
        <v>772</v>
      </c>
      <c r="G70" s="105">
        <f>+J70+K70+L70+M70+N70+O70+P70</f>
        <v>30000</v>
      </c>
      <c r="H70" s="109">
        <f>+ROUNDDOWN(G70*0.75,2)</f>
        <v>22500</v>
      </c>
      <c r="I70" s="105">
        <f>+G70-H70</f>
        <v>7500</v>
      </c>
      <c r="J70" s="105">
        <v>0</v>
      </c>
      <c r="K70" s="105">
        <v>0</v>
      </c>
      <c r="L70" s="105">
        <v>0</v>
      </c>
      <c r="M70" s="111">
        <v>0</v>
      </c>
      <c r="N70" s="111">
        <v>0</v>
      </c>
      <c r="O70" s="111">
        <v>30000</v>
      </c>
      <c r="P70" s="111">
        <v>0</v>
      </c>
    </row>
    <row r="71" spans="1:21" s="93" customFormat="1" ht="36" x14ac:dyDescent="0.2">
      <c r="A71" s="104">
        <v>34</v>
      </c>
      <c r="B71" s="104" t="s">
        <v>769</v>
      </c>
      <c r="C71" s="104" t="s">
        <v>768</v>
      </c>
      <c r="D71" s="104" t="s">
        <v>11</v>
      </c>
      <c r="E71" s="104" t="s">
        <v>785</v>
      </c>
      <c r="F71" s="104" t="s">
        <v>772</v>
      </c>
      <c r="G71" s="105">
        <f>+J71+K71+L71+M71+N71+O71+P71</f>
        <v>1050000</v>
      </c>
      <c r="H71" s="109">
        <f>+ROUNDDOWN(G71*0.75,2)</f>
        <v>787500</v>
      </c>
      <c r="I71" s="105">
        <f>+G71-H71</f>
        <v>262500</v>
      </c>
      <c r="J71" s="105">
        <v>0</v>
      </c>
      <c r="K71" s="105">
        <v>0</v>
      </c>
      <c r="L71" s="105">
        <v>0</v>
      </c>
      <c r="M71" s="111">
        <v>0</v>
      </c>
      <c r="N71" s="112">
        <f>1050000-O71</f>
        <v>514200.82999999996</v>
      </c>
      <c r="O71" s="112">
        <v>535799.17000000004</v>
      </c>
      <c r="P71" s="112">
        <v>0</v>
      </c>
      <c r="Q71" s="93">
        <f>360328.5+74668.39</f>
        <v>434996.89</v>
      </c>
    </row>
    <row r="72" spans="1:21" s="126" customFormat="1" ht="24" x14ac:dyDescent="0.2">
      <c r="A72" s="108">
        <v>35</v>
      </c>
      <c r="B72" s="108" t="s">
        <v>800</v>
      </c>
      <c r="C72" s="108" t="s">
        <v>801</v>
      </c>
      <c r="D72" s="108" t="s">
        <v>11</v>
      </c>
      <c r="E72" s="108" t="s">
        <v>785</v>
      </c>
      <c r="F72" s="108" t="s">
        <v>772</v>
      </c>
      <c r="G72" s="109">
        <f>+P72</f>
        <v>1227000</v>
      </c>
      <c r="H72" s="109">
        <f>+G72</f>
        <v>1227000</v>
      </c>
      <c r="I72" s="105">
        <f>+G72-H72</f>
        <v>0</v>
      </c>
      <c r="J72" s="124"/>
      <c r="K72" s="124"/>
      <c r="L72" s="124"/>
      <c r="M72" s="123"/>
      <c r="N72" s="112"/>
      <c r="O72" s="112"/>
      <c r="P72" s="112">
        <v>1227000</v>
      </c>
    </row>
    <row r="73" spans="1:21" s="92" customFormat="1" x14ac:dyDescent="0.2">
      <c r="A73" s="102"/>
      <c r="B73" s="102" t="s">
        <v>789</v>
      </c>
      <c r="C73" s="102" t="s">
        <v>790</v>
      </c>
      <c r="D73" s="102" t="s">
        <v>8</v>
      </c>
      <c r="E73" s="102"/>
      <c r="F73" s="102"/>
      <c r="G73" s="103">
        <f>SUM(G74:G77)</f>
        <v>9876602.0399999991</v>
      </c>
      <c r="H73" s="103">
        <f t="shared" ref="H73:N73" si="34">SUM(H74:H77)</f>
        <v>9010601.5299999993</v>
      </c>
      <c r="I73" s="103">
        <f t="shared" si="34"/>
        <v>866000.51000000024</v>
      </c>
      <c r="J73" s="103">
        <f t="shared" si="34"/>
        <v>0</v>
      </c>
      <c r="K73" s="103">
        <f t="shared" si="34"/>
        <v>0</v>
      </c>
      <c r="L73" s="103">
        <f t="shared" si="34"/>
        <v>0</v>
      </c>
      <c r="M73" s="103">
        <f t="shared" si="34"/>
        <v>0</v>
      </c>
      <c r="N73" s="103">
        <f t="shared" si="34"/>
        <v>14980.99</v>
      </c>
      <c r="O73" s="103">
        <f>SUM(O74:O77)</f>
        <v>2020146</v>
      </c>
      <c r="P73" s="103">
        <f>SUM(P74:P77)</f>
        <v>7841475.0499999998</v>
      </c>
    </row>
    <row r="74" spans="1:21" s="93" customFormat="1" ht="24" x14ac:dyDescent="0.2">
      <c r="A74" s="104">
        <v>36</v>
      </c>
      <c r="B74" s="104" t="s">
        <v>791</v>
      </c>
      <c r="C74" s="104" t="s">
        <v>797</v>
      </c>
      <c r="D74" s="104" t="s">
        <v>11</v>
      </c>
      <c r="E74" s="104" t="s">
        <v>785</v>
      </c>
      <c r="F74" s="104" t="s">
        <v>772</v>
      </c>
      <c r="G74" s="105">
        <f>+J74+K74+L74+M74+N74+O74+P74</f>
        <v>464980.99</v>
      </c>
      <c r="H74" s="105">
        <f>+K74+L74+M74+N74+O74+P74+Q74</f>
        <v>464980.99</v>
      </c>
      <c r="I74" s="105">
        <f>+G74-H74</f>
        <v>0</v>
      </c>
      <c r="J74" s="105">
        <v>0</v>
      </c>
      <c r="K74" s="105">
        <v>0</v>
      </c>
      <c r="L74" s="105">
        <v>0</v>
      </c>
      <c r="M74" s="111">
        <v>0</v>
      </c>
      <c r="N74" s="111">
        <v>14980.99</v>
      </c>
      <c r="O74" s="111">
        <v>450000</v>
      </c>
      <c r="P74" s="111">
        <v>0</v>
      </c>
    </row>
    <row r="75" spans="1:21" s="93" customFormat="1" x14ac:dyDescent="0.2">
      <c r="A75" s="104">
        <v>37</v>
      </c>
      <c r="B75" s="104" t="s">
        <v>792</v>
      </c>
      <c r="C75" s="104" t="s">
        <v>795</v>
      </c>
      <c r="D75" s="104" t="s">
        <v>11</v>
      </c>
      <c r="E75" s="104" t="s">
        <v>785</v>
      </c>
      <c r="F75" s="104" t="s">
        <v>772</v>
      </c>
      <c r="G75" s="105">
        <f>+J75+K75+L75+M75+N75+O75+P75</f>
        <v>5857473.0099999998</v>
      </c>
      <c r="H75" s="105">
        <f>+G75</f>
        <v>5857473.0099999998</v>
      </c>
      <c r="I75" s="105">
        <f>+G75-H75</f>
        <v>0</v>
      </c>
      <c r="J75" s="105">
        <v>0</v>
      </c>
      <c r="K75" s="105">
        <v>0</v>
      </c>
      <c r="L75" s="105">
        <v>0</v>
      </c>
      <c r="M75" s="111">
        <v>0</v>
      </c>
      <c r="N75" s="111"/>
      <c r="O75" s="111">
        <v>930000</v>
      </c>
      <c r="P75" s="127">
        <v>4927473.01</v>
      </c>
      <c r="T75" s="127"/>
    </row>
    <row r="76" spans="1:21" s="93" customFormat="1" x14ac:dyDescent="0.2">
      <c r="A76" s="104">
        <v>38</v>
      </c>
      <c r="B76" s="104" t="s">
        <v>799</v>
      </c>
      <c r="C76" s="104" t="s">
        <v>796</v>
      </c>
      <c r="D76" s="104" t="s">
        <v>11</v>
      </c>
      <c r="E76" s="104" t="s">
        <v>783</v>
      </c>
      <c r="F76" s="104" t="s">
        <v>772</v>
      </c>
      <c r="G76" s="105">
        <f>+J76+K76+L76+M76+N76+O76+P76</f>
        <v>90146</v>
      </c>
      <c r="H76" s="105">
        <v>90146</v>
      </c>
      <c r="I76" s="105">
        <f>+G76-H76</f>
        <v>0</v>
      </c>
      <c r="J76" s="105">
        <v>0</v>
      </c>
      <c r="K76" s="105">
        <v>0</v>
      </c>
      <c r="L76" s="105">
        <v>0</v>
      </c>
      <c r="M76" s="111">
        <v>0</v>
      </c>
      <c r="N76" s="111">
        <v>0</v>
      </c>
      <c r="O76" s="111">
        <v>90146</v>
      </c>
      <c r="P76" s="111">
        <v>0</v>
      </c>
      <c r="Q76" s="127">
        <v>90146</v>
      </c>
    </row>
    <row r="77" spans="1:21" s="126" customFormat="1" ht="24" x14ac:dyDescent="0.2">
      <c r="A77" s="108">
        <v>39</v>
      </c>
      <c r="B77" s="108" t="s">
        <v>804</v>
      </c>
      <c r="C77" s="108" t="s">
        <v>805</v>
      </c>
      <c r="D77" s="108" t="s">
        <v>11</v>
      </c>
      <c r="E77" s="108" t="s">
        <v>785</v>
      </c>
      <c r="F77" s="108" t="s">
        <v>772</v>
      </c>
      <c r="G77" s="109">
        <f>SUM(J77:P77)</f>
        <v>3464002.04</v>
      </c>
      <c r="H77" s="109">
        <f>+ROUNDDOWN(G77*0.75,2)</f>
        <v>2598001.5299999998</v>
      </c>
      <c r="I77" s="109">
        <f>+G77-H77</f>
        <v>866000.51000000024</v>
      </c>
      <c r="J77" s="124"/>
      <c r="K77" s="124"/>
      <c r="L77" s="124"/>
      <c r="M77" s="123"/>
      <c r="N77" s="123"/>
      <c r="O77" s="136">
        <v>550000</v>
      </c>
      <c r="P77" s="112">
        <v>2914002.04</v>
      </c>
      <c r="Q77" s="128">
        <f>+H77+H80+37500</f>
        <v>2703001.53</v>
      </c>
    </row>
    <row r="78" spans="1:21" s="92" customFormat="1" ht="24" x14ac:dyDescent="0.2">
      <c r="A78" s="102"/>
      <c r="B78" s="102" t="s">
        <v>806</v>
      </c>
      <c r="C78" s="102" t="s">
        <v>807</v>
      </c>
      <c r="D78" s="102" t="s">
        <v>8</v>
      </c>
      <c r="E78" s="102"/>
      <c r="F78" s="102"/>
      <c r="G78" s="103">
        <f t="shared" ref="G78:P78" si="35">SUM(G79:G80)</f>
        <v>3306666</v>
      </c>
      <c r="H78" s="103">
        <f t="shared" si="35"/>
        <v>3284166</v>
      </c>
      <c r="I78" s="103">
        <f t="shared" si="35"/>
        <v>22500</v>
      </c>
      <c r="J78" s="103">
        <f t="shared" si="35"/>
        <v>0</v>
      </c>
      <c r="K78" s="103">
        <f t="shared" si="35"/>
        <v>0</v>
      </c>
      <c r="L78" s="103">
        <f t="shared" si="35"/>
        <v>0</v>
      </c>
      <c r="M78" s="103">
        <f t="shared" si="35"/>
        <v>0</v>
      </c>
      <c r="N78" s="103">
        <f t="shared" si="35"/>
        <v>0</v>
      </c>
      <c r="O78" s="103">
        <f t="shared" si="35"/>
        <v>90000</v>
      </c>
      <c r="P78" s="110">
        <f t="shared" si="35"/>
        <v>3216666</v>
      </c>
    </row>
    <row r="79" spans="1:21" s="126" customFormat="1" ht="24" x14ac:dyDescent="0.2">
      <c r="A79" s="108">
        <v>40</v>
      </c>
      <c r="B79" s="108" t="s">
        <v>808</v>
      </c>
      <c r="C79" s="108" t="s">
        <v>802</v>
      </c>
      <c r="D79" s="108" t="s">
        <v>11</v>
      </c>
      <c r="E79" s="108" t="s">
        <v>785</v>
      </c>
      <c r="F79" s="108" t="s">
        <v>772</v>
      </c>
      <c r="G79" s="125">
        <f>+J79+K79+L79+M79+N79+O79+P79</f>
        <v>3216666</v>
      </c>
      <c r="H79" s="109">
        <f>+G79</f>
        <v>3216666</v>
      </c>
      <c r="I79" s="109">
        <v>0</v>
      </c>
      <c r="J79" s="124"/>
      <c r="K79" s="124"/>
      <c r="L79" s="124"/>
      <c r="M79" s="123"/>
      <c r="N79" s="123"/>
      <c r="O79" s="123"/>
      <c r="P79" s="112">
        <v>3216666</v>
      </c>
    </row>
    <row r="80" spans="1:21" s="126" customFormat="1" ht="36" x14ac:dyDescent="0.2">
      <c r="A80" s="108">
        <v>41</v>
      </c>
      <c r="B80" s="108" t="s">
        <v>809</v>
      </c>
      <c r="C80" s="108" t="s">
        <v>810</v>
      </c>
      <c r="D80" s="108" t="s">
        <v>11</v>
      </c>
      <c r="E80" s="108" t="s">
        <v>738</v>
      </c>
      <c r="F80" s="108" t="s">
        <v>772</v>
      </c>
      <c r="G80" s="109">
        <f>SUM(J80:P80)</f>
        <v>90000</v>
      </c>
      <c r="H80" s="109">
        <f>+ROUNDDOWN(G80*0.75,2)</f>
        <v>67500</v>
      </c>
      <c r="I80" s="109">
        <f>+G80-H80</f>
        <v>22500</v>
      </c>
      <c r="J80" s="109"/>
      <c r="K80" s="109"/>
      <c r="L80" s="109"/>
      <c r="M80" s="112"/>
      <c r="N80" s="112"/>
      <c r="O80" s="112">
        <v>90000</v>
      </c>
      <c r="P80" s="123"/>
    </row>
    <row r="81" spans="1:20" ht="24" x14ac:dyDescent="0.2">
      <c r="A81" s="106"/>
      <c r="B81" s="106" t="s">
        <v>372</v>
      </c>
      <c r="C81" s="106" t="s">
        <v>373</v>
      </c>
      <c r="D81" s="106" t="s">
        <v>775</v>
      </c>
      <c r="E81" s="106"/>
      <c r="F81" s="106"/>
      <c r="G81" s="107">
        <f t="shared" ref="G81:O81" si="36">+G82+G85</f>
        <v>14564367.010000002</v>
      </c>
      <c r="H81" s="107">
        <f t="shared" si="36"/>
        <v>14564367.010000002</v>
      </c>
      <c r="I81" s="107">
        <f t="shared" si="36"/>
        <v>0</v>
      </c>
      <c r="J81" s="107">
        <f t="shared" si="36"/>
        <v>556927.32124999992</v>
      </c>
      <c r="K81" s="107">
        <f t="shared" si="36"/>
        <v>1881875.3765</v>
      </c>
      <c r="L81" s="107">
        <f t="shared" si="36"/>
        <v>2466102.7990000001</v>
      </c>
      <c r="M81" s="107">
        <f t="shared" si="36"/>
        <v>2327935.8632499999</v>
      </c>
      <c r="N81" s="107">
        <f t="shared" si="36"/>
        <v>2933453.7399999998</v>
      </c>
      <c r="O81" s="107">
        <f t="shared" si="36"/>
        <v>3308344</v>
      </c>
      <c r="P81" s="107">
        <f>+P82+P85</f>
        <v>1089727.9100000001</v>
      </c>
      <c r="Q81" s="127">
        <f>+H4-H78-H73-H72</f>
        <v>33024371.660000004</v>
      </c>
      <c r="R81" s="127">
        <f>0.4*Q81</f>
        <v>13209748.664000003</v>
      </c>
      <c r="S81" s="122">
        <f>+R81-H81</f>
        <v>-1354618.345999999</v>
      </c>
    </row>
    <row r="82" spans="1:20" ht="24" x14ac:dyDescent="0.2">
      <c r="A82" s="100"/>
      <c r="B82" s="100" t="s">
        <v>374</v>
      </c>
      <c r="C82" s="100" t="s">
        <v>375</v>
      </c>
      <c r="D82" s="100" t="s">
        <v>776</v>
      </c>
      <c r="E82" s="100"/>
      <c r="F82" s="100"/>
      <c r="G82" s="101">
        <f>+G83</f>
        <v>3539151.88</v>
      </c>
      <c r="H82" s="101">
        <f>+H83</f>
        <v>3539151.88</v>
      </c>
      <c r="I82" s="101">
        <v>0</v>
      </c>
      <c r="J82" s="101">
        <f t="shared" ref="J82:P82" si="37">+J83</f>
        <v>0</v>
      </c>
      <c r="K82" s="101">
        <f t="shared" si="37"/>
        <v>419293.46</v>
      </c>
      <c r="L82" s="101">
        <f t="shared" si="37"/>
        <v>499095.73</v>
      </c>
      <c r="M82" s="101">
        <f t="shared" si="37"/>
        <v>577611.28</v>
      </c>
      <c r="N82" s="101">
        <f t="shared" si="37"/>
        <v>672879.5</v>
      </c>
      <c r="O82" s="101">
        <f t="shared" si="37"/>
        <v>710544</v>
      </c>
      <c r="P82" s="101">
        <f t="shared" si="37"/>
        <v>659727.91</v>
      </c>
      <c r="Q82" s="93"/>
      <c r="R82" s="93"/>
    </row>
    <row r="83" spans="1:20" x14ac:dyDescent="0.2">
      <c r="A83" s="102"/>
      <c r="B83" s="102" t="s">
        <v>376</v>
      </c>
      <c r="C83" s="102" t="s">
        <v>779</v>
      </c>
      <c r="D83" s="102" t="s">
        <v>8</v>
      </c>
      <c r="E83" s="102"/>
      <c r="F83" s="102"/>
      <c r="G83" s="103">
        <f>+G84</f>
        <v>3539151.88</v>
      </c>
      <c r="H83" s="103">
        <f t="shared" ref="H83:P83" si="38">+H84</f>
        <v>3539151.88</v>
      </c>
      <c r="I83" s="103">
        <f t="shared" si="38"/>
        <v>0</v>
      </c>
      <c r="J83" s="103">
        <f t="shared" si="38"/>
        <v>0</v>
      </c>
      <c r="K83" s="103">
        <f t="shared" si="38"/>
        <v>419293.46</v>
      </c>
      <c r="L83" s="103">
        <f t="shared" si="38"/>
        <v>499095.73</v>
      </c>
      <c r="M83" s="103">
        <f t="shared" si="38"/>
        <v>577611.28</v>
      </c>
      <c r="N83" s="103">
        <f t="shared" si="38"/>
        <v>672879.5</v>
      </c>
      <c r="O83" s="103">
        <f t="shared" si="38"/>
        <v>710544</v>
      </c>
      <c r="P83" s="103">
        <f t="shared" si="38"/>
        <v>659727.91</v>
      </c>
      <c r="Q83" s="93"/>
      <c r="R83" s="93"/>
    </row>
    <row r="84" spans="1:20" s="93" customFormat="1" x14ac:dyDescent="0.2">
      <c r="A84" s="113">
        <v>42</v>
      </c>
      <c r="B84" s="113" t="s">
        <v>377</v>
      </c>
      <c r="C84" s="113" t="s">
        <v>378</v>
      </c>
      <c r="D84" s="113" t="s">
        <v>11</v>
      </c>
      <c r="E84" s="113" t="s">
        <v>783</v>
      </c>
      <c r="F84" s="113" t="s">
        <v>772</v>
      </c>
      <c r="G84" s="114">
        <f>+J84+K84+L84+M84+N84+O84+P84</f>
        <v>3539151.88</v>
      </c>
      <c r="H84" s="114">
        <f>+G84</f>
        <v>3539151.88</v>
      </c>
      <c r="I84" s="114">
        <v>0</v>
      </c>
      <c r="J84" s="114">
        <v>0</v>
      </c>
      <c r="K84" s="114">
        <v>419293.46</v>
      </c>
      <c r="L84" s="114">
        <v>499095.73</v>
      </c>
      <c r="M84" s="115">
        <v>577611.28</v>
      </c>
      <c r="N84" s="115">
        <v>672879.5</v>
      </c>
      <c r="O84" s="115">
        <v>710544</v>
      </c>
      <c r="P84" s="115">
        <v>659727.91</v>
      </c>
      <c r="Q84" s="127">
        <v>2850747.23</v>
      </c>
      <c r="R84" s="127">
        <f>+G84-Q84</f>
        <v>688404.64999999991</v>
      </c>
      <c r="S84" s="93">
        <f>+R84/3</f>
        <v>229468.21666666665</v>
      </c>
      <c r="T84" s="127"/>
    </row>
    <row r="85" spans="1:20" ht="24" x14ac:dyDescent="0.2">
      <c r="A85" s="100"/>
      <c r="B85" s="100" t="s">
        <v>379</v>
      </c>
      <c r="C85" s="100" t="s">
        <v>380</v>
      </c>
      <c r="D85" s="100" t="s">
        <v>776</v>
      </c>
      <c r="E85" s="100"/>
      <c r="F85" s="100"/>
      <c r="G85" s="101">
        <f t="shared" ref="G85:P85" si="39">+G86+G88+G91+G93+G95+G97+G99</f>
        <v>11025215.130000001</v>
      </c>
      <c r="H85" s="101">
        <f t="shared" si="39"/>
        <v>11025215.130000001</v>
      </c>
      <c r="I85" s="101">
        <f t="shared" si="39"/>
        <v>0</v>
      </c>
      <c r="J85" s="101">
        <f t="shared" si="39"/>
        <v>556927.32124999992</v>
      </c>
      <c r="K85" s="101">
        <f t="shared" si="39"/>
        <v>1462581.9165000001</v>
      </c>
      <c r="L85" s="101">
        <f t="shared" si="39"/>
        <v>1967007.0690000001</v>
      </c>
      <c r="M85" s="101">
        <f t="shared" si="39"/>
        <v>1750324.5832499999</v>
      </c>
      <c r="N85" s="101">
        <f t="shared" si="39"/>
        <v>2260574.2399999998</v>
      </c>
      <c r="O85" s="101">
        <f t="shared" si="39"/>
        <v>2597800</v>
      </c>
      <c r="P85" s="101">
        <f t="shared" si="39"/>
        <v>430000</v>
      </c>
      <c r="Q85" s="93"/>
      <c r="R85" s="93"/>
    </row>
    <row r="86" spans="1:20" x14ac:dyDescent="0.2">
      <c r="A86" s="102"/>
      <c r="B86" s="102" t="s">
        <v>381</v>
      </c>
      <c r="C86" s="102" t="s">
        <v>780</v>
      </c>
      <c r="D86" s="102" t="s">
        <v>8</v>
      </c>
      <c r="E86" s="102"/>
      <c r="F86" s="102"/>
      <c r="G86" s="103">
        <f t="shared" ref="G86:P86" si="40">SUM(G87:G87)</f>
        <v>167000</v>
      </c>
      <c r="H86" s="103">
        <f t="shared" si="40"/>
        <v>167000</v>
      </c>
      <c r="I86" s="103">
        <f t="shared" si="40"/>
        <v>0</v>
      </c>
      <c r="J86" s="103">
        <f t="shared" si="40"/>
        <v>55000</v>
      </c>
      <c r="K86" s="103">
        <f t="shared" si="40"/>
        <v>112000</v>
      </c>
      <c r="L86" s="103">
        <f t="shared" si="40"/>
        <v>0</v>
      </c>
      <c r="M86" s="103">
        <f t="shared" si="40"/>
        <v>0</v>
      </c>
      <c r="N86" s="103">
        <f t="shared" si="40"/>
        <v>0</v>
      </c>
      <c r="O86" s="103">
        <f t="shared" si="40"/>
        <v>0</v>
      </c>
      <c r="P86" s="103">
        <f t="shared" si="40"/>
        <v>0</v>
      </c>
      <c r="Q86" s="93"/>
      <c r="R86" s="93"/>
    </row>
    <row r="87" spans="1:20" s="93" customFormat="1" ht="24" x14ac:dyDescent="0.2">
      <c r="A87" s="104">
        <v>43</v>
      </c>
      <c r="B87" s="104" t="s">
        <v>385</v>
      </c>
      <c r="C87" s="104" t="s">
        <v>386</v>
      </c>
      <c r="D87" s="104" t="s">
        <v>11</v>
      </c>
      <c r="E87" s="104" t="s">
        <v>785</v>
      </c>
      <c r="F87" s="104" t="s">
        <v>772</v>
      </c>
      <c r="G87" s="105">
        <f>+J87+K87+L87+M87+N87+O87+P87</f>
        <v>167000</v>
      </c>
      <c r="H87" s="105">
        <f>+G87</f>
        <v>167000</v>
      </c>
      <c r="I87" s="105">
        <f>+G87-H87</f>
        <v>0</v>
      </c>
      <c r="J87" s="109">
        <v>55000</v>
      </c>
      <c r="K87" s="109">
        <v>112000</v>
      </c>
      <c r="L87" s="109">
        <v>0</v>
      </c>
      <c r="M87" s="111">
        <v>0</v>
      </c>
      <c r="N87" s="111">
        <v>0</v>
      </c>
      <c r="O87" s="111">
        <v>0</v>
      </c>
      <c r="P87" s="111">
        <v>0</v>
      </c>
      <c r="S87" s="93">
        <f>0.75*S3</f>
        <v>-30.000000005587935</v>
      </c>
    </row>
    <row r="88" spans="1:20" ht="60" x14ac:dyDescent="0.2">
      <c r="A88" s="102"/>
      <c r="B88" s="102" t="s">
        <v>391</v>
      </c>
      <c r="C88" s="102" t="s">
        <v>392</v>
      </c>
      <c r="D88" s="102" t="s">
        <v>8</v>
      </c>
      <c r="E88" s="102"/>
      <c r="F88" s="102"/>
      <c r="G88" s="103">
        <f>+G89+G90</f>
        <v>1318533.6495000001</v>
      </c>
      <c r="H88" s="103">
        <f t="shared" ref="H88:O88" si="41">+H89+H90</f>
        <v>1318533.6495000001</v>
      </c>
      <c r="I88" s="103">
        <f t="shared" si="41"/>
        <v>0</v>
      </c>
      <c r="J88" s="103">
        <f t="shared" si="41"/>
        <v>43732.701249999998</v>
      </c>
      <c r="K88" s="103">
        <f t="shared" si="41"/>
        <v>220223.88649999999</v>
      </c>
      <c r="L88" s="103">
        <f t="shared" si="41"/>
        <v>176973.99899999998</v>
      </c>
      <c r="M88" s="103">
        <f t="shared" si="41"/>
        <v>146388.97275000002</v>
      </c>
      <c r="N88" s="103">
        <f t="shared" si="41"/>
        <v>241214.09</v>
      </c>
      <c r="O88" s="110">
        <f t="shared" si="41"/>
        <v>260000</v>
      </c>
      <c r="P88" s="103">
        <f>+P89+P90</f>
        <v>230000</v>
      </c>
    </row>
    <row r="89" spans="1:20" s="93" customFormat="1" ht="36" x14ac:dyDescent="0.2">
      <c r="A89" s="104">
        <v>44</v>
      </c>
      <c r="B89" s="104" t="s">
        <v>393</v>
      </c>
      <c r="C89" s="104" t="s">
        <v>394</v>
      </c>
      <c r="D89" s="104" t="s">
        <v>11</v>
      </c>
      <c r="E89" s="104" t="s">
        <v>785</v>
      </c>
      <c r="F89" s="104" t="s">
        <v>772</v>
      </c>
      <c r="G89" s="105">
        <f>+J89+K89+L89+M89+N89+O89+P89</f>
        <v>1082091.01</v>
      </c>
      <c r="H89" s="105">
        <f>+G89</f>
        <v>1082091.01</v>
      </c>
      <c r="I89" s="105">
        <f>+G89-H89</f>
        <v>0</v>
      </c>
      <c r="J89" s="105">
        <f>34781.86*1.025</f>
        <v>35651.406499999997</v>
      </c>
      <c r="K89" s="105">
        <v>190407.6</v>
      </c>
      <c r="L89" s="105">
        <f>130951.97*1.025</f>
        <v>134225.76924999998</v>
      </c>
      <c r="M89" s="111">
        <f>95632.57*1.025</f>
        <v>98023.384250000003</v>
      </c>
      <c r="N89" s="111">
        <v>193782.85</v>
      </c>
      <c r="O89" s="112">
        <v>200000</v>
      </c>
      <c r="P89" s="111">
        <v>230000</v>
      </c>
      <c r="Q89" s="127"/>
    </row>
    <row r="90" spans="1:20" s="93" customFormat="1" ht="48" x14ac:dyDescent="0.2">
      <c r="A90" s="104">
        <v>45</v>
      </c>
      <c r="B90" s="104" t="s">
        <v>395</v>
      </c>
      <c r="C90" s="104" t="s">
        <v>396</v>
      </c>
      <c r="D90" s="104" t="s">
        <v>11</v>
      </c>
      <c r="E90" s="104" t="s">
        <v>785</v>
      </c>
      <c r="F90" s="104" t="s">
        <v>772</v>
      </c>
      <c r="G90" s="105">
        <f>+J90+K90+L90+M90+N90+O90+P90</f>
        <v>236442.63949999999</v>
      </c>
      <c r="H90" s="105">
        <f>+G90</f>
        <v>236442.63949999999</v>
      </c>
      <c r="I90" s="105">
        <f>+G90-H90</f>
        <v>0</v>
      </c>
      <c r="J90" s="105">
        <f>7884.19*1.025</f>
        <v>8081.2947499999991</v>
      </c>
      <c r="K90" s="105">
        <f>29089.06*1.025</f>
        <v>29816.286499999998</v>
      </c>
      <c r="L90" s="105">
        <f>41705.59*1.025</f>
        <v>42748.229749999991</v>
      </c>
      <c r="M90" s="111">
        <f>47185.94*1.025</f>
        <v>48365.588499999998</v>
      </c>
      <c r="N90" s="111">
        <v>47431.24</v>
      </c>
      <c r="O90" s="112">
        <v>60000</v>
      </c>
      <c r="P90" s="111">
        <v>0</v>
      </c>
    </row>
    <row r="91" spans="1:20" ht="36" x14ac:dyDescent="0.2">
      <c r="A91" s="102"/>
      <c r="B91" s="102" t="s">
        <v>397</v>
      </c>
      <c r="C91" s="102" t="s">
        <v>398</v>
      </c>
      <c r="D91" s="102" t="s">
        <v>8</v>
      </c>
      <c r="E91" s="102"/>
      <c r="F91" s="102"/>
      <c r="G91" s="103">
        <f>+G92</f>
        <v>912755.03625</v>
      </c>
      <c r="H91" s="103">
        <f t="shared" ref="H91:P91" si="42">+H92</f>
        <v>912755.03625</v>
      </c>
      <c r="I91" s="103">
        <f t="shared" si="42"/>
        <v>0</v>
      </c>
      <c r="J91" s="103">
        <f t="shared" si="42"/>
        <v>29592.39</v>
      </c>
      <c r="K91" s="103">
        <f t="shared" si="42"/>
        <v>28230.79</v>
      </c>
      <c r="L91" s="103">
        <f t="shared" si="42"/>
        <v>64433.08</v>
      </c>
      <c r="M91" s="103">
        <f t="shared" si="42"/>
        <v>73106.946249999994</v>
      </c>
      <c r="N91" s="103">
        <f t="shared" si="42"/>
        <v>167391.82999999999</v>
      </c>
      <c r="O91" s="110">
        <f t="shared" si="42"/>
        <v>350000</v>
      </c>
      <c r="P91" s="103">
        <f t="shared" si="42"/>
        <v>200000</v>
      </c>
    </row>
    <row r="92" spans="1:20" s="93" customFormat="1" ht="36" x14ac:dyDescent="0.2">
      <c r="A92" s="104">
        <v>46</v>
      </c>
      <c r="B92" s="104" t="s">
        <v>399</v>
      </c>
      <c r="C92" s="104" t="s">
        <v>398</v>
      </c>
      <c r="D92" s="104" t="s">
        <v>11</v>
      </c>
      <c r="E92" s="104" t="s">
        <v>784</v>
      </c>
      <c r="F92" s="104" t="s">
        <v>772</v>
      </c>
      <c r="G92" s="105">
        <f>+J92+K92+L92+M92+N92+O92+P92</f>
        <v>912755.03625</v>
      </c>
      <c r="H92" s="105">
        <f>+G92</f>
        <v>912755.03625</v>
      </c>
      <c r="I92" s="105">
        <v>0</v>
      </c>
      <c r="J92" s="109">
        <v>29592.39</v>
      </c>
      <c r="K92" s="109">
        <v>28230.79</v>
      </c>
      <c r="L92" s="109">
        <v>64433.08</v>
      </c>
      <c r="M92" s="111">
        <f>71323.85*1.025</f>
        <v>73106.946249999994</v>
      </c>
      <c r="N92" s="111">
        <f>205391.83-38000</f>
        <v>167391.82999999999</v>
      </c>
      <c r="O92" s="112">
        <v>350000</v>
      </c>
      <c r="P92" s="111">
        <v>200000</v>
      </c>
    </row>
    <row r="93" spans="1:20" ht="48" x14ac:dyDescent="0.2">
      <c r="A93" s="102"/>
      <c r="B93" s="102" t="s">
        <v>400</v>
      </c>
      <c r="C93" s="102" t="s">
        <v>401</v>
      </c>
      <c r="D93" s="102" t="s">
        <v>8</v>
      </c>
      <c r="E93" s="102"/>
      <c r="F93" s="102"/>
      <c r="G93" s="103">
        <f>+G94</f>
        <v>6082925.2400000002</v>
      </c>
      <c r="H93" s="103">
        <f>+H94</f>
        <v>6082925.2400000002</v>
      </c>
      <c r="I93" s="103">
        <f t="shared" ref="I93:P93" si="43">+I94</f>
        <v>0</v>
      </c>
      <c r="J93" s="103">
        <f t="shared" si="43"/>
        <v>304349</v>
      </c>
      <c r="K93" s="103">
        <f t="shared" si="43"/>
        <v>642818</v>
      </c>
      <c r="L93" s="103">
        <f>+L94</f>
        <v>1239832.24</v>
      </c>
      <c r="M93" s="103">
        <f>+M94</f>
        <v>995291</v>
      </c>
      <c r="N93" s="103">
        <f t="shared" si="43"/>
        <v>1300635</v>
      </c>
      <c r="O93" s="103">
        <f t="shared" si="43"/>
        <v>1600000</v>
      </c>
      <c r="P93" s="103">
        <f t="shared" si="43"/>
        <v>0</v>
      </c>
    </row>
    <row r="94" spans="1:20" s="93" customFormat="1" ht="48" x14ac:dyDescent="0.2">
      <c r="A94" s="104">
        <v>47</v>
      </c>
      <c r="B94" s="104" t="s">
        <v>402</v>
      </c>
      <c r="C94" s="104" t="s">
        <v>401</v>
      </c>
      <c r="D94" s="104" t="s">
        <v>11</v>
      </c>
      <c r="E94" s="104" t="s">
        <v>787</v>
      </c>
      <c r="F94" s="104" t="s">
        <v>772</v>
      </c>
      <c r="G94" s="105">
        <f>+J94+K94+L94+M94+N94+O94+P94</f>
        <v>6082925.2400000002</v>
      </c>
      <c r="H94" s="105">
        <f>+G94</f>
        <v>6082925.2400000002</v>
      </c>
      <c r="I94" s="105">
        <v>0</v>
      </c>
      <c r="J94" s="105">
        <v>304349</v>
      </c>
      <c r="K94" s="105">
        <v>642818</v>
      </c>
      <c r="L94" s="105">
        <f>1236103.56+3728.68</f>
        <v>1239832.24</v>
      </c>
      <c r="M94" s="109">
        <v>995291</v>
      </c>
      <c r="N94" s="109">
        <v>1300635</v>
      </c>
      <c r="O94" s="109">
        <v>1600000</v>
      </c>
      <c r="P94" s="109">
        <v>0</v>
      </c>
    </row>
    <row r="95" spans="1:20" ht="36" x14ac:dyDescent="0.2">
      <c r="A95" s="102"/>
      <c r="B95" s="102" t="s">
        <v>403</v>
      </c>
      <c r="C95" s="102" t="s">
        <v>404</v>
      </c>
      <c r="D95" s="102" t="s">
        <v>8</v>
      </c>
      <c r="E95" s="102"/>
      <c r="F95" s="102"/>
      <c r="G95" s="103">
        <f>+G96</f>
        <v>2011240.8242500001</v>
      </c>
      <c r="H95" s="103">
        <f t="shared" ref="H95:P95" si="44">+H96</f>
        <v>2011240.8242500001</v>
      </c>
      <c r="I95" s="103">
        <f t="shared" si="44"/>
        <v>0</v>
      </c>
      <c r="J95" s="103">
        <f t="shared" si="44"/>
        <v>89082.4</v>
      </c>
      <c r="K95" s="103">
        <f t="shared" si="44"/>
        <v>343146.79</v>
      </c>
      <c r="L95" s="103">
        <f t="shared" si="44"/>
        <v>386728.15</v>
      </c>
      <c r="M95" s="103">
        <f t="shared" si="44"/>
        <v>441750.16424999997</v>
      </c>
      <c r="N95" s="103">
        <f t="shared" si="44"/>
        <v>457033.32</v>
      </c>
      <c r="O95" s="103">
        <f t="shared" si="44"/>
        <v>293500</v>
      </c>
      <c r="P95" s="103">
        <f t="shared" si="44"/>
        <v>0</v>
      </c>
    </row>
    <row r="96" spans="1:20" s="93" customFormat="1" ht="36" x14ac:dyDescent="0.2">
      <c r="A96" s="104">
        <v>48</v>
      </c>
      <c r="B96" s="104" t="s">
        <v>405</v>
      </c>
      <c r="C96" s="104" t="s">
        <v>404</v>
      </c>
      <c r="D96" s="104" t="s">
        <v>11</v>
      </c>
      <c r="E96" s="104" t="s">
        <v>785</v>
      </c>
      <c r="F96" s="104" t="s">
        <v>772</v>
      </c>
      <c r="G96" s="105">
        <f>+J96+K96+L96+M96+N96+O96+P96</f>
        <v>2011240.8242500001</v>
      </c>
      <c r="H96" s="105">
        <f>+G96</f>
        <v>2011240.8242500001</v>
      </c>
      <c r="I96" s="105">
        <v>0</v>
      </c>
      <c r="J96" s="105">
        <v>89082.4</v>
      </c>
      <c r="K96" s="105">
        <v>343146.79</v>
      </c>
      <c r="L96" s="105">
        <v>386728.15</v>
      </c>
      <c r="M96" s="111">
        <f>(464697.49-33721.72)*1.025</f>
        <v>441750.16424999997</v>
      </c>
      <c r="N96" s="111">
        <v>457033.32</v>
      </c>
      <c r="O96" s="112">
        <f>396000-102500</f>
        <v>293500</v>
      </c>
      <c r="P96" s="112">
        <v>0</v>
      </c>
    </row>
    <row r="97" spans="1:17" ht="36" x14ac:dyDescent="0.2">
      <c r="A97" s="102"/>
      <c r="B97" s="102" t="s">
        <v>781</v>
      </c>
      <c r="C97" s="102" t="s">
        <v>382</v>
      </c>
      <c r="D97" s="102" t="s">
        <v>8</v>
      </c>
      <c r="E97" s="102"/>
      <c r="F97" s="102"/>
      <c r="G97" s="103">
        <f>+G98</f>
        <v>505133.32999999996</v>
      </c>
      <c r="H97" s="103">
        <f t="shared" ref="H97:P97" si="45">+H98</f>
        <v>505133.32999999996</v>
      </c>
      <c r="I97" s="103">
        <f t="shared" si="45"/>
        <v>0</v>
      </c>
      <c r="J97" s="103">
        <f t="shared" si="45"/>
        <v>35170.83</v>
      </c>
      <c r="K97" s="103">
        <f t="shared" si="45"/>
        <v>93787.499999999985</v>
      </c>
      <c r="L97" s="103">
        <f t="shared" si="45"/>
        <v>93787.499999999985</v>
      </c>
      <c r="M97" s="103">
        <f t="shared" si="45"/>
        <v>93787.499999999985</v>
      </c>
      <c r="N97" s="103">
        <f t="shared" si="45"/>
        <v>94300</v>
      </c>
      <c r="O97" s="110">
        <f t="shared" si="45"/>
        <v>94300</v>
      </c>
      <c r="P97" s="110">
        <f t="shared" si="45"/>
        <v>0</v>
      </c>
    </row>
    <row r="98" spans="1:17" s="93" customFormat="1" ht="36" x14ac:dyDescent="0.2">
      <c r="A98" s="104">
        <v>49</v>
      </c>
      <c r="B98" s="104" t="s">
        <v>383</v>
      </c>
      <c r="C98" s="104" t="s">
        <v>384</v>
      </c>
      <c r="D98" s="104" t="s">
        <v>11</v>
      </c>
      <c r="E98" s="104" t="s">
        <v>785</v>
      </c>
      <c r="F98" s="104" t="s">
        <v>772</v>
      </c>
      <c r="G98" s="105">
        <f>+J98+K98+L98+M98+N98+O98+P98</f>
        <v>505133.32999999996</v>
      </c>
      <c r="H98" s="105">
        <f>+G98</f>
        <v>505133.32999999996</v>
      </c>
      <c r="I98" s="105">
        <v>0</v>
      </c>
      <c r="J98" s="105">
        <v>35170.83</v>
      </c>
      <c r="K98" s="105">
        <v>93787.499999999985</v>
      </c>
      <c r="L98" s="105">
        <v>93787.499999999985</v>
      </c>
      <c r="M98" s="111">
        <f>91500*1.025</f>
        <v>93787.499999999985</v>
      </c>
      <c r="N98" s="111">
        <v>94300</v>
      </c>
      <c r="O98" s="112">
        <v>94300</v>
      </c>
      <c r="P98" s="112">
        <v>0</v>
      </c>
    </row>
    <row r="99" spans="1:17" ht="36" x14ac:dyDescent="0.2">
      <c r="A99" s="102"/>
      <c r="B99" s="102" t="s">
        <v>387</v>
      </c>
      <c r="C99" s="102" t="s">
        <v>388</v>
      </c>
      <c r="D99" s="102" t="s">
        <v>8</v>
      </c>
      <c r="E99" s="102"/>
      <c r="F99" s="102"/>
      <c r="G99" s="103">
        <f>+G100</f>
        <v>27627.050000000003</v>
      </c>
      <c r="H99" s="103">
        <f>+H100</f>
        <v>27627.050000000003</v>
      </c>
      <c r="I99" s="103">
        <f t="shared" ref="I99:P99" si="46">+I100</f>
        <v>0</v>
      </c>
      <c r="J99" s="103">
        <f t="shared" si="46"/>
        <v>0</v>
      </c>
      <c r="K99" s="103">
        <f>+K100</f>
        <v>22374.95</v>
      </c>
      <c r="L99" s="103">
        <f>+L100</f>
        <v>5252.1</v>
      </c>
      <c r="M99" s="103">
        <f t="shared" si="46"/>
        <v>0</v>
      </c>
      <c r="N99" s="103">
        <f t="shared" si="46"/>
        <v>0</v>
      </c>
      <c r="O99" s="103">
        <f t="shared" si="46"/>
        <v>0</v>
      </c>
      <c r="P99" s="103">
        <f t="shared" si="46"/>
        <v>0</v>
      </c>
    </row>
    <row r="100" spans="1:17" s="93" customFormat="1" ht="36" x14ac:dyDescent="0.2">
      <c r="A100" s="104">
        <v>50</v>
      </c>
      <c r="B100" s="104" t="s">
        <v>389</v>
      </c>
      <c r="C100" s="104" t="s">
        <v>390</v>
      </c>
      <c r="D100" s="104" t="s">
        <v>11</v>
      </c>
      <c r="E100" s="104" t="s">
        <v>785</v>
      </c>
      <c r="F100" s="104" t="s">
        <v>772</v>
      </c>
      <c r="G100" s="105">
        <f>+J100+K100+L100+M100+N100+O100+P100</f>
        <v>27627.050000000003</v>
      </c>
      <c r="H100" s="105">
        <f>+G100</f>
        <v>27627.050000000003</v>
      </c>
      <c r="I100" s="105">
        <v>0</v>
      </c>
      <c r="J100" s="105">
        <v>0</v>
      </c>
      <c r="K100" s="109">
        <v>22374.95</v>
      </c>
      <c r="L100" s="109">
        <v>5252.1</v>
      </c>
      <c r="M100" s="111">
        <v>0</v>
      </c>
      <c r="N100" s="111">
        <v>0</v>
      </c>
      <c r="O100" s="111">
        <v>0</v>
      </c>
      <c r="P100" s="111">
        <v>0</v>
      </c>
    </row>
    <row r="101" spans="1:17" ht="24" x14ac:dyDescent="0.2">
      <c r="A101" s="116"/>
      <c r="B101" s="106" t="s">
        <v>762</v>
      </c>
      <c r="C101" s="106" t="s">
        <v>763</v>
      </c>
      <c r="D101" s="106" t="s">
        <v>775</v>
      </c>
      <c r="E101" s="106"/>
      <c r="F101" s="106"/>
      <c r="G101" s="107">
        <f>+G102</f>
        <v>1727930.04</v>
      </c>
      <c r="H101" s="107">
        <f t="shared" ref="H101:P103" si="47">+H102</f>
        <v>1727930.04</v>
      </c>
      <c r="I101" s="107">
        <f t="shared" si="47"/>
        <v>0</v>
      </c>
      <c r="J101" s="107">
        <f t="shared" si="47"/>
        <v>0</v>
      </c>
      <c r="K101" s="107">
        <f t="shared" si="47"/>
        <v>200000</v>
      </c>
      <c r="L101" s="107">
        <f t="shared" si="47"/>
        <v>200000</v>
      </c>
      <c r="M101" s="107">
        <f t="shared" si="47"/>
        <v>300000</v>
      </c>
      <c r="N101" s="107">
        <f t="shared" si="47"/>
        <v>300000</v>
      </c>
      <c r="O101" s="107">
        <f t="shared" si="47"/>
        <v>350000</v>
      </c>
      <c r="P101" s="107">
        <f t="shared" si="47"/>
        <v>377930.04</v>
      </c>
    </row>
    <row r="102" spans="1:17" ht="24" x14ac:dyDescent="0.2">
      <c r="A102" s="117"/>
      <c r="B102" s="118" t="s">
        <v>764</v>
      </c>
      <c r="C102" s="118" t="s">
        <v>763</v>
      </c>
      <c r="D102" s="118" t="s">
        <v>776</v>
      </c>
      <c r="E102" s="118"/>
      <c r="F102" s="118"/>
      <c r="G102" s="119">
        <f>+G103</f>
        <v>1727930.04</v>
      </c>
      <c r="H102" s="119">
        <f t="shared" si="47"/>
        <v>1727930.04</v>
      </c>
      <c r="I102" s="119">
        <f t="shared" si="47"/>
        <v>0</v>
      </c>
      <c r="J102" s="119">
        <f t="shared" si="47"/>
        <v>0</v>
      </c>
      <c r="K102" s="119">
        <f t="shared" si="47"/>
        <v>200000</v>
      </c>
      <c r="L102" s="119">
        <f t="shared" si="47"/>
        <v>200000</v>
      </c>
      <c r="M102" s="119">
        <f t="shared" si="47"/>
        <v>300000</v>
      </c>
      <c r="N102" s="119">
        <f t="shared" si="47"/>
        <v>300000</v>
      </c>
      <c r="O102" s="119">
        <f t="shared" si="47"/>
        <v>350000</v>
      </c>
      <c r="P102" s="119">
        <f t="shared" si="47"/>
        <v>377930.04</v>
      </c>
    </row>
    <row r="103" spans="1:17" ht="24" x14ac:dyDescent="0.2">
      <c r="A103" s="120"/>
      <c r="B103" s="102" t="s">
        <v>765</v>
      </c>
      <c r="C103" s="102" t="s">
        <v>763</v>
      </c>
      <c r="D103" s="102" t="s">
        <v>8</v>
      </c>
      <c r="E103" s="102"/>
      <c r="F103" s="102"/>
      <c r="G103" s="103">
        <f>+G104</f>
        <v>1727930.04</v>
      </c>
      <c r="H103" s="103">
        <f t="shared" si="47"/>
        <v>1727930.04</v>
      </c>
      <c r="I103" s="103">
        <f t="shared" si="47"/>
        <v>0</v>
      </c>
      <c r="J103" s="103">
        <f t="shared" si="47"/>
        <v>0</v>
      </c>
      <c r="K103" s="103">
        <f t="shared" si="47"/>
        <v>200000</v>
      </c>
      <c r="L103" s="103">
        <f t="shared" si="47"/>
        <v>200000</v>
      </c>
      <c r="M103" s="103">
        <f t="shared" si="47"/>
        <v>300000</v>
      </c>
      <c r="N103" s="103">
        <f t="shared" si="47"/>
        <v>300000</v>
      </c>
      <c r="O103" s="103">
        <f t="shared" si="47"/>
        <v>350000</v>
      </c>
      <c r="P103" s="103">
        <f t="shared" si="47"/>
        <v>377930.04</v>
      </c>
    </row>
    <row r="104" spans="1:17" s="93" customFormat="1" ht="36" x14ac:dyDescent="0.2">
      <c r="A104" s="121">
        <v>51</v>
      </c>
      <c r="B104" s="104" t="s">
        <v>766</v>
      </c>
      <c r="C104" s="104" t="s">
        <v>767</v>
      </c>
      <c r="D104" s="104" t="s">
        <v>11</v>
      </c>
      <c r="E104" s="104" t="s">
        <v>65</v>
      </c>
      <c r="F104" s="104" t="s">
        <v>772</v>
      </c>
      <c r="G104" s="105">
        <f>+J104+K104+L104+M104+N104+O104+P104</f>
        <v>1727930.04</v>
      </c>
      <c r="H104" s="105">
        <f>+G104</f>
        <v>1727930.04</v>
      </c>
      <c r="I104" s="105">
        <v>0</v>
      </c>
      <c r="J104" s="105">
        <v>0</v>
      </c>
      <c r="K104" s="105">
        <v>200000</v>
      </c>
      <c r="L104" s="105">
        <v>200000</v>
      </c>
      <c r="M104" s="105">
        <v>300000</v>
      </c>
      <c r="N104" s="109">
        <v>300000</v>
      </c>
      <c r="O104" s="109">
        <v>350000</v>
      </c>
      <c r="P104" s="109">
        <f>377890.04+40</f>
        <v>377930.04</v>
      </c>
    </row>
    <row r="105" spans="1:17" x14ac:dyDescent="0.2">
      <c r="Q105" s="127"/>
    </row>
    <row r="106" spans="1:17" x14ac:dyDescent="0.2">
      <c r="O106" s="133"/>
      <c r="P106" s="134"/>
    </row>
    <row r="108" spans="1:17" x14ac:dyDescent="0.2">
      <c r="P108" s="132"/>
    </row>
    <row r="113" spans="16:16" x14ac:dyDescent="0.2">
      <c r="P113" s="132"/>
    </row>
  </sheetData>
  <sheetProtection selectLockedCells="1"/>
  <autoFilter ref="A3:P104"/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Footer>&amp;C&amp;P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56"/>
  <sheetViews>
    <sheetView topLeftCell="A102" zoomScale="70" zoomScaleNormal="70" workbookViewId="0">
      <selection activeCell="R40" sqref="R40"/>
    </sheetView>
  </sheetViews>
  <sheetFormatPr defaultColWidth="9.140625" defaultRowHeight="12.75" x14ac:dyDescent="0.2"/>
  <cols>
    <col min="1" max="1" width="0.7109375" customWidth="1"/>
    <col min="2" max="2" width="7.5703125" customWidth="1"/>
    <col min="3" max="3" width="8.140625" hidden="1" customWidth="1"/>
    <col min="4" max="4" width="17.42578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0" hidden="1" customWidth="1"/>
    <col min="11" max="11" width="14.5703125" bestFit="1" customWidth="1"/>
    <col min="12" max="12" width="12.7109375" bestFit="1" customWidth="1"/>
    <col min="13" max="13" width="13" bestFit="1" customWidth="1"/>
    <col min="14" max="14" width="11.7109375" bestFit="1" customWidth="1"/>
    <col min="15" max="17" width="12.42578125" bestFit="1" customWidth="1"/>
    <col min="18" max="19" width="11.7109375" bestFit="1" customWidth="1"/>
    <col min="20" max="28" width="9.140625" hidden="1" customWidth="1"/>
    <col min="29" max="29" width="11.7109375" bestFit="1" customWidth="1"/>
    <col min="30" max="30" width="14.140625" style="17" customWidth="1"/>
    <col min="31" max="31" width="13.7109375" style="17" bestFit="1" customWidth="1"/>
    <col min="32" max="32" width="12.42578125" style="17" bestFit="1" customWidth="1"/>
    <col min="33" max="16384" width="9.140625" style="17"/>
  </cols>
  <sheetData>
    <row r="1" spans="1:32" ht="50.25" customHeight="1" x14ac:dyDescent="0.2">
      <c r="A1" s="7" t="s">
        <v>736</v>
      </c>
      <c r="B1" s="8" t="s">
        <v>709</v>
      </c>
      <c r="C1" s="8" t="s">
        <v>710</v>
      </c>
      <c r="D1" s="8" t="s">
        <v>711</v>
      </c>
      <c r="E1" s="9" t="s">
        <v>712</v>
      </c>
      <c r="F1" s="9" t="s">
        <v>713</v>
      </c>
      <c r="G1" s="9" t="s">
        <v>714</v>
      </c>
      <c r="H1" s="9" t="s">
        <v>715</v>
      </c>
      <c r="I1" s="9" t="s">
        <v>716</v>
      </c>
      <c r="J1" s="9" t="s">
        <v>717</v>
      </c>
      <c r="K1" s="9" t="s">
        <v>718</v>
      </c>
      <c r="L1" s="9" t="s">
        <v>719</v>
      </c>
      <c r="M1" s="9" t="s">
        <v>720</v>
      </c>
      <c r="N1" s="9" t="s">
        <v>721</v>
      </c>
      <c r="O1" s="9" t="s">
        <v>722</v>
      </c>
      <c r="P1" s="9" t="s">
        <v>723</v>
      </c>
      <c r="Q1" s="9" t="s">
        <v>724</v>
      </c>
      <c r="R1" s="9" t="s">
        <v>725</v>
      </c>
      <c r="S1" s="9" t="s">
        <v>726</v>
      </c>
      <c r="T1" s="5" t="s">
        <v>727</v>
      </c>
      <c r="U1" s="5" t="s">
        <v>728</v>
      </c>
      <c r="V1" s="5" t="s">
        <v>729</v>
      </c>
      <c r="W1" s="5" t="s">
        <v>730</v>
      </c>
      <c r="X1" s="5" t="s">
        <v>731</v>
      </c>
      <c r="Y1" s="5" t="s">
        <v>732</v>
      </c>
      <c r="Z1" s="5" t="s">
        <v>733</v>
      </c>
      <c r="AA1" s="5" t="s">
        <v>734</v>
      </c>
      <c r="AB1" s="5" t="s">
        <v>735</v>
      </c>
      <c r="AC1" s="9" t="s">
        <v>748</v>
      </c>
      <c r="AE1" s="9" t="s">
        <v>718</v>
      </c>
      <c r="AF1" s="9" t="s">
        <v>719</v>
      </c>
    </row>
    <row r="2" spans="1:32" ht="25.5" x14ac:dyDescent="0.2">
      <c r="A2" s="27"/>
      <c r="B2" s="28"/>
      <c r="C2" s="28"/>
      <c r="D2" s="28" t="s">
        <v>406</v>
      </c>
      <c r="E2" s="28" t="s">
        <v>407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7">
        <v>311</v>
      </c>
      <c r="B3" s="19"/>
      <c r="C3" s="19"/>
      <c r="D3" s="19" t="s">
        <v>406</v>
      </c>
      <c r="E3" s="19" t="s">
        <v>407</v>
      </c>
      <c r="F3" s="19" t="s">
        <v>2</v>
      </c>
      <c r="G3" s="19"/>
      <c r="H3" s="19"/>
      <c r="I3" s="19"/>
      <c r="J3" s="19">
        <v>75</v>
      </c>
      <c r="K3" s="20">
        <f>+K5+K48+K76+K109</f>
        <v>8919213.6115000006</v>
      </c>
      <c r="L3" s="20">
        <f t="shared" ref="L3:S3" si="0">+L5+L48+L76+L109</f>
        <v>6689410.2086250009</v>
      </c>
      <c r="M3" s="20">
        <f t="shared" si="0"/>
        <v>2229803.4028750001</v>
      </c>
      <c r="N3" s="20">
        <f t="shared" si="0"/>
        <v>141107.16125</v>
      </c>
      <c r="O3" s="20">
        <f t="shared" si="0"/>
        <v>1625306.6495000001</v>
      </c>
      <c r="P3" s="20">
        <f t="shared" si="0"/>
        <v>3701491.2894999995</v>
      </c>
      <c r="Q3" s="20">
        <f t="shared" si="0"/>
        <v>1635526.3512500001</v>
      </c>
      <c r="R3" s="20">
        <f t="shared" si="0"/>
        <v>933730.54999999993</v>
      </c>
      <c r="S3" s="20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20"/>
      <c r="AD3" s="54" t="s">
        <v>750</v>
      </c>
      <c r="AE3" s="55">
        <f>+K2-K3</f>
        <v>3898031.5851666667</v>
      </c>
      <c r="AF3" s="55">
        <f>+L2-L3</f>
        <v>2883655.7913749991</v>
      </c>
    </row>
    <row r="4" spans="1:32" ht="32.25" customHeight="1" x14ac:dyDescent="0.2">
      <c r="A4" s="7">
        <v>312</v>
      </c>
      <c r="B4" s="25"/>
      <c r="C4" s="25"/>
      <c r="D4" s="25" t="s">
        <v>408</v>
      </c>
      <c r="E4" s="25" t="s">
        <v>409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7">
        <v>312</v>
      </c>
      <c r="B5" s="19"/>
      <c r="C5" s="19"/>
      <c r="D5" s="19" t="s">
        <v>408</v>
      </c>
      <c r="E5" s="19" t="s">
        <v>409</v>
      </c>
      <c r="F5" s="19" t="s">
        <v>5</v>
      </c>
      <c r="G5" s="19"/>
      <c r="H5" s="19"/>
      <c r="I5" s="19"/>
      <c r="J5" s="19">
        <v>75</v>
      </c>
      <c r="K5" s="20">
        <f>+K6+K19+K31+K36+K39+K42</f>
        <v>4710376.398</v>
      </c>
      <c r="L5" s="20">
        <f t="shared" ref="L5:S5" si="1">+L6+L19+L31+L36+L39+L42</f>
        <v>3532782.2985</v>
      </c>
      <c r="M5" s="20">
        <f t="shared" si="1"/>
        <v>1177594.0995</v>
      </c>
      <c r="N5" s="20">
        <f t="shared" si="1"/>
        <v>39063.440750000009</v>
      </c>
      <c r="O5" s="20">
        <f t="shared" si="1"/>
        <v>933665.82775000005</v>
      </c>
      <c r="P5" s="20">
        <f t="shared" si="1"/>
        <v>2181452.6392499995</v>
      </c>
      <c r="Q5" s="20">
        <f t="shared" si="1"/>
        <v>970527.01025000005</v>
      </c>
      <c r="R5" s="20">
        <f t="shared" si="1"/>
        <v>318673.21000000002</v>
      </c>
      <c r="S5" s="20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20"/>
      <c r="AD5" s="54" t="s">
        <v>751</v>
      </c>
      <c r="AE5" s="56">
        <f>+K4-K5</f>
        <v>-317060.53799999971</v>
      </c>
      <c r="AF5" s="56">
        <f>+L4-L5</f>
        <v>-277663.29850000003</v>
      </c>
    </row>
    <row r="6" spans="1:32" ht="51" x14ac:dyDescent="0.2">
      <c r="A6" s="7">
        <v>313</v>
      </c>
      <c r="B6" s="19"/>
      <c r="C6" s="19"/>
      <c r="D6" s="19" t="s">
        <v>410</v>
      </c>
      <c r="E6" s="19" t="s">
        <v>411</v>
      </c>
      <c r="F6" s="19" t="s">
        <v>8</v>
      </c>
      <c r="G6" s="19"/>
      <c r="H6" s="19"/>
      <c r="I6" s="19"/>
      <c r="J6" s="19">
        <v>75</v>
      </c>
      <c r="K6" s="20">
        <f>+K7+K9+K11+K13+K14+K16+K18</f>
        <v>1561337.7400000002</v>
      </c>
      <c r="L6" s="20">
        <f t="shared" ref="L6:AB6" si="2">+L7+L9+L11+L13+L14+L16+L18</f>
        <v>1171003.3049999999</v>
      </c>
      <c r="M6" s="20">
        <f t="shared" si="2"/>
        <v>390334.43500000006</v>
      </c>
      <c r="N6" s="20">
        <f t="shared" si="2"/>
        <v>4526.8407500000003</v>
      </c>
      <c r="O6" s="20">
        <f t="shared" si="2"/>
        <v>461014.50175</v>
      </c>
      <c r="P6" s="20">
        <f t="shared" si="2"/>
        <v>652973.52924999991</v>
      </c>
      <c r="Q6" s="20">
        <f t="shared" si="2"/>
        <v>293582.70825000003</v>
      </c>
      <c r="R6" s="20">
        <f t="shared" si="2"/>
        <v>74620.08</v>
      </c>
      <c r="S6" s="20">
        <f t="shared" si="2"/>
        <v>74620.08</v>
      </c>
      <c r="T6" s="20">
        <f t="shared" si="2"/>
        <v>0</v>
      </c>
      <c r="U6" s="20">
        <f t="shared" si="2"/>
        <v>0</v>
      </c>
      <c r="V6" s="20">
        <f t="shared" si="2"/>
        <v>0</v>
      </c>
      <c r="W6" s="20">
        <f t="shared" si="2"/>
        <v>0</v>
      </c>
      <c r="X6" s="20">
        <f t="shared" si="2"/>
        <v>0</v>
      </c>
      <c r="Y6" s="20">
        <f t="shared" si="2"/>
        <v>0</v>
      </c>
      <c r="Z6" s="20">
        <f t="shared" si="2"/>
        <v>0</v>
      </c>
      <c r="AA6" s="20">
        <f t="shared" si="2"/>
        <v>0</v>
      </c>
      <c r="AB6" s="20">
        <f t="shared" si="2"/>
        <v>0</v>
      </c>
      <c r="AC6" s="20"/>
    </row>
    <row r="7" spans="1:32" ht="38.25" x14ac:dyDescent="0.2">
      <c r="A7" s="7">
        <v>314</v>
      </c>
      <c r="B7" s="10">
        <v>103</v>
      </c>
      <c r="C7" s="10">
        <v>77</v>
      </c>
      <c r="D7" s="10" t="s">
        <v>412</v>
      </c>
      <c r="E7" s="10" t="s">
        <v>413</v>
      </c>
      <c r="F7" s="10" t="s">
        <v>11</v>
      </c>
      <c r="G7" s="10" t="s">
        <v>36</v>
      </c>
      <c r="H7" s="10" t="s">
        <v>414</v>
      </c>
      <c r="I7" s="10" t="s">
        <v>18</v>
      </c>
      <c r="J7" s="10">
        <v>75</v>
      </c>
      <c r="K7" s="11">
        <v>327600.64000000001</v>
      </c>
      <c r="L7" s="11">
        <f>0.75*K7</f>
        <v>245700.48000000001</v>
      </c>
      <c r="M7" s="11">
        <f>+K7-L7</f>
        <v>81900.160000000003</v>
      </c>
      <c r="N7" s="11"/>
      <c r="O7" s="11">
        <v>56042.15174999999</v>
      </c>
      <c r="P7" s="11">
        <v>65520.07</v>
      </c>
      <c r="Q7" s="77">
        <v>74998.278250000003</v>
      </c>
      <c r="R7" s="77">
        <v>65520.07</v>
      </c>
      <c r="S7" s="77">
        <v>65520.07</v>
      </c>
      <c r="T7" s="78"/>
      <c r="U7" s="78"/>
      <c r="V7" s="78"/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9">
        <v>0</v>
      </c>
      <c r="AC7" s="77"/>
    </row>
    <row r="8" spans="1:32" ht="76.5" x14ac:dyDescent="0.2">
      <c r="A8" s="7">
        <v>315</v>
      </c>
      <c r="B8" s="15"/>
      <c r="C8" s="15">
        <v>77</v>
      </c>
      <c r="D8" s="15" t="s">
        <v>415</v>
      </c>
      <c r="E8" s="15" t="s">
        <v>416</v>
      </c>
      <c r="F8" s="15" t="s">
        <v>15</v>
      </c>
      <c r="G8" s="15"/>
      <c r="H8" s="15"/>
      <c r="I8" s="15"/>
      <c r="J8" s="15">
        <v>75</v>
      </c>
      <c r="K8" s="16">
        <v>196560.5</v>
      </c>
      <c r="L8" s="16">
        <v>147420.37</v>
      </c>
      <c r="M8" s="16">
        <v>49140.13</v>
      </c>
      <c r="N8" s="16"/>
      <c r="O8" s="16">
        <f>54675.27*1.025</f>
        <v>56042.15174999999</v>
      </c>
      <c r="P8" s="16">
        <v>65520.07</v>
      </c>
      <c r="Q8" s="16">
        <f>+K8-O8-P8</f>
        <v>74998.278250000003</v>
      </c>
      <c r="R8" s="16"/>
      <c r="S8" s="16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8">
        <v>43465</v>
      </c>
      <c r="AD8" s="38"/>
    </row>
    <row r="9" spans="1:32" ht="38.25" x14ac:dyDescent="0.2">
      <c r="A9" s="7">
        <v>316</v>
      </c>
      <c r="B9" s="10">
        <v>104</v>
      </c>
      <c r="C9" s="10">
        <v>78</v>
      </c>
      <c r="D9" s="10" t="s">
        <v>417</v>
      </c>
      <c r="E9" s="10" t="s">
        <v>418</v>
      </c>
      <c r="F9" s="10" t="s">
        <v>11</v>
      </c>
      <c r="G9" s="10" t="s">
        <v>36</v>
      </c>
      <c r="H9" s="10" t="s">
        <v>313</v>
      </c>
      <c r="I9" s="10" t="s">
        <v>18</v>
      </c>
      <c r="J9" s="10">
        <v>75</v>
      </c>
      <c r="K9" s="11">
        <v>630867</v>
      </c>
      <c r="L9" s="11">
        <f>0.75*K9</f>
        <v>473150.25</v>
      </c>
      <c r="M9" s="11">
        <f>+K9-L9</f>
        <v>157716.75</v>
      </c>
      <c r="N9" s="11"/>
      <c r="O9" s="11">
        <v>200597.58</v>
      </c>
      <c r="P9" s="11">
        <v>220785</v>
      </c>
      <c r="Q9" s="77">
        <v>209484.42000000004</v>
      </c>
      <c r="R9" s="77"/>
      <c r="S9" s="77"/>
      <c r="T9" s="78"/>
      <c r="U9" s="78"/>
      <c r="V9" s="78"/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9">
        <v>0</v>
      </c>
      <c r="AC9" s="77"/>
    </row>
    <row r="10" spans="1:32" ht="38.25" x14ac:dyDescent="0.2">
      <c r="A10" s="7">
        <v>317</v>
      </c>
      <c r="B10" s="15"/>
      <c r="C10" s="15">
        <v>78</v>
      </c>
      <c r="D10" s="15" t="s">
        <v>419</v>
      </c>
      <c r="E10" s="15" t="s">
        <v>418</v>
      </c>
      <c r="F10" s="15" t="s">
        <v>15</v>
      </c>
      <c r="G10" s="15"/>
      <c r="H10" s="15"/>
      <c r="I10" s="15"/>
      <c r="J10" s="15">
        <v>75</v>
      </c>
      <c r="K10" s="16">
        <v>630867</v>
      </c>
      <c r="L10" s="16">
        <v>473150.25</v>
      </c>
      <c r="M10" s="16">
        <v>157716.75</v>
      </c>
      <c r="N10" s="16"/>
      <c r="O10" s="16">
        <v>200597.58</v>
      </c>
      <c r="P10" s="16">
        <v>220785</v>
      </c>
      <c r="Q10" s="16">
        <f>+K10-O10-P10</f>
        <v>209484.42000000004</v>
      </c>
      <c r="R10" s="16"/>
      <c r="S10" s="16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8">
        <v>43465</v>
      </c>
      <c r="AD10" s="38"/>
    </row>
    <row r="11" spans="1:32" ht="51" x14ac:dyDescent="0.2">
      <c r="A11" s="7">
        <v>318</v>
      </c>
      <c r="B11" s="10">
        <v>105</v>
      </c>
      <c r="C11" s="10">
        <v>79</v>
      </c>
      <c r="D11" s="10" t="s">
        <v>420</v>
      </c>
      <c r="E11" s="10" t="s">
        <v>421</v>
      </c>
      <c r="F11" s="10" t="s">
        <v>11</v>
      </c>
      <c r="G11" s="10" t="s">
        <v>23</v>
      </c>
      <c r="H11" s="10" t="s">
        <v>414</v>
      </c>
      <c r="I11" s="10" t="s">
        <v>18</v>
      </c>
      <c r="J11" s="10">
        <v>75</v>
      </c>
      <c r="K11" s="11">
        <v>165000</v>
      </c>
      <c r="L11" s="11">
        <f>0.75*K11</f>
        <v>123750</v>
      </c>
      <c r="M11" s="11">
        <f>+K11-L11</f>
        <v>41250</v>
      </c>
      <c r="N11" s="11"/>
      <c r="O11" s="11">
        <v>125000</v>
      </c>
      <c r="P11" s="37">
        <v>40000</v>
      </c>
      <c r="Q11" s="77"/>
      <c r="R11" s="77"/>
      <c r="S11" s="77"/>
      <c r="T11" s="78"/>
      <c r="U11" s="78"/>
      <c r="V11" s="78"/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9">
        <v>0</v>
      </c>
      <c r="AC11" s="77"/>
    </row>
    <row r="12" spans="1:32" ht="51" x14ac:dyDescent="0.2">
      <c r="A12" s="7">
        <v>319</v>
      </c>
      <c r="B12" s="15"/>
      <c r="C12" s="15">
        <v>79</v>
      </c>
      <c r="D12" s="15" t="s">
        <v>422</v>
      </c>
      <c r="E12" s="15" t="s">
        <v>423</v>
      </c>
      <c r="F12" s="15" t="s">
        <v>15</v>
      </c>
      <c r="G12" s="15"/>
      <c r="H12" s="15"/>
      <c r="I12" s="15"/>
      <c r="J12" s="15">
        <v>75</v>
      </c>
      <c r="K12" s="16">
        <v>141960.14000000001</v>
      </c>
      <c r="L12" s="16">
        <v>106470.1</v>
      </c>
      <c r="M12" s="16">
        <v>35490.04</v>
      </c>
      <c r="N12" s="16"/>
      <c r="O12" s="16">
        <v>112984.88</v>
      </c>
      <c r="P12" s="16">
        <f>+K12-O12</f>
        <v>28975.260000000009</v>
      </c>
      <c r="Q12" s="16"/>
      <c r="R12" s="16"/>
      <c r="S12" s="16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8">
        <v>43465</v>
      </c>
      <c r="AD12" s="38"/>
    </row>
    <row r="13" spans="1:32" ht="25.5" x14ac:dyDescent="0.2">
      <c r="A13" s="7">
        <v>320</v>
      </c>
      <c r="B13" s="10">
        <v>106</v>
      </c>
      <c r="C13" s="10">
        <v>80</v>
      </c>
      <c r="D13" s="10" t="s">
        <v>424</v>
      </c>
      <c r="E13" s="10" t="s">
        <v>425</v>
      </c>
      <c r="F13" s="10" t="s">
        <v>11</v>
      </c>
      <c r="G13" s="10" t="s">
        <v>23</v>
      </c>
      <c r="H13" s="10" t="s">
        <v>426</v>
      </c>
      <c r="I13" s="10" t="s">
        <v>18</v>
      </c>
      <c r="J13" s="10">
        <v>75</v>
      </c>
      <c r="K13" s="11">
        <f>+P13</f>
        <v>256249.99999999997</v>
      </c>
      <c r="L13" s="11">
        <f>0.75*K13</f>
        <v>192187.49999999997</v>
      </c>
      <c r="M13" s="11">
        <f>+K13-L13</f>
        <v>64062.5</v>
      </c>
      <c r="N13" s="11"/>
      <c r="O13" s="11"/>
      <c r="P13" s="37">
        <f>250000*1.025</f>
        <v>256249.99999999997</v>
      </c>
      <c r="Q13" s="77"/>
      <c r="R13" s="77"/>
      <c r="S13" s="77"/>
      <c r="T13" s="78"/>
      <c r="U13" s="78"/>
      <c r="V13" s="78"/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9">
        <v>0</v>
      </c>
      <c r="AC13" s="77"/>
    </row>
    <row r="14" spans="1:32" ht="38.25" x14ac:dyDescent="0.2">
      <c r="A14" s="7">
        <v>321</v>
      </c>
      <c r="B14" s="10">
        <v>107</v>
      </c>
      <c r="C14" s="10">
        <v>80</v>
      </c>
      <c r="D14" s="10" t="s">
        <v>427</v>
      </c>
      <c r="E14" s="10" t="s">
        <v>428</v>
      </c>
      <c r="F14" s="10" t="s">
        <v>11</v>
      </c>
      <c r="G14" s="10" t="s">
        <v>23</v>
      </c>
      <c r="H14" s="10" t="s">
        <v>426</v>
      </c>
      <c r="I14" s="10" t="s">
        <v>18</v>
      </c>
      <c r="J14" s="10">
        <v>75</v>
      </c>
      <c r="K14" s="11">
        <v>65520.07</v>
      </c>
      <c r="L14" s="11">
        <f>0.75*K14</f>
        <v>49140.052499999998</v>
      </c>
      <c r="M14" s="11">
        <f>+K14-L14</f>
        <v>16380.017500000002</v>
      </c>
      <c r="N14" s="11"/>
      <c r="O14" s="11">
        <v>65520.07</v>
      </c>
      <c r="P14" s="11"/>
      <c r="Q14" s="77"/>
      <c r="R14" s="77"/>
      <c r="S14" s="77"/>
      <c r="T14" s="80"/>
      <c r="U14" s="80"/>
      <c r="V14" s="80"/>
      <c r="W14" s="80">
        <v>0</v>
      </c>
      <c r="X14" s="80">
        <v>0</v>
      </c>
      <c r="Y14" s="80">
        <v>0</v>
      </c>
      <c r="Z14" s="80">
        <v>0</v>
      </c>
      <c r="AA14" s="80">
        <v>0</v>
      </c>
      <c r="AB14" s="81">
        <v>0</v>
      </c>
      <c r="AC14" s="77"/>
    </row>
    <row r="15" spans="1:32" ht="38.25" x14ac:dyDescent="0.2">
      <c r="A15" s="7">
        <v>322</v>
      </c>
      <c r="B15" s="9"/>
      <c r="C15" s="9">
        <v>80</v>
      </c>
      <c r="D15" s="9" t="s">
        <v>429</v>
      </c>
      <c r="E15" s="9" t="s">
        <v>428</v>
      </c>
      <c r="F15" s="9" t="s">
        <v>15</v>
      </c>
      <c r="G15" s="9"/>
      <c r="H15" s="9"/>
      <c r="I15" s="9"/>
      <c r="J15" s="9">
        <v>75</v>
      </c>
      <c r="K15" s="13">
        <v>65520.07</v>
      </c>
      <c r="L15" s="13">
        <v>49140.05</v>
      </c>
      <c r="M15" s="13">
        <v>16380.02</v>
      </c>
      <c r="N15" s="13"/>
      <c r="O15" s="13">
        <v>65520.07</v>
      </c>
      <c r="P15" s="13"/>
      <c r="Q15" s="13"/>
      <c r="R15" s="13"/>
      <c r="S15" s="13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8">
        <v>42735</v>
      </c>
      <c r="AD15" s="38"/>
    </row>
    <row r="16" spans="1:32" ht="38.25" x14ac:dyDescent="0.2">
      <c r="A16" s="7">
        <v>323</v>
      </c>
      <c r="B16" s="10">
        <v>108</v>
      </c>
      <c r="C16" s="10">
        <v>81</v>
      </c>
      <c r="D16" s="10" t="s">
        <v>430</v>
      </c>
      <c r="E16" s="10" t="s">
        <v>431</v>
      </c>
      <c r="F16" s="10" t="s">
        <v>11</v>
      </c>
      <c r="G16" s="10" t="s">
        <v>23</v>
      </c>
      <c r="H16" s="10" t="s">
        <v>414</v>
      </c>
      <c r="I16" s="10" t="s">
        <v>18</v>
      </c>
      <c r="J16" s="10">
        <v>75</v>
      </c>
      <c r="K16" s="11">
        <v>54600.03</v>
      </c>
      <c r="L16" s="11">
        <f>0.75*K16</f>
        <v>40950.022499999999</v>
      </c>
      <c r="M16" s="11">
        <f>+K16-L16</f>
        <v>13650.0075</v>
      </c>
      <c r="N16" s="11">
        <v>4526.8407500000003</v>
      </c>
      <c r="O16" s="11">
        <v>13854.7</v>
      </c>
      <c r="P16" s="11">
        <v>8918.4592499999999</v>
      </c>
      <c r="Q16" s="77">
        <v>9100.01</v>
      </c>
      <c r="R16" s="77">
        <v>9100.01</v>
      </c>
      <c r="S16" s="77">
        <v>9100.01</v>
      </c>
      <c r="T16" s="80"/>
      <c r="U16" s="80"/>
      <c r="V16" s="80"/>
      <c r="W16" s="80">
        <v>0</v>
      </c>
      <c r="X16" s="80">
        <v>0</v>
      </c>
      <c r="Y16" s="80">
        <v>0</v>
      </c>
      <c r="Z16" s="80">
        <v>0</v>
      </c>
      <c r="AA16" s="80">
        <v>0</v>
      </c>
      <c r="AB16" s="81">
        <v>0</v>
      </c>
      <c r="AC16" s="77"/>
    </row>
    <row r="17" spans="1:30" ht="25.5" x14ac:dyDescent="0.2">
      <c r="A17" s="7">
        <v>324</v>
      </c>
      <c r="B17" s="9"/>
      <c r="C17" s="9">
        <v>81</v>
      </c>
      <c r="D17" s="9" t="s">
        <v>432</v>
      </c>
      <c r="E17" s="9" t="s">
        <v>431</v>
      </c>
      <c r="F17" s="9" t="s">
        <v>15</v>
      </c>
      <c r="G17" s="9"/>
      <c r="H17" s="9"/>
      <c r="I17" s="9"/>
      <c r="J17" s="9">
        <v>75</v>
      </c>
      <c r="K17" s="13">
        <v>27300</v>
      </c>
      <c r="L17" s="13">
        <v>20475</v>
      </c>
      <c r="M17" s="13">
        <v>6825</v>
      </c>
      <c r="N17" s="13">
        <f>4416.43*1.025</f>
        <v>4526.8407500000003</v>
      </c>
      <c r="O17" s="13">
        <v>13854.7</v>
      </c>
      <c r="P17" s="13">
        <f>+K17-N17-O17</f>
        <v>8918.4592499999999</v>
      </c>
      <c r="Q17" s="13"/>
      <c r="R17" s="13"/>
      <c r="S17" s="13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8">
        <v>43100</v>
      </c>
      <c r="AD17" s="38"/>
    </row>
    <row r="18" spans="1:30" ht="51" x14ac:dyDescent="0.2">
      <c r="A18" s="7"/>
      <c r="B18" s="10" t="s">
        <v>745</v>
      </c>
      <c r="C18" s="10"/>
      <c r="D18" s="10" t="s">
        <v>746</v>
      </c>
      <c r="E18" s="10" t="s">
        <v>747</v>
      </c>
      <c r="F18" s="10" t="s">
        <v>11</v>
      </c>
      <c r="G18" s="10" t="s">
        <v>23</v>
      </c>
      <c r="H18" s="10" t="s">
        <v>426</v>
      </c>
      <c r="I18" s="10" t="s">
        <v>18</v>
      </c>
      <c r="J18" s="10">
        <v>75</v>
      </c>
      <c r="K18" s="11">
        <v>61500</v>
      </c>
      <c r="L18" s="11">
        <f>0.75*K18</f>
        <v>46125</v>
      </c>
      <c r="M18" s="11">
        <f>+K18-L18</f>
        <v>15375</v>
      </c>
      <c r="N18" s="11"/>
      <c r="O18" s="11"/>
      <c r="P18" s="37">
        <f>60000*1.025</f>
        <v>61499.999999999993</v>
      </c>
      <c r="Q18" s="77"/>
      <c r="R18" s="77"/>
      <c r="S18" s="77"/>
      <c r="T18" s="80"/>
      <c r="U18" s="80"/>
      <c r="V18" s="80"/>
      <c r="W18" s="80">
        <v>0</v>
      </c>
      <c r="X18" s="80">
        <v>0</v>
      </c>
      <c r="Y18" s="80">
        <v>0</v>
      </c>
      <c r="Z18" s="80">
        <v>0</v>
      </c>
      <c r="AA18" s="80">
        <v>0</v>
      </c>
      <c r="AB18" s="81">
        <v>0</v>
      </c>
      <c r="AC18" s="77"/>
    </row>
    <row r="19" spans="1:30" ht="38.25" x14ac:dyDescent="0.2">
      <c r="A19" s="7">
        <v>325</v>
      </c>
      <c r="B19" s="19"/>
      <c r="C19" s="19"/>
      <c r="D19" s="19" t="s">
        <v>433</v>
      </c>
      <c r="E19" s="19" t="s">
        <v>434</v>
      </c>
      <c r="F19" s="19" t="s">
        <v>8</v>
      </c>
      <c r="G19" s="19"/>
      <c r="H19" s="19"/>
      <c r="I19" s="19"/>
      <c r="J19" s="19">
        <v>75</v>
      </c>
      <c r="K19" s="20">
        <f>+K20+K22+K24+K26+K27+K29</f>
        <v>2294919.4885</v>
      </c>
      <c r="L19" s="20">
        <f t="shared" ref="L19:S19" si="3">+L20+L22+L24+L26+L27+L29</f>
        <v>1721189.616375</v>
      </c>
      <c r="M19" s="20">
        <f t="shared" si="3"/>
        <v>573729.87212499999</v>
      </c>
      <c r="N19" s="20">
        <f t="shared" si="3"/>
        <v>33661.660000000003</v>
      </c>
      <c r="O19" s="20">
        <f t="shared" si="3"/>
        <v>257303.66924999998</v>
      </c>
      <c r="P19" s="20">
        <f t="shared" si="3"/>
        <v>1258357.0499999998</v>
      </c>
      <c r="Q19" s="20">
        <f t="shared" si="3"/>
        <v>331555.78925000003</v>
      </c>
      <c r="R19" s="20">
        <f t="shared" si="3"/>
        <v>232860.13</v>
      </c>
      <c r="S19" s="20">
        <f t="shared" si="3"/>
        <v>181181.18999999997</v>
      </c>
      <c r="T19" s="20">
        <f t="shared" ref="T19:AB19" si="4">+T20+T22+T24+T26+T27+T29</f>
        <v>0</v>
      </c>
      <c r="U19" s="20">
        <f t="shared" si="4"/>
        <v>0</v>
      </c>
      <c r="V19" s="20">
        <f t="shared" si="4"/>
        <v>0</v>
      </c>
      <c r="W19" s="20">
        <f t="shared" si="4"/>
        <v>0</v>
      </c>
      <c r="X19" s="20">
        <f t="shared" si="4"/>
        <v>0</v>
      </c>
      <c r="Y19" s="20">
        <f t="shared" si="4"/>
        <v>0</v>
      </c>
      <c r="Z19" s="20">
        <f t="shared" si="4"/>
        <v>0</v>
      </c>
      <c r="AA19" s="20">
        <f t="shared" si="4"/>
        <v>0</v>
      </c>
      <c r="AB19" s="20">
        <f t="shared" si="4"/>
        <v>0</v>
      </c>
      <c r="AC19" s="20"/>
    </row>
    <row r="20" spans="1:30" ht="38.25" x14ac:dyDescent="0.2">
      <c r="A20" s="7">
        <v>326</v>
      </c>
      <c r="B20" s="10">
        <v>109</v>
      </c>
      <c r="C20" s="10">
        <v>82</v>
      </c>
      <c r="D20" s="10" t="s">
        <v>435</v>
      </c>
      <c r="E20" s="10" t="s">
        <v>436</v>
      </c>
      <c r="F20" s="10" t="s">
        <v>11</v>
      </c>
      <c r="G20" s="10" t="s">
        <v>23</v>
      </c>
      <c r="H20" s="10" t="s">
        <v>414</v>
      </c>
      <c r="I20" s="10" t="s">
        <v>18</v>
      </c>
      <c r="J20" s="10">
        <v>75</v>
      </c>
      <c r="K20" s="11">
        <v>604571.05000000005</v>
      </c>
      <c r="L20" s="11">
        <f>0.75*K20</f>
        <v>453428.28750000003</v>
      </c>
      <c r="M20" s="11">
        <f>+K20-L20</f>
        <v>151142.76250000001</v>
      </c>
      <c r="N20" s="11">
        <v>0</v>
      </c>
      <c r="O20" s="11">
        <v>0</v>
      </c>
      <c r="P20" s="37">
        <f>250000*1.025</f>
        <v>256249.99999999997</v>
      </c>
      <c r="Q20" s="77">
        <v>200000</v>
      </c>
      <c r="R20" s="77">
        <v>100000</v>
      </c>
      <c r="S20" s="77">
        <v>48321.05</v>
      </c>
      <c r="T20" s="78"/>
      <c r="U20" s="78"/>
      <c r="V20" s="78"/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9">
        <v>0</v>
      </c>
      <c r="AC20" s="77"/>
    </row>
    <row r="21" spans="1:30" ht="25.5" x14ac:dyDescent="0.2">
      <c r="A21" s="7">
        <v>327</v>
      </c>
      <c r="B21" s="23"/>
      <c r="C21" s="23">
        <v>82</v>
      </c>
      <c r="D21" s="23" t="s">
        <v>437</v>
      </c>
      <c r="E21" s="23" t="s">
        <v>438</v>
      </c>
      <c r="F21" s="23" t="s">
        <v>15</v>
      </c>
      <c r="G21" s="23"/>
      <c r="H21" s="23"/>
      <c r="I21" s="23"/>
      <c r="J21" s="23">
        <v>75</v>
      </c>
      <c r="K21" s="24">
        <v>256250</v>
      </c>
      <c r="L21" s="24">
        <f>0.75*K21</f>
        <v>192187.5</v>
      </c>
      <c r="M21" s="24">
        <f>+K21-L21</f>
        <v>64062.5</v>
      </c>
      <c r="N21" s="24">
        <v>0</v>
      </c>
      <c r="O21" s="24">
        <v>0</v>
      </c>
      <c r="P21" s="24">
        <f>+P20</f>
        <v>256249.99999999997</v>
      </c>
      <c r="Q21" s="24"/>
      <c r="R21" s="24"/>
      <c r="S21" s="24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8">
        <v>43100</v>
      </c>
      <c r="AD21" s="17" t="s">
        <v>749</v>
      </c>
    </row>
    <row r="22" spans="1:30" ht="38.25" x14ac:dyDescent="0.2">
      <c r="A22" s="7">
        <v>328</v>
      </c>
      <c r="B22" s="10">
        <v>110</v>
      </c>
      <c r="C22" s="10">
        <v>83</v>
      </c>
      <c r="D22" s="10" t="s">
        <v>439</v>
      </c>
      <c r="E22" s="10" t="s">
        <v>440</v>
      </c>
      <c r="F22" s="10" t="s">
        <v>11</v>
      </c>
      <c r="G22" s="10" t="s">
        <v>23</v>
      </c>
      <c r="H22" s="10" t="s">
        <v>414</v>
      </c>
      <c r="I22" s="10" t="s">
        <v>18</v>
      </c>
      <c r="J22" s="10">
        <v>75</v>
      </c>
      <c r="K22" s="11">
        <v>176040.12</v>
      </c>
      <c r="L22" s="11">
        <f>0.75*K22</f>
        <v>132030.09</v>
      </c>
      <c r="M22" s="11">
        <f>+K22-L22</f>
        <v>44010.03</v>
      </c>
      <c r="N22" s="11"/>
      <c r="O22" s="11">
        <v>44064.370749999995</v>
      </c>
      <c r="P22" s="11">
        <v>35000</v>
      </c>
      <c r="Q22" s="77">
        <v>31455.689249999996</v>
      </c>
      <c r="R22" s="77">
        <v>32760.03</v>
      </c>
      <c r="S22" s="77">
        <v>32760.03</v>
      </c>
      <c r="T22" s="78"/>
      <c r="U22" s="78"/>
      <c r="V22" s="78"/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9">
        <v>0</v>
      </c>
      <c r="AC22" s="77"/>
    </row>
    <row r="23" spans="1:30" ht="25.5" x14ac:dyDescent="0.2">
      <c r="A23" s="7">
        <v>329</v>
      </c>
      <c r="B23" s="15"/>
      <c r="C23" s="15">
        <v>83</v>
      </c>
      <c r="D23" s="15" t="s">
        <v>441</v>
      </c>
      <c r="E23" s="15" t="s">
        <v>442</v>
      </c>
      <c r="F23" s="15" t="s">
        <v>15</v>
      </c>
      <c r="G23" s="15"/>
      <c r="H23" s="15"/>
      <c r="I23" s="15"/>
      <c r="J23" s="15">
        <v>75</v>
      </c>
      <c r="K23" s="16">
        <v>110520.06</v>
      </c>
      <c r="L23" s="16">
        <v>82890.039999999994</v>
      </c>
      <c r="M23" s="16">
        <v>27630.02</v>
      </c>
      <c r="N23" s="16"/>
      <c r="O23" s="16">
        <f>42989.63*1.025</f>
        <v>44064.370749999995</v>
      </c>
      <c r="P23" s="16">
        <v>35000</v>
      </c>
      <c r="Q23" s="16">
        <f>+K23-O23-P23</f>
        <v>31455.689249999996</v>
      </c>
      <c r="R23" s="16"/>
      <c r="S23" s="16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9">
        <v>43465</v>
      </c>
    </row>
    <row r="24" spans="1:30" ht="38.25" x14ac:dyDescent="0.2">
      <c r="A24" s="7">
        <v>330</v>
      </c>
      <c r="B24" s="10">
        <v>111</v>
      </c>
      <c r="C24" s="10">
        <v>84</v>
      </c>
      <c r="D24" s="10" t="s">
        <v>443</v>
      </c>
      <c r="E24" s="10" t="s">
        <v>444</v>
      </c>
      <c r="F24" s="10" t="s">
        <v>11</v>
      </c>
      <c r="G24" s="10" t="s">
        <v>23</v>
      </c>
      <c r="H24" s="10" t="s">
        <v>414</v>
      </c>
      <c r="I24" s="10" t="s">
        <v>18</v>
      </c>
      <c r="J24" s="10">
        <v>75</v>
      </c>
      <c r="K24" s="11">
        <f>+N24+O24+P24+Q24+R24+S24</f>
        <v>636358.22849999985</v>
      </c>
      <c r="L24" s="11">
        <f>0.75*K24</f>
        <v>477268.67137499992</v>
      </c>
      <c r="M24" s="11">
        <f>+K24-L24</f>
        <v>159089.55712499993</v>
      </c>
      <c r="N24" s="11">
        <v>29181.66</v>
      </c>
      <c r="O24" s="11">
        <v>199176.29849999998</v>
      </c>
      <c r="P24" s="11">
        <v>135000</v>
      </c>
      <c r="Q24" s="77">
        <v>91000.09</v>
      </c>
      <c r="R24" s="77">
        <v>91000.09</v>
      </c>
      <c r="S24" s="77">
        <v>91000.09</v>
      </c>
      <c r="T24" s="78"/>
      <c r="U24" s="78"/>
      <c r="V24" s="78"/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9">
        <v>0</v>
      </c>
      <c r="AC24" s="82"/>
    </row>
    <row r="25" spans="1:30" ht="25.5" x14ac:dyDescent="0.2">
      <c r="A25" s="7">
        <v>331</v>
      </c>
      <c r="B25" s="23"/>
      <c r="C25" s="23">
        <v>84</v>
      </c>
      <c r="D25" s="23" t="s">
        <v>445</v>
      </c>
      <c r="E25" s="23" t="s">
        <v>444</v>
      </c>
      <c r="F25" s="23" t="s">
        <v>15</v>
      </c>
      <c r="G25" s="23"/>
      <c r="H25" s="23"/>
      <c r="I25" s="23"/>
      <c r="J25" s="23">
        <v>75</v>
      </c>
      <c r="K25" s="24">
        <v>305000.19</v>
      </c>
      <c r="L25" s="24">
        <v>228750.14</v>
      </c>
      <c r="M25" s="24">
        <v>76250.05</v>
      </c>
      <c r="N25" s="24">
        <v>29181.66</v>
      </c>
      <c r="O25" s="24">
        <f>194318.34*1.025</f>
        <v>199176.29849999998</v>
      </c>
      <c r="P25" s="24">
        <f>+K25-N25-O25</f>
        <v>76642.231500000053</v>
      </c>
      <c r="Q25" s="24"/>
      <c r="R25" s="24"/>
      <c r="S25" s="24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7">
        <v>332</v>
      </c>
      <c r="B26" s="10">
        <v>112</v>
      </c>
      <c r="C26" s="10">
        <v>0</v>
      </c>
      <c r="D26" s="10" t="s">
        <v>446</v>
      </c>
      <c r="E26" s="10" t="s">
        <v>447</v>
      </c>
      <c r="F26" s="10" t="s">
        <v>11</v>
      </c>
      <c r="G26" s="10"/>
      <c r="H26" s="10" t="s">
        <v>414</v>
      </c>
      <c r="I26" s="10" t="s">
        <v>18</v>
      </c>
      <c r="J26" s="10">
        <v>75</v>
      </c>
      <c r="K26" s="11">
        <v>54600.05</v>
      </c>
      <c r="L26" s="11">
        <f>0.75*K26</f>
        <v>40950.037500000006</v>
      </c>
      <c r="M26" s="11">
        <f>+K26-L26</f>
        <v>13650.012499999997</v>
      </c>
      <c r="N26" s="11"/>
      <c r="O26" s="11"/>
      <c r="P26" s="11">
        <v>54600.05</v>
      </c>
      <c r="Q26" s="77"/>
      <c r="R26" s="77"/>
      <c r="S26" s="77"/>
      <c r="T26" s="78"/>
      <c r="U26" s="78"/>
      <c r="V26" s="78"/>
      <c r="W26" s="78">
        <v>0</v>
      </c>
      <c r="X26" s="78">
        <v>0</v>
      </c>
      <c r="Y26" s="78">
        <v>0</v>
      </c>
      <c r="Z26" s="78">
        <v>0</v>
      </c>
      <c r="AA26" s="78">
        <v>0</v>
      </c>
      <c r="AB26" s="79">
        <v>0</v>
      </c>
      <c r="AC26" s="82"/>
    </row>
    <row r="27" spans="1:30" ht="38.25" x14ac:dyDescent="0.2">
      <c r="A27" s="7">
        <v>333</v>
      </c>
      <c r="B27" s="10">
        <v>113</v>
      </c>
      <c r="C27" s="10"/>
      <c r="D27" s="10" t="s">
        <v>448</v>
      </c>
      <c r="E27" s="10" t="s">
        <v>449</v>
      </c>
      <c r="F27" s="10" t="s">
        <v>11</v>
      </c>
      <c r="G27" s="10"/>
      <c r="H27" s="10" t="s">
        <v>414</v>
      </c>
      <c r="I27" s="10" t="s">
        <v>18</v>
      </c>
      <c r="J27" s="10">
        <v>75</v>
      </c>
      <c r="K27" s="11">
        <v>54600.04</v>
      </c>
      <c r="L27" s="11">
        <f>0.75*K27</f>
        <v>40950.03</v>
      </c>
      <c r="M27" s="11">
        <f>+K27-L27</f>
        <v>13650.010000000002</v>
      </c>
      <c r="N27" s="11">
        <v>4480</v>
      </c>
      <c r="O27" s="11">
        <v>14062.999999999998</v>
      </c>
      <c r="P27" s="11">
        <v>8757.0000000000018</v>
      </c>
      <c r="Q27" s="77">
        <v>9100.01</v>
      </c>
      <c r="R27" s="77">
        <v>9100.01</v>
      </c>
      <c r="S27" s="77">
        <v>9100.02</v>
      </c>
      <c r="T27" s="80"/>
      <c r="U27" s="80"/>
      <c r="V27" s="80"/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1">
        <v>0</v>
      </c>
      <c r="AC27" s="82"/>
    </row>
    <row r="28" spans="1:30" ht="25.5" x14ac:dyDescent="0.2">
      <c r="A28" s="7">
        <v>334</v>
      </c>
      <c r="B28" s="9"/>
      <c r="C28" s="9">
        <v>85</v>
      </c>
      <c r="D28" s="9" t="s">
        <v>450</v>
      </c>
      <c r="E28" s="9" t="s">
        <v>449</v>
      </c>
      <c r="F28" s="9" t="s">
        <v>15</v>
      </c>
      <c r="G28" s="9"/>
      <c r="H28" s="9"/>
      <c r="I28" s="9"/>
      <c r="J28" s="9">
        <v>75</v>
      </c>
      <c r="K28" s="13">
        <v>27300</v>
      </c>
      <c r="L28" s="13">
        <v>20475</v>
      </c>
      <c r="M28" s="13">
        <v>6825</v>
      </c>
      <c r="N28" s="13">
        <v>4480</v>
      </c>
      <c r="O28" s="13">
        <f>13720*1.025</f>
        <v>14062.999999999998</v>
      </c>
      <c r="P28" s="13">
        <f>+K28-N28-O28</f>
        <v>8757.0000000000018</v>
      </c>
      <c r="Q28" s="13"/>
      <c r="R28" s="13"/>
      <c r="S28" s="13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7">
        <v>335</v>
      </c>
      <c r="B29" s="10">
        <v>114</v>
      </c>
      <c r="C29" s="10"/>
      <c r="D29" s="10" t="s">
        <v>451</v>
      </c>
      <c r="E29" s="10" t="s">
        <v>452</v>
      </c>
      <c r="F29" s="10" t="s">
        <v>11</v>
      </c>
      <c r="G29" s="10"/>
      <c r="H29" s="10" t="s">
        <v>414</v>
      </c>
      <c r="I29" s="10" t="s">
        <v>18</v>
      </c>
      <c r="J29" s="10">
        <v>75</v>
      </c>
      <c r="K29" s="11">
        <v>768750</v>
      </c>
      <c r="L29" s="11">
        <f>0.75*K29</f>
        <v>576562.5</v>
      </c>
      <c r="M29" s="11">
        <f>+K29-L29</f>
        <v>192187.5</v>
      </c>
      <c r="N29" s="11"/>
      <c r="O29" s="11"/>
      <c r="P29" s="37">
        <f>750000*1.025</f>
        <v>768749.99999999988</v>
      </c>
      <c r="Q29" s="77"/>
      <c r="R29" s="77"/>
      <c r="S29" s="77"/>
      <c r="T29" s="80"/>
      <c r="U29" s="80"/>
      <c r="V29" s="80"/>
      <c r="W29" s="80">
        <v>0</v>
      </c>
      <c r="X29" s="80">
        <v>0</v>
      </c>
      <c r="Y29" s="80">
        <v>0</v>
      </c>
      <c r="Z29" s="80">
        <v>0</v>
      </c>
      <c r="AA29" s="80">
        <v>0</v>
      </c>
      <c r="AB29" s="81">
        <v>0</v>
      </c>
      <c r="AC29" s="82"/>
    </row>
    <row r="30" spans="1:30" ht="38.25" x14ac:dyDescent="0.2">
      <c r="A30" s="7">
        <v>336</v>
      </c>
      <c r="B30" s="9"/>
      <c r="C30" s="9">
        <v>86</v>
      </c>
      <c r="D30" s="9" t="s">
        <v>453</v>
      </c>
      <c r="E30" s="9" t="s">
        <v>452</v>
      </c>
      <c r="F30" s="9" t="s">
        <v>15</v>
      </c>
      <c r="G30" s="9"/>
      <c r="H30" s="9"/>
      <c r="I30" s="9"/>
      <c r="J30" s="9">
        <v>75</v>
      </c>
      <c r="K30" s="13">
        <v>768750</v>
      </c>
      <c r="L30" s="13">
        <v>576562.5</v>
      </c>
      <c r="M30" s="13">
        <v>192187.5</v>
      </c>
      <c r="N30" s="13"/>
      <c r="O30" s="13"/>
      <c r="P30" s="13">
        <f>+P29</f>
        <v>768749.99999999988</v>
      </c>
      <c r="Q30" s="13"/>
      <c r="R30" s="13"/>
      <c r="S30" s="13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7">
        <v>337</v>
      </c>
      <c r="B31" s="19"/>
      <c r="C31" s="19"/>
      <c r="D31" s="19" t="s">
        <v>454</v>
      </c>
      <c r="E31" s="19" t="s">
        <v>455</v>
      </c>
      <c r="F31" s="19" t="s">
        <v>8</v>
      </c>
      <c r="G31" s="19"/>
      <c r="H31" s="19"/>
      <c r="I31" s="19"/>
      <c r="J31" s="19">
        <v>75</v>
      </c>
      <c r="K31" s="20">
        <f>+K32+K34</f>
        <v>467600.33</v>
      </c>
      <c r="L31" s="20">
        <f t="shared" ref="L31:S31" si="5">+L32+L34</f>
        <v>350700.24750000006</v>
      </c>
      <c r="M31" s="20">
        <f t="shared" si="5"/>
        <v>116900.08249999999</v>
      </c>
      <c r="N31" s="20">
        <f t="shared" si="5"/>
        <v>0</v>
      </c>
      <c r="O31" s="20">
        <f t="shared" si="5"/>
        <v>97014.856</v>
      </c>
      <c r="P31" s="20">
        <f t="shared" si="5"/>
        <v>196400.04</v>
      </c>
      <c r="Q31" s="20">
        <f t="shared" si="5"/>
        <v>174185.43400000004</v>
      </c>
      <c r="R31" s="20">
        <f t="shared" si="5"/>
        <v>0</v>
      </c>
      <c r="S31" s="20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7">
        <v>338</v>
      </c>
      <c r="B32" s="10">
        <v>115</v>
      </c>
      <c r="C32" s="10">
        <v>87</v>
      </c>
      <c r="D32" s="10" t="s">
        <v>456</v>
      </c>
      <c r="E32" s="10" t="s">
        <v>457</v>
      </c>
      <c r="F32" s="10" t="s">
        <v>11</v>
      </c>
      <c r="G32" s="10" t="s">
        <v>23</v>
      </c>
      <c r="H32" s="10" t="s">
        <v>414</v>
      </c>
      <c r="I32" s="10" t="s">
        <v>18</v>
      </c>
      <c r="J32" s="10">
        <v>75</v>
      </c>
      <c r="K32" s="11">
        <v>109200.11</v>
      </c>
      <c r="L32" s="11">
        <f>0.75*K32</f>
        <v>81900.082500000004</v>
      </c>
      <c r="M32" s="11">
        <f>+K32-L32</f>
        <v>27300.027499999997</v>
      </c>
      <c r="N32" s="11"/>
      <c r="O32" s="11">
        <v>33526.489249999999</v>
      </c>
      <c r="P32" s="11">
        <v>46400.04</v>
      </c>
      <c r="Q32" s="77">
        <v>29273.580750000001</v>
      </c>
      <c r="R32" s="77"/>
      <c r="S32" s="77"/>
      <c r="T32" s="78"/>
      <c r="U32" s="78"/>
      <c r="V32" s="78"/>
      <c r="W32" s="78">
        <v>0</v>
      </c>
      <c r="X32" s="78">
        <v>0</v>
      </c>
      <c r="Y32" s="78">
        <v>0</v>
      </c>
      <c r="Z32" s="78">
        <v>0</v>
      </c>
      <c r="AA32" s="78">
        <v>0</v>
      </c>
      <c r="AB32" s="79">
        <v>0</v>
      </c>
      <c r="AC32" s="82"/>
    </row>
    <row r="33" spans="1:32" ht="25.5" x14ac:dyDescent="0.2">
      <c r="A33" s="7">
        <v>339</v>
      </c>
      <c r="B33" s="23"/>
      <c r="C33" s="23">
        <v>87</v>
      </c>
      <c r="D33" s="23" t="s">
        <v>458</v>
      </c>
      <c r="E33" s="23" t="s">
        <v>457</v>
      </c>
      <c r="F33" s="23" t="s">
        <v>15</v>
      </c>
      <c r="G33" s="23"/>
      <c r="H33" s="23"/>
      <c r="I33" s="23"/>
      <c r="J33" s="23">
        <v>75</v>
      </c>
      <c r="K33" s="24">
        <v>109200.11</v>
      </c>
      <c r="L33" s="24">
        <v>81900.08</v>
      </c>
      <c r="M33" s="24">
        <v>27300.03</v>
      </c>
      <c r="N33" s="24"/>
      <c r="O33" s="24">
        <f>32708.77*1.025</f>
        <v>33526.489249999999</v>
      </c>
      <c r="P33" s="24">
        <v>46400.04</v>
      </c>
      <c r="Q33" s="24">
        <f>+K33-O33-P33</f>
        <v>29273.580750000001</v>
      </c>
      <c r="R33" s="24"/>
      <c r="S33" s="24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7">
        <v>340</v>
      </c>
      <c r="B34" s="10">
        <v>116</v>
      </c>
      <c r="C34" s="10">
        <v>88</v>
      </c>
      <c r="D34" s="10" t="s">
        <v>459</v>
      </c>
      <c r="E34" s="10" t="s">
        <v>460</v>
      </c>
      <c r="F34" s="10" t="s">
        <v>11</v>
      </c>
      <c r="G34" s="10" t="s">
        <v>28</v>
      </c>
      <c r="H34" s="10" t="s">
        <v>313</v>
      </c>
      <c r="I34" s="10" t="s">
        <v>18</v>
      </c>
      <c r="J34" s="10">
        <v>75</v>
      </c>
      <c r="K34" s="11">
        <f>+O34+P34+Q34</f>
        <v>358400.22000000003</v>
      </c>
      <c r="L34" s="11">
        <f>0.75*K34</f>
        <v>268800.16500000004</v>
      </c>
      <c r="M34" s="11">
        <f>+K34-L34</f>
        <v>89600.054999999993</v>
      </c>
      <c r="N34" s="11"/>
      <c r="O34" s="11">
        <v>63488.366749999994</v>
      </c>
      <c r="P34" s="11">
        <v>150000</v>
      </c>
      <c r="Q34" s="77">
        <v>144911.85325000004</v>
      </c>
      <c r="R34" s="77"/>
      <c r="S34" s="77"/>
      <c r="T34" s="78"/>
      <c r="U34" s="78"/>
      <c r="V34" s="78"/>
      <c r="W34" s="78">
        <v>0</v>
      </c>
      <c r="X34" s="78">
        <v>0</v>
      </c>
      <c r="Y34" s="78">
        <v>0</v>
      </c>
      <c r="Z34" s="78">
        <v>0</v>
      </c>
      <c r="AA34" s="78">
        <v>0</v>
      </c>
      <c r="AB34" s="79">
        <v>0</v>
      </c>
      <c r="AC34" s="82"/>
    </row>
    <row r="35" spans="1:32" ht="51" x14ac:dyDescent="0.2">
      <c r="A35" s="7">
        <v>341</v>
      </c>
      <c r="B35" s="15"/>
      <c r="C35" s="15">
        <v>88</v>
      </c>
      <c r="D35" s="15" t="s">
        <v>461</v>
      </c>
      <c r="E35" s="15" t="s">
        <v>462</v>
      </c>
      <c r="F35" s="15" t="s">
        <v>15</v>
      </c>
      <c r="G35" s="15"/>
      <c r="H35" s="15"/>
      <c r="I35" s="15"/>
      <c r="J35" s="15">
        <v>75</v>
      </c>
      <c r="K35" s="16">
        <v>358400.22000000003</v>
      </c>
      <c r="L35" s="16">
        <v>268800.16500000004</v>
      </c>
      <c r="M35" s="16">
        <v>89600.054999999993</v>
      </c>
      <c r="N35" s="16"/>
      <c r="O35" s="16">
        <v>63488.366749999994</v>
      </c>
      <c r="P35" s="16">
        <v>150000</v>
      </c>
      <c r="Q35" s="66">
        <v>144911.85325000004</v>
      </c>
      <c r="R35" s="66"/>
      <c r="S35" s="66"/>
      <c r="T35" s="83"/>
      <c r="U35" s="83"/>
      <c r="V35" s="83"/>
      <c r="W35" s="83">
        <v>0</v>
      </c>
      <c r="X35" s="83">
        <v>0</v>
      </c>
      <c r="Y35" s="83">
        <v>0</v>
      </c>
      <c r="Z35" s="83">
        <v>0</v>
      </c>
      <c r="AA35" s="83">
        <v>0</v>
      </c>
      <c r="AB35" s="84">
        <v>0</v>
      </c>
      <c r="AC35" s="85">
        <v>43465</v>
      </c>
    </row>
    <row r="36" spans="1:32" ht="51" x14ac:dyDescent="0.2">
      <c r="A36" s="7">
        <v>342</v>
      </c>
      <c r="B36" s="19"/>
      <c r="C36" s="19"/>
      <c r="D36" s="19" t="s">
        <v>463</v>
      </c>
      <c r="E36" s="19" t="s">
        <v>464</v>
      </c>
      <c r="F36" s="19" t="s">
        <v>8</v>
      </c>
      <c r="G36" s="19"/>
      <c r="H36" s="19"/>
      <c r="I36" s="19"/>
      <c r="J36" s="19">
        <v>75</v>
      </c>
      <c r="K36" s="20">
        <f>+K37</f>
        <v>54600.06</v>
      </c>
      <c r="L36" s="20">
        <f t="shared" ref="L36:Q36" si="6">+L37</f>
        <v>40950.044999999998</v>
      </c>
      <c r="M36" s="20">
        <f t="shared" si="6"/>
        <v>13650.014999999999</v>
      </c>
      <c r="N36" s="20">
        <f t="shared" si="6"/>
        <v>0</v>
      </c>
      <c r="O36" s="20">
        <f t="shared" si="6"/>
        <v>7563.2289999999994</v>
      </c>
      <c r="P36" s="20">
        <f t="shared" si="6"/>
        <v>18200.02</v>
      </c>
      <c r="Q36" s="20">
        <f t="shared" si="6"/>
        <v>28836.810999999998</v>
      </c>
      <c r="R36" s="20">
        <v>0</v>
      </c>
      <c r="S36" s="20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7">
        <v>343</v>
      </c>
      <c r="B37" s="10">
        <v>117</v>
      </c>
      <c r="C37" s="10">
        <v>89</v>
      </c>
      <c r="D37" s="10" t="s">
        <v>465</v>
      </c>
      <c r="E37" s="10" t="s">
        <v>466</v>
      </c>
      <c r="F37" s="10" t="s">
        <v>11</v>
      </c>
      <c r="G37" s="10" t="s">
        <v>28</v>
      </c>
      <c r="H37" s="10" t="s">
        <v>414</v>
      </c>
      <c r="I37" s="10" t="s">
        <v>18</v>
      </c>
      <c r="J37" s="10">
        <v>75</v>
      </c>
      <c r="K37" s="11">
        <v>54600.06</v>
      </c>
      <c r="L37" s="11">
        <f>0.75*K37</f>
        <v>40950.044999999998</v>
      </c>
      <c r="M37" s="11">
        <f>+K37-L37</f>
        <v>13650.014999999999</v>
      </c>
      <c r="N37" s="11"/>
      <c r="O37" s="11">
        <v>7563.2289999999994</v>
      </c>
      <c r="P37" s="11">
        <v>18200.02</v>
      </c>
      <c r="Q37" s="77">
        <v>28836.810999999998</v>
      </c>
      <c r="R37" s="77"/>
      <c r="S37" s="77"/>
      <c r="T37" s="80"/>
      <c r="U37" s="80"/>
      <c r="V37" s="80"/>
      <c r="W37" s="80">
        <v>0</v>
      </c>
      <c r="X37" s="80">
        <v>0</v>
      </c>
      <c r="Y37" s="80">
        <v>0</v>
      </c>
      <c r="Z37" s="80">
        <v>0</v>
      </c>
      <c r="AA37" s="80">
        <v>0</v>
      </c>
      <c r="AB37" s="81">
        <v>0</v>
      </c>
      <c r="AC37" s="82"/>
    </row>
    <row r="38" spans="1:32" ht="89.25" x14ac:dyDescent="0.2">
      <c r="A38" s="7">
        <v>344</v>
      </c>
      <c r="B38" s="9"/>
      <c r="C38" s="9">
        <v>89</v>
      </c>
      <c r="D38" s="9" t="s">
        <v>467</v>
      </c>
      <c r="E38" s="9" t="s">
        <v>468</v>
      </c>
      <c r="F38" s="9" t="s">
        <v>15</v>
      </c>
      <c r="G38" s="9"/>
      <c r="H38" s="9"/>
      <c r="I38" s="9"/>
      <c r="J38" s="9">
        <v>75</v>
      </c>
      <c r="K38" s="13">
        <v>54600.06</v>
      </c>
      <c r="L38" s="13">
        <v>40950.04</v>
      </c>
      <c r="M38" s="13">
        <v>13650.02</v>
      </c>
      <c r="N38" s="13"/>
      <c r="O38" s="13">
        <f>7378.76*1.025</f>
        <v>7563.2289999999994</v>
      </c>
      <c r="P38" s="13">
        <v>18200.02</v>
      </c>
      <c r="Q38" s="13">
        <f>+K38-O38-P38</f>
        <v>28836.810999999998</v>
      </c>
      <c r="R38" s="13"/>
      <c r="S38" s="13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7">
        <v>345</v>
      </c>
      <c r="B39" s="19"/>
      <c r="C39" s="19"/>
      <c r="D39" s="19" t="s">
        <v>469</v>
      </c>
      <c r="E39" s="19" t="s">
        <v>470</v>
      </c>
      <c r="F39" s="19" t="s">
        <v>8</v>
      </c>
      <c r="G39" s="19"/>
      <c r="H39" s="19"/>
      <c r="I39" s="19"/>
      <c r="J39" s="19">
        <v>75</v>
      </c>
      <c r="K39" s="20">
        <f t="shared" ref="K39:P39" si="7">+K40</f>
        <v>52093.559499999996</v>
      </c>
      <c r="L39" s="20">
        <f t="shared" si="7"/>
        <v>39070.169624999995</v>
      </c>
      <c r="M39" s="20">
        <f t="shared" si="7"/>
        <v>13023.389875000001</v>
      </c>
      <c r="N39" s="20">
        <f t="shared" si="7"/>
        <v>874.93999999999994</v>
      </c>
      <c r="O39" s="20">
        <f t="shared" si="7"/>
        <v>6889.6194999999989</v>
      </c>
      <c r="P39" s="20">
        <f t="shared" si="7"/>
        <v>44329</v>
      </c>
      <c r="Q39" s="20">
        <v>0</v>
      </c>
      <c r="R39" s="20">
        <v>0</v>
      </c>
      <c r="S39" s="20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7">
        <v>346</v>
      </c>
      <c r="B40" s="10">
        <v>118</v>
      </c>
      <c r="C40" s="10">
        <v>90</v>
      </c>
      <c r="D40" s="10" t="s">
        <v>471</v>
      </c>
      <c r="E40" s="10" t="s">
        <v>472</v>
      </c>
      <c r="F40" s="10" t="s">
        <v>11</v>
      </c>
      <c r="G40" s="10" t="s">
        <v>28</v>
      </c>
      <c r="H40" s="10" t="s">
        <v>414</v>
      </c>
      <c r="I40" s="10" t="s">
        <v>18</v>
      </c>
      <c r="J40" s="10">
        <v>75</v>
      </c>
      <c r="K40" s="11">
        <v>52093.559499999996</v>
      </c>
      <c r="L40" s="11">
        <f>0.75*K40</f>
        <v>39070.169624999995</v>
      </c>
      <c r="M40" s="11">
        <f>+K40-L40</f>
        <v>13023.389875000001</v>
      </c>
      <c r="N40" s="11">
        <v>874.93999999999994</v>
      </c>
      <c r="O40" s="11">
        <v>6889.6194999999989</v>
      </c>
      <c r="P40" s="11">
        <v>44329</v>
      </c>
      <c r="Q40" s="77"/>
      <c r="R40" s="77"/>
      <c r="S40" s="77"/>
      <c r="T40" s="78"/>
      <c r="U40" s="78"/>
      <c r="V40" s="78"/>
      <c r="W40" s="78">
        <v>0</v>
      </c>
      <c r="X40" s="78">
        <v>0</v>
      </c>
      <c r="Y40" s="78">
        <v>0</v>
      </c>
      <c r="Z40" s="78">
        <v>0</v>
      </c>
      <c r="AA40" s="78">
        <v>0</v>
      </c>
      <c r="AB40" s="79">
        <v>0</v>
      </c>
      <c r="AC40" s="82"/>
    </row>
    <row r="41" spans="1:32" ht="51" x14ac:dyDescent="0.2">
      <c r="A41" s="7">
        <v>347</v>
      </c>
      <c r="B41" s="23"/>
      <c r="C41" s="23">
        <v>90</v>
      </c>
      <c r="D41" s="23" t="s">
        <v>473</v>
      </c>
      <c r="E41" s="23" t="s">
        <v>474</v>
      </c>
      <c r="F41" s="23" t="s">
        <v>15</v>
      </c>
      <c r="G41" s="23"/>
      <c r="H41" s="23"/>
      <c r="I41" s="23"/>
      <c r="J41" s="23">
        <v>75</v>
      </c>
      <c r="K41" s="24">
        <f>+N41+O41+P41</f>
        <v>52093.559499999996</v>
      </c>
      <c r="L41" s="24">
        <f>0.75*K41</f>
        <v>39070.169624999995</v>
      </c>
      <c r="M41" s="24">
        <f>+K41-L41</f>
        <v>13023.389875000001</v>
      </c>
      <c r="N41" s="24">
        <f>853.6*1.025</f>
        <v>874.93999999999994</v>
      </c>
      <c r="O41" s="24">
        <f>6721.58*1.025</f>
        <v>6889.6194999999989</v>
      </c>
      <c r="P41" s="24">
        <v>44329</v>
      </c>
      <c r="Q41" s="24"/>
      <c r="R41" s="24"/>
      <c r="S41" s="24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7" t="s">
        <v>749</v>
      </c>
    </row>
    <row r="42" spans="1:32" ht="51" x14ac:dyDescent="0.2">
      <c r="A42" s="7">
        <v>348</v>
      </c>
      <c r="B42" s="19"/>
      <c r="C42" s="19"/>
      <c r="D42" s="19" t="s">
        <v>475</v>
      </c>
      <c r="E42" s="19" t="s">
        <v>476</v>
      </c>
      <c r="F42" s="19" t="s">
        <v>8</v>
      </c>
      <c r="G42" s="19"/>
      <c r="H42" s="19"/>
      <c r="I42" s="19"/>
      <c r="J42" s="19">
        <v>75</v>
      </c>
      <c r="K42" s="20">
        <f>+K43+K45</f>
        <v>279825.21999999997</v>
      </c>
      <c r="L42" s="20">
        <f t="shared" ref="L42:S42" si="8">+L43+L45</f>
        <v>209868.91500000001</v>
      </c>
      <c r="M42" s="20">
        <f t="shared" si="8"/>
        <v>69956.304999999993</v>
      </c>
      <c r="N42" s="20">
        <f t="shared" si="8"/>
        <v>0</v>
      </c>
      <c r="O42" s="20">
        <f t="shared" si="8"/>
        <v>103879.95225</v>
      </c>
      <c r="P42" s="20">
        <f t="shared" si="8"/>
        <v>11193</v>
      </c>
      <c r="Q42" s="20">
        <f t="shared" si="8"/>
        <v>142366.26775</v>
      </c>
      <c r="R42" s="20">
        <f t="shared" si="8"/>
        <v>11193</v>
      </c>
      <c r="S42" s="20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7">
        <v>349</v>
      </c>
      <c r="B43" s="10">
        <v>119</v>
      </c>
      <c r="C43" s="10">
        <v>91</v>
      </c>
      <c r="D43" s="10" t="s">
        <v>477</v>
      </c>
      <c r="E43" s="10" t="s">
        <v>478</v>
      </c>
      <c r="F43" s="10" t="s">
        <v>11</v>
      </c>
      <c r="G43" s="10" t="s">
        <v>28</v>
      </c>
      <c r="H43" s="10" t="s">
        <v>479</v>
      </c>
      <c r="I43" s="10" t="s">
        <v>18</v>
      </c>
      <c r="J43" s="10">
        <v>75</v>
      </c>
      <c r="K43" s="11">
        <v>223860.22</v>
      </c>
      <c r="L43" s="11">
        <f>0.75*K43</f>
        <v>167895.16500000001</v>
      </c>
      <c r="M43" s="11">
        <f>+K43-L43</f>
        <v>55965.054999999993</v>
      </c>
      <c r="N43" s="11"/>
      <c r="O43" s="11">
        <v>93680.7</v>
      </c>
      <c r="P43" s="11"/>
      <c r="Q43" s="77">
        <v>130179.52</v>
      </c>
      <c r="R43" s="77"/>
      <c r="S43" s="77"/>
      <c r="T43" s="80"/>
      <c r="U43" s="80"/>
      <c r="V43" s="80"/>
      <c r="W43" s="80">
        <v>0</v>
      </c>
      <c r="X43" s="80">
        <v>0</v>
      </c>
      <c r="Y43" s="80">
        <v>0</v>
      </c>
      <c r="Z43" s="80">
        <v>0</v>
      </c>
      <c r="AA43" s="80">
        <v>0</v>
      </c>
      <c r="AB43" s="81">
        <v>0</v>
      </c>
      <c r="AC43" s="82"/>
    </row>
    <row r="44" spans="1:32" ht="25.5" x14ac:dyDescent="0.2">
      <c r="A44" s="7">
        <v>350</v>
      </c>
      <c r="B44" s="9"/>
      <c r="C44" s="9">
        <v>91</v>
      </c>
      <c r="D44" s="9" t="s">
        <v>480</v>
      </c>
      <c r="E44" s="9" t="s">
        <v>478</v>
      </c>
      <c r="F44" s="9" t="s">
        <v>15</v>
      </c>
      <c r="G44" s="9"/>
      <c r="H44" s="9"/>
      <c r="I44" s="9"/>
      <c r="J44" s="9">
        <v>75</v>
      </c>
      <c r="K44" s="13">
        <v>223860.22</v>
      </c>
      <c r="L44" s="13">
        <v>167895.16</v>
      </c>
      <c r="M44" s="13">
        <v>55965.06</v>
      </c>
      <c r="N44" s="13"/>
      <c r="O44" s="13">
        <v>93680.7</v>
      </c>
      <c r="P44" s="13"/>
      <c r="Q44" s="13">
        <f>+K44-O44</f>
        <v>130179.52</v>
      </c>
      <c r="R44" s="13"/>
      <c r="S44" s="13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7">
        <v>351</v>
      </c>
      <c r="B45" s="10">
        <v>120</v>
      </c>
      <c r="C45" s="10">
        <v>92</v>
      </c>
      <c r="D45" s="10" t="s">
        <v>481</v>
      </c>
      <c r="E45" s="10" t="s">
        <v>482</v>
      </c>
      <c r="F45" s="10" t="s">
        <v>11</v>
      </c>
      <c r="G45" s="10" t="s">
        <v>483</v>
      </c>
      <c r="H45" s="10" t="s">
        <v>479</v>
      </c>
      <c r="I45" s="10" t="s">
        <v>18</v>
      </c>
      <c r="J45" s="10">
        <v>75</v>
      </c>
      <c r="K45" s="11">
        <v>55965</v>
      </c>
      <c r="L45" s="11">
        <f>0.75*K45</f>
        <v>41973.75</v>
      </c>
      <c r="M45" s="11">
        <f>+K45-L45</f>
        <v>13991.25</v>
      </c>
      <c r="N45" s="11"/>
      <c r="O45" s="11">
        <v>10199.25225</v>
      </c>
      <c r="P45" s="11">
        <v>11193</v>
      </c>
      <c r="Q45" s="77">
        <v>12186.747750000002</v>
      </c>
      <c r="R45" s="77">
        <v>11193</v>
      </c>
      <c r="S45" s="77">
        <v>11193</v>
      </c>
      <c r="T45" s="80"/>
      <c r="U45" s="80"/>
      <c r="V45" s="80"/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1">
        <v>0</v>
      </c>
      <c r="AC45" s="82"/>
    </row>
    <row r="46" spans="1:32" ht="51" x14ac:dyDescent="0.2">
      <c r="A46" s="7">
        <v>352</v>
      </c>
      <c r="B46" s="9"/>
      <c r="C46" s="9">
        <v>92</v>
      </c>
      <c r="D46" s="9" t="s">
        <v>484</v>
      </c>
      <c r="E46" s="9" t="s">
        <v>485</v>
      </c>
      <c r="F46" s="9" t="s">
        <v>15</v>
      </c>
      <c r="G46" s="9"/>
      <c r="H46" s="9"/>
      <c r="I46" s="9"/>
      <c r="J46" s="9">
        <v>75</v>
      </c>
      <c r="K46" s="13">
        <v>33579</v>
      </c>
      <c r="L46" s="13">
        <v>25184.25</v>
      </c>
      <c r="M46" s="13">
        <v>8394.75</v>
      </c>
      <c r="N46" s="13"/>
      <c r="O46" s="13">
        <f>9950.49*1.025</f>
        <v>10199.25225</v>
      </c>
      <c r="P46" s="13">
        <v>11193</v>
      </c>
      <c r="Q46" s="13">
        <f>+K46-O46-P46</f>
        <v>12186.747750000002</v>
      </c>
      <c r="R46" s="13"/>
      <c r="S46" s="13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7">
        <v>353</v>
      </c>
      <c r="B47" s="25"/>
      <c r="C47" s="25"/>
      <c r="D47" s="25" t="s">
        <v>486</v>
      </c>
      <c r="E47" s="25" t="s">
        <v>487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4" t="s">
        <v>752</v>
      </c>
      <c r="AE47" s="57">
        <f>+K47-K48</f>
        <v>3837258.5338333328</v>
      </c>
      <c r="AF47" s="57">
        <f>+L47-L48</f>
        <v>2877943.9003750002</v>
      </c>
    </row>
    <row r="48" spans="1:32" x14ac:dyDescent="0.2">
      <c r="A48" s="7">
        <v>353</v>
      </c>
      <c r="B48" s="19"/>
      <c r="C48" s="19"/>
      <c r="D48" s="19" t="s">
        <v>486</v>
      </c>
      <c r="E48" s="19" t="s">
        <v>487</v>
      </c>
      <c r="F48" s="19" t="s">
        <v>5</v>
      </c>
      <c r="G48" s="19"/>
      <c r="H48" s="19"/>
      <c r="I48" s="19"/>
      <c r="J48" s="19">
        <v>75</v>
      </c>
      <c r="K48" s="20">
        <f>+K49+K56+K59+K62+K69+K72</f>
        <v>2889570.7995000002</v>
      </c>
      <c r="L48" s="20">
        <f t="shared" ref="L48:S48" si="9">+L49+L56+L59+L62+L69+L72</f>
        <v>2167178.0996249998</v>
      </c>
      <c r="M48" s="20">
        <f t="shared" si="9"/>
        <v>722392.69987500005</v>
      </c>
      <c r="N48" s="20">
        <f t="shared" si="9"/>
        <v>77489.179999999993</v>
      </c>
      <c r="O48" s="20">
        <f t="shared" si="9"/>
        <v>417724.97699999996</v>
      </c>
      <c r="P48" s="20">
        <f t="shared" si="9"/>
        <v>1211561.5525</v>
      </c>
      <c r="Q48" s="20">
        <f t="shared" si="9"/>
        <v>394265.03</v>
      </c>
      <c r="R48" s="20">
        <f t="shared" si="9"/>
        <v>394265.03</v>
      </c>
      <c r="S48" s="20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7">
        <v>354</v>
      </c>
      <c r="B49" s="19"/>
      <c r="C49" s="19"/>
      <c r="D49" s="19" t="s">
        <v>488</v>
      </c>
      <c r="E49" s="19" t="s">
        <v>489</v>
      </c>
      <c r="F49" s="19" t="s">
        <v>8</v>
      </c>
      <c r="G49" s="19"/>
      <c r="H49" s="19"/>
      <c r="I49" s="19"/>
      <c r="J49" s="19">
        <v>75</v>
      </c>
      <c r="K49" s="20">
        <f>+K50+K52+K54</f>
        <v>1231481.0180000002</v>
      </c>
      <c r="L49" s="20">
        <f t="shared" ref="L49:S49" si="10">+L50+L52+L54</f>
        <v>923610.7635</v>
      </c>
      <c r="M49" s="20">
        <f t="shared" si="10"/>
        <v>307870.25450000004</v>
      </c>
      <c r="N49" s="20">
        <f t="shared" si="10"/>
        <v>60346.68</v>
      </c>
      <c r="O49" s="20">
        <f t="shared" si="10"/>
        <v>196339.91800000001</v>
      </c>
      <c r="P49" s="20">
        <f t="shared" si="10"/>
        <v>237994.42</v>
      </c>
      <c r="Q49" s="20">
        <f t="shared" si="10"/>
        <v>245600</v>
      </c>
      <c r="R49" s="20">
        <f t="shared" si="10"/>
        <v>245600</v>
      </c>
      <c r="S49" s="20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7" t="s">
        <v>754</v>
      </c>
      <c r="AE49" s="35">
        <f>1044928/0.75</f>
        <v>1393237.3333333333</v>
      </c>
      <c r="AF49" s="17" t="s">
        <v>756</v>
      </c>
    </row>
    <row r="50" spans="1:32" ht="38.25" x14ac:dyDescent="0.2">
      <c r="A50" s="7">
        <v>355</v>
      </c>
      <c r="B50" s="10">
        <v>121</v>
      </c>
      <c r="C50" s="10">
        <v>93</v>
      </c>
      <c r="D50" s="10" t="s">
        <v>490</v>
      </c>
      <c r="E50" s="10" t="s">
        <v>491</v>
      </c>
      <c r="F50" s="10" t="s">
        <v>11</v>
      </c>
      <c r="G50" s="10" t="s">
        <v>483</v>
      </c>
      <c r="H50" s="10" t="s">
        <v>414</v>
      </c>
      <c r="I50" s="10" t="s">
        <v>18</v>
      </c>
      <c r="J50" s="10">
        <v>75</v>
      </c>
      <c r="K50" s="11">
        <f>+N50+O50+P50+Q50+R50+S50</f>
        <v>1029307.56</v>
      </c>
      <c r="L50" s="11">
        <f t="shared" ref="L50:L55" si="11">0.75*K50</f>
        <v>771980.67</v>
      </c>
      <c r="M50" s="11">
        <f t="shared" ref="M50:M55" si="12">+K50-L50</f>
        <v>257326.89</v>
      </c>
      <c r="N50" s="11">
        <v>58959.01</v>
      </c>
      <c r="O50" s="11">
        <v>177764.13</v>
      </c>
      <c r="P50" s="11">
        <v>192584.42</v>
      </c>
      <c r="Q50" s="77">
        <v>200000</v>
      </c>
      <c r="R50" s="77">
        <v>200000</v>
      </c>
      <c r="S50" s="77">
        <v>200000</v>
      </c>
      <c r="T50" s="80">
        <v>251842.75</v>
      </c>
      <c r="U50" s="80">
        <v>251842.75</v>
      </c>
      <c r="V50" s="80"/>
      <c r="W50" s="80">
        <v>0</v>
      </c>
      <c r="X50" s="80">
        <v>0</v>
      </c>
      <c r="Y50" s="80">
        <v>0</v>
      </c>
      <c r="Z50" s="80">
        <v>0</v>
      </c>
      <c r="AA50" s="80">
        <v>0</v>
      </c>
      <c r="AB50" s="81">
        <v>0</v>
      </c>
      <c r="AC50" s="82"/>
      <c r="AD50" s="17" t="s">
        <v>755</v>
      </c>
      <c r="AE50" s="35">
        <f>328406/0.75</f>
        <v>437874.66666666669</v>
      </c>
      <c r="AF50" s="17" t="s">
        <v>756</v>
      </c>
    </row>
    <row r="51" spans="1:32" ht="63.75" x14ac:dyDescent="0.2">
      <c r="A51" s="7">
        <v>356</v>
      </c>
      <c r="B51" s="9"/>
      <c r="C51" s="9">
        <v>93</v>
      </c>
      <c r="D51" s="9" t="s">
        <v>492</v>
      </c>
      <c r="E51" s="9" t="s">
        <v>493</v>
      </c>
      <c r="F51" s="9" t="s">
        <v>15</v>
      </c>
      <c r="G51" s="9"/>
      <c r="H51" s="9"/>
      <c r="I51" s="9"/>
      <c r="J51" s="9">
        <v>75</v>
      </c>
      <c r="K51" s="13">
        <f>+N51+O51+P51</f>
        <v>396248.52575000003</v>
      </c>
      <c r="L51" s="13">
        <f t="shared" si="11"/>
        <v>297186.39431250002</v>
      </c>
      <c r="M51" s="13">
        <f t="shared" si="12"/>
        <v>99062.131437500007</v>
      </c>
      <c r="N51" s="13">
        <v>8335.77</v>
      </c>
      <c r="O51" s="13">
        <f>190564.23*1.025</f>
        <v>195328.33575</v>
      </c>
      <c r="P51" s="13">
        <v>192584.42</v>
      </c>
      <c r="Q51" s="13"/>
      <c r="R51" s="13"/>
      <c r="S51" s="13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7" t="s">
        <v>749</v>
      </c>
    </row>
    <row r="52" spans="1:32" ht="51" x14ac:dyDescent="0.2">
      <c r="A52" s="7">
        <v>357</v>
      </c>
      <c r="B52" s="10">
        <v>122</v>
      </c>
      <c r="C52" s="10">
        <v>94</v>
      </c>
      <c r="D52" s="10" t="s">
        <v>494</v>
      </c>
      <c r="E52" s="10" t="s">
        <v>495</v>
      </c>
      <c r="F52" s="10" t="s">
        <v>11</v>
      </c>
      <c r="G52" s="10" t="s">
        <v>483</v>
      </c>
      <c r="H52" s="10" t="s">
        <v>414</v>
      </c>
      <c r="I52" s="10" t="s">
        <v>18</v>
      </c>
      <c r="J52" s="10">
        <v>75</v>
      </c>
      <c r="K52" s="11">
        <f>+N52+O52+P52+Q52+R52+S52</f>
        <v>139773.45799999998</v>
      </c>
      <c r="L52" s="11">
        <f t="shared" si="11"/>
        <v>104830.09349999999</v>
      </c>
      <c r="M52" s="11">
        <f t="shared" si="12"/>
        <v>34943.364499999996</v>
      </c>
      <c r="N52" s="11">
        <v>1387.67</v>
      </c>
      <c r="O52" s="11">
        <v>18575.788</v>
      </c>
      <c r="P52" s="37">
        <v>29810</v>
      </c>
      <c r="Q52" s="77">
        <v>30000</v>
      </c>
      <c r="R52" s="77">
        <v>30000</v>
      </c>
      <c r="S52" s="77">
        <v>30000</v>
      </c>
      <c r="T52" s="80">
        <v>102820.09</v>
      </c>
      <c r="U52" s="80">
        <v>92820.09</v>
      </c>
      <c r="V52" s="80"/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1">
        <v>0</v>
      </c>
      <c r="AC52" s="82"/>
    </row>
    <row r="53" spans="1:32" ht="153" x14ac:dyDescent="0.2">
      <c r="A53" s="7">
        <v>358</v>
      </c>
      <c r="B53" s="9"/>
      <c r="C53" s="9">
        <v>94</v>
      </c>
      <c r="D53" s="9" t="s">
        <v>496</v>
      </c>
      <c r="E53" s="9" t="s">
        <v>497</v>
      </c>
      <c r="F53" s="9" t="s">
        <v>15</v>
      </c>
      <c r="G53" s="9"/>
      <c r="H53" s="9"/>
      <c r="I53" s="9"/>
      <c r="J53" s="9">
        <v>75</v>
      </c>
      <c r="K53" s="13">
        <f>+N53+O53+P53</f>
        <v>49773.457999999999</v>
      </c>
      <c r="L53" s="13">
        <f t="shared" si="11"/>
        <v>37330.093500000003</v>
      </c>
      <c r="M53" s="13">
        <f t="shared" si="12"/>
        <v>12443.364499999996</v>
      </c>
      <c r="N53" s="13">
        <v>1387.67</v>
      </c>
      <c r="O53" s="13">
        <f>18122.72*1.025</f>
        <v>18575.788</v>
      </c>
      <c r="P53" s="44">
        <v>29810</v>
      </c>
      <c r="Q53" s="13"/>
      <c r="R53" s="13"/>
      <c r="S53" s="13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7" t="s">
        <v>749</v>
      </c>
    </row>
    <row r="54" spans="1:32" ht="51" x14ac:dyDescent="0.2">
      <c r="A54" s="7">
        <v>359</v>
      </c>
      <c r="B54" s="45">
        <v>123</v>
      </c>
      <c r="C54" s="45">
        <v>95</v>
      </c>
      <c r="D54" s="45" t="s">
        <v>498</v>
      </c>
      <c r="E54" s="45" t="s">
        <v>499</v>
      </c>
      <c r="F54" s="45" t="s">
        <v>11</v>
      </c>
      <c r="G54" s="45" t="s">
        <v>483</v>
      </c>
      <c r="H54" s="45" t="s">
        <v>414</v>
      </c>
      <c r="I54" s="48" t="s">
        <v>18</v>
      </c>
      <c r="J54" s="45">
        <v>75</v>
      </c>
      <c r="K54" s="37">
        <f>+P54+Q54+R54+S54</f>
        <v>62400</v>
      </c>
      <c r="L54" s="11">
        <f t="shared" si="11"/>
        <v>46800</v>
      </c>
      <c r="M54" s="11">
        <f t="shared" si="12"/>
        <v>15600</v>
      </c>
      <c r="N54" s="37"/>
      <c r="O54" s="37"/>
      <c r="P54" s="37">
        <v>15600</v>
      </c>
      <c r="Q54" s="86">
        <v>15600</v>
      </c>
      <c r="R54" s="86">
        <v>15600</v>
      </c>
      <c r="S54" s="86">
        <v>15600</v>
      </c>
      <c r="T54" s="87">
        <v>15600.02</v>
      </c>
      <c r="U54" s="87">
        <v>15600.02</v>
      </c>
      <c r="V54" s="87"/>
      <c r="W54" s="87">
        <v>0</v>
      </c>
      <c r="X54" s="87">
        <v>0</v>
      </c>
      <c r="Y54" s="87">
        <v>0</v>
      </c>
      <c r="Z54" s="87">
        <v>0</v>
      </c>
      <c r="AA54" s="87">
        <v>0</v>
      </c>
      <c r="AB54" s="88">
        <v>0</v>
      </c>
      <c r="AC54" s="89"/>
    </row>
    <row r="55" spans="1:32" ht="51" x14ac:dyDescent="0.2">
      <c r="A55" s="7">
        <v>360</v>
      </c>
      <c r="B55" s="46"/>
      <c r="C55" s="46">
        <v>95</v>
      </c>
      <c r="D55" s="46" t="s">
        <v>500</v>
      </c>
      <c r="E55" s="46" t="s">
        <v>501</v>
      </c>
      <c r="F55" s="46" t="s">
        <v>15</v>
      </c>
      <c r="G55" s="46"/>
      <c r="H55" s="46"/>
      <c r="I55" s="49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6"/>
      <c r="S55" s="36"/>
      <c r="T55" s="50"/>
      <c r="U55" s="50"/>
      <c r="V55" s="50"/>
      <c r="W55" s="50">
        <v>0</v>
      </c>
      <c r="X55" s="50">
        <v>0</v>
      </c>
      <c r="Y55" s="50">
        <v>0</v>
      </c>
      <c r="Z55" s="50">
        <v>0</v>
      </c>
      <c r="AA55" s="50">
        <v>0</v>
      </c>
      <c r="AB55" s="51">
        <v>0</v>
      </c>
      <c r="AC55" s="47">
        <v>43465</v>
      </c>
      <c r="AD55" s="17" t="s">
        <v>749</v>
      </c>
    </row>
    <row r="56" spans="1:32" ht="25.5" x14ac:dyDescent="0.2">
      <c r="A56" s="7">
        <v>362</v>
      </c>
      <c r="B56" s="19"/>
      <c r="C56" s="19"/>
      <c r="D56" s="19" t="s">
        <v>502</v>
      </c>
      <c r="E56" s="19" t="s">
        <v>503</v>
      </c>
      <c r="F56" s="19" t="s">
        <v>8</v>
      </c>
      <c r="G56" s="19"/>
      <c r="H56" s="19"/>
      <c r="I56" s="19"/>
      <c r="J56" s="19">
        <v>75</v>
      </c>
      <c r="K56" s="20">
        <f>+K57</f>
        <v>600000</v>
      </c>
      <c r="L56" s="20">
        <f t="shared" ref="L56:S56" si="13">+L57</f>
        <v>450000</v>
      </c>
      <c r="M56" s="20">
        <f t="shared" si="13"/>
        <v>150000</v>
      </c>
      <c r="N56" s="20">
        <f t="shared" si="13"/>
        <v>0</v>
      </c>
      <c r="O56" s="20">
        <f t="shared" si="13"/>
        <v>120000</v>
      </c>
      <c r="P56" s="20">
        <f t="shared" si="13"/>
        <v>120000</v>
      </c>
      <c r="Q56" s="20">
        <f t="shared" si="13"/>
        <v>120000</v>
      </c>
      <c r="R56" s="20">
        <f t="shared" si="13"/>
        <v>120000</v>
      </c>
      <c r="S56" s="20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7">
        <v>363</v>
      </c>
      <c r="B57" s="10">
        <v>124</v>
      </c>
      <c r="C57" s="10">
        <v>96</v>
      </c>
      <c r="D57" s="10" t="s">
        <v>504</v>
      </c>
      <c r="E57" s="10" t="s">
        <v>505</v>
      </c>
      <c r="F57" s="10" t="s">
        <v>11</v>
      </c>
      <c r="G57" s="10" t="s">
        <v>36</v>
      </c>
      <c r="H57" s="10" t="s">
        <v>414</v>
      </c>
      <c r="I57" s="10" t="s">
        <v>18</v>
      </c>
      <c r="J57" s="10">
        <v>75</v>
      </c>
      <c r="K57" s="11">
        <v>600000</v>
      </c>
      <c r="L57" s="11">
        <f>0.75*K57</f>
        <v>450000</v>
      </c>
      <c r="M57" s="11">
        <f>+K57-L57</f>
        <v>150000</v>
      </c>
      <c r="N57" s="11"/>
      <c r="O57" s="11">
        <v>120000</v>
      </c>
      <c r="P57" s="11">
        <v>120000</v>
      </c>
      <c r="Q57" s="77">
        <v>120000</v>
      </c>
      <c r="R57" s="77">
        <v>120000</v>
      </c>
      <c r="S57" s="77">
        <v>120000</v>
      </c>
      <c r="T57" s="80"/>
      <c r="U57" s="80"/>
      <c r="V57" s="80"/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1">
        <v>0</v>
      </c>
      <c r="AC57" s="82"/>
    </row>
    <row r="58" spans="1:32" ht="25.5" x14ac:dyDescent="0.2">
      <c r="A58" s="7">
        <v>364</v>
      </c>
      <c r="B58" s="9"/>
      <c r="C58" s="9">
        <v>96</v>
      </c>
      <c r="D58" s="9" t="s">
        <v>506</v>
      </c>
      <c r="E58" s="9" t="s">
        <v>505</v>
      </c>
      <c r="F58" s="9" t="s">
        <v>15</v>
      </c>
      <c r="G58" s="9"/>
      <c r="H58" s="9"/>
      <c r="I58" s="9"/>
      <c r="J58" s="9">
        <v>75</v>
      </c>
      <c r="K58" s="13">
        <v>360000</v>
      </c>
      <c r="L58" s="13">
        <v>270000</v>
      </c>
      <c r="M58" s="13">
        <v>90000</v>
      </c>
      <c r="N58" s="13"/>
      <c r="O58" s="44">
        <v>120000</v>
      </c>
      <c r="P58" s="13">
        <v>120000</v>
      </c>
      <c r="Q58" s="13">
        <v>120000</v>
      </c>
      <c r="R58" s="13"/>
      <c r="S58" s="13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7">
        <v>365</v>
      </c>
      <c r="B59" s="19"/>
      <c r="C59" s="19"/>
      <c r="D59" s="19" t="s">
        <v>507</v>
      </c>
      <c r="E59" s="19" t="s">
        <v>508</v>
      </c>
      <c r="F59" s="19" t="s">
        <v>8</v>
      </c>
      <c r="G59" s="19"/>
      <c r="H59" s="19"/>
      <c r="I59" s="19"/>
      <c r="J59" s="19">
        <v>75</v>
      </c>
      <c r="K59" s="20">
        <f>+K60</f>
        <v>54600</v>
      </c>
      <c r="L59" s="20">
        <f t="shared" ref="L59:S59" si="14">+L60</f>
        <v>40950</v>
      </c>
      <c r="M59" s="20">
        <f t="shared" si="14"/>
        <v>13650</v>
      </c>
      <c r="N59" s="20">
        <f t="shared" si="14"/>
        <v>6222.49</v>
      </c>
      <c r="O59" s="20">
        <f t="shared" si="14"/>
        <v>23826.9</v>
      </c>
      <c r="P59" s="20">
        <f t="shared" si="14"/>
        <v>24550.61</v>
      </c>
      <c r="Q59" s="20">
        <f t="shared" si="14"/>
        <v>0</v>
      </c>
      <c r="R59" s="20">
        <f t="shared" si="14"/>
        <v>0</v>
      </c>
      <c r="S59" s="20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7">
        <v>366</v>
      </c>
      <c r="B60" s="10">
        <v>125</v>
      </c>
      <c r="C60" s="10">
        <v>97</v>
      </c>
      <c r="D60" s="10" t="s">
        <v>509</v>
      </c>
      <c r="E60" s="10" t="s">
        <v>510</v>
      </c>
      <c r="F60" s="10" t="s">
        <v>11</v>
      </c>
      <c r="G60" s="10" t="s">
        <v>36</v>
      </c>
      <c r="H60" s="10" t="s">
        <v>313</v>
      </c>
      <c r="I60" s="10" t="s">
        <v>18</v>
      </c>
      <c r="J60" s="10">
        <v>75</v>
      </c>
      <c r="K60" s="11">
        <v>54600</v>
      </c>
      <c r="L60" s="11">
        <f>0.75*K60</f>
        <v>40950</v>
      </c>
      <c r="M60" s="11">
        <f>+K60-L60</f>
        <v>13650</v>
      </c>
      <c r="N60" s="11">
        <v>6222.49</v>
      </c>
      <c r="O60" s="11">
        <v>23826.9</v>
      </c>
      <c r="P60" s="37">
        <v>24550.61</v>
      </c>
      <c r="Q60" s="77"/>
      <c r="R60" s="77"/>
      <c r="S60" s="77"/>
      <c r="T60" s="78"/>
      <c r="U60" s="78"/>
      <c r="V60" s="78"/>
      <c r="W60" s="78">
        <v>0</v>
      </c>
      <c r="X60" s="78">
        <v>0</v>
      </c>
      <c r="Y60" s="78">
        <v>0</v>
      </c>
      <c r="Z60" s="78">
        <v>0</v>
      </c>
      <c r="AA60" s="78">
        <v>0</v>
      </c>
      <c r="AB60" s="79">
        <v>0</v>
      </c>
      <c r="AC60" s="82"/>
    </row>
    <row r="61" spans="1:32" ht="51" x14ac:dyDescent="0.2">
      <c r="A61" s="7">
        <v>367</v>
      </c>
      <c r="B61" s="15"/>
      <c r="C61" s="15">
        <v>97</v>
      </c>
      <c r="D61" s="15" t="s">
        <v>511</v>
      </c>
      <c r="E61" s="15" t="s">
        <v>512</v>
      </c>
      <c r="F61" s="15" t="s">
        <v>15</v>
      </c>
      <c r="G61" s="15"/>
      <c r="H61" s="15"/>
      <c r="I61" s="15"/>
      <c r="J61" s="15">
        <v>75</v>
      </c>
      <c r="K61" s="16">
        <v>54600</v>
      </c>
      <c r="L61" s="16">
        <v>40950</v>
      </c>
      <c r="M61" s="16">
        <v>13650</v>
      </c>
      <c r="N61" s="16">
        <v>6222.49</v>
      </c>
      <c r="O61" s="16">
        <v>23826.9</v>
      </c>
      <c r="P61" s="53">
        <f>+K61-N61-O61</f>
        <v>24550.61</v>
      </c>
      <c r="Q61" s="16"/>
      <c r="R61" s="16"/>
      <c r="S61" s="16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9">
        <v>43100</v>
      </c>
    </row>
    <row r="62" spans="1:32" ht="51" x14ac:dyDescent="0.2">
      <c r="A62" s="7">
        <v>368</v>
      </c>
      <c r="B62" s="19"/>
      <c r="C62" s="19"/>
      <c r="D62" s="19" t="s">
        <v>513</v>
      </c>
      <c r="E62" s="19" t="s">
        <v>514</v>
      </c>
      <c r="F62" s="19" t="s">
        <v>8</v>
      </c>
      <c r="G62" s="19"/>
      <c r="H62" s="19"/>
      <c r="I62" s="19"/>
      <c r="J62" s="19">
        <v>75</v>
      </c>
      <c r="K62" s="20">
        <f>+K63+K65+K67</f>
        <v>840906.19149999996</v>
      </c>
      <c r="L62" s="20">
        <f t="shared" ref="L62:S62" si="15">+L63+L65+L67</f>
        <v>630679.64362500003</v>
      </c>
      <c r="M62" s="20">
        <f t="shared" si="15"/>
        <v>210226.54787499999</v>
      </c>
      <c r="N62" s="20">
        <f t="shared" si="15"/>
        <v>0</v>
      </c>
      <c r="O62" s="20">
        <f t="shared" si="15"/>
        <v>40554.698999999993</v>
      </c>
      <c r="P62" s="20">
        <f t="shared" si="15"/>
        <v>800351.49249999993</v>
      </c>
      <c r="Q62" s="20">
        <f t="shared" si="15"/>
        <v>0</v>
      </c>
      <c r="R62" s="20">
        <f t="shared" si="15"/>
        <v>0</v>
      </c>
      <c r="S62" s="20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7">
        <v>369</v>
      </c>
      <c r="B63" s="10">
        <v>126</v>
      </c>
      <c r="C63" s="10">
        <v>98</v>
      </c>
      <c r="D63" s="10" t="s">
        <v>515</v>
      </c>
      <c r="E63" s="10" t="s">
        <v>516</v>
      </c>
      <c r="F63" s="10" t="s">
        <v>11</v>
      </c>
      <c r="G63" s="10" t="s">
        <v>36</v>
      </c>
      <c r="H63" s="10" t="s">
        <v>313</v>
      </c>
      <c r="I63" s="10" t="s">
        <v>18</v>
      </c>
      <c r="J63" s="10">
        <v>75</v>
      </c>
      <c r="K63" s="11">
        <v>99754.698999999993</v>
      </c>
      <c r="L63" s="11">
        <f>0.75*K63</f>
        <v>74816.024249999988</v>
      </c>
      <c r="M63" s="11">
        <f>+K63-L63</f>
        <v>24938.674750000006</v>
      </c>
      <c r="N63" s="11"/>
      <c r="O63" s="11">
        <v>40554.698999999993</v>
      </c>
      <c r="P63" s="37">
        <v>59200</v>
      </c>
      <c r="Q63" s="77"/>
      <c r="R63" s="77"/>
      <c r="S63" s="77"/>
      <c r="T63" s="80"/>
      <c r="U63" s="80"/>
      <c r="V63" s="80"/>
      <c r="W63" s="80">
        <v>0</v>
      </c>
      <c r="X63" s="80">
        <v>0</v>
      </c>
      <c r="Y63" s="80">
        <v>0</v>
      </c>
      <c r="Z63" s="80">
        <v>0</v>
      </c>
      <c r="AA63" s="80">
        <v>0</v>
      </c>
      <c r="AB63" s="81">
        <v>0</v>
      </c>
      <c r="AC63" s="82"/>
    </row>
    <row r="64" spans="1:32" x14ac:dyDescent="0.2">
      <c r="A64" s="7">
        <v>370</v>
      </c>
      <c r="B64" s="9"/>
      <c r="C64" s="9">
        <v>98</v>
      </c>
      <c r="D64" s="9" t="s">
        <v>517</v>
      </c>
      <c r="E64" s="9" t="s">
        <v>518</v>
      </c>
      <c r="F64" s="9" t="s">
        <v>15</v>
      </c>
      <c r="G64" s="9"/>
      <c r="H64" s="9"/>
      <c r="I64" s="9"/>
      <c r="J64" s="9">
        <v>75</v>
      </c>
      <c r="K64" s="13">
        <f>+O64+P64</f>
        <v>99754.698999999993</v>
      </c>
      <c r="L64" s="13">
        <f>0.75*K64</f>
        <v>74816.024249999988</v>
      </c>
      <c r="M64" s="13">
        <f>+K64-L64</f>
        <v>24938.674750000006</v>
      </c>
      <c r="N64" s="13"/>
      <c r="O64" s="13">
        <f>39565.56*1.025</f>
        <v>40554.698999999993</v>
      </c>
      <c r="P64" s="44">
        <v>59200</v>
      </c>
      <c r="Q64" s="13"/>
      <c r="R64" s="13"/>
      <c r="S64" s="13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2">
        <v>42735</v>
      </c>
      <c r="AD64" s="17" t="s">
        <v>749</v>
      </c>
    </row>
    <row r="65" spans="1:32" ht="38.25" x14ac:dyDescent="0.2">
      <c r="A65" s="7">
        <v>371</v>
      </c>
      <c r="B65" s="10">
        <v>127</v>
      </c>
      <c r="C65" s="10">
        <v>99</v>
      </c>
      <c r="D65" s="10" t="s">
        <v>519</v>
      </c>
      <c r="E65" s="10" t="s">
        <v>520</v>
      </c>
      <c r="F65" s="10" t="s">
        <v>11</v>
      </c>
      <c r="G65" s="10" t="s">
        <v>36</v>
      </c>
      <c r="H65" s="10" t="s">
        <v>313</v>
      </c>
      <c r="I65" s="10" t="s">
        <v>18</v>
      </c>
      <c r="J65" s="10">
        <v>75</v>
      </c>
      <c r="K65" s="11">
        <v>468151.22249999997</v>
      </c>
      <c r="L65" s="11">
        <f>0.75*K65</f>
        <v>351113.416875</v>
      </c>
      <c r="M65" s="11">
        <f>+K65-L65</f>
        <v>117037.80562499998</v>
      </c>
      <c r="N65" s="11"/>
      <c r="O65" s="11"/>
      <c r="P65" s="37">
        <v>468151.22249999997</v>
      </c>
      <c r="Q65" s="77"/>
      <c r="R65" s="77"/>
      <c r="S65" s="77"/>
      <c r="T65" s="80"/>
      <c r="U65" s="80"/>
      <c r="V65" s="80"/>
      <c r="W65" s="80">
        <v>0</v>
      </c>
      <c r="X65" s="80">
        <v>0</v>
      </c>
      <c r="Y65" s="80">
        <v>0</v>
      </c>
      <c r="Z65" s="80">
        <v>0</v>
      </c>
      <c r="AA65" s="80">
        <v>0</v>
      </c>
      <c r="AB65" s="81">
        <v>0</v>
      </c>
      <c r="AC65" s="82"/>
    </row>
    <row r="66" spans="1:32" ht="38.25" x14ac:dyDescent="0.2">
      <c r="A66" s="7">
        <v>372</v>
      </c>
      <c r="B66" s="9"/>
      <c r="C66" s="9">
        <v>99</v>
      </c>
      <c r="D66" s="9" t="s">
        <v>521</v>
      </c>
      <c r="E66" s="9" t="s">
        <v>520</v>
      </c>
      <c r="F66" s="9" t="s">
        <v>15</v>
      </c>
      <c r="G66" s="9"/>
      <c r="H66" s="9"/>
      <c r="I66" s="9"/>
      <c r="J66" s="9">
        <v>75</v>
      </c>
      <c r="K66" s="13">
        <f>+P66</f>
        <v>468151.22249999997</v>
      </c>
      <c r="L66" s="13">
        <f>0.75*K66</f>
        <v>351113.416875</v>
      </c>
      <c r="M66" s="13">
        <f>+K66-L66</f>
        <v>117037.80562499998</v>
      </c>
      <c r="N66" s="13"/>
      <c r="O66" s="13"/>
      <c r="P66" s="44">
        <f>456732.9*1.025</f>
        <v>468151.22249999997</v>
      </c>
      <c r="Q66" s="13"/>
      <c r="R66" s="13"/>
      <c r="S66" s="13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7">
        <v>373</v>
      </c>
      <c r="B67" s="10">
        <v>128</v>
      </c>
      <c r="C67" s="10">
        <v>100</v>
      </c>
      <c r="D67" s="10" t="s">
        <v>522</v>
      </c>
      <c r="E67" s="10" t="s">
        <v>523</v>
      </c>
      <c r="F67" s="10" t="s">
        <v>11</v>
      </c>
      <c r="G67" s="10" t="s">
        <v>36</v>
      </c>
      <c r="H67" s="10" t="s">
        <v>313</v>
      </c>
      <c r="I67" s="10" t="s">
        <v>18</v>
      </c>
      <c r="J67" s="10">
        <v>75</v>
      </c>
      <c r="K67" s="11">
        <v>273000.27</v>
      </c>
      <c r="L67" s="11">
        <f>0.75*K67</f>
        <v>204750.20250000001</v>
      </c>
      <c r="M67" s="11">
        <f>+K67-L67</f>
        <v>68250.067500000005</v>
      </c>
      <c r="N67" s="11"/>
      <c r="O67" s="11"/>
      <c r="P67" s="37">
        <v>273000.27</v>
      </c>
      <c r="Q67" s="77"/>
      <c r="R67" s="77"/>
      <c r="S67" s="77"/>
      <c r="T67" s="80"/>
      <c r="U67" s="80"/>
      <c r="V67" s="80"/>
      <c r="W67" s="80">
        <v>0</v>
      </c>
      <c r="X67" s="80">
        <v>0</v>
      </c>
      <c r="Y67" s="80">
        <v>0</v>
      </c>
      <c r="Z67" s="80">
        <v>0</v>
      </c>
      <c r="AA67" s="80">
        <v>0</v>
      </c>
      <c r="AB67" s="81">
        <v>0</v>
      </c>
      <c r="AC67" s="82"/>
    </row>
    <row r="68" spans="1:32" ht="25.5" x14ac:dyDescent="0.2">
      <c r="A68" s="7">
        <v>374</v>
      </c>
      <c r="B68" s="9"/>
      <c r="C68" s="9">
        <v>100</v>
      </c>
      <c r="D68" s="9" t="s">
        <v>524</v>
      </c>
      <c r="E68" s="9" t="s">
        <v>525</v>
      </c>
      <c r="F68" s="9" t="s">
        <v>15</v>
      </c>
      <c r="G68" s="9"/>
      <c r="H68" s="9"/>
      <c r="I68" s="9"/>
      <c r="J68" s="9">
        <v>75</v>
      </c>
      <c r="K68" s="13">
        <v>273000.27</v>
      </c>
      <c r="L68" s="13">
        <v>204750.2</v>
      </c>
      <c r="M68" s="13">
        <v>68250.070000000007</v>
      </c>
      <c r="N68" s="13"/>
      <c r="O68" s="13"/>
      <c r="P68" s="13">
        <v>273000.27</v>
      </c>
      <c r="Q68" s="13"/>
      <c r="R68" s="13"/>
      <c r="S68" s="13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7">
        <v>375</v>
      </c>
      <c r="B69" s="19"/>
      <c r="C69" s="19"/>
      <c r="D69" s="19" t="s">
        <v>526</v>
      </c>
      <c r="E69" s="19" t="s">
        <v>527</v>
      </c>
      <c r="F69" s="19" t="s">
        <v>8</v>
      </c>
      <c r="G69" s="19"/>
      <c r="H69" s="19"/>
      <c r="I69" s="19"/>
      <c r="J69" s="19">
        <v>75</v>
      </c>
      <c r="K69" s="20">
        <f>+K70</f>
        <v>31543.47</v>
      </c>
      <c r="L69" s="20">
        <f t="shared" ref="L69:S69" si="16">+L70</f>
        <v>23657.602500000001</v>
      </c>
      <c r="M69" s="20">
        <f t="shared" si="16"/>
        <v>7885.8675000000003</v>
      </c>
      <c r="N69" s="20">
        <f t="shared" si="16"/>
        <v>0</v>
      </c>
      <c r="O69" s="20">
        <f t="shared" si="16"/>
        <v>4243.43</v>
      </c>
      <c r="P69" s="20">
        <f t="shared" si="16"/>
        <v>6825.01</v>
      </c>
      <c r="Q69" s="20">
        <f t="shared" si="16"/>
        <v>6825.01</v>
      </c>
      <c r="R69" s="20">
        <f t="shared" si="16"/>
        <v>6825.01</v>
      </c>
      <c r="S69" s="20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7">
        <v>376</v>
      </c>
      <c r="B70" s="10">
        <v>129</v>
      </c>
      <c r="C70" s="10">
        <v>101</v>
      </c>
      <c r="D70" s="10" t="s">
        <v>528</v>
      </c>
      <c r="E70" s="10" t="s">
        <v>529</v>
      </c>
      <c r="F70" s="10" t="s">
        <v>11</v>
      </c>
      <c r="G70" s="10" t="s">
        <v>191</v>
      </c>
      <c r="H70" s="10" t="s">
        <v>414</v>
      </c>
      <c r="I70" s="10" t="s">
        <v>18</v>
      </c>
      <c r="J70" s="10">
        <v>75</v>
      </c>
      <c r="K70" s="11">
        <f>+O70+P70+Q70+R70+S70</f>
        <v>31543.47</v>
      </c>
      <c r="L70" s="11">
        <f>0.75*K70</f>
        <v>23657.602500000001</v>
      </c>
      <c r="M70" s="11">
        <f>+K70-L70</f>
        <v>7885.8675000000003</v>
      </c>
      <c r="N70" s="11"/>
      <c r="O70" s="11">
        <f>+O71</f>
        <v>4243.43</v>
      </c>
      <c r="P70" s="11">
        <f>+P71</f>
        <v>6825.01</v>
      </c>
      <c r="Q70" s="77">
        <v>6825.01</v>
      </c>
      <c r="R70" s="77">
        <v>6825.01</v>
      </c>
      <c r="S70" s="77">
        <v>6825.01</v>
      </c>
      <c r="T70" s="78">
        <v>6825.01</v>
      </c>
      <c r="U70" s="78">
        <v>6825.01</v>
      </c>
      <c r="V70" s="78"/>
      <c r="W70" s="78">
        <v>0</v>
      </c>
      <c r="X70" s="78">
        <v>0</v>
      </c>
      <c r="Y70" s="78">
        <v>0</v>
      </c>
      <c r="Z70" s="78">
        <v>0</v>
      </c>
      <c r="AA70" s="78">
        <v>0</v>
      </c>
      <c r="AB70" s="79">
        <v>0</v>
      </c>
      <c r="AC70" s="82"/>
    </row>
    <row r="71" spans="1:32" ht="51" x14ac:dyDescent="0.2">
      <c r="A71" s="7">
        <v>377</v>
      </c>
      <c r="B71" s="15"/>
      <c r="C71" s="15">
        <v>101</v>
      </c>
      <c r="D71" s="15" t="s">
        <v>530</v>
      </c>
      <c r="E71" s="15" t="s">
        <v>531</v>
      </c>
      <c r="F71" s="15" t="s">
        <v>15</v>
      </c>
      <c r="G71" s="15"/>
      <c r="H71" s="15"/>
      <c r="I71" s="15"/>
      <c r="J71" s="15">
        <v>75</v>
      </c>
      <c r="K71" s="16">
        <f>+O71+P71</f>
        <v>11068.44</v>
      </c>
      <c r="L71" s="16">
        <f>0.75*K71</f>
        <v>8301.33</v>
      </c>
      <c r="M71" s="16">
        <f>+K71-L71</f>
        <v>2767.1100000000006</v>
      </c>
      <c r="N71" s="16"/>
      <c r="O71" s="16">
        <v>4243.43</v>
      </c>
      <c r="P71" s="16">
        <v>6825.01</v>
      </c>
      <c r="Q71" s="16"/>
      <c r="R71" s="16"/>
      <c r="S71" s="16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9">
        <v>43100</v>
      </c>
      <c r="AD71" s="17" t="s">
        <v>749</v>
      </c>
    </row>
    <row r="72" spans="1:32" ht="38.25" x14ac:dyDescent="0.2">
      <c r="A72" s="7">
        <v>378</v>
      </c>
      <c r="B72" s="19"/>
      <c r="C72" s="19"/>
      <c r="D72" s="19" t="s">
        <v>532</v>
      </c>
      <c r="E72" s="19" t="s">
        <v>533</v>
      </c>
      <c r="F72" s="19" t="s">
        <v>8</v>
      </c>
      <c r="G72" s="19"/>
      <c r="H72" s="19"/>
      <c r="I72" s="19"/>
      <c r="J72" s="19">
        <v>75</v>
      </c>
      <c r="K72" s="20">
        <v>131040.12</v>
      </c>
      <c r="L72" s="20">
        <v>98280.09</v>
      </c>
      <c r="M72" s="20">
        <v>32760.03</v>
      </c>
      <c r="N72" s="20">
        <v>10920.01</v>
      </c>
      <c r="O72" s="20">
        <v>32760.03</v>
      </c>
      <c r="P72" s="20">
        <v>21840.02</v>
      </c>
      <c r="Q72" s="20">
        <v>21840.02</v>
      </c>
      <c r="R72" s="20">
        <v>21840.02</v>
      </c>
      <c r="S72" s="20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20"/>
    </row>
    <row r="73" spans="1:32" ht="25.5" x14ac:dyDescent="0.2">
      <c r="A73" s="7">
        <v>379</v>
      </c>
      <c r="B73" s="10">
        <v>130</v>
      </c>
      <c r="C73" s="10">
        <v>102</v>
      </c>
      <c r="D73" s="10" t="s">
        <v>534</v>
      </c>
      <c r="E73" s="10" t="s">
        <v>535</v>
      </c>
      <c r="F73" s="10" t="s">
        <v>11</v>
      </c>
      <c r="G73" s="10" t="s">
        <v>191</v>
      </c>
      <c r="H73" s="10" t="s">
        <v>479</v>
      </c>
      <c r="I73" s="10" t="s">
        <v>18</v>
      </c>
      <c r="J73" s="10">
        <v>75</v>
      </c>
      <c r="K73" s="11">
        <v>131040.12</v>
      </c>
      <c r="L73" s="11">
        <f>0.75*K73</f>
        <v>98280.09</v>
      </c>
      <c r="M73" s="11">
        <f>+K73-L73</f>
        <v>32760.03</v>
      </c>
      <c r="N73" s="11">
        <v>6670.7614999999996</v>
      </c>
      <c r="O73" s="11">
        <v>14571.789499999997</v>
      </c>
      <c r="P73" s="11">
        <v>21840.02</v>
      </c>
      <c r="Q73" s="77">
        <v>21840.02</v>
      </c>
      <c r="R73" s="77">
        <v>21840.02</v>
      </c>
      <c r="S73" s="77">
        <v>21840.02</v>
      </c>
      <c r="T73" s="80"/>
      <c r="U73" s="80"/>
      <c r="V73" s="80"/>
      <c r="W73" s="80">
        <v>0</v>
      </c>
      <c r="X73" s="80">
        <v>0</v>
      </c>
      <c r="Y73" s="80">
        <v>0</v>
      </c>
      <c r="Z73" s="80">
        <v>0</v>
      </c>
      <c r="AA73" s="80">
        <v>0</v>
      </c>
      <c r="AB73" s="81">
        <v>0</v>
      </c>
      <c r="AC73" s="77"/>
    </row>
    <row r="74" spans="1:32" ht="63.75" x14ac:dyDescent="0.2">
      <c r="A74" s="7">
        <v>380</v>
      </c>
      <c r="B74" s="9"/>
      <c r="C74" s="9">
        <v>102</v>
      </c>
      <c r="D74" s="9" t="s">
        <v>536</v>
      </c>
      <c r="E74" s="9" t="s">
        <v>537</v>
      </c>
      <c r="F74" s="9" t="s">
        <v>15</v>
      </c>
      <c r="G74" s="9"/>
      <c r="H74" s="9"/>
      <c r="I74" s="9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6"/>
      <c r="Q74" s="36"/>
      <c r="R74" s="36"/>
      <c r="S74" s="36"/>
      <c r="T74" s="50"/>
      <c r="U74" s="50"/>
      <c r="V74" s="50"/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1">
        <v>0</v>
      </c>
      <c r="AC74" s="47">
        <v>42735</v>
      </c>
      <c r="AD74" s="17" t="s">
        <v>749</v>
      </c>
    </row>
    <row r="75" spans="1:32" ht="23.25" customHeight="1" x14ac:dyDescent="0.2">
      <c r="A75" s="7">
        <v>381</v>
      </c>
      <c r="B75" s="25"/>
      <c r="C75" s="25"/>
      <c r="D75" s="25" t="s">
        <v>538</v>
      </c>
      <c r="E75" s="25" t="s">
        <v>539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4" t="s">
        <v>753</v>
      </c>
      <c r="AE75" s="57">
        <f>+K75-K76</f>
        <v>377833.58933333331</v>
      </c>
      <c r="AF75" s="57">
        <f>+L75-L76</f>
        <v>283375.19200000004</v>
      </c>
    </row>
    <row r="76" spans="1:32" x14ac:dyDescent="0.2">
      <c r="A76" s="7">
        <v>381</v>
      </c>
      <c r="B76" s="19"/>
      <c r="C76" s="19"/>
      <c r="D76" s="19" t="s">
        <v>538</v>
      </c>
      <c r="E76" s="19" t="s">
        <v>539</v>
      </c>
      <c r="F76" s="19" t="s">
        <v>5</v>
      </c>
      <c r="G76" s="19"/>
      <c r="H76" s="19"/>
      <c r="I76" s="19"/>
      <c r="J76" s="19">
        <v>75</v>
      </c>
      <c r="K76" s="20">
        <f>+K77+K90+K97+K100+K105</f>
        <v>1209935.7439999999</v>
      </c>
      <c r="L76" s="20">
        <f t="shared" ref="L76:S76" si="17">+L77+L90+L97+L100+L105</f>
        <v>907451.80799999996</v>
      </c>
      <c r="M76" s="20">
        <f t="shared" si="17"/>
        <v>302483.93599999999</v>
      </c>
      <c r="N76" s="20">
        <f t="shared" si="17"/>
        <v>24554.540499999999</v>
      </c>
      <c r="O76" s="20">
        <f t="shared" si="17"/>
        <v>269927.43350000004</v>
      </c>
      <c r="P76" s="20">
        <f t="shared" si="17"/>
        <v>297530.97774999996</v>
      </c>
      <c r="Q76" s="20">
        <f t="shared" si="17"/>
        <v>234630.45224999997</v>
      </c>
      <c r="R76" s="20">
        <f t="shared" si="17"/>
        <v>191646.16999999998</v>
      </c>
      <c r="S76" s="20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20"/>
    </row>
    <row r="77" spans="1:32" ht="51" x14ac:dyDescent="0.2">
      <c r="A77" s="7">
        <v>382</v>
      </c>
      <c r="B77" s="19"/>
      <c r="C77" s="19"/>
      <c r="D77" s="19" t="s">
        <v>540</v>
      </c>
      <c r="E77" s="19" t="s">
        <v>541</v>
      </c>
      <c r="F77" s="19" t="s">
        <v>8</v>
      </c>
      <c r="G77" s="19"/>
      <c r="H77" s="19"/>
      <c r="I77" s="19"/>
      <c r="J77" s="19">
        <v>75</v>
      </c>
      <c r="K77" s="20">
        <f>+K78+K80+K82+K84+K86+K88</f>
        <v>457088.473</v>
      </c>
      <c r="L77" s="20">
        <f t="shared" ref="L77:S77" si="18">+L78+L80+L82+L84+L86+L88</f>
        <v>342816.35475</v>
      </c>
      <c r="M77" s="20">
        <f t="shared" si="18"/>
        <v>114272.11825</v>
      </c>
      <c r="N77" s="20">
        <f t="shared" si="18"/>
        <v>14398.795</v>
      </c>
      <c r="O77" s="20">
        <f t="shared" si="18"/>
        <v>132594.36275</v>
      </c>
      <c r="P77" s="20">
        <f t="shared" si="18"/>
        <v>123535.18524999999</v>
      </c>
      <c r="Q77" s="20">
        <f t="shared" si="18"/>
        <v>62186.709999999992</v>
      </c>
      <c r="R77" s="20">
        <f t="shared" si="18"/>
        <v>62186.709999999992</v>
      </c>
      <c r="S77" s="20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20"/>
    </row>
    <row r="78" spans="1:32" ht="38.25" x14ac:dyDescent="0.2">
      <c r="A78" s="7">
        <v>383</v>
      </c>
      <c r="B78" s="10">
        <v>131</v>
      </c>
      <c r="C78" s="10">
        <v>103</v>
      </c>
      <c r="D78" s="10" t="s">
        <v>542</v>
      </c>
      <c r="E78" s="10" t="s">
        <v>543</v>
      </c>
      <c r="F78" s="10" t="s">
        <v>11</v>
      </c>
      <c r="G78" s="10" t="s">
        <v>191</v>
      </c>
      <c r="H78" s="10" t="s">
        <v>414</v>
      </c>
      <c r="I78" s="10" t="s">
        <v>18</v>
      </c>
      <c r="J78" s="10">
        <v>75</v>
      </c>
      <c r="K78" s="11">
        <f>+N78+O78+P78+Q78+R78+S78</f>
        <v>80493.535000000003</v>
      </c>
      <c r="L78" s="11">
        <f t="shared" ref="L78:L84" si="19">0.75*K78</f>
        <v>60370.151250000003</v>
      </c>
      <c r="M78" s="11">
        <f t="shared" ref="M78:M84" si="20">+K78-L78</f>
        <v>20123.383750000001</v>
      </c>
      <c r="N78" s="11">
        <v>2061</v>
      </c>
      <c r="O78" s="11">
        <v>18387.474999999999</v>
      </c>
      <c r="P78" s="11">
        <v>30000</v>
      </c>
      <c r="Q78" s="77">
        <v>10015.02</v>
      </c>
      <c r="R78" s="77">
        <v>10015.02</v>
      </c>
      <c r="S78" s="77">
        <v>10015.02</v>
      </c>
      <c r="T78" s="80">
        <v>10015.02</v>
      </c>
      <c r="U78" s="80">
        <v>10015.02</v>
      </c>
      <c r="V78" s="80"/>
      <c r="W78" s="80">
        <v>0</v>
      </c>
      <c r="X78" s="80">
        <v>0</v>
      </c>
      <c r="Y78" s="80">
        <v>0</v>
      </c>
      <c r="Z78" s="80">
        <v>0</v>
      </c>
      <c r="AA78" s="80">
        <v>0</v>
      </c>
      <c r="AB78" s="81">
        <v>0</v>
      </c>
      <c r="AC78" s="77"/>
    </row>
    <row r="79" spans="1:32" ht="51" x14ac:dyDescent="0.2">
      <c r="A79" s="7">
        <v>384</v>
      </c>
      <c r="B79" s="9"/>
      <c r="C79" s="9">
        <v>103</v>
      </c>
      <c r="D79" s="9" t="s">
        <v>544</v>
      </c>
      <c r="E79" s="9" t="s">
        <v>545</v>
      </c>
      <c r="F79" s="9" t="s">
        <v>15</v>
      </c>
      <c r="G79" s="9"/>
      <c r="H79" s="9"/>
      <c r="I79" s="9"/>
      <c r="J79" s="9">
        <v>75</v>
      </c>
      <c r="K79" s="13">
        <f>+N79+O79+P79</f>
        <v>50448.474999999999</v>
      </c>
      <c r="L79" s="13">
        <f t="shared" si="19"/>
        <v>37836.356249999997</v>
      </c>
      <c r="M79" s="13">
        <f t="shared" si="20"/>
        <v>12612.118750000001</v>
      </c>
      <c r="N79" s="13">
        <v>2061</v>
      </c>
      <c r="O79" s="13">
        <f>17939*1.025</f>
        <v>18387.474999999999</v>
      </c>
      <c r="P79" s="13">
        <v>30000</v>
      </c>
      <c r="Q79" s="13"/>
      <c r="R79" s="13"/>
      <c r="S79" s="13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7" t="s">
        <v>749</v>
      </c>
    </row>
    <row r="80" spans="1:32" ht="51" x14ac:dyDescent="0.2">
      <c r="A80" s="7">
        <v>385</v>
      </c>
      <c r="B80" s="10">
        <v>132</v>
      </c>
      <c r="C80" s="10">
        <v>104</v>
      </c>
      <c r="D80" s="10" t="s">
        <v>546</v>
      </c>
      <c r="E80" s="10" t="s">
        <v>547</v>
      </c>
      <c r="F80" s="10" t="s">
        <v>11</v>
      </c>
      <c r="G80" s="10" t="s">
        <v>302</v>
      </c>
      <c r="H80" s="10" t="s">
        <v>414</v>
      </c>
      <c r="I80" s="10" t="s">
        <v>18</v>
      </c>
      <c r="J80" s="10">
        <v>75</v>
      </c>
      <c r="K80" s="11">
        <f>+N80+O80+P80+Q80+R80+S80</f>
        <v>54652.522500000006</v>
      </c>
      <c r="L80" s="11">
        <f t="shared" si="19"/>
        <v>40989.391875000001</v>
      </c>
      <c r="M80" s="11">
        <f t="shared" si="20"/>
        <v>13663.130625000005</v>
      </c>
      <c r="N80" s="11">
        <v>1708.675</v>
      </c>
      <c r="O80" s="11">
        <v>8983.8174999999992</v>
      </c>
      <c r="P80" s="11">
        <v>11200</v>
      </c>
      <c r="Q80" s="77">
        <v>10920.01</v>
      </c>
      <c r="R80" s="77">
        <v>10920.01</v>
      </c>
      <c r="S80" s="77">
        <v>10920.01</v>
      </c>
      <c r="T80" s="80">
        <v>10920.01</v>
      </c>
      <c r="U80" s="80">
        <v>10920.01</v>
      </c>
      <c r="V80" s="80"/>
      <c r="W80" s="80">
        <v>0</v>
      </c>
      <c r="X80" s="80">
        <v>0</v>
      </c>
      <c r="Y80" s="80">
        <v>0</v>
      </c>
      <c r="Z80" s="80">
        <v>0</v>
      </c>
      <c r="AA80" s="80">
        <v>0</v>
      </c>
      <c r="AB80" s="81">
        <v>0</v>
      </c>
      <c r="AC80" s="82"/>
    </row>
    <row r="81" spans="1:30" ht="63.75" x14ac:dyDescent="0.2">
      <c r="A81" s="7">
        <v>386</v>
      </c>
      <c r="B81" s="9"/>
      <c r="C81" s="9">
        <v>104</v>
      </c>
      <c r="D81" s="9" t="s">
        <v>548</v>
      </c>
      <c r="E81" s="9" t="s">
        <v>549</v>
      </c>
      <c r="F81" s="9" t="s">
        <v>15</v>
      </c>
      <c r="G81" s="9"/>
      <c r="H81" s="9"/>
      <c r="I81" s="9"/>
      <c r="J81" s="9">
        <v>75</v>
      </c>
      <c r="K81" s="13">
        <f>+N81+O81+P81</f>
        <v>21892.4925</v>
      </c>
      <c r="L81" s="13">
        <f t="shared" si="19"/>
        <v>16419.369375000002</v>
      </c>
      <c r="M81" s="13">
        <f t="shared" si="20"/>
        <v>5473.1231249999983</v>
      </c>
      <c r="N81" s="13">
        <f>1667*1.025</f>
        <v>1708.675</v>
      </c>
      <c r="O81" s="13">
        <f>8764.7*1.025</f>
        <v>8983.8174999999992</v>
      </c>
      <c r="P81" s="13">
        <v>11200</v>
      </c>
      <c r="Q81" s="13"/>
      <c r="R81" s="13"/>
      <c r="S81" s="13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7" t="s">
        <v>749</v>
      </c>
    </row>
    <row r="82" spans="1:30" ht="38.25" x14ac:dyDescent="0.2">
      <c r="A82" s="7">
        <v>387</v>
      </c>
      <c r="B82" s="10">
        <v>133</v>
      </c>
      <c r="C82" s="10">
        <v>105</v>
      </c>
      <c r="D82" s="10" t="s">
        <v>550</v>
      </c>
      <c r="E82" s="10" t="s">
        <v>551</v>
      </c>
      <c r="F82" s="10" t="s">
        <v>11</v>
      </c>
      <c r="G82" s="10" t="s">
        <v>302</v>
      </c>
      <c r="H82" s="10" t="s">
        <v>414</v>
      </c>
      <c r="I82" s="10" t="s">
        <v>18</v>
      </c>
      <c r="J82" s="10">
        <v>75</v>
      </c>
      <c r="K82" s="11">
        <f>+N82+O82+P82+Q82+R82+S82</f>
        <v>48349.785499999991</v>
      </c>
      <c r="L82" s="11">
        <f t="shared" si="19"/>
        <v>36262.339124999991</v>
      </c>
      <c r="M82" s="11">
        <f t="shared" si="20"/>
        <v>12087.446375</v>
      </c>
      <c r="N82" s="11">
        <v>3950.74</v>
      </c>
      <c r="O82" s="11">
        <v>10734.025499999998</v>
      </c>
      <c r="P82" s="11">
        <v>8190.01</v>
      </c>
      <c r="Q82" s="77">
        <v>8491.67</v>
      </c>
      <c r="R82" s="77">
        <v>8491.67</v>
      </c>
      <c r="S82" s="77">
        <v>8491.67</v>
      </c>
      <c r="T82" s="80">
        <v>8491.67</v>
      </c>
      <c r="U82" s="80">
        <v>8491.67</v>
      </c>
      <c r="V82" s="80"/>
      <c r="W82" s="80">
        <v>0</v>
      </c>
      <c r="X82" s="80">
        <v>0</v>
      </c>
      <c r="Y82" s="80">
        <v>0</v>
      </c>
      <c r="Z82" s="80">
        <v>0</v>
      </c>
      <c r="AA82" s="80">
        <v>0</v>
      </c>
      <c r="AB82" s="81">
        <v>0</v>
      </c>
      <c r="AC82" s="82"/>
    </row>
    <row r="83" spans="1:30" ht="38.25" x14ac:dyDescent="0.2">
      <c r="A83" s="7">
        <v>388</v>
      </c>
      <c r="B83" s="9"/>
      <c r="C83" s="9">
        <v>105</v>
      </c>
      <c r="D83" s="9" t="s">
        <v>552</v>
      </c>
      <c r="E83" s="9" t="s">
        <v>551</v>
      </c>
      <c r="F83" s="9" t="s">
        <v>15</v>
      </c>
      <c r="G83" s="9"/>
      <c r="H83" s="9"/>
      <c r="I83" s="9"/>
      <c r="J83" s="9">
        <v>75</v>
      </c>
      <c r="K83" s="13">
        <f>+N83+O83+P83</f>
        <v>22874.775499999996</v>
      </c>
      <c r="L83" s="13">
        <f t="shared" si="19"/>
        <v>17156.081624999999</v>
      </c>
      <c r="M83" s="13">
        <f t="shared" si="20"/>
        <v>5718.6938749999972</v>
      </c>
      <c r="N83" s="13">
        <v>3950.74</v>
      </c>
      <c r="O83" s="13">
        <f>10472.22*1.025</f>
        <v>10734.025499999998</v>
      </c>
      <c r="P83" s="13">
        <v>8190.01</v>
      </c>
      <c r="Q83" s="13"/>
      <c r="R83" s="13"/>
      <c r="S83" s="13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7" t="s">
        <v>749</v>
      </c>
    </row>
    <row r="84" spans="1:30" ht="38.25" x14ac:dyDescent="0.2">
      <c r="A84" s="7">
        <v>389</v>
      </c>
      <c r="B84" s="10">
        <v>134</v>
      </c>
      <c r="C84" s="10">
        <v>106</v>
      </c>
      <c r="D84" s="10" t="s">
        <v>553</v>
      </c>
      <c r="E84" s="10" t="s">
        <v>554</v>
      </c>
      <c r="F84" s="10" t="s">
        <v>11</v>
      </c>
      <c r="G84" s="10" t="s">
        <v>302</v>
      </c>
      <c r="H84" s="10" t="s">
        <v>414</v>
      </c>
      <c r="I84" s="10" t="s">
        <v>18</v>
      </c>
      <c r="J84" s="10">
        <v>75</v>
      </c>
      <c r="K84" s="11">
        <f>+N84+O84+P84+Q84+R84+S84</f>
        <v>49140.05</v>
      </c>
      <c r="L84" s="11">
        <f t="shared" si="19"/>
        <v>36855.037500000006</v>
      </c>
      <c r="M84" s="11">
        <f t="shared" si="20"/>
        <v>12285.012499999997</v>
      </c>
      <c r="N84" s="11">
        <v>3675.81</v>
      </c>
      <c r="O84" s="11">
        <v>13011.544749999999</v>
      </c>
      <c r="P84" s="11">
        <v>7882.66525</v>
      </c>
      <c r="Q84" s="77">
        <v>8190.01</v>
      </c>
      <c r="R84" s="77">
        <v>8190.01</v>
      </c>
      <c r="S84" s="77">
        <v>8190.01</v>
      </c>
      <c r="T84" s="80">
        <v>8190.01</v>
      </c>
      <c r="U84" s="80">
        <v>8190.01</v>
      </c>
      <c r="V84" s="80"/>
      <c r="W84" s="80">
        <v>0</v>
      </c>
      <c r="X84" s="80">
        <v>0</v>
      </c>
      <c r="Y84" s="80">
        <v>0</v>
      </c>
      <c r="Z84" s="80">
        <v>0</v>
      </c>
      <c r="AA84" s="80">
        <v>0</v>
      </c>
      <c r="AB84" s="81">
        <v>0</v>
      </c>
      <c r="AC84" s="82"/>
    </row>
    <row r="85" spans="1:30" ht="38.25" x14ac:dyDescent="0.2">
      <c r="A85" s="7">
        <v>390</v>
      </c>
      <c r="B85" s="9"/>
      <c r="C85" s="9">
        <v>106</v>
      </c>
      <c r="D85" s="9" t="s">
        <v>555</v>
      </c>
      <c r="E85" s="9" t="s">
        <v>554</v>
      </c>
      <c r="F85" s="9" t="s">
        <v>15</v>
      </c>
      <c r="G85" s="9"/>
      <c r="H85" s="9"/>
      <c r="I85" s="9"/>
      <c r="J85" s="9">
        <v>75</v>
      </c>
      <c r="K85" s="13">
        <v>24570.02</v>
      </c>
      <c r="L85" s="13">
        <v>18427.509999999998</v>
      </c>
      <c r="M85" s="13">
        <v>6142.51</v>
      </c>
      <c r="N85" s="13">
        <v>3675.81</v>
      </c>
      <c r="O85" s="13">
        <f>12694.19*1.025</f>
        <v>13011.544749999999</v>
      </c>
      <c r="P85" s="13">
        <f>+K85-N85-O85</f>
        <v>7882.66525</v>
      </c>
      <c r="Q85" s="13"/>
      <c r="R85" s="13"/>
      <c r="S85" s="13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7">
        <v>391</v>
      </c>
      <c r="B86" s="10">
        <v>135</v>
      </c>
      <c r="C86" s="10">
        <v>107</v>
      </c>
      <c r="D86" s="10" t="s">
        <v>556</v>
      </c>
      <c r="E86" s="10" t="s">
        <v>557</v>
      </c>
      <c r="F86" s="10" t="s">
        <v>11</v>
      </c>
      <c r="G86" s="10" t="s">
        <v>302</v>
      </c>
      <c r="H86" s="10" t="s">
        <v>414</v>
      </c>
      <c r="I86" s="10" t="s">
        <v>18</v>
      </c>
      <c r="J86" s="10">
        <v>75</v>
      </c>
      <c r="K86" s="11">
        <f>+N86+O86+P86+Q86+R86+S86</f>
        <v>172330.06999999998</v>
      </c>
      <c r="L86" s="11">
        <f>0.75*K86</f>
        <v>129247.55249999999</v>
      </c>
      <c r="M86" s="11">
        <f>+K86-L86</f>
        <v>43082.517499999987</v>
      </c>
      <c r="N86" s="11"/>
      <c r="O86" s="11">
        <v>74927.5</v>
      </c>
      <c r="P86" s="11">
        <v>48262.509999999995</v>
      </c>
      <c r="Q86" s="77">
        <v>16380.02</v>
      </c>
      <c r="R86" s="77">
        <v>16380.02</v>
      </c>
      <c r="S86" s="77">
        <v>16380.02</v>
      </c>
      <c r="T86" s="80">
        <v>16380.02</v>
      </c>
      <c r="U86" s="80">
        <v>16380.02</v>
      </c>
      <c r="V86" s="80"/>
      <c r="W86" s="80">
        <v>0</v>
      </c>
      <c r="X86" s="80">
        <v>0</v>
      </c>
      <c r="Y86" s="80">
        <v>0</v>
      </c>
      <c r="Z86" s="80">
        <v>0</v>
      </c>
      <c r="AA86" s="80">
        <v>0</v>
      </c>
      <c r="AB86" s="81">
        <v>0</v>
      </c>
      <c r="AC86" s="82"/>
    </row>
    <row r="87" spans="1:30" ht="63.75" x14ac:dyDescent="0.2">
      <c r="A87" s="7">
        <v>392</v>
      </c>
      <c r="B87" s="9"/>
      <c r="C87" s="9">
        <v>107</v>
      </c>
      <c r="D87" s="9" t="s">
        <v>558</v>
      </c>
      <c r="E87" s="9" t="s">
        <v>559</v>
      </c>
      <c r="F87" s="9" t="s">
        <v>15</v>
      </c>
      <c r="G87" s="9"/>
      <c r="H87" s="9"/>
      <c r="I87" s="9"/>
      <c r="J87" s="9">
        <v>75</v>
      </c>
      <c r="K87" s="13">
        <v>123190.01</v>
      </c>
      <c r="L87" s="13">
        <v>92392.5</v>
      </c>
      <c r="M87" s="13">
        <v>30797.51</v>
      </c>
      <c r="N87" s="13"/>
      <c r="O87" s="13">
        <f>73100*1.025</f>
        <v>74927.5</v>
      </c>
      <c r="P87" s="13">
        <f>+K87-O87</f>
        <v>48262.509999999995</v>
      </c>
      <c r="Q87" s="13"/>
      <c r="R87" s="13"/>
      <c r="S87" s="13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7">
        <v>393</v>
      </c>
      <c r="B88" s="10">
        <v>136</v>
      </c>
      <c r="C88" s="10">
        <v>108</v>
      </c>
      <c r="D88" s="10" t="s">
        <v>560</v>
      </c>
      <c r="E88" s="10" t="s">
        <v>561</v>
      </c>
      <c r="F88" s="10" t="s">
        <v>11</v>
      </c>
      <c r="G88" s="10" t="s">
        <v>302</v>
      </c>
      <c r="H88" s="10" t="s">
        <v>414</v>
      </c>
      <c r="I88" s="10" t="s">
        <v>18</v>
      </c>
      <c r="J88" s="10">
        <v>75</v>
      </c>
      <c r="K88" s="11">
        <f>+N88+O88+P88+Q88+R88+S88</f>
        <v>52122.509999999995</v>
      </c>
      <c r="L88" s="11">
        <f>0.75*K88</f>
        <v>39091.882499999992</v>
      </c>
      <c r="M88" s="11">
        <f>+K88-L88</f>
        <v>13030.627500000002</v>
      </c>
      <c r="N88" s="11">
        <v>3002.57</v>
      </c>
      <c r="O88" s="11">
        <v>6550</v>
      </c>
      <c r="P88" s="11">
        <v>18000</v>
      </c>
      <c r="Q88" s="77">
        <v>8189.98</v>
      </c>
      <c r="R88" s="77">
        <v>8189.98</v>
      </c>
      <c r="S88" s="77">
        <v>8189.98</v>
      </c>
      <c r="T88" s="80">
        <v>8189.98</v>
      </c>
      <c r="U88" s="80">
        <v>8189.98</v>
      </c>
      <c r="V88" s="80"/>
      <c r="W88" s="80">
        <v>0</v>
      </c>
      <c r="X88" s="80">
        <v>0</v>
      </c>
      <c r="Y88" s="80">
        <v>0</v>
      </c>
      <c r="Z88" s="80">
        <v>0</v>
      </c>
      <c r="AA88" s="80">
        <v>0</v>
      </c>
      <c r="AB88" s="81">
        <v>0</v>
      </c>
      <c r="AC88" s="82"/>
    </row>
    <row r="89" spans="1:30" ht="63.75" x14ac:dyDescent="0.2">
      <c r="A89" s="7">
        <v>394</v>
      </c>
      <c r="B89" s="9"/>
      <c r="C89" s="9">
        <v>108</v>
      </c>
      <c r="D89" s="9" t="s">
        <v>562</v>
      </c>
      <c r="E89" s="9" t="s">
        <v>563</v>
      </c>
      <c r="F89" s="9" t="s">
        <v>15</v>
      </c>
      <c r="G89" s="9"/>
      <c r="H89" s="9"/>
      <c r="I89" s="9"/>
      <c r="J89" s="9">
        <v>75</v>
      </c>
      <c r="K89" s="13">
        <f>+N89+O89+P89</f>
        <v>27552.57</v>
      </c>
      <c r="L89" s="13">
        <f>0.75*K89</f>
        <v>20664.427499999998</v>
      </c>
      <c r="M89" s="13">
        <f>+K89-L89</f>
        <v>6888.1425000000017</v>
      </c>
      <c r="N89" s="13">
        <v>3002.57</v>
      </c>
      <c r="O89" s="13">
        <v>6550</v>
      </c>
      <c r="P89" s="13">
        <v>18000</v>
      </c>
      <c r="Q89" s="13"/>
      <c r="R89" s="13"/>
      <c r="S89" s="13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7" t="s">
        <v>749</v>
      </c>
    </row>
    <row r="90" spans="1:30" ht="38.25" x14ac:dyDescent="0.2">
      <c r="A90" s="7">
        <v>395</v>
      </c>
      <c r="B90" s="19"/>
      <c r="C90" s="19"/>
      <c r="D90" s="19" t="s">
        <v>564</v>
      </c>
      <c r="E90" s="19" t="s">
        <v>565</v>
      </c>
      <c r="F90" s="19" t="s">
        <v>8</v>
      </c>
      <c r="G90" s="19"/>
      <c r="H90" s="19"/>
      <c r="I90" s="19"/>
      <c r="J90" s="19">
        <v>75</v>
      </c>
      <c r="K90" s="20">
        <f>+K91+K93+K95</f>
        <v>217375.976</v>
      </c>
      <c r="L90" s="20">
        <f t="shared" ref="L90:S90" si="21">+L91+L93+L95</f>
        <v>163031.98199999999</v>
      </c>
      <c r="M90" s="20">
        <f t="shared" si="21"/>
        <v>54343.994000000006</v>
      </c>
      <c r="N90" s="20">
        <f t="shared" si="21"/>
        <v>6326.5459999999994</v>
      </c>
      <c r="O90" s="20">
        <f t="shared" si="21"/>
        <v>53649.48775</v>
      </c>
      <c r="P90" s="20">
        <f t="shared" si="21"/>
        <v>39067.69</v>
      </c>
      <c r="Q90" s="20">
        <f t="shared" si="21"/>
        <v>40196.852250000004</v>
      </c>
      <c r="R90" s="20">
        <f t="shared" si="21"/>
        <v>39067.700000000004</v>
      </c>
      <c r="S90" s="20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7">
        <v>396</v>
      </c>
      <c r="B91" s="10">
        <v>137</v>
      </c>
      <c r="C91" s="10">
        <v>109</v>
      </c>
      <c r="D91" s="10" t="s">
        <v>566</v>
      </c>
      <c r="E91" s="10" t="s">
        <v>567</v>
      </c>
      <c r="F91" s="10" t="s">
        <v>11</v>
      </c>
      <c r="G91" s="10" t="s">
        <v>28</v>
      </c>
      <c r="H91" s="10" t="s">
        <v>414</v>
      </c>
      <c r="I91" s="10" t="s">
        <v>18</v>
      </c>
      <c r="J91" s="10">
        <v>75</v>
      </c>
      <c r="K91" s="11">
        <f>+O91+P91+Q91+R91+S91</f>
        <v>50950.02</v>
      </c>
      <c r="L91" s="11">
        <f>0.75*K91</f>
        <v>38212.514999999999</v>
      </c>
      <c r="M91" s="11">
        <f>+K91-L91</f>
        <v>12737.504999999997</v>
      </c>
      <c r="N91" s="11"/>
      <c r="O91" s="11">
        <v>15854.197749999999</v>
      </c>
      <c r="P91" s="11">
        <v>8491.66</v>
      </c>
      <c r="Q91" s="77">
        <v>9620.8222500000011</v>
      </c>
      <c r="R91" s="77">
        <v>8491.67</v>
      </c>
      <c r="S91" s="77">
        <v>8491.67</v>
      </c>
      <c r="T91" s="78">
        <v>8491.67</v>
      </c>
      <c r="U91" s="78">
        <v>8491.67</v>
      </c>
      <c r="V91" s="78"/>
      <c r="W91" s="78">
        <v>0</v>
      </c>
      <c r="X91" s="78">
        <v>0</v>
      </c>
      <c r="Y91" s="78">
        <v>0</v>
      </c>
      <c r="Z91" s="78">
        <v>0</v>
      </c>
      <c r="AA91" s="78">
        <v>0</v>
      </c>
      <c r="AB91" s="79">
        <v>0</v>
      </c>
      <c r="AC91" s="82"/>
    </row>
    <row r="92" spans="1:30" ht="38.25" x14ac:dyDescent="0.2">
      <c r="A92" s="7">
        <v>397</v>
      </c>
      <c r="B92" s="15"/>
      <c r="C92" s="15">
        <v>109</v>
      </c>
      <c r="D92" s="15" t="s">
        <v>568</v>
      </c>
      <c r="E92" s="15" t="s">
        <v>567</v>
      </c>
      <c r="F92" s="15" t="s">
        <v>15</v>
      </c>
      <c r="G92" s="15"/>
      <c r="H92" s="15"/>
      <c r="I92" s="15"/>
      <c r="J92" s="15">
        <v>75</v>
      </c>
      <c r="K92" s="16">
        <v>33966.68</v>
      </c>
      <c r="L92" s="16">
        <v>25475.01</v>
      </c>
      <c r="M92" s="16">
        <v>8491.67</v>
      </c>
      <c r="N92" s="16"/>
      <c r="O92" s="16">
        <f>15467.51*1.025</f>
        <v>15854.197749999999</v>
      </c>
      <c r="P92" s="16">
        <v>8491.66</v>
      </c>
      <c r="Q92" s="16">
        <f>+K92-O92-P92</f>
        <v>9620.8222500000011</v>
      </c>
      <c r="R92" s="16"/>
      <c r="S92" s="16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9">
        <v>43465</v>
      </c>
    </row>
    <row r="93" spans="1:30" ht="38.25" x14ac:dyDescent="0.2">
      <c r="A93" s="7">
        <v>398</v>
      </c>
      <c r="B93" s="10">
        <v>138</v>
      </c>
      <c r="C93" s="10">
        <v>110</v>
      </c>
      <c r="D93" s="10" t="s">
        <v>569</v>
      </c>
      <c r="E93" s="10" t="s">
        <v>570</v>
      </c>
      <c r="F93" s="10" t="s">
        <v>11</v>
      </c>
      <c r="G93" s="10" t="s">
        <v>28</v>
      </c>
      <c r="H93" s="10" t="s">
        <v>414</v>
      </c>
      <c r="I93" s="10" t="s">
        <v>18</v>
      </c>
      <c r="J93" s="10">
        <v>75</v>
      </c>
      <c r="K93" s="11">
        <f>+O93+P93+Q93+R93+S93+N93</f>
        <v>116425.976</v>
      </c>
      <c r="L93" s="11">
        <f>0.75*K93</f>
        <v>87319.481999999989</v>
      </c>
      <c r="M93" s="11">
        <f>+K93-L93</f>
        <v>29106.494000000006</v>
      </c>
      <c r="N93" s="11">
        <v>6326.5459999999994</v>
      </c>
      <c r="O93" s="11">
        <v>21128.63</v>
      </c>
      <c r="P93" s="11">
        <v>22242.7</v>
      </c>
      <c r="Q93" s="77">
        <v>22242.7</v>
      </c>
      <c r="R93" s="77">
        <v>22242.7</v>
      </c>
      <c r="S93" s="77">
        <v>22242.7</v>
      </c>
      <c r="T93" s="78">
        <v>22242.7</v>
      </c>
      <c r="U93" s="78">
        <v>22242.7</v>
      </c>
      <c r="V93" s="78"/>
      <c r="W93" s="78">
        <v>0</v>
      </c>
      <c r="X93" s="78">
        <v>0</v>
      </c>
      <c r="Y93" s="78">
        <v>0</v>
      </c>
      <c r="Z93" s="78">
        <v>0</v>
      </c>
      <c r="AA93" s="78">
        <v>0</v>
      </c>
      <c r="AB93" s="79">
        <v>0</v>
      </c>
      <c r="AC93" s="82"/>
    </row>
    <row r="94" spans="1:30" ht="38.25" x14ac:dyDescent="0.2">
      <c r="A94" s="7">
        <v>399</v>
      </c>
      <c r="B94" s="15"/>
      <c r="C94" s="15">
        <v>110</v>
      </c>
      <c r="D94" s="15" t="s">
        <v>571</v>
      </c>
      <c r="E94" s="15" t="s">
        <v>570</v>
      </c>
      <c r="F94" s="15" t="s">
        <v>15</v>
      </c>
      <c r="G94" s="15"/>
      <c r="H94" s="15"/>
      <c r="I94" s="15"/>
      <c r="J94" s="15">
        <v>75</v>
      </c>
      <c r="K94" s="16">
        <f>+P94+O94+N94</f>
        <v>49697.876000000004</v>
      </c>
      <c r="L94" s="16">
        <f>0.75*K94</f>
        <v>37273.407000000007</v>
      </c>
      <c r="M94" s="16">
        <f>+K94-L94</f>
        <v>12424.468999999997</v>
      </c>
      <c r="N94" s="16">
        <f>6172.24*1.025</f>
        <v>6326.5459999999994</v>
      </c>
      <c r="O94" s="16">
        <v>21128.63</v>
      </c>
      <c r="P94" s="16">
        <v>22242.7</v>
      </c>
      <c r="Q94" s="16"/>
      <c r="R94" s="16"/>
      <c r="S94" s="16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9">
        <v>43100</v>
      </c>
      <c r="AD94" s="17" t="s">
        <v>749</v>
      </c>
    </row>
    <row r="95" spans="1:30" ht="38.25" x14ac:dyDescent="0.2">
      <c r="A95" s="7">
        <v>400</v>
      </c>
      <c r="B95" s="10">
        <v>139</v>
      </c>
      <c r="C95" s="10">
        <v>111</v>
      </c>
      <c r="D95" s="10" t="s">
        <v>572</v>
      </c>
      <c r="E95" s="10" t="s">
        <v>573</v>
      </c>
      <c r="F95" s="10" t="s">
        <v>11</v>
      </c>
      <c r="G95" s="10" t="s">
        <v>28</v>
      </c>
      <c r="H95" s="10" t="s">
        <v>414</v>
      </c>
      <c r="I95" s="10" t="s">
        <v>18</v>
      </c>
      <c r="J95" s="10">
        <v>75</v>
      </c>
      <c r="K95" s="11">
        <f>+O95+P95+Q95+R95+S95</f>
        <v>49999.98</v>
      </c>
      <c r="L95" s="11">
        <f>0.75*K95</f>
        <v>37499.985000000001</v>
      </c>
      <c r="M95" s="11">
        <f>+K95-L95</f>
        <v>12499.995000000003</v>
      </c>
      <c r="N95" s="11"/>
      <c r="O95" s="11">
        <v>16666.66</v>
      </c>
      <c r="P95" s="11">
        <v>8333.33</v>
      </c>
      <c r="Q95" s="77">
        <v>8333.33</v>
      </c>
      <c r="R95" s="77">
        <v>8333.33</v>
      </c>
      <c r="S95" s="77">
        <v>8333.33</v>
      </c>
      <c r="T95" s="78">
        <v>8333.33</v>
      </c>
      <c r="U95" s="78">
        <v>8333.33</v>
      </c>
      <c r="V95" s="78"/>
      <c r="W95" s="78">
        <v>0</v>
      </c>
      <c r="X95" s="78">
        <v>0</v>
      </c>
      <c r="Y95" s="78">
        <v>0</v>
      </c>
      <c r="Z95" s="78">
        <v>0</v>
      </c>
      <c r="AA95" s="78">
        <v>0</v>
      </c>
      <c r="AB95" s="79">
        <v>0</v>
      </c>
      <c r="AC95" s="82"/>
    </row>
    <row r="96" spans="1:30" x14ac:dyDescent="0.2">
      <c r="A96" s="7">
        <v>401</v>
      </c>
      <c r="B96" s="15"/>
      <c r="C96" s="15">
        <v>111</v>
      </c>
      <c r="D96" s="15" t="s">
        <v>574</v>
      </c>
      <c r="E96" s="15" t="s">
        <v>573</v>
      </c>
      <c r="F96" s="15" t="s">
        <v>15</v>
      </c>
      <c r="G96" s="15"/>
      <c r="H96" s="15"/>
      <c r="I96" s="15"/>
      <c r="J96" s="15">
        <v>75</v>
      </c>
      <c r="K96" s="16">
        <v>33333.32</v>
      </c>
      <c r="L96" s="16">
        <v>24999.99</v>
      </c>
      <c r="M96" s="16">
        <v>8333.33</v>
      </c>
      <c r="N96" s="16"/>
      <c r="O96" s="16">
        <f>10340.73*1.025</f>
        <v>10599.248249999999</v>
      </c>
      <c r="P96" s="16">
        <v>8333.33</v>
      </c>
      <c r="Q96" s="16">
        <f>+K96-O96-P96</f>
        <v>14400.741750000003</v>
      </c>
      <c r="R96" s="16"/>
      <c r="S96" s="16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9">
        <v>43465</v>
      </c>
    </row>
    <row r="97" spans="1:32" ht="38.25" x14ac:dyDescent="0.2">
      <c r="A97" s="7">
        <v>402</v>
      </c>
      <c r="B97" s="19"/>
      <c r="C97" s="19"/>
      <c r="D97" s="19" t="s">
        <v>575</v>
      </c>
      <c r="E97" s="19" t="s">
        <v>576</v>
      </c>
      <c r="F97" s="19" t="s">
        <v>8</v>
      </c>
      <c r="G97" s="19"/>
      <c r="H97" s="19"/>
      <c r="I97" s="19"/>
      <c r="J97" s="19">
        <v>75</v>
      </c>
      <c r="K97" s="20">
        <f>+K98</f>
        <v>37161.395499999999</v>
      </c>
      <c r="L97" s="20">
        <f t="shared" ref="L97:S97" si="22">+L98</f>
        <v>27871.046624999999</v>
      </c>
      <c r="M97" s="20">
        <f t="shared" si="22"/>
        <v>9290.3488749999997</v>
      </c>
      <c r="N97" s="20"/>
      <c r="O97" s="20">
        <f t="shared" si="22"/>
        <v>3040.3754999999996</v>
      </c>
      <c r="P97" s="20">
        <f t="shared" si="22"/>
        <v>11146</v>
      </c>
      <c r="Q97" s="20">
        <f t="shared" si="22"/>
        <v>7658.34</v>
      </c>
      <c r="R97" s="20">
        <f t="shared" si="22"/>
        <v>7658.34</v>
      </c>
      <c r="S97" s="20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7">
        <v>403</v>
      </c>
      <c r="B98" s="10">
        <v>140</v>
      </c>
      <c r="C98" s="10">
        <v>112</v>
      </c>
      <c r="D98" s="10" t="s">
        <v>577</v>
      </c>
      <c r="E98" s="10" t="s">
        <v>578</v>
      </c>
      <c r="F98" s="10" t="s">
        <v>11</v>
      </c>
      <c r="G98" s="10" t="s">
        <v>28</v>
      </c>
      <c r="H98" s="10" t="s">
        <v>414</v>
      </c>
      <c r="I98" s="10" t="s">
        <v>18</v>
      </c>
      <c r="J98" s="10">
        <v>75</v>
      </c>
      <c r="K98" s="11">
        <f>+O98+P98+Q98+R98+S98</f>
        <v>37161.395499999999</v>
      </c>
      <c r="L98" s="11">
        <f>0.75*K98</f>
        <v>27871.046624999999</v>
      </c>
      <c r="M98" s="11">
        <f>+K98-L98</f>
        <v>9290.3488749999997</v>
      </c>
      <c r="N98" s="11"/>
      <c r="O98" s="11">
        <v>3040.3754999999996</v>
      </c>
      <c r="P98" s="11">
        <v>11146</v>
      </c>
      <c r="Q98" s="77">
        <v>7658.34</v>
      </c>
      <c r="R98" s="77">
        <v>7658.34</v>
      </c>
      <c r="S98" s="77">
        <v>7658.34</v>
      </c>
      <c r="T98" s="80">
        <v>7658.34</v>
      </c>
      <c r="U98" s="80">
        <v>7658.34</v>
      </c>
      <c r="V98" s="80"/>
      <c r="W98" s="80">
        <v>0</v>
      </c>
      <c r="X98" s="80">
        <v>0</v>
      </c>
      <c r="Y98" s="80">
        <v>0</v>
      </c>
      <c r="Z98" s="80">
        <v>0</v>
      </c>
      <c r="AA98" s="80">
        <v>0</v>
      </c>
      <c r="AB98" s="81">
        <v>0</v>
      </c>
      <c r="AC98" s="82"/>
    </row>
    <row r="99" spans="1:32" ht="51" x14ac:dyDescent="0.2">
      <c r="A99" s="7">
        <v>404</v>
      </c>
      <c r="B99" s="9"/>
      <c r="C99" s="9">
        <v>112</v>
      </c>
      <c r="D99" s="9" t="s">
        <v>579</v>
      </c>
      <c r="E99" s="9" t="s">
        <v>580</v>
      </c>
      <c r="F99" s="9" t="s">
        <v>15</v>
      </c>
      <c r="G99" s="9"/>
      <c r="H99" s="9"/>
      <c r="I99" s="9"/>
      <c r="J99" s="9">
        <v>75</v>
      </c>
      <c r="K99" s="13">
        <f>+O99+P99</f>
        <v>10698.3755</v>
      </c>
      <c r="L99" s="13">
        <f>0.75*K99</f>
        <v>8023.7816249999996</v>
      </c>
      <c r="M99" s="13">
        <f>+K99-L99</f>
        <v>2674.5938750000005</v>
      </c>
      <c r="N99" s="13"/>
      <c r="O99" s="13">
        <f>2966.22*1.025</f>
        <v>3040.3754999999996</v>
      </c>
      <c r="P99" s="13">
        <v>7658</v>
      </c>
      <c r="Q99" s="13"/>
      <c r="R99" s="13"/>
      <c r="S99" s="13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7" t="s">
        <v>749</v>
      </c>
    </row>
    <row r="100" spans="1:32" ht="25.5" x14ac:dyDescent="0.2">
      <c r="A100" s="7">
        <v>405</v>
      </c>
      <c r="B100" s="19"/>
      <c r="C100" s="19"/>
      <c r="D100" s="19" t="s">
        <v>581</v>
      </c>
      <c r="E100" s="19" t="s">
        <v>582</v>
      </c>
      <c r="F100" s="19" t="s">
        <v>8</v>
      </c>
      <c r="G100" s="19"/>
      <c r="H100" s="19"/>
      <c r="I100" s="19"/>
      <c r="J100" s="19">
        <v>75</v>
      </c>
      <c r="K100" s="20">
        <f>+K101+K103</f>
        <v>461082.44825000002</v>
      </c>
      <c r="L100" s="20">
        <f t="shared" ref="L100:S100" si="23">+L101+L103</f>
        <v>345811.83618750004</v>
      </c>
      <c r="M100" s="20">
        <f t="shared" si="23"/>
        <v>115270.6120625</v>
      </c>
      <c r="N100" s="20">
        <f t="shared" si="23"/>
        <v>3829.1994999999997</v>
      </c>
      <c r="O100" s="20">
        <f t="shared" si="23"/>
        <v>79815.776249999995</v>
      </c>
      <c r="P100" s="20">
        <f t="shared" si="23"/>
        <v>105582.0925</v>
      </c>
      <c r="Q100" s="20">
        <f t="shared" si="23"/>
        <v>106388.54</v>
      </c>
      <c r="R100" s="20">
        <f t="shared" si="23"/>
        <v>82733.42</v>
      </c>
      <c r="S100" s="20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7">
        <v>406</v>
      </c>
      <c r="B101" s="10">
        <v>141</v>
      </c>
      <c r="C101" s="10">
        <v>113</v>
      </c>
      <c r="D101" s="10" t="s">
        <v>583</v>
      </c>
      <c r="E101" s="10" t="s">
        <v>584</v>
      </c>
      <c r="F101" s="10" t="s">
        <v>11</v>
      </c>
      <c r="G101" s="10" t="s">
        <v>28</v>
      </c>
      <c r="H101" s="10" t="s">
        <v>414</v>
      </c>
      <c r="I101" s="10" t="s">
        <v>18</v>
      </c>
      <c r="J101" s="10">
        <v>75</v>
      </c>
      <c r="K101" s="11">
        <f>+O101+P101+Q101+R101+S101+N101</f>
        <v>65633.36</v>
      </c>
      <c r="L101" s="11">
        <f>0.75*K101</f>
        <v>49225.020000000004</v>
      </c>
      <c r="M101" s="11">
        <f>+K101-L101</f>
        <v>16408.339999999997</v>
      </c>
      <c r="N101" s="11">
        <v>2750.1</v>
      </c>
      <c r="O101" s="11">
        <v>33056.147499999999</v>
      </c>
      <c r="P101" s="11">
        <v>6852.0924999999988</v>
      </c>
      <c r="Q101" s="77">
        <v>7658.34</v>
      </c>
      <c r="R101" s="77">
        <v>7658.34</v>
      </c>
      <c r="S101" s="77">
        <v>7658.34</v>
      </c>
      <c r="T101" s="78">
        <v>7658.34</v>
      </c>
      <c r="U101" s="78">
        <v>7658.34</v>
      </c>
      <c r="V101" s="78"/>
      <c r="W101" s="78">
        <v>0</v>
      </c>
      <c r="X101" s="78">
        <v>0</v>
      </c>
      <c r="Y101" s="78">
        <v>0</v>
      </c>
      <c r="Z101" s="78">
        <v>0</v>
      </c>
      <c r="AA101" s="78">
        <v>0</v>
      </c>
      <c r="AB101" s="79">
        <v>0</v>
      </c>
      <c r="AC101" s="82"/>
    </row>
    <row r="102" spans="1:32" ht="51" x14ac:dyDescent="0.2">
      <c r="A102" s="7">
        <v>407</v>
      </c>
      <c r="B102" s="15"/>
      <c r="C102" s="15">
        <v>113</v>
      </c>
      <c r="D102" s="15" t="s">
        <v>585</v>
      </c>
      <c r="E102" s="15" t="s">
        <v>586</v>
      </c>
      <c r="F102" s="15" t="s">
        <v>15</v>
      </c>
      <c r="G102" s="15"/>
      <c r="H102" s="15"/>
      <c r="I102" s="15"/>
      <c r="J102" s="15">
        <v>75</v>
      </c>
      <c r="K102" s="16">
        <v>42658.34</v>
      </c>
      <c r="L102" s="16">
        <v>31993.75</v>
      </c>
      <c r="M102" s="16">
        <v>10664.59</v>
      </c>
      <c r="N102" s="16">
        <v>2750.1</v>
      </c>
      <c r="O102" s="16">
        <f>32249.9*1.025</f>
        <v>33056.147499999999</v>
      </c>
      <c r="P102" s="16">
        <f>+K102-N102-O102</f>
        <v>6852.0924999999988</v>
      </c>
      <c r="Q102" s="16"/>
      <c r="R102" s="16"/>
      <c r="S102" s="16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9">
        <v>43100</v>
      </c>
    </row>
    <row r="103" spans="1:32" ht="38.25" x14ac:dyDescent="0.2">
      <c r="A103" s="7">
        <v>408</v>
      </c>
      <c r="B103" s="10">
        <v>142</v>
      </c>
      <c r="C103" s="10">
        <v>114</v>
      </c>
      <c r="D103" s="10" t="s">
        <v>587</v>
      </c>
      <c r="E103" s="10" t="s">
        <v>588</v>
      </c>
      <c r="F103" s="10" t="s">
        <v>11</v>
      </c>
      <c r="G103" s="10" t="s">
        <v>36</v>
      </c>
      <c r="H103" s="10" t="s">
        <v>414</v>
      </c>
      <c r="I103" s="10" t="s">
        <v>18</v>
      </c>
      <c r="J103" s="10">
        <v>75</v>
      </c>
      <c r="K103" s="11">
        <f>+O103+P103+Q103+R103+S103+N103</f>
        <v>395449.08825000003</v>
      </c>
      <c r="L103" s="11">
        <f>0.75*K103</f>
        <v>296586.81618750002</v>
      </c>
      <c r="M103" s="11">
        <f>+K103-L103</f>
        <v>98862.272062500007</v>
      </c>
      <c r="N103" s="11">
        <v>1079.0994999999998</v>
      </c>
      <c r="O103" s="11">
        <v>46759.628749999996</v>
      </c>
      <c r="P103" s="11">
        <v>98730</v>
      </c>
      <c r="Q103" s="77">
        <v>98730.2</v>
      </c>
      <c r="R103" s="77">
        <v>75075.08</v>
      </c>
      <c r="S103" s="77">
        <v>75075.08</v>
      </c>
      <c r="T103" s="78">
        <v>75075.08</v>
      </c>
      <c r="U103" s="78">
        <v>75075.08</v>
      </c>
      <c r="V103" s="78"/>
      <c r="W103" s="78">
        <v>0</v>
      </c>
      <c r="X103" s="78">
        <v>0</v>
      </c>
      <c r="Y103" s="78">
        <v>0</v>
      </c>
      <c r="Z103" s="78">
        <v>0</v>
      </c>
      <c r="AA103" s="78">
        <v>0</v>
      </c>
      <c r="AB103" s="79">
        <v>0</v>
      </c>
      <c r="AC103" s="82"/>
    </row>
    <row r="104" spans="1:32" ht="63.75" x14ac:dyDescent="0.2">
      <c r="A104" s="7">
        <v>409</v>
      </c>
      <c r="B104" s="15"/>
      <c r="C104" s="15">
        <v>114</v>
      </c>
      <c r="D104" s="15" t="s">
        <v>589</v>
      </c>
      <c r="E104" s="15" t="s">
        <v>590</v>
      </c>
      <c r="F104" s="15" t="s">
        <v>15</v>
      </c>
      <c r="G104" s="15"/>
      <c r="H104" s="15"/>
      <c r="I104" s="15"/>
      <c r="J104" s="15">
        <v>75</v>
      </c>
      <c r="K104" s="16">
        <f>+N104+O104+P104</f>
        <v>146568.72824999999</v>
      </c>
      <c r="L104" s="16">
        <f>0.75*K104</f>
        <v>109926.54618749999</v>
      </c>
      <c r="M104" s="16">
        <f>+K104-L104</f>
        <v>36642.182062499996</v>
      </c>
      <c r="N104" s="16">
        <f>1052.78*1.025</f>
        <v>1079.0994999999998</v>
      </c>
      <c r="O104" s="16">
        <f>45619.15*1.025</f>
        <v>46759.628749999996</v>
      </c>
      <c r="P104" s="16">
        <v>98730</v>
      </c>
      <c r="Q104" s="16"/>
      <c r="R104" s="16"/>
      <c r="S104" s="16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9">
        <v>43100</v>
      </c>
      <c r="AD104" s="17" t="s">
        <v>749</v>
      </c>
    </row>
    <row r="105" spans="1:32" ht="38.25" x14ac:dyDescent="0.2">
      <c r="A105" s="7">
        <v>410</v>
      </c>
      <c r="B105" s="19"/>
      <c r="C105" s="19"/>
      <c r="D105" s="19" t="s">
        <v>591</v>
      </c>
      <c r="E105" s="19" t="s">
        <v>592</v>
      </c>
      <c r="F105" s="19" t="s">
        <v>8</v>
      </c>
      <c r="G105" s="19"/>
      <c r="H105" s="19"/>
      <c r="I105" s="19"/>
      <c r="J105" s="19">
        <v>75</v>
      </c>
      <c r="K105" s="20">
        <f>+K106</f>
        <v>37227.451249999998</v>
      </c>
      <c r="L105" s="20">
        <f t="shared" ref="L105:AB105" si="24">+L106</f>
        <v>27920.588437499999</v>
      </c>
      <c r="M105" s="20">
        <f t="shared" si="24"/>
        <v>9306.8628124999996</v>
      </c>
      <c r="N105" s="20">
        <f t="shared" si="24"/>
        <v>0</v>
      </c>
      <c r="O105" s="20">
        <f t="shared" si="24"/>
        <v>827.43124999999998</v>
      </c>
      <c r="P105" s="20">
        <f t="shared" si="24"/>
        <v>18200.009999999998</v>
      </c>
      <c r="Q105" s="20">
        <f t="shared" si="24"/>
        <v>18200.009999999998</v>
      </c>
      <c r="R105" s="20">
        <f t="shared" si="24"/>
        <v>0</v>
      </c>
      <c r="S105" s="20">
        <f t="shared" si="24"/>
        <v>0</v>
      </c>
      <c r="T105" s="20">
        <f t="shared" si="24"/>
        <v>0</v>
      </c>
      <c r="U105" s="20">
        <f t="shared" si="24"/>
        <v>0</v>
      </c>
      <c r="V105" s="20">
        <f t="shared" si="24"/>
        <v>0</v>
      </c>
      <c r="W105" s="20">
        <f t="shared" si="24"/>
        <v>0</v>
      </c>
      <c r="X105" s="20">
        <f t="shared" si="24"/>
        <v>0</v>
      </c>
      <c r="Y105" s="20">
        <f t="shared" si="24"/>
        <v>0</v>
      </c>
      <c r="Z105" s="20">
        <f t="shared" si="24"/>
        <v>0</v>
      </c>
      <c r="AA105" s="20">
        <f t="shared" si="24"/>
        <v>0</v>
      </c>
      <c r="AB105" s="20">
        <f t="shared" si="24"/>
        <v>0</v>
      </c>
      <c r="AC105" s="42"/>
    </row>
    <row r="106" spans="1:32" ht="38.25" x14ac:dyDescent="0.2">
      <c r="A106" s="7">
        <v>411</v>
      </c>
      <c r="B106" s="10">
        <v>143</v>
      </c>
      <c r="C106" s="10">
        <v>115</v>
      </c>
      <c r="D106" s="10" t="s">
        <v>593</v>
      </c>
      <c r="E106" s="10" t="s">
        <v>592</v>
      </c>
      <c r="F106" s="10" t="s">
        <v>11</v>
      </c>
      <c r="G106" s="10" t="s">
        <v>36</v>
      </c>
      <c r="H106" s="10" t="s">
        <v>414</v>
      </c>
      <c r="I106" s="10" t="s">
        <v>18</v>
      </c>
      <c r="J106" s="10">
        <v>75</v>
      </c>
      <c r="K106" s="11">
        <v>37227.451249999998</v>
      </c>
      <c r="L106" s="11">
        <f>0.75*K106</f>
        <v>27920.588437499999</v>
      </c>
      <c r="M106" s="11">
        <f>+K106-L106</f>
        <v>9306.8628124999996</v>
      </c>
      <c r="N106" s="11"/>
      <c r="O106" s="11">
        <v>827.43124999999998</v>
      </c>
      <c r="P106" s="11">
        <v>18200.009999999998</v>
      </c>
      <c r="Q106" s="77">
        <v>18200.009999999998</v>
      </c>
      <c r="R106" s="77"/>
      <c r="S106" s="77"/>
      <c r="T106" s="80"/>
      <c r="U106" s="80"/>
      <c r="V106" s="80"/>
      <c r="W106" s="80">
        <v>0</v>
      </c>
      <c r="X106" s="80">
        <v>0</v>
      </c>
      <c r="Y106" s="80">
        <v>0</v>
      </c>
      <c r="Z106" s="80">
        <v>0</v>
      </c>
      <c r="AA106" s="80">
        <v>0</v>
      </c>
      <c r="AB106" s="81">
        <v>0</v>
      </c>
      <c r="AC106" s="82"/>
    </row>
    <row r="107" spans="1:32" ht="38.25" x14ac:dyDescent="0.2">
      <c r="A107" s="7">
        <v>412</v>
      </c>
      <c r="B107" s="9"/>
      <c r="C107" s="9">
        <v>115</v>
      </c>
      <c r="D107" s="9" t="s">
        <v>594</v>
      </c>
      <c r="E107" s="9" t="s">
        <v>595</v>
      </c>
      <c r="F107" s="9" t="s">
        <v>15</v>
      </c>
      <c r="G107" s="9"/>
      <c r="H107" s="9"/>
      <c r="I107" s="9"/>
      <c r="J107" s="9">
        <v>75</v>
      </c>
      <c r="K107" s="13">
        <f>+O107+P107+Q107</f>
        <v>37227.451249999998</v>
      </c>
      <c r="L107" s="13">
        <f>0.75*K107</f>
        <v>27920.588437499999</v>
      </c>
      <c r="M107" s="13">
        <f>0.25*K107</f>
        <v>9306.8628124999996</v>
      </c>
      <c r="N107" s="13"/>
      <c r="O107" s="13">
        <f>807.25*1.025</f>
        <v>827.43124999999998</v>
      </c>
      <c r="P107" s="13">
        <v>18200.009999999998</v>
      </c>
      <c r="Q107" s="13">
        <v>18200.009999999998</v>
      </c>
      <c r="R107" s="13"/>
      <c r="S107" s="13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7">
        <v>413</v>
      </c>
      <c r="B108" s="25"/>
      <c r="C108" s="25"/>
      <c r="D108" s="25" t="s">
        <v>596</v>
      </c>
      <c r="E108" s="25" t="s">
        <v>597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4" t="s">
        <v>753</v>
      </c>
      <c r="AE108" s="57">
        <f>+K108-K109</f>
        <v>0</v>
      </c>
      <c r="AF108" s="57">
        <f>+L108-L109</f>
        <v>-2.5000000023283064E-3</v>
      </c>
    </row>
    <row r="109" spans="1:32" ht="27.75" customHeight="1" x14ac:dyDescent="0.2">
      <c r="A109" s="7">
        <v>413</v>
      </c>
      <c r="B109" s="19"/>
      <c r="C109" s="19"/>
      <c r="D109" s="19" t="s">
        <v>596</v>
      </c>
      <c r="E109" s="19" t="s">
        <v>597</v>
      </c>
      <c r="F109" s="19" t="s">
        <v>5</v>
      </c>
      <c r="G109" s="19"/>
      <c r="H109" s="19"/>
      <c r="I109" s="19"/>
      <c r="J109" s="19">
        <v>75</v>
      </c>
      <c r="K109" s="20">
        <f>+K110+K112</f>
        <v>109330.67</v>
      </c>
      <c r="L109" s="20">
        <f t="shared" ref="L109:S109" si="25">+L110+L112</f>
        <v>81998.002500000002</v>
      </c>
      <c r="M109" s="20">
        <f t="shared" si="25"/>
        <v>27332.667500000003</v>
      </c>
      <c r="N109" s="20">
        <f t="shared" si="25"/>
        <v>0</v>
      </c>
      <c r="O109" s="20">
        <f t="shared" si="25"/>
        <v>3988.4112500000001</v>
      </c>
      <c r="P109" s="20">
        <f t="shared" si="25"/>
        <v>10946.12</v>
      </c>
      <c r="Q109" s="20">
        <f t="shared" si="25"/>
        <v>36103.858749999999</v>
      </c>
      <c r="R109" s="20">
        <f t="shared" si="25"/>
        <v>29146.14</v>
      </c>
      <c r="S109" s="20">
        <f t="shared" si="25"/>
        <v>29146.14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2">
        <v>0</v>
      </c>
      <c r="AC109" s="42"/>
    </row>
    <row r="110" spans="1:32" ht="51" x14ac:dyDescent="0.2">
      <c r="A110" s="7">
        <v>414</v>
      </c>
      <c r="B110" s="19"/>
      <c r="C110" s="19"/>
      <c r="D110" s="19" t="s">
        <v>598</v>
      </c>
      <c r="E110" s="19" t="s">
        <v>599</v>
      </c>
      <c r="F110" s="19" t="s">
        <v>8</v>
      </c>
      <c r="G110" s="19"/>
      <c r="H110" s="19"/>
      <c r="I110" s="19"/>
      <c r="J110" s="19">
        <v>75</v>
      </c>
      <c r="K110" s="20">
        <f>+K111</f>
        <v>54600.07</v>
      </c>
      <c r="L110" s="20">
        <f t="shared" ref="L110:AC110" si="26">+L111</f>
        <v>40950.052499999998</v>
      </c>
      <c r="M110" s="20">
        <f t="shared" si="26"/>
        <v>13650.017500000002</v>
      </c>
      <c r="N110" s="20">
        <f t="shared" si="26"/>
        <v>0</v>
      </c>
      <c r="O110" s="20">
        <f t="shared" si="26"/>
        <v>0</v>
      </c>
      <c r="P110" s="20">
        <f t="shared" si="26"/>
        <v>0</v>
      </c>
      <c r="Q110" s="20">
        <f t="shared" si="26"/>
        <v>18200.03</v>
      </c>
      <c r="R110" s="20">
        <f t="shared" si="26"/>
        <v>18200.02</v>
      </c>
      <c r="S110" s="20">
        <f t="shared" si="26"/>
        <v>18200.02</v>
      </c>
      <c r="T110" s="20">
        <f t="shared" si="26"/>
        <v>0</v>
      </c>
      <c r="U110" s="20">
        <f t="shared" si="26"/>
        <v>0</v>
      </c>
      <c r="V110" s="20">
        <f t="shared" si="26"/>
        <v>0</v>
      </c>
      <c r="W110" s="20">
        <f t="shared" si="26"/>
        <v>0</v>
      </c>
      <c r="X110" s="20">
        <f t="shared" si="26"/>
        <v>0</v>
      </c>
      <c r="Y110" s="20">
        <f t="shared" si="26"/>
        <v>0</v>
      </c>
      <c r="Z110" s="20">
        <f t="shared" si="26"/>
        <v>0</v>
      </c>
      <c r="AA110" s="20">
        <f t="shared" si="26"/>
        <v>0</v>
      </c>
      <c r="AB110" s="20">
        <f t="shared" si="26"/>
        <v>0</v>
      </c>
      <c r="AC110" s="20">
        <f t="shared" si="26"/>
        <v>0</v>
      </c>
    </row>
    <row r="111" spans="1:32" ht="38.25" x14ac:dyDescent="0.2">
      <c r="A111" s="7">
        <v>415</v>
      </c>
      <c r="B111" s="10">
        <v>144</v>
      </c>
      <c r="C111" s="10">
        <v>0</v>
      </c>
      <c r="D111" s="10" t="s">
        <v>600</v>
      </c>
      <c r="E111" s="10" t="s">
        <v>601</v>
      </c>
      <c r="F111" s="10" t="s">
        <v>11</v>
      </c>
      <c r="G111" s="10"/>
      <c r="H111" s="10" t="s">
        <v>414</v>
      </c>
      <c r="I111" s="10" t="s">
        <v>13</v>
      </c>
      <c r="J111" s="10">
        <v>75</v>
      </c>
      <c r="K111" s="11">
        <v>54600.07</v>
      </c>
      <c r="L111" s="11">
        <f>0.75*K111</f>
        <v>40950.052499999998</v>
      </c>
      <c r="M111" s="11">
        <f>+K111-L111</f>
        <v>13650.017500000002</v>
      </c>
      <c r="N111" s="11"/>
      <c r="O111" s="11"/>
      <c r="P111" s="11"/>
      <c r="Q111" s="77">
        <v>18200.03</v>
      </c>
      <c r="R111" s="77">
        <v>18200.02</v>
      </c>
      <c r="S111" s="77">
        <v>18200.02</v>
      </c>
      <c r="T111" s="80"/>
      <c r="U111" s="80"/>
      <c r="V111" s="80"/>
      <c r="W111" s="80">
        <v>0</v>
      </c>
      <c r="X111" s="80">
        <v>0</v>
      </c>
      <c r="Y111" s="80">
        <v>0</v>
      </c>
      <c r="Z111" s="80">
        <v>0</v>
      </c>
      <c r="AA111" s="80">
        <v>0</v>
      </c>
      <c r="AB111" s="81">
        <v>0</v>
      </c>
      <c r="AC111" s="82"/>
    </row>
    <row r="112" spans="1:32" ht="38.25" x14ac:dyDescent="0.2">
      <c r="A112" s="7">
        <v>416</v>
      </c>
      <c r="B112" s="19"/>
      <c r="C112" s="19"/>
      <c r="D112" s="19" t="s">
        <v>602</v>
      </c>
      <c r="E112" s="19" t="s">
        <v>603</v>
      </c>
      <c r="F112" s="19" t="s">
        <v>8</v>
      </c>
      <c r="G112" s="19"/>
      <c r="H112" s="19"/>
      <c r="I112" s="19"/>
      <c r="J112" s="19">
        <v>75</v>
      </c>
      <c r="K112" s="20">
        <f>+K113</f>
        <v>54730.6</v>
      </c>
      <c r="L112" s="20">
        <f t="shared" ref="L112:S112" si="27">+L113</f>
        <v>41047.949999999997</v>
      </c>
      <c r="M112" s="20">
        <f t="shared" si="27"/>
        <v>13682.650000000001</v>
      </c>
      <c r="N112" s="20">
        <f t="shared" si="27"/>
        <v>0</v>
      </c>
      <c r="O112" s="20">
        <f t="shared" si="27"/>
        <v>3988.4112500000001</v>
      </c>
      <c r="P112" s="20">
        <f t="shared" si="27"/>
        <v>10946.12</v>
      </c>
      <c r="Q112" s="20">
        <f t="shared" si="27"/>
        <v>17903.828750000001</v>
      </c>
      <c r="R112" s="20">
        <f t="shared" si="27"/>
        <v>10946.12</v>
      </c>
      <c r="S112" s="20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7">
        <v>417</v>
      </c>
      <c r="B113" s="10">
        <v>145</v>
      </c>
      <c r="C113" s="10">
        <v>116</v>
      </c>
      <c r="D113" s="10" t="s">
        <v>604</v>
      </c>
      <c r="E113" s="10" t="s">
        <v>605</v>
      </c>
      <c r="F113" s="10" t="s">
        <v>11</v>
      </c>
      <c r="G113" s="10" t="s">
        <v>36</v>
      </c>
      <c r="H113" s="10" t="s">
        <v>414</v>
      </c>
      <c r="I113" s="10" t="s">
        <v>18</v>
      </c>
      <c r="J113" s="10">
        <v>75</v>
      </c>
      <c r="K113" s="11">
        <v>54730.6</v>
      </c>
      <c r="L113" s="11">
        <f>0.75*K113</f>
        <v>41047.949999999997</v>
      </c>
      <c r="M113" s="11">
        <f>+K113-L113</f>
        <v>13682.650000000001</v>
      </c>
      <c r="N113" s="11"/>
      <c r="O113" s="11">
        <v>3988.4112500000001</v>
      </c>
      <c r="P113" s="11">
        <v>10946.12</v>
      </c>
      <c r="Q113" s="77">
        <v>17903.828750000001</v>
      </c>
      <c r="R113" s="77">
        <v>10946.12</v>
      </c>
      <c r="S113" s="77">
        <v>10946.12</v>
      </c>
      <c r="T113" s="80"/>
      <c r="U113" s="80"/>
      <c r="V113" s="80"/>
      <c r="W113" s="80">
        <v>0</v>
      </c>
      <c r="X113" s="80">
        <v>0</v>
      </c>
      <c r="Y113" s="80">
        <v>0</v>
      </c>
      <c r="Z113" s="80">
        <v>0</v>
      </c>
      <c r="AA113" s="80">
        <v>0</v>
      </c>
      <c r="AB113" s="81">
        <v>0</v>
      </c>
      <c r="AC113" s="82"/>
    </row>
    <row r="114" spans="1:32" ht="25.5" x14ac:dyDescent="0.2">
      <c r="A114" s="7">
        <v>418</v>
      </c>
      <c r="B114" s="9"/>
      <c r="C114" s="9">
        <v>116</v>
      </c>
      <c r="D114" s="9" t="s">
        <v>606</v>
      </c>
      <c r="E114" s="9" t="s">
        <v>605</v>
      </c>
      <c r="F114" s="9" t="s">
        <v>15</v>
      </c>
      <c r="G114" s="9"/>
      <c r="H114" s="9"/>
      <c r="I114" s="9"/>
      <c r="J114" s="9">
        <v>75</v>
      </c>
      <c r="K114" s="13">
        <v>32838.36</v>
      </c>
      <c r="L114" s="13">
        <v>24628.77</v>
      </c>
      <c r="M114" s="13">
        <v>8209.59</v>
      </c>
      <c r="N114" s="13"/>
      <c r="O114" s="13">
        <f>3710.15*1.075</f>
        <v>3988.4112500000001</v>
      </c>
      <c r="P114" s="13">
        <v>10946.12</v>
      </c>
      <c r="Q114" s="13">
        <f>+K114-O114-P114</f>
        <v>17903.828750000001</v>
      </c>
      <c r="R114" s="13"/>
      <c r="S114" s="13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7">
        <v>419</v>
      </c>
      <c r="B115" s="25"/>
      <c r="C115" s="25"/>
      <c r="D115" s="25" t="s">
        <v>607</v>
      </c>
      <c r="E115" s="25" t="s">
        <v>608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4" t="s">
        <v>753</v>
      </c>
      <c r="AE115" s="57">
        <f>+K115-K116</f>
        <v>0</v>
      </c>
      <c r="AF115" s="57">
        <f>+L115-L116</f>
        <v>0</v>
      </c>
    </row>
    <row r="116" spans="1:32" ht="25.5" x14ac:dyDescent="0.2">
      <c r="A116" s="7">
        <v>419</v>
      </c>
      <c r="B116" s="19"/>
      <c r="C116" s="19"/>
      <c r="D116" s="19" t="s">
        <v>607</v>
      </c>
      <c r="E116" s="19" t="s">
        <v>608</v>
      </c>
      <c r="F116" s="19" t="s">
        <v>5</v>
      </c>
      <c r="G116" s="19"/>
      <c r="H116" s="19"/>
      <c r="I116" s="19"/>
      <c r="J116" s="19"/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7">
        <v>420</v>
      </c>
      <c r="B117" s="19"/>
      <c r="C117" s="19"/>
      <c r="D117" s="19" t="s">
        <v>609</v>
      </c>
      <c r="E117" s="19" t="s">
        <v>83</v>
      </c>
      <c r="F117" s="19" t="s">
        <v>8</v>
      </c>
      <c r="G117" s="19"/>
      <c r="H117" s="19"/>
      <c r="I117" s="19"/>
      <c r="J117" s="19"/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7">
        <v>421</v>
      </c>
      <c r="B118" s="25"/>
      <c r="C118" s="25"/>
      <c r="D118" s="25" t="s">
        <v>610</v>
      </c>
      <c r="E118" s="25" t="s">
        <v>611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7">
        <v>421</v>
      </c>
      <c r="B119" s="19"/>
      <c r="C119" s="19"/>
      <c r="D119" s="19" t="s">
        <v>610</v>
      </c>
      <c r="E119" s="19" t="s">
        <v>611</v>
      </c>
      <c r="F119" s="19" t="s">
        <v>2</v>
      </c>
      <c r="G119" s="19"/>
      <c r="H119" s="19"/>
      <c r="I119" s="19"/>
      <c r="J119" s="19">
        <v>75</v>
      </c>
      <c r="K119" s="20">
        <v>1317605.6599999999</v>
      </c>
      <c r="L119" s="20">
        <v>988204.25</v>
      </c>
      <c r="M119" s="20">
        <v>329401.40999999997</v>
      </c>
      <c r="N119" s="20">
        <v>167106.6</v>
      </c>
      <c r="O119" s="20">
        <v>373087</v>
      </c>
      <c r="P119" s="20">
        <v>155249.4</v>
      </c>
      <c r="Q119" s="20">
        <v>155824</v>
      </c>
      <c r="R119" s="20">
        <v>0</v>
      </c>
      <c r="S119" s="20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20"/>
    </row>
    <row r="120" spans="1:32" hidden="1" x14ac:dyDescent="0.2">
      <c r="A120" s="7">
        <v>422</v>
      </c>
      <c r="B120" s="25"/>
      <c r="C120" s="25"/>
      <c r="D120" s="25" t="s">
        <v>612</v>
      </c>
      <c r="E120" s="25" t="s">
        <v>613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7">
        <v>422</v>
      </c>
      <c r="B121" s="19"/>
      <c r="C121" s="19"/>
      <c r="D121" s="19" t="s">
        <v>612</v>
      </c>
      <c r="E121" s="19" t="s">
        <v>613</v>
      </c>
      <c r="F121" s="19" t="s">
        <v>5</v>
      </c>
      <c r="G121" s="19"/>
      <c r="H121" s="19"/>
      <c r="I121" s="19"/>
      <c r="J121" s="19">
        <v>75</v>
      </c>
      <c r="K121" s="20">
        <v>105413.33</v>
      </c>
      <c r="L121" s="20">
        <v>79060</v>
      </c>
      <c r="M121" s="20">
        <v>26353.33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20"/>
    </row>
    <row r="122" spans="1:32" ht="38.25" hidden="1" x14ac:dyDescent="0.2">
      <c r="A122" s="7">
        <v>423</v>
      </c>
      <c r="B122" s="19"/>
      <c r="C122" s="19"/>
      <c r="D122" s="19" t="s">
        <v>614</v>
      </c>
      <c r="E122" s="19" t="s">
        <v>615</v>
      </c>
      <c r="F122" s="19" t="s">
        <v>8</v>
      </c>
      <c r="G122" s="19"/>
      <c r="H122" s="19"/>
      <c r="I122" s="19"/>
      <c r="J122" s="19">
        <v>75</v>
      </c>
      <c r="K122" s="20">
        <v>105413.33</v>
      </c>
      <c r="L122" s="20">
        <v>79060</v>
      </c>
      <c r="M122" s="20">
        <v>26353.33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20"/>
    </row>
    <row r="123" spans="1:32" ht="38.25" hidden="1" x14ac:dyDescent="0.2">
      <c r="A123" s="7">
        <v>425</v>
      </c>
      <c r="B123" s="19"/>
      <c r="C123" s="19"/>
      <c r="D123" s="19" t="s">
        <v>616</v>
      </c>
      <c r="E123" s="19" t="s">
        <v>617</v>
      </c>
      <c r="F123" s="19" t="s">
        <v>8</v>
      </c>
      <c r="G123" s="19"/>
      <c r="H123" s="19"/>
      <c r="I123" s="19"/>
      <c r="J123" s="19"/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20"/>
    </row>
    <row r="124" spans="1:32" ht="38.25" hidden="1" x14ac:dyDescent="0.2">
      <c r="A124" s="7">
        <v>426</v>
      </c>
      <c r="B124" s="19"/>
      <c r="C124" s="19"/>
      <c r="D124" s="19" t="s">
        <v>618</v>
      </c>
      <c r="E124" s="19" t="s">
        <v>619</v>
      </c>
      <c r="F124" s="19" t="s">
        <v>8</v>
      </c>
      <c r="G124" s="19"/>
      <c r="H124" s="19"/>
      <c r="I124" s="19"/>
      <c r="J124" s="19"/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20"/>
    </row>
    <row r="125" spans="1:32" ht="20.25" hidden="1" customHeight="1" x14ac:dyDescent="0.2">
      <c r="A125" s="7">
        <v>427</v>
      </c>
      <c r="B125" s="25"/>
      <c r="C125" s="25"/>
      <c r="D125" s="25" t="s">
        <v>620</v>
      </c>
      <c r="E125" s="25" t="s">
        <v>621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7">
        <v>427</v>
      </c>
      <c r="B126" s="19"/>
      <c r="C126" s="19"/>
      <c r="D126" s="19" t="s">
        <v>620</v>
      </c>
      <c r="E126" s="19" t="s">
        <v>621</v>
      </c>
      <c r="F126" s="19" t="s">
        <v>5</v>
      </c>
      <c r="G126" s="19"/>
      <c r="H126" s="19"/>
      <c r="I126" s="19"/>
      <c r="J126" s="19"/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20"/>
    </row>
    <row r="127" spans="1:32" hidden="1" x14ac:dyDescent="0.2">
      <c r="A127" s="7">
        <v>428</v>
      </c>
      <c r="B127" s="19"/>
      <c r="C127" s="19"/>
      <c r="D127" s="19" t="s">
        <v>622</v>
      </c>
      <c r="E127" s="19" t="s">
        <v>83</v>
      </c>
      <c r="F127" s="19" t="s">
        <v>8</v>
      </c>
      <c r="G127" s="19"/>
      <c r="H127" s="19"/>
      <c r="I127" s="19"/>
      <c r="J127" s="19"/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20"/>
    </row>
    <row r="128" spans="1:32" ht="16.5" hidden="1" customHeight="1" x14ac:dyDescent="0.2">
      <c r="A128" s="7"/>
      <c r="B128" s="25"/>
      <c r="C128" s="25"/>
      <c r="D128" s="25" t="s">
        <v>623</v>
      </c>
      <c r="E128" s="25" t="s">
        <v>624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7">
        <v>429</v>
      </c>
      <c r="B129" s="19"/>
      <c r="C129" s="19"/>
      <c r="D129" s="19" t="s">
        <v>623</v>
      </c>
      <c r="E129" s="19" t="s">
        <v>624</v>
      </c>
      <c r="F129" s="19" t="s">
        <v>5</v>
      </c>
      <c r="G129" s="19"/>
      <c r="H129" s="19"/>
      <c r="I129" s="19"/>
      <c r="J129" s="19">
        <v>75</v>
      </c>
      <c r="K129" s="20">
        <v>316232</v>
      </c>
      <c r="L129" s="20">
        <v>237174</v>
      </c>
      <c r="M129" s="20">
        <v>79058</v>
      </c>
      <c r="N129" s="20">
        <v>0</v>
      </c>
      <c r="O129" s="20">
        <v>30000</v>
      </c>
      <c r="P129" s="20">
        <v>20000</v>
      </c>
      <c r="Q129" s="20">
        <v>0</v>
      </c>
      <c r="R129" s="20">
        <v>0</v>
      </c>
      <c r="S129" s="20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20"/>
    </row>
    <row r="130" spans="1:29" ht="38.25" hidden="1" x14ac:dyDescent="0.2">
      <c r="A130" s="7">
        <v>430</v>
      </c>
      <c r="B130" s="19"/>
      <c r="C130" s="19"/>
      <c r="D130" s="19" t="s">
        <v>625</v>
      </c>
      <c r="E130" s="19" t="s">
        <v>626</v>
      </c>
      <c r="F130" s="19" t="s">
        <v>8</v>
      </c>
      <c r="G130" s="19"/>
      <c r="H130" s="19"/>
      <c r="I130" s="19"/>
      <c r="J130" s="19">
        <v>75</v>
      </c>
      <c r="K130" s="20">
        <v>50000</v>
      </c>
      <c r="L130" s="20">
        <v>37500</v>
      </c>
      <c r="M130" s="20">
        <v>12500</v>
      </c>
      <c r="N130" s="20">
        <v>0</v>
      </c>
      <c r="O130" s="20">
        <v>11500</v>
      </c>
      <c r="P130" s="20">
        <v>36632</v>
      </c>
      <c r="Q130" s="20">
        <v>1868</v>
      </c>
      <c r="R130" s="20">
        <v>0</v>
      </c>
      <c r="S130" s="20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20"/>
    </row>
    <row r="131" spans="1:29" ht="51" hidden="1" x14ac:dyDescent="0.2">
      <c r="A131" s="7">
        <v>431</v>
      </c>
      <c r="B131" s="10">
        <v>146</v>
      </c>
      <c r="C131" s="10">
        <v>117</v>
      </c>
      <c r="D131" s="10" t="s">
        <v>627</v>
      </c>
      <c r="E131" s="10" t="s">
        <v>628</v>
      </c>
      <c r="F131" s="10" t="s">
        <v>11</v>
      </c>
      <c r="G131" s="10"/>
      <c r="H131" s="10" t="s">
        <v>629</v>
      </c>
      <c r="I131" s="10" t="s">
        <v>18</v>
      </c>
      <c r="J131" s="10">
        <v>75</v>
      </c>
      <c r="K131" s="11">
        <v>50000</v>
      </c>
      <c r="L131" s="11">
        <v>37500</v>
      </c>
      <c r="M131" s="11">
        <v>12500</v>
      </c>
      <c r="N131" s="11"/>
      <c r="O131" s="11">
        <v>11500</v>
      </c>
      <c r="P131" s="11">
        <v>36632</v>
      </c>
      <c r="Q131" s="11">
        <v>1868</v>
      </c>
      <c r="R131" s="11"/>
      <c r="S131" s="11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1"/>
    </row>
    <row r="132" spans="1:29" ht="51" hidden="1" x14ac:dyDescent="0.2">
      <c r="A132" s="7">
        <v>432</v>
      </c>
      <c r="B132" s="9"/>
      <c r="C132" s="9">
        <v>117</v>
      </c>
      <c r="D132" s="9" t="s">
        <v>630</v>
      </c>
      <c r="E132" s="9" t="s">
        <v>631</v>
      </c>
      <c r="F132" s="9" t="s">
        <v>15</v>
      </c>
      <c r="G132" s="9"/>
      <c r="H132" s="9"/>
      <c r="I132" s="9"/>
      <c r="J132" s="9">
        <v>75</v>
      </c>
      <c r="K132" s="13">
        <v>50000</v>
      </c>
      <c r="L132" s="13">
        <v>37500</v>
      </c>
      <c r="M132" s="13">
        <v>12500</v>
      </c>
      <c r="N132" s="13"/>
      <c r="O132" s="13">
        <v>11500</v>
      </c>
      <c r="P132" s="13">
        <v>36632</v>
      </c>
      <c r="Q132" s="13">
        <v>1868</v>
      </c>
      <c r="R132" s="13"/>
      <c r="S132" s="13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3"/>
    </row>
    <row r="133" spans="1:29" ht="51" hidden="1" x14ac:dyDescent="0.2">
      <c r="A133" s="7">
        <v>433</v>
      </c>
      <c r="B133" s="19"/>
      <c r="C133" s="19"/>
      <c r="D133" s="19" t="s">
        <v>632</v>
      </c>
      <c r="E133" s="19" t="s">
        <v>633</v>
      </c>
      <c r="F133" s="19" t="s">
        <v>8</v>
      </c>
      <c r="G133" s="19"/>
      <c r="H133" s="19"/>
      <c r="I133" s="19"/>
      <c r="J133" s="19">
        <v>75</v>
      </c>
      <c r="K133" s="20">
        <v>266232</v>
      </c>
      <c r="L133" s="20">
        <v>199674</v>
      </c>
      <c r="M133" s="20">
        <v>66558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20"/>
    </row>
    <row r="134" spans="1:29" ht="51" hidden="1" x14ac:dyDescent="0.2">
      <c r="A134" s="7">
        <v>435</v>
      </c>
      <c r="B134" s="19"/>
      <c r="C134" s="19"/>
      <c r="D134" s="19" t="s">
        <v>634</v>
      </c>
      <c r="E134" s="19" t="s">
        <v>635</v>
      </c>
      <c r="F134" s="19" t="s">
        <v>8</v>
      </c>
      <c r="G134" s="19"/>
      <c r="H134" s="19"/>
      <c r="I134" s="19"/>
      <c r="J134" s="19"/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20"/>
    </row>
    <row r="135" spans="1:29" ht="51" hidden="1" x14ac:dyDescent="0.2">
      <c r="A135" s="7">
        <v>436</v>
      </c>
      <c r="B135" s="19"/>
      <c r="C135" s="19"/>
      <c r="D135" s="19" t="s">
        <v>636</v>
      </c>
      <c r="E135" s="19" t="s">
        <v>637</v>
      </c>
      <c r="F135" s="19" t="s">
        <v>8</v>
      </c>
      <c r="G135" s="19"/>
      <c r="H135" s="19"/>
      <c r="I135" s="19"/>
      <c r="J135" s="19"/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20"/>
    </row>
    <row r="136" spans="1:29" ht="18.75" hidden="1" customHeight="1" x14ac:dyDescent="0.2">
      <c r="A136" s="7">
        <v>437</v>
      </c>
      <c r="B136" s="25"/>
      <c r="C136" s="25"/>
      <c r="D136" s="25" t="s">
        <v>638</v>
      </c>
      <c r="E136" s="25" t="s">
        <v>639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8">
        <v>437</v>
      </c>
      <c r="B137" s="19"/>
      <c r="C137" s="19"/>
      <c r="D137" s="19" t="s">
        <v>638</v>
      </c>
      <c r="E137" s="19" t="s">
        <v>639</v>
      </c>
      <c r="F137" s="19" t="s">
        <v>5</v>
      </c>
      <c r="G137" s="19"/>
      <c r="H137" s="19"/>
      <c r="I137" s="19"/>
      <c r="J137" s="19">
        <v>75</v>
      </c>
      <c r="K137" s="20">
        <v>65867</v>
      </c>
      <c r="L137" s="20">
        <v>49400.25</v>
      </c>
      <c r="M137" s="20">
        <v>16466.75</v>
      </c>
      <c r="N137" s="20">
        <v>14867</v>
      </c>
      <c r="O137" s="20">
        <v>29000</v>
      </c>
      <c r="P137" s="20">
        <v>22000</v>
      </c>
      <c r="Q137" s="20">
        <v>0</v>
      </c>
      <c r="R137" s="20">
        <v>0</v>
      </c>
      <c r="S137" s="20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2">
        <v>0</v>
      </c>
      <c r="AC137" s="20"/>
    </row>
    <row r="138" spans="1:29" ht="38.25" hidden="1" x14ac:dyDescent="0.2">
      <c r="A138" s="18">
        <v>438</v>
      </c>
      <c r="B138" s="19"/>
      <c r="C138" s="19"/>
      <c r="D138" s="19" t="s">
        <v>640</v>
      </c>
      <c r="E138" s="19" t="s">
        <v>641</v>
      </c>
      <c r="F138" s="19" t="s">
        <v>8</v>
      </c>
      <c r="G138" s="19"/>
      <c r="H138" s="19"/>
      <c r="I138" s="19"/>
      <c r="J138" s="19">
        <v>75</v>
      </c>
      <c r="K138" s="20">
        <v>65867</v>
      </c>
      <c r="L138" s="20">
        <v>49400.25</v>
      </c>
      <c r="M138" s="20">
        <v>16466.75</v>
      </c>
      <c r="N138" s="20">
        <v>14867</v>
      </c>
      <c r="O138" s="20">
        <v>29000</v>
      </c>
      <c r="P138" s="20">
        <v>22000</v>
      </c>
      <c r="Q138" s="20">
        <v>0</v>
      </c>
      <c r="R138" s="20">
        <v>0</v>
      </c>
      <c r="S138" s="20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2">
        <v>0</v>
      </c>
      <c r="AC138" s="20"/>
    </row>
    <row r="139" spans="1:29" ht="38.25" hidden="1" x14ac:dyDescent="0.2">
      <c r="A139" s="7">
        <v>439</v>
      </c>
      <c r="B139" s="10">
        <v>147</v>
      </c>
      <c r="C139" s="10">
        <v>118</v>
      </c>
      <c r="D139" s="10" t="s">
        <v>642</v>
      </c>
      <c r="E139" s="10" t="s">
        <v>643</v>
      </c>
      <c r="F139" s="10" t="s">
        <v>11</v>
      </c>
      <c r="G139" s="10"/>
      <c r="H139" s="10" t="s">
        <v>644</v>
      </c>
      <c r="I139" s="10" t="s">
        <v>18</v>
      </c>
      <c r="J139" s="10">
        <v>75</v>
      </c>
      <c r="K139" s="11">
        <v>65867</v>
      </c>
      <c r="L139" s="11">
        <v>49400.25</v>
      </c>
      <c r="M139" s="11">
        <v>16466.75</v>
      </c>
      <c r="N139" s="11">
        <v>14867</v>
      </c>
      <c r="O139" s="11">
        <v>29000</v>
      </c>
      <c r="P139" s="11">
        <v>22000</v>
      </c>
      <c r="Q139" s="11"/>
      <c r="R139" s="11"/>
      <c r="S139" s="11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1"/>
    </row>
    <row r="140" spans="1:29" ht="51" hidden="1" x14ac:dyDescent="0.2">
      <c r="A140" s="7">
        <v>440</v>
      </c>
      <c r="B140" s="9"/>
      <c r="C140" s="9">
        <v>118</v>
      </c>
      <c r="D140" s="9" t="s">
        <v>645</v>
      </c>
      <c r="E140" s="9" t="s">
        <v>646</v>
      </c>
      <c r="F140" s="9" t="s">
        <v>15</v>
      </c>
      <c r="G140" s="9"/>
      <c r="H140" s="9"/>
      <c r="I140" s="9"/>
      <c r="J140" s="9">
        <v>75</v>
      </c>
      <c r="K140" s="13">
        <v>65867</v>
      </c>
      <c r="L140" s="13">
        <v>49400.25</v>
      </c>
      <c r="M140" s="13">
        <v>16466.75</v>
      </c>
      <c r="N140" s="13">
        <v>14867</v>
      </c>
      <c r="O140" s="13">
        <v>29000</v>
      </c>
      <c r="P140" s="13">
        <v>22000</v>
      </c>
      <c r="Q140" s="13"/>
      <c r="R140" s="13"/>
      <c r="S140" s="13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3"/>
    </row>
    <row r="141" spans="1:29" ht="20.25" hidden="1" customHeight="1" x14ac:dyDescent="0.2">
      <c r="A141" s="7">
        <v>441</v>
      </c>
      <c r="B141" s="25"/>
      <c r="C141" s="25"/>
      <c r="D141" s="25" t="s">
        <v>647</v>
      </c>
      <c r="E141" s="25" t="s">
        <v>648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7">
        <v>441</v>
      </c>
      <c r="B142" s="19"/>
      <c r="C142" s="19"/>
      <c r="D142" s="19" t="s">
        <v>647</v>
      </c>
      <c r="E142" s="19" t="s">
        <v>648</v>
      </c>
      <c r="F142" s="19" t="s">
        <v>5</v>
      </c>
      <c r="G142" s="19"/>
      <c r="H142" s="19"/>
      <c r="I142" s="19"/>
      <c r="J142" s="19">
        <v>75</v>
      </c>
      <c r="K142" s="20">
        <v>423644</v>
      </c>
      <c r="L142" s="20">
        <v>326120</v>
      </c>
      <c r="M142" s="20">
        <v>108706.67</v>
      </c>
      <c r="N142" s="20">
        <v>86639.6</v>
      </c>
      <c r="O142" s="20">
        <v>167931</v>
      </c>
      <c r="P142" s="20">
        <v>28249.4</v>
      </c>
      <c r="Q142" s="20">
        <v>140824</v>
      </c>
      <c r="R142" s="20">
        <v>0</v>
      </c>
      <c r="S142" s="20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20"/>
    </row>
    <row r="143" spans="1:29" ht="38.25" hidden="1" x14ac:dyDescent="0.2">
      <c r="A143" s="7">
        <v>442</v>
      </c>
      <c r="B143" s="19"/>
      <c r="C143" s="19"/>
      <c r="D143" s="19" t="s">
        <v>649</v>
      </c>
      <c r="E143" s="19" t="s">
        <v>650</v>
      </c>
      <c r="F143" s="19" t="s">
        <v>8</v>
      </c>
      <c r="G143" s="19"/>
      <c r="H143" s="19"/>
      <c r="I143" s="19"/>
      <c r="J143" s="19">
        <v>75</v>
      </c>
      <c r="K143" s="20">
        <v>291400</v>
      </c>
      <c r="L143" s="20">
        <v>218550</v>
      </c>
      <c r="M143" s="20">
        <v>72850</v>
      </c>
      <c r="N143" s="20">
        <v>0</v>
      </c>
      <c r="O143" s="20">
        <v>140000</v>
      </c>
      <c r="P143" s="20">
        <v>151400</v>
      </c>
      <c r="Q143" s="20">
        <v>0</v>
      </c>
      <c r="R143" s="20">
        <v>0</v>
      </c>
      <c r="S143" s="20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20"/>
    </row>
    <row r="144" spans="1:29" ht="38.25" hidden="1" x14ac:dyDescent="0.2">
      <c r="A144" s="7">
        <v>443</v>
      </c>
      <c r="B144" s="10">
        <v>148</v>
      </c>
      <c r="C144" s="10">
        <v>119</v>
      </c>
      <c r="D144" s="10" t="s">
        <v>651</v>
      </c>
      <c r="E144" s="10" t="s">
        <v>652</v>
      </c>
      <c r="F144" s="10" t="s">
        <v>11</v>
      </c>
      <c r="G144" s="10"/>
      <c r="H144" s="10" t="s">
        <v>629</v>
      </c>
      <c r="I144" s="10" t="s">
        <v>18</v>
      </c>
      <c r="J144" s="10">
        <v>75</v>
      </c>
      <c r="K144" s="11">
        <v>140000</v>
      </c>
      <c r="L144" s="11">
        <v>105000</v>
      </c>
      <c r="M144" s="11">
        <v>35000</v>
      </c>
      <c r="N144" s="11">
        <v>0</v>
      </c>
      <c r="O144" s="11">
        <v>140000</v>
      </c>
      <c r="P144" s="11"/>
      <c r="Q144" s="11"/>
      <c r="R144" s="11"/>
      <c r="S144" s="11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1"/>
    </row>
    <row r="145" spans="1:29" ht="51" hidden="1" x14ac:dyDescent="0.2">
      <c r="A145" s="7">
        <v>444</v>
      </c>
      <c r="B145" s="9"/>
      <c r="C145" s="9">
        <v>119</v>
      </c>
      <c r="D145" s="9" t="s">
        <v>653</v>
      </c>
      <c r="E145" s="9" t="s">
        <v>654</v>
      </c>
      <c r="F145" s="9" t="s">
        <v>15</v>
      </c>
      <c r="G145" s="9"/>
      <c r="H145" s="9"/>
      <c r="I145" s="9"/>
      <c r="J145" s="9">
        <v>75</v>
      </c>
      <c r="K145" s="13">
        <v>140000</v>
      </c>
      <c r="L145" s="13">
        <v>105000</v>
      </c>
      <c r="M145" s="13">
        <v>35000</v>
      </c>
      <c r="N145" s="13"/>
      <c r="O145" s="13">
        <v>140000</v>
      </c>
      <c r="P145" s="13"/>
      <c r="Q145" s="13"/>
      <c r="R145" s="13"/>
      <c r="S145" s="13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3"/>
    </row>
    <row r="146" spans="1:29" ht="38.25" hidden="1" x14ac:dyDescent="0.2">
      <c r="A146" s="7">
        <v>445</v>
      </c>
      <c r="B146" s="10">
        <v>149</v>
      </c>
      <c r="C146" s="10">
        <v>120</v>
      </c>
      <c r="D146" s="10" t="s">
        <v>655</v>
      </c>
      <c r="E146" s="10" t="s">
        <v>656</v>
      </c>
      <c r="F146" s="10" t="s">
        <v>11</v>
      </c>
      <c r="G146" s="10"/>
      <c r="H146" s="10" t="s">
        <v>629</v>
      </c>
      <c r="I146" s="10" t="s">
        <v>18</v>
      </c>
      <c r="J146" s="10">
        <v>75</v>
      </c>
      <c r="K146" s="11">
        <v>151400</v>
      </c>
      <c r="L146" s="11">
        <v>113550</v>
      </c>
      <c r="M146" s="11">
        <v>37850</v>
      </c>
      <c r="N146" s="11"/>
      <c r="O146" s="11"/>
      <c r="P146" s="11">
        <v>151400</v>
      </c>
      <c r="Q146" s="11"/>
      <c r="R146" s="11"/>
      <c r="S146" s="11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1"/>
    </row>
    <row r="147" spans="1:29" ht="38.25" hidden="1" x14ac:dyDescent="0.2">
      <c r="A147" s="7">
        <v>446</v>
      </c>
      <c r="B147" s="9"/>
      <c r="C147" s="9">
        <v>120</v>
      </c>
      <c r="D147" s="9" t="s">
        <v>657</v>
      </c>
      <c r="E147" s="9" t="s">
        <v>658</v>
      </c>
      <c r="F147" s="9" t="s">
        <v>15</v>
      </c>
      <c r="G147" s="9"/>
      <c r="H147" s="9"/>
      <c r="I147" s="9"/>
      <c r="J147" s="9">
        <v>75</v>
      </c>
      <c r="K147" s="13">
        <v>151400</v>
      </c>
      <c r="L147" s="13">
        <v>113550</v>
      </c>
      <c r="M147" s="13">
        <v>37850</v>
      </c>
      <c r="N147" s="13"/>
      <c r="O147" s="13"/>
      <c r="P147" s="13">
        <v>151400</v>
      </c>
      <c r="Q147" s="13"/>
      <c r="R147" s="13"/>
      <c r="S147" s="13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3"/>
    </row>
    <row r="148" spans="1:29" ht="38.25" hidden="1" x14ac:dyDescent="0.2">
      <c r="A148" s="18">
        <v>447</v>
      </c>
      <c r="B148" s="19"/>
      <c r="C148" s="19"/>
      <c r="D148" s="19" t="s">
        <v>659</v>
      </c>
      <c r="E148" s="19" t="s">
        <v>660</v>
      </c>
      <c r="F148" s="19" t="s">
        <v>8</v>
      </c>
      <c r="G148" s="19"/>
      <c r="H148" s="19"/>
      <c r="I148" s="19"/>
      <c r="J148" s="19">
        <v>75</v>
      </c>
      <c r="K148" s="20">
        <v>66320</v>
      </c>
      <c r="L148" s="20">
        <v>49740</v>
      </c>
      <c r="M148" s="20">
        <v>16580</v>
      </c>
      <c r="N148" s="20">
        <v>66320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20"/>
    </row>
    <row r="149" spans="1:29" ht="38.25" hidden="1" x14ac:dyDescent="0.2">
      <c r="A149" s="7">
        <v>448</v>
      </c>
      <c r="B149" s="10">
        <v>150</v>
      </c>
      <c r="C149" s="10">
        <v>121</v>
      </c>
      <c r="D149" s="10" t="s">
        <v>661</v>
      </c>
      <c r="E149" s="10" t="s">
        <v>662</v>
      </c>
      <c r="F149" s="10" t="s">
        <v>11</v>
      </c>
      <c r="G149" s="10"/>
      <c r="H149" s="10" t="s">
        <v>644</v>
      </c>
      <c r="I149" s="10" t="s">
        <v>18</v>
      </c>
      <c r="J149" s="10">
        <v>75</v>
      </c>
      <c r="K149" s="11">
        <v>66320</v>
      </c>
      <c r="L149" s="11">
        <v>49740</v>
      </c>
      <c r="M149" s="11">
        <v>16580</v>
      </c>
      <c r="N149" s="11">
        <v>66320</v>
      </c>
      <c r="O149" s="11"/>
      <c r="P149" s="11"/>
      <c r="Q149" s="11"/>
      <c r="R149" s="11"/>
      <c r="S149" s="11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1"/>
    </row>
    <row r="150" spans="1:29" ht="51" hidden="1" x14ac:dyDescent="0.2">
      <c r="A150" s="7">
        <v>449</v>
      </c>
      <c r="B150" s="23"/>
      <c r="C150" s="23">
        <v>121</v>
      </c>
      <c r="D150" s="23" t="s">
        <v>663</v>
      </c>
      <c r="E150" s="23" t="s">
        <v>664</v>
      </c>
      <c r="F150" s="23" t="s">
        <v>15</v>
      </c>
      <c r="G150" s="23"/>
      <c r="H150" s="23"/>
      <c r="I150" s="23"/>
      <c r="J150" s="23">
        <v>75</v>
      </c>
      <c r="K150" s="24">
        <v>66320</v>
      </c>
      <c r="L150" s="24">
        <v>49740</v>
      </c>
      <c r="M150" s="24">
        <v>16580</v>
      </c>
      <c r="N150" s="24">
        <v>66320</v>
      </c>
      <c r="O150" s="24"/>
      <c r="P150" s="24"/>
      <c r="Q150" s="24"/>
      <c r="R150" s="24"/>
      <c r="S150" s="24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4"/>
    </row>
    <row r="151" spans="1:29" ht="38.25" hidden="1" x14ac:dyDescent="0.2">
      <c r="A151" s="7">
        <v>450</v>
      </c>
      <c r="B151" s="19"/>
      <c r="C151" s="19"/>
      <c r="D151" s="19" t="s">
        <v>665</v>
      </c>
      <c r="E151" s="19" t="s">
        <v>666</v>
      </c>
      <c r="F151" s="19" t="s">
        <v>8</v>
      </c>
      <c r="G151" s="19"/>
      <c r="H151" s="19"/>
      <c r="I151" s="19"/>
      <c r="J151" s="19">
        <v>75</v>
      </c>
      <c r="K151" s="20">
        <v>50000</v>
      </c>
      <c r="L151" s="20">
        <v>37500</v>
      </c>
      <c r="M151" s="20">
        <v>12500</v>
      </c>
      <c r="N151" s="20">
        <v>0</v>
      </c>
      <c r="O151" s="20">
        <v>5000</v>
      </c>
      <c r="P151" s="20">
        <v>20000</v>
      </c>
      <c r="Q151" s="20">
        <v>25000</v>
      </c>
      <c r="R151" s="20">
        <v>0</v>
      </c>
      <c r="S151" s="20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20"/>
    </row>
    <row r="152" spans="1:29" ht="38.25" hidden="1" x14ac:dyDescent="0.2">
      <c r="A152" s="7">
        <v>451</v>
      </c>
      <c r="B152" s="10">
        <v>151</v>
      </c>
      <c r="C152" s="10">
        <v>0</v>
      </c>
      <c r="D152" s="10" t="s">
        <v>667</v>
      </c>
      <c r="E152" s="10" t="s">
        <v>668</v>
      </c>
      <c r="F152" s="10" t="s">
        <v>11</v>
      </c>
      <c r="G152" s="10"/>
      <c r="H152" s="10" t="s">
        <v>629</v>
      </c>
      <c r="I152" s="10" t="s">
        <v>18</v>
      </c>
      <c r="J152" s="10">
        <v>75</v>
      </c>
      <c r="K152" s="11">
        <v>50000</v>
      </c>
      <c r="L152" s="11">
        <v>37500</v>
      </c>
      <c r="M152" s="11">
        <v>12500</v>
      </c>
      <c r="N152" s="11"/>
      <c r="O152" s="11">
        <v>5000</v>
      </c>
      <c r="P152" s="11">
        <v>20000</v>
      </c>
      <c r="Q152" s="11">
        <v>25000</v>
      </c>
      <c r="R152" s="11"/>
      <c r="S152" s="11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1"/>
    </row>
    <row r="153" spans="1:29" ht="51" hidden="1" x14ac:dyDescent="0.2">
      <c r="A153" s="7">
        <v>452</v>
      </c>
      <c r="B153" s="19"/>
      <c r="C153" s="19"/>
      <c r="D153" s="19" t="s">
        <v>669</v>
      </c>
      <c r="E153" s="19" t="s">
        <v>670</v>
      </c>
      <c r="F153" s="19" t="s">
        <v>8</v>
      </c>
      <c r="G153" s="19"/>
      <c r="H153" s="19"/>
      <c r="I153" s="19"/>
      <c r="J153" s="19">
        <v>75</v>
      </c>
      <c r="K153" s="20">
        <v>51500</v>
      </c>
      <c r="L153" s="20">
        <v>38625</v>
      </c>
      <c r="M153" s="20">
        <v>12875</v>
      </c>
      <c r="N153" s="20">
        <v>20319.599999999999</v>
      </c>
      <c r="O153" s="20">
        <v>22931</v>
      </c>
      <c r="P153" s="20">
        <v>8249.4</v>
      </c>
      <c r="Q153" s="20">
        <v>0</v>
      </c>
      <c r="R153" s="20">
        <v>0</v>
      </c>
      <c r="S153" s="20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20"/>
    </row>
    <row r="154" spans="1:29" ht="38.25" hidden="1" x14ac:dyDescent="0.2">
      <c r="A154" s="7">
        <v>453</v>
      </c>
      <c r="B154" s="10">
        <v>152</v>
      </c>
      <c r="C154" s="10">
        <v>122</v>
      </c>
      <c r="D154" s="10" t="s">
        <v>671</v>
      </c>
      <c r="E154" s="10" t="s">
        <v>672</v>
      </c>
      <c r="F154" s="10" t="s">
        <v>11</v>
      </c>
      <c r="G154" s="10"/>
      <c r="H154" s="10" t="s">
        <v>629</v>
      </c>
      <c r="I154" s="10" t="s">
        <v>18</v>
      </c>
      <c r="J154" s="10">
        <v>75</v>
      </c>
      <c r="K154" s="11">
        <v>51500</v>
      </c>
      <c r="L154" s="11">
        <v>38625</v>
      </c>
      <c r="M154" s="11">
        <v>12875</v>
      </c>
      <c r="N154" s="11">
        <v>20319.599999999999</v>
      </c>
      <c r="O154" s="11">
        <v>22931</v>
      </c>
      <c r="P154" s="11">
        <v>8249.4</v>
      </c>
      <c r="Q154" s="11"/>
      <c r="R154" s="11"/>
      <c r="S154" s="11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1"/>
    </row>
    <row r="155" spans="1:29" ht="51" hidden="1" x14ac:dyDescent="0.2">
      <c r="A155" s="7">
        <v>454</v>
      </c>
      <c r="B155" s="9"/>
      <c r="C155" s="9">
        <v>122</v>
      </c>
      <c r="D155" s="9" t="s">
        <v>673</v>
      </c>
      <c r="E155" s="9" t="s">
        <v>674</v>
      </c>
      <c r="F155" s="9" t="s">
        <v>15</v>
      </c>
      <c r="G155" s="9"/>
      <c r="H155" s="9"/>
      <c r="I155" s="9"/>
      <c r="J155" s="9">
        <v>75</v>
      </c>
      <c r="K155" s="13">
        <v>51500</v>
      </c>
      <c r="L155" s="13">
        <v>38625</v>
      </c>
      <c r="M155" s="13">
        <v>12875</v>
      </c>
      <c r="N155" s="13">
        <v>20319.599999999999</v>
      </c>
      <c r="O155" s="13">
        <v>22931</v>
      </c>
      <c r="P155" s="13">
        <v>8249.4</v>
      </c>
      <c r="Q155" s="13"/>
      <c r="R155" s="13"/>
      <c r="S155" s="13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3"/>
    </row>
    <row r="156" spans="1:29" ht="38.25" hidden="1" x14ac:dyDescent="0.2">
      <c r="A156" s="7">
        <v>455</v>
      </c>
      <c r="B156" s="19"/>
      <c r="C156" s="19"/>
      <c r="D156" s="19" t="s">
        <v>675</v>
      </c>
      <c r="E156" s="19" t="s">
        <v>676</v>
      </c>
      <c r="F156" s="19" t="s">
        <v>8</v>
      </c>
      <c r="G156" s="19"/>
      <c r="H156" s="19"/>
      <c r="I156" s="19"/>
      <c r="J156" s="19">
        <v>75</v>
      </c>
      <c r="K156" s="20">
        <v>115824</v>
      </c>
      <c r="L156" s="20">
        <v>86868</v>
      </c>
      <c r="M156" s="20">
        <v>28956</v>
      </c>
      <c r="N156" s="20">
        <v>0</v>
      </c>
      <c r="O156" s="20">
        <v>0</v>
      </c>
      <c r="P156" s="20">
        <v>0</v>
      </c>
      <c r="Q156" s="20">
        <v>115824</v>
      </c>
      <c r="R156" s="20">
        <v>0</v>
      </c>
      <c r="S156" s="20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20"/>
    </row>
    <row r="157" spans="1:29" ht="51" hidden="1" x14ac:dyDescent="0.2">
      <c r="A157" s="7">
        <v>457</v>
      </c>
      <c r="B157" s="19"/>
      <c r="C157" s="19"/>
      <c r="D157" s="19" t="s">
        <v>677</v>
      </c>
      <c r="E157" s="19" t="s">
        <v>678</v>
      </c>
      <c r="F157" s="19" t="s">
        <v>8</v>
      </c>
      <c r="G157" s="19"/>
      <c r="H157" s="19"/>
      <c r="I157" s="19"/>
      <c r="J157" s="19"/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20"/>
    </row>
    <row r="158" spans="1:29" ht="36.75" hidden="1" customHeight="1" x14ac:dyDescent="0.2">
      <c r="A158" s="7">
        <v>458</v>
      </c>
      <c r="B158" s="25"/>
      <c r="C158" s="25"/>
      <c r="D158" s="25" t="s">
        <v>679</v>
      </c>
      <c r="E158" s="25" t="s">
        <v>680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7">
        <v>458</v>
      </c>
      <c r="B159" s="19"/>
      <c r="C159" s="19"/>
      <c r="D159" s="19" t="s">
        <v>679</v>
      </c>
      <c r="E159" s="19" t="s">
        <v>680</v>
      </c>
      <c r="F159" s="19" t="s">
        <v>5</v>
      </c>
      <c r="G159" s="19"/>
      <c r="H159" s="19"/>
      <c r="I159" s="19"/>
      <c r="J159" s="19">
        <v>75</v>
      </c>
      <c r="K159" s="20">
        <v>241756</v>
      </c>
      <c r="L159" s="20">
        <v>172930</v>
      </c>
      <c r="M159" s="20">
        <v>57643.33</v>
      </c>
      <c r="N159" s="20">
        <v>65600</v>
      </c>
      <c r="O159" s="20">
        <v>121156</v>
      </c>
      <c r="P159" s="20">
        <v>55000</v>
      </c>
      <c r="Q159" s="20">
        <v>0</v>
      </c>
      <c r="R159" s="20">
        <v>0</v>
      </c>
      <c r="S159" s="20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20"/>
    </row>
    <row r="160" spans="1:29" ht="51" hidden="1" x14ac:dyDescent="0.2">
      <c r="A160" s="7">
        <v>459</v>
      </c>
      <c r="B160" s="19"/>
      <c r="C160" s="19"/>
      <c r="D160" s="19" t="s">
        <v>681</v>
      </c>
      <c r="E160" s="19" t="s">
        <v>682</v>
      </c>
      <c r="F160" s="19" t="s">
        <v>8</v>
      </c>
      <c r="G160" s="19"/>
      <c r="H160" s="19"/>
      <c r="I160" s="19"/>
      <c r="J160" s="19">
        <v>75</v>
      </c>
      <c r="K160" s="20">
        <v>185600</v>
      </c>
      <c r="L160" s="20">
        <v>139200</v>
      </c>
      <c r="M160" s="20">
        <v>46400</v>
      </c>
      <c r="N160" s="20">
        <v>65600</v>
      </c>
      <c r="O160" s="20">
        <v>65000</v>
      </c>
      <c r="P160" s="20">
        <v>55000</v>
      </c>
      <c r="Q160" s="20">
        <v>0</v>
      </c>
      <c r="R160" s="20">
        <v>0</v>
      </c>
      <c r="S160" s="20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20"/>
    </row>
    <row r="161" spans="1:29" ht="25.5" hidden="1" x14ac:dyDescent="0.2">
      <c r="A161" s="7">
        <v>460</v>
      </c>
      <c r="B161" s="10">
        <v>153</v>
      </c>
      <c r="C161" s="10">
        <v>123</v>
      </c>
      <c r="D161" s="10" t="s">
        <v>683</v>
      </c>
      <c r="E161" s="10" t="s">
        <v>684</v>
      </c>
      <c r="F161" s="10" t="s">
        <v>11</v>
      </c>
      <c r="G161" s="10"/>
      <c r="H161" s="10" t="s">
        <v>629</v>
      </c>
      <c r="I161" s="10" t="s">
        <v>18</v>
      </c>
      <c r="J161" s="10">
        <v>75</v>
      </c>
      <c r="K161" s="11">
        <v>65600</v>
      </c>
      <c r="L161" s="11">
        <v>49200</v>
      </c>
      <c r="M161" s="11">
        <v>16400</v>
      </c>
      <c r="N161" s="11">
        <v>65600</v>
      </c>
      <c r="O161" s="11"/>
      <c r="P161" s="11"/>
      <c r="Q161" s="11"/>
      <c r="R161" s="11"/>
      <c r="S161" s="11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1"/>
    </row>
    <row r="162" spans="1:29" ht="38.25" hidden="1" x14ac:dyDescent="0.2">
      <c r="A162" s="7">
        <v>461</v>
      </c>
      <c r="B162" s="23"/>
      <c r="C162" s="23">
        <v>123</v>
      </c>
      <c r="D162" s="23" t="s">
        <v>685</v>
      </c>
      <c r="E162" s="23" t="s">
        <v>686</v>
      </c>
      <c r="F162" s="23" t="s">
        <v>15</v>
      </c>
      <c r="G162" s="23"/>
      <c r="H162" s="23"/>
      <c r="I162" s="23"/>
      <c r="J162" s="23">
        <v>75</v>
      </c>
      <c r="K162" s="24">
        <v>65600</v>
      </c>
      <c r="L162" s="24">
        <v>49200</v>
      </c>
      <c r="M162" s="24">
        <v>16400</v>
      </c>
      <c r="N162" s="24">
        <v>65600</v>
      </c>
      <c r="O162" s="24"/>
      <c r="P162" s="24"/>
      <c r="Q162" s="24"/>
      <c r="R162" s="24"/>
      <c r="S162" s="24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4"/>
    </row>
    <row r="163" spans="1:29" ht="38.25" hidden="1" x14ac:dyDescent="0.2">
      <c r="A163" s="7">
        <v>462</v>
      </c>
      <c r="B163" s="10">
        <v>154</v>
      </c>
      <c r="C163" s="10">
        <v>0</v>
      </c>
      <c r="D163" s="10" t="s">
        <v>687</v>
      </c>
      <c r="E163" s="10" t="s">
        <v>688</v>
      </c>
      <c r="F163" s="10" t="s">
        <v>11</v>
      </c>
      <c r="G163" s="10"/>
      <c r="H163" s="10" t="s">
        <v>629</v>
      </c>
      <c r="I163" s="10" t="s">
        <v>18</v>
      </c>
      <c r="J163" s="10">
        <v>75</v>
      </c>
      <c r="K163" s="11">
        <v>120000</v>
      </c>
      <c r="L163" s="11">
        <v>90000</v>
      </c>
      <c r="M163" s="11">
        <v>30000</v>
      </c>
      <c r="N163" s="11"/>
      <c r="O163" s="11">
        <v>65000</v>
      </c>
      <c r="P163" s="11">
        <v>55000</v>
      </c>
      <c r="Q163" s="11"/>
      <c r="R163" s="11"/>
      <c r="S163" s="11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1"/>
    </row>
    <row r="164" spans="1:29" ht="51" hidden="1" x14ac:dyDescent="0.2">
      <c r="A164" s="7">
        <v>463</v>
      </c>
      <c r="B164" s="19"/>
      <c r="C164" s="19"/>
      <c r="D164" s="19" t="s">
        <v>689</v>
      </c>
      <c r="E164" s="19" t="s">
        <v>690</v>
      </c>
      <c r="F164" s="19" t="s">
        <v>8</v>
      </c>
      <c r="G164" s="19"/>
      <c r="H164" s="19"/>
      <c r="I164" s="19"/>
      <c r="J164" s="19">
        <v>75</v>
      </c>
      <c r="K164" s="20">
        <v>56156</v>
      </c>
      <c r="L164" s="20">
        <v>42117</v>
      </c>
      <c r="M164" s="20">
        <v>14039</v>
      </c>
      <c r="N164" s="20">
        <v>0</v>
      </c>
      <c r="O164" s="20">
        <v>56156</v>
      </c>
      <c r="P164" s="20">
        <v>0</v>
      </c>
      <c r="Q164" s="20">
        <v>0</v>
      </c>
      <c r="R164" s="20">
        <v>0</v>
      </c>
      <c r="S164" s="20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20"/>
    </row>
    <row r="165" spans="1:29" ht="51" hidden="1" x14ac:dyDescent="0.2">
      <c r="A165" s="7">
        <v>464</v>
      </c>
      <c r="B165" s="10">
        <v>155</v>
      </c>
      <c r="C165" s="10">
        <v>124</v>
      </c>
      <c r="D165" s="10" t="s">
        <v>691</v>
      </c>
      <c r="E165" s="10" t="s">
        <v>692</v>
      </c>
      <c r="F165" s="10" t="s">
        <v>11</v>
      </c>
      <c r="G165" s="10"/>
      <c r="H165" s="10" t="s">
        <v>644</v>
      </c>
      <c r="I165" s="10" t="s">
        <v>18</v>
      </c>
      <c r="J165" s="10">
        <v>75</v>
      </c>
      <c r="K165" s="11">
        <v>56156</v>
      </c>
      <c r="L165" s="11">
        <v>42117</v>
      </c>
      <c r="M165" s="11">
        <v>14039</v>
      </c>
      <c r="N165" s="11"/>
      <c r="O165" s="11">
        <v>56156</v>
      </c>
      <c r="P165" s="11"/>
      <c r="Q165" s="11"/>
      <c r="R165" s="11"/>
      <c r="S165" s="11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1"/>
    </row>
    <row r="166" spans="1:29" ht="51" hidden="1" x14ac:dyDescent="0.2">
      <c r="A166" s="7">
        <v>465</v>
      </c>
      <c r="B166" s="23"/>
      <c r="C166" s="23">
        <v>124</v>
      </c>
      <c r="D166" s="23" t="s">
        <v>693</v>
      </c>
      <c r="E166" s="23" t="s">
        <v>694</v>
      </c>
      <c r="F166" s="23" t="s">
        <v>15</v>
      </c>
      <c r="G166" s="23"/>
      <c r="H166" s="23"/>
      <c r="I166" s="23"/>
      <c r="J166" s="23">
        <v>75</v>
      </c>
      <c r="K166" s="24">
        <v>56156</v>
      </c>
      <c r="L166" s="24">
        <v>42117</v>
      </c>
      <c r="M166" s="24">
        <v>14039</v>
      </c>
      <c r="N166" s="24"/>
      <c r="O166" s="24">
        <v>56156</v>
      </c>
      <c r="P166" s="24"/>
      <c r="Q166" s="24"/>
      <c r="R166" s="24"/>
      <c r="S166" s="24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4"/>
    </row>
    <row r="167" spans="1:29" ht="25.5" hidden="1" x14ac:dyDescent="0.2">
      <c r="A167" s="7">
        <v>466</v>
      </c>
      <c r="B167" s="25"/>
      <c r="C167" s="25"/>
      <c r="D167" s="25" t="s">
        <v>695</v>
      </c>
      <c r="E167" s="25" t="s">
        <v>696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7">
        <v>466</v>
      </c>
      <c r="B168" s="19"/>
      <c r="C168" s="19"/>
      <c r="D168" s="19" t="s">
        <v>695</v>
      </c>
      <c r="E168" s="19" t="s">
        <v>696</v>
      </c>
      <c r="F168" s="19" t="s">
        <v>5</v>
      </c>
      <c r="G168" s="19"/>
      <c r="H168" s="19"/>
      <c r="I168" s="19"/>
      <c r="J168" s="19">
        <v>75</v>
      </c>
      <c r="K168" s="20">
        <v>164693.32999999999</v>
      </c>
      <c r="L168" s="20">
        <v>123520</v>
      </c>
      <c r="M168" s="20">
        <v>41173.33</v>
      </c>
      <c r="N168" s="20">
        <v>0</v>
      </c>
      <c r="O168" s="20">
        <v>25000</v>
      </c>
      <c r="P168" s="20">
        <v>30000</v>
      </c>
      <c r="Q168" s="20">
        <v>15000</v>
      </c>
      <c r="R168" s="20">
        <v>0</v>
      </c>
      <c r="S168" s="20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20"/>
    </row>
    <row r="169" spans="1:29" ht="51" hidden="1" x14ac:dyDescent="0.2">
      <c r="A169" s="7">
        <v>467</v>
      </c>
      <c r="B169" s="19"/>
      <c r="C169" s="19"/>
      <c r="D169" s="19" t="s">
        <v>697</v>
      </c>
      <c r="E169" s="19" t="s">
        <v>698</v>
      </c>
      <c r="F169" s="19" t="s">
        <v>8</v>
      </c>
      <c r="G169" s="19"/>
      <c r="H169" s="19"/>
      <c r="I169" s="19"/>
      <c r="J169" s="19">
        <v>75</v>
      </c>
      <c r="K169" s="20">
        <v>94693.33</v>
      </c>
      <c r="L169" s="20">
        <v>71020</v>
      </c>
      <c r="M169" s="20">
        <v>23673.33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20"/>
    </row>
    <row r="170" spans="1:29" hidden="1" x14ac:dyDescent="0.2">
      <c r="A170" s="7">
        <v>468</v>
      </c>
      <c r="B170" s="10">
        <v>156</v>
      </c>
      <c r="C170" s="10">
        <v>0</v>
      </c>
      <c r="D170" s="10" t="s">
        <v>699</v>
      </c>
      <c r="E170" s="10" t="s">
        <v>700</v>
      </c>
      <c r="F170" s="10" t="s">
        <v>11</v>
      </c>
      <c r="G170" s="10"/>
      <c r="H170" s="10" t="s">
        <v>65</v>
      </c>
      <c r="I170" s="10" t="s">
        <v>18</v>
      </c>
      <c r="J170" s="10">
        <v>75</v>
      </c>
      <c r="K170" s="11">
        <v>94693.33</v>
      </c>
      <c r="L170" s="11">
        <v>71020</v>
      </c>
      <c r="M170" s="11">
        <v>23673.33</v>
      </c>
      <c r="N170" s="11"/>
      <c r="O170" s="11"/>
      <c r="P170" s="11"/>
      <c r="Q170" s="11"/>
      <c r="R170" s="11"/>
      <c r="S170" s="11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1"/>
    </row>
    <row r="171" spans="1:29" ht="38.25" hidden="1" x14ac:dyDescent="0.2">
      <c r="A171" s="7">
        <v>469</v>
      </c>
      <c r="B171" s="19"/>
      <c r="C171" s="19"/>
      <c r="D171" s="19" t="s">
        <v>701</v>
      </c>
      <c r="E171" s="19" t="s">
        <v>702</v>
      </c>
      <c r="F171" s="19" t="s">
        <v>8</v>
      </c>
      <c r="G171" s="19"/>
      <c r="H171" s="19"/>
      <c r="I171" s="19"/>
      <c r="J171" s="19">
        <v>75</v>
      </c>
      <c r="K171" s="20">
        <v>70000</v>
      </c>
      <c r="L171" s="20">
        <v>52500</v>
      </c>
      <c r="M171" s="20">
        <v>17500</v>
      </c>
      <c r="N171" s="20">
        <v>0</v>
      </c>
      <c r="O171" s="20">
        <v>25000</v>
      </c>
      <c r="P171" s="20">
        <v>30000</v>
      </c>
      <c r="Q171" s="20">
        <v>15000</v>
      </c>
      <c r="R171" s="20">
        <v>0</v>
      </c>
      <c r="S171" s="20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20"/>
    </row>
    <row r="172" spans="1:29" ht="25.5" hidden="1" x14ac:dyDescent="0.2">
      <c r="A172" s="7">
        <v>470</v>
      </c>
      <c r="B172" s="10">
        <v>157</v>
      </c>
      <c r="C172" s="10">
        <v>0</v>
      </c>
      <c r="D172" s="10" t="s">
        <v>703</v>
      </c>
      <c r="E172" s="10" t="s">
        <v>704</v>
      </c>
      <c r="F172" s="10" t="s">
        <v>11</v>
      </c>
      <c r="G172" s="10"/>
      <c r="H172" s="10" t="s">
        <v>629</v>
      </c>
      <c r="I172" s="10" t="s">
        <v>18</v>
      </c>
      <c r="J172" s="10">
        <v>75</v>
      </c>
      <c r="K172" s="11">
        <v>70000</v>
      </c>
      <c r="L172" s="11">
        <v>52500</v>
      </c>
      <c r="M172" s="11">
        <v>17500</v>
      </c>
      <c r="N172" s="11"/>
      <c r="O172" s="11">
        <v>25000</v>
      </c>
      <c r="P172" s="11">
        <v>30000</v>
      </c>
      <c r="Q172" s="11">
        <v>15000</v>
      </c>
      <c r="R172" s="11"/>
      <c r="S172" s="11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1"/>
    </row>
    <row r="173" spans="1:29" ht="38.25" hidden="1" x14ac:dyDescent="0.2">
      <c r="A173" s="7">
        <v>471</v>
      </c>
      <c r="B173" s="19"/>
      <c r="C173" s="19"/>
      <c r="D173" s="19" t="s">
        <v>705</v>
      </c>
      <c r="E173" s="19" t="s">
        <v>706</v>
      </c>
      <c r="F173" s="19" t="s">
        <v>8</v>
      </c>
      <c r="G173" s="19"/>
      <c r="H173" s="19"/>
      <c r="I173" s="19"/>
      <c r="J173" s="19"/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20"/>
    </row>
    <row r="174" spans="1:29" ht="51" hidden="1" x14ac:dyDescent="0.2">
      <c r="A174" s="7">
        <v>472</v>
      </c>
      <c r="B174" s="19"/>
      <c r="C174" s="19"/>
      <c r="D174" s="19" t="s">
        <v>707</v>
      </c>
      <c r="E174" s="19" t="s">
        <v>708</v>
      </c>
      <c r="F174" s="19" t="s">
        <v>8</v>
      </c>
      <c r="G174" s="19"/>
      <c r="H174" s="19"/>
      <c r="I174" s="19"/>
      <c r="J174" s="19"/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20"/>
    </row>
    <row r="175" spans="1:29" hidden="1" x14ac:dyDescent="0.2"/>
    <row r="176" spans="1:29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  <row r="748" hidden="1" x14ac:dyDescent="0.2"/>
    <row r="749" hidden="1" x14ac:dyDescent="0.2"/>
    <row r="750" hidden="1" x14ac:dyDescent="0.2"/>
    <row r="751" hidden="1" x14ac:dyDescent="0.2"/>
    <row r="752" hidden="1" x14ac:dyDescent="0.2"/>
    <row r="753" hidden="1" x14ac:dyDescent="0.2"/>
    <row r="754" hidden="1" x14ac:dyDescent="0.2"/>
    <row r="755" hidden="1" x14ac:dyDescent="0.2"/>
    <row r="756" hidden="1" x14ac:dyDescent="0.2"/>
    <row r="757" hidden="1" x14ac:dyDescent="0.2"/>
    <row r="758" hidden="1" x14ac:dyDescent="0.2"/>
    <row r="759" hidden="1" x14ac:dyDescent="0.2"/>
    <row r="760" hidden="1" x14ac:dyDescent="0.2"/>
    <row r="761" hidden="1" x14ac:dyDescent="0.2"/>
    <row r="762" hidden="1" x14ac:dyDescent="0.2"/>
    <row r="763" hidden="1" x14ac:dyDescent="0.2"/>
    <row r="764" hidden="1" x14ac:dyDescent="0.2"/>
    <row r="765" hidden="1" x14ac:dyDescent="0.2"/>
    <row r="766" hidden="1" x14ac:dyDescent="0.2"/>
    <row r="767" hidden="1" x14ac:dyDescent="0.2"/>
    <row r="768" hidden="1" x14ac:dyDescent="0.2"/>
    <row r="769" hidden="1" x14ac:dyDescent="0.2"/>
    <row r="770" hidden="1" x14ac:dyDescent="0.2"/>
    <row r="771" hidden="1" x14ac:dyDescent="0.2"/>
    <row r="772" hidden="1" x14ac:dyDescent="0.2"/>
    <row r="773" hidden="1" x14ac:dyDescent="0.2"/>
    <row r="774" hidden="1" x14ac:dyDescent="0.2"/>
    <row r="775" hidden="1" x14ac:dyDescent="0.2"/>
    <row r="776" hidden="1" x14ac:dyDescent="0.2"/>
    <row r="777" hidden="1" x14ac:dyDescent="0.2"/>
    <row r="778" hidden="1" x14ac:dyDescent="0.2"/>
    <row r="779" hidden="1" x14ac:dyDescent="0.2"/>
    <row r="780" hidden="1" x14ac:dyDescent="0.2"/>
    <row r="781" hidden="1" x14ac:dyDescent="0.2"/>
    <row r="782" hidden="1" x14ac:dyDescent="0.2"/>
    <row r="783" hidden="1" x14ac:dyDescent="0.2"/>
    <row r="784" hidden="1" x14ac:dyDescent="0.2"/>
    <row r="785" hidden="1" x14ac:dyDescent="0.2"/>
    <row r="786" hidden="1" x14ac:dyDescent="0.2"/>
    <row r="787" hidden="1" x14ac:dyDescent="0.2"/>
    <row r="788" hidden="1" x14ac:dyDescent="0.2"/>
    <row r="789" hidden="1" x14ac:dyDescent="0.2"/>
    <row r="790" hidden="1" x14ac:dyDescent="0.2"/>
    <row r="791" hidden="1" x14ac:dyDescent="0.2"/>
    <row r="792" hidden="1" x14ac:dyDescent="0.2"/>
    <row r="793" hidden="1" x14ac:dyDescent="0.2"/>
    <row r="794" hidden="1" x14ac:dyDescent="0.2"/>
    <row r="795" hidden="1" x14ac:dyDescent="0.2"/>
    <row r="796" hidden="1" x14ac:dyDescent="0.2"/>
    <row r="797" hidden="1" x14ac:dyDescent="0.2"/>
    <row r="798" hidden="1" x14ac:dyDescent="0.2"/>
    <row r="799" hidden="1" x14ac:dyDescent="0.2"/>
    <row r="800" hidden="1" x14ac:dyDescent="0.2"/>
    <row r="801" hidden="1" x14ac:dyDescent="0.2"/>
    <row r="802" hidden="1" x14ac:dyDescent="0.2"/>
    <row r="803" hidden="1" x14ac:dyDescent="0.2"/>
    <row r="804" hidden="1" x14ac:dyDescent="0.2"/>
    <row r="805" hidden="1" x14ac:dyDescent="0.2"/>
    <row r="806" hidden="1" x14ac:dyDescent="0.2"/>
    <row r="807" hidden="1" x14ac:dyDescent="0.2"/>
    <row r="808" hidden="1" x14ac:dyDescent="0.2"/>
    <row r="809" hidden="1" x14ac:dyDescent="0.2"/>
    <row r="810" hidden="1" x14ac:dyDescent="0.2"/>
    <row r="811" hidden="1" x14ac:dyDescent="0.2"/>
    <row r="812" hidden="1" x14ac:dyDescent="0.2"/>
    <row r="813" hidden="1" x14ac:dyDescent="0.2"/>
    <row r="814" hidden="1" x14ac:dyDescent="0.2"/>
    <row r="815" hidden="1" x14ac:dyDescent="0.2"/>
    <row r="816" hidden="1" x14ac:dyDescent="0.2"/>
    <row r="817" hidden="1" x14ac:dyDescent="0.2"/>
    <row r="818" hidden="1" x14ac:dyDescent="0.2"/>
    <row r="819" hidden="1" x14ac:dyDescent="0.2"/>
    <row r="820" hidden="1" x14ac:dyDescent="0.2"/>
    <row r="821" hidden="1" x14ac:dyDescent="0.2"/>
    <row r="822" hidden="1" x14ac:dyDescent="0.2"/>
    <row r="823" hidden="1" x14ac:dyDescent="0.2"/>
    <row r="824" hidden="1" x14ac:dyDescent="0.2"/>
    <row r="825" hidden="1" x14ac:dyDescent="0.2"/>
    <row r="826" hidden="1" x14ac:dyDescent="0.2"/>
    <row r="827" hidden="1" x14ac:dyDescent="0.2"/>
    <row r="828" hidden="1" x14ac:dyDescent="0.2"/>
    <row r="829" hidden="1" x14ac:dyDescent="0.2"/>
    <row r="830" hidden="1" x14ac:dyDescent="0.2"/>
    <row r="831" hidden="1" x14ac:dyDescent="0.2"/>
    <row r="832" hidden="1" x14ac:dyDescent="0.2"/>
    <row r="833" hidden="1" x14ac:dyDescent="0.2"/>
    <row r="834" hidden="1" x14ac:dyDescent="0.2"/>
    <row r="835" hidden="1" x14ac:dyDescent="0.2"/>
    <row r="836" hidden="1" x14ac:dyDescent="0.2"/>
    <row r="837" hidden="1" x14ac:dyDescent="0.2"/>
    <row r="838" hidden="1" x14ac:dyDescent="0.2"/>
    <row r="839" hidden="1" x14ac:dyDescent="0.2"/>
    <row r="840" hidden="1" x14ac:dyDescent="0.2"/>
    <row r="841" hidden="1" x14ac:dyDescent="0.2"/>
    <row r="842" hidden="1" x14ac:dyDescent="0.2"/>
    <row r="843" hidden="1" x14ac:dyDescent="0.2"/>
    <row r="844" hidden="1" x14ac:dyDescent="0.2"/>
    <row r="845" hidden="1" x14ac:dyDescent="0.2"/>
    <row r="846" hidden="1" x14ac:dyDescent="0.2"/>
    <row r="847" hidden="1" x14ac:dyDescent="0.2"/>
    <row r="848" hidden="1" x14ac:dyDescent="0.2"/>
    <row r="849" hidden="1" x14ac:dyDescent="0.2"/>
    <row r="850" hidden="1" x14ac:dyDescent="0.2"/>
    <row r="851" hidden="1" x14ac:dyDescent="0.2"/>
    <row r="852" hidden="1" x14ac:dyDescent="0.2"/>
    <row r="853" hidden="1" x14ac:dyDescent="0.2"/>
    <row r="854" hidden="1" x14ac:dyDescent="0.2"/>
    <row r="855" hidden="1" x14ac:dyDescent="0.2"/>
    <row r="856" hidden="1" x14ac:dyDescent="0.2"/>
    <row r="857" hidden="1" x14ac:dyDescent="0.2"/>
    <row r="858" hidden="1" x14ac:dyDescent="0.2"/>
    <row r="859" hidden="1" x14ac:dyDescent="0.2"/>
    <row r="860" hidden="1" x14ac:dyDescent="0.2"/>
    <row r="861" hidden="1" x14ac:dyDescent="0.2"/>
    <row r="862" hidden="1" x14ac:dyDescent="0.2"/>
    <row r="863" hidden="1" x14ac:dyDescent="0.2"/>
    <row r="864" hidden="1" x14ac:dyDescent="0.2"/>
    <row r="865" hidden="1" x14ac:dyDescent="0.2"/>
    <row r="866" hidden="1" x14ac:dyDescent="0.2"/>
    <row r="867" hidden="1" x14ac:dyDescent="0.2"/>
    <row r="868" hidden="1" x14ac:dyDescent="0.2"/>
    <row r="869" hidden="1" x14ac:dyDescent="0.2"/>
    <row r="870" hidden="1" x14ac:dyDescent="0.2"/>
    <row r="871" hidden="1" x14ac:dyDescent="0.2"/>
    <row r="872" hidden="1" x14ac:dyDescent="0.2"/>
    <row r="873" hidden="1" x14ac:dyDescent="0.2"/>
    <row r="874" hidden="1" x14ac:dyDescent="0.2"/>
    <row r="875" hidden="1" x14ac:dyDescent="0.2"/>
    <row r="876" hidden="1" x14ac:dyDescent="0.2"/>
    <row r="877" hidden="1" x14ac:dyDescent="0.2"/>
    <row r="878" hidden="1" x14ac:dyDescent="0.2"/>
    <row r="879" hidden="1" x14ac:dyDescent="0.2"/>
    <row r="880" hidden="1" x14ac:dyDescent="0.2"/>
    <row r="881" hidden="1" x14ac:dyDescent="0.2"/>
    <row r="882" hidden="1" x14ac:dyDescent="0.2"/>
    <row r="883" hidden="1" x14ac:dyDescent="0.2"/>
    <row r="884" hidden="1" x14ac:dyDescent="0.2"/>
    <row r="885" hidden="1" x14ac:dyDescent="0.2"/>
    <row r="886" hidden="1" x14ac:dyDescent="0.2"/>
    <row r="887" hidden="1" x14ac:dyDescent="0.2"/>
    <row r="888" hidden="1" x14ac:dyDescent="0.2"/>
    <row r="889" hidden="1" x14ac:dyDescent="0.2"/>
    <row r="890" hidden="1" x14ac:dyDescent="0.2"/>
    <row r="891" hidden="1" x14ac:dyDescent="0.2"/>
    <row r="892" hidden="1" x14ac:dyDescent="0.2"/>
    <row r="893" hidden="1" x14ac:dyDescent="0.2"/>
    <row r="894" hidden="1" x14ac:dyDescent="0.2"/>
    <row r="895" hidden="1" x14ac:dyDescent="0.2"/>
    <row r="896" hidden="1" x14ac:dyDescent="0.2"/>
    <row r="897" hidden="1" x14ac:dyDescent="0.2"/>
    <row r="898" hidden="1" x14ac:dyDescent="0.2"/>
    <row r="899" hidden="1" x14ac:dyDescent="0.2"/>
    <row r="900" hidden="1" x14ac:dyDescent="0.2"/>
    <row r="901" hidden="1" x14ac:dyDescent="0.2"/>
    <row r="902" hidden="1" x14ac:dyDescent="0.2"/>
    <row r="903" hidden="1" x14ac:dyDescent="0.2"/>
    <row r="904" hidden="1" x14ac:dyDescent="0.2"/>
    <row r="905" hidden="1" x14ac:dyDescent="0.2"/>
    <row r="906" hidden="1" x14ac:dyDescent="0.2"/>
    <row r="907" hidden="1" x14ac:dyDescent="0.2"/>
    <row r="908" hidden="1" x14ac:dyDescent="0.2"/>
    <row r="909" hidden="1" x14ac:dyDescent="0.2"/>
    <row r="910" hidden="1" x14ac:dyDescent="0.2"/>
    <row r="911" hidden="1" x14ac:dyDescent="0.2"/>
    <row r="912" hidden="1" x14ac:dyDescent="0.2"/>
    <row r="913" hidden="1" x14ac:dyDescent="0.2"/>
    <row r="914" hidden="1" x14ac:dyDescent="0.2"/>
    <row r="915" hidden="1" x14ac:dyDescent="0.2"/>
    <row r="916" hidden="1" x14ac:dyDescent="0.2"/>
    <row r="917" hidden="1" x14ac:dyDescent="0.2"/>
    <row r="918" hidden="1" x14ac:dyDescent="0.2"/>
    <row r="919" hidden="1" x14ac:dyDescent="0.2"/>
    <row r="920" hidden="1" x14ac:dyDescent="0.2"/>
    <row r="921" hidden="1" x14ac:dyDescent="0.2"/>
    <row r="922" hidden="1" x14ac:dyDescent="0.2"/>
    <row r="923" hidden="1" x14ac:dyDescent="0.2"/>
    <row r="924" hidden="1" x14ac:dyDescent="0.2"/>
    <row r="925" hidden="1" x14ac:dyDescent="0.2"/>
    <row r="926" hidden="1" x14ac:dyDescent="0.2"/>
    <row r="927" hidden="1" x14ac:dyDescent="0.2"/>
    <row r="928" hidden="1" x14ac:dyDescent="0.2"/>
    <row r="929" hidden="1" x14ac:dyDescent="0.2"/>
    <row r="930" hidden="1" x14ac:dyDescent="0.2"/>
    <row r="931" hidden="1" x14ac:dyDescent="0.2"/>
    <row r="932" hidden="1" x14ac:dyDescent="0.2"/>
    <row r="933" hidden="1" x14ac:dyDescent="0.2"/>
    <row r="934" hidden="1" x14ac:dyDescent="0.2"/>
    <row r="935" hidden="1" x14ac:dyDescent="0.2"/>
    <row r="936" hidden="1" x14ac:dyDescent="0.2"/>
    <row r="937" hidden="1" x14ac:dyDescent="0.2"/>
    <row r="938" hidden="1" x14ac:dyDescent="0.2"/>
    <row r="939" hidden="1" x14ac:dyDescent="0.2"/>
    <row r="940" hidden="1" x14ac:dyDescent="0.2"/>
    <row r="941" hidden="1" x14ac:dyDescent="0.2"/>
    <row r="942" hidden="1" x14ac:dyDescent="0.2"/>
    <row r="943" hidden="1" x14ac:dyDescent="0.2"/>
    <row r="944" hidden="1" x14ac:dyDescent="0.2"/>
    <row r="945" hidden="1" x14ac:dyDescent="0.2"/>
    <row r="946" hidden="1" x14ac:dyDescent="0.2"/>
    <row r="947" hidden="1" x14ac:dyDescent="0.2"/>
    <row r="948" hidden="1" x14ac:dyDescent="0.2"/>
    <row r="949" hidden="1" x14ac:dyDescent="0.2"/>
    <row r="950" hidden="1" x14ac:dyDescent="0.2"/>
    <row r="951" hidden="1" x14ac:dyDescent="0.2"/>
    <row r="952" hidden="1" x14ac:dyDescent="0.2"/>
    <row r="953" hidden="1" x14ac:dyDescent="0.2"/>
    <row r="954" hidden="1" x14ac:dyDescent="0.2"/>
    <row r="955" hidden="1" x14ac:dyDescent="0.2"/>
    <row r="956" hidden="1" x14ac:dyDescent="0.2"/>
    <row r="957" hidden="1" x14ac:dyDescent="0.2"/>
    <row r="958" hidden="1" x14ac:dyDescent="0.2"/>
    <row r="959" hidden="1" x14ac:dyDescent="0.2"/>
    <row r="960" hidden="1" x14ac:dyDescent="0.2"/>
    <row r="961" hidden="1" x14ac:dyDescent="0.2"/>
    <row r="962" hidden="1" x14ac:dyDescent="0.2"/>
    <row r="963" hidden="1" x14ac:dyDescent="0.2"/>
    <row r="964" hidden="1" x14ac:dyDescent="0.2"/>
    <row r="965" hidden="1" x14ac:dyDescent="0.2"/>
    <row r="966" hidden="1" x14ac:dyDescent="0.2"/>
    <row r="967" hidden="1" x14ac:dyDescent="0.2"/>
    <row r="968" hidden="1" x14ac:dyDescent="0.2"/>
    <row r="969" hidden="1" x14ac:dyDescent="0.2"/>
    <row r="970" hidden="1" x14ac:dyDescent="0.2"/>
    <row r="971" hidden="1" x14ac:dyDescent="0.2"/>
    <row r="972" hidden="1" x14ac:dyDescent="0.2"/>
    <row r="973" hidden="1" x14ac:dyDescent="0.2"/>
    <row r="974" hidden="1" x14ac:dyDescent="0.2"/>
    <row r="975" hidden="1" x14ac:dyDescent="0.2"/>
    <row r="976" hidden="1" x14ac:dyDescent="0.2"/>
    <row r="977" hidden="1" x14ac:dyDescent="0.2"/>
    <row r="978" hidden="1" x14ac:dyDescent="0.2"/>
    <row r="979" hidden="1" x14ac:dyDescent="0.2"/>
    <row r="980" hidden="1" x14ac:dyDescent="0.2"/>
    <row r="981" hidden="1" x14ac:dyDescent="0.2"/>
    <row r="982" hidden="1" x14ac:dyDescent="0.2"/>
    <row r="983" hidden="1" x14ac:dyDescent="0.2"/>
    <row r="984" hidden="1" x14ac:dyDescent="0.2"/>
    <row r="985" hidden="1" x14ac:dyDescent="0.2"/>
    <row r="986" hidden="1" x14ac:dyDescent="0.2"/>
    <row r="987" hidden="1" x14ac:dyDescent="0.2"/>
    <row r="988" hidden="1" x14ac:dyDescent="0.2"/>
    <row r="989" hidden="1" x14ac:dyDescent="0.2"/>
    <row r="990" hidden="1" x14ac:dyDescent="0.2"/>
    <row r="991" hidden="1" x14ac:dyDescent="0.2"/>
    <row r="992" hidden="1" x14ac:dyDescent="0.2"/>
    <row r="993" hidden="1" x14ac:dyDescent="0.2"/>
    <row r="994" hidden="1" x14ac:dyDescent="0.2"/>
    <row r="995" hidden="1" x14ac:dyDescent="0.2"/>
    <row r="996" hidden="1" x14ac:dyDescent="0.2"/>
    <row r="997" hidden="1" x14ac:dyDescent="0.2"/>
    <row r="998" hidden="1" x14ac:dyDescent="0.2"/>
    <row r="999" hidden="1" x14ac:dyDescent="0.2"/>
    <row r="1000" hidden="1" x14ac:dyDescent="0.2"/>
    <row r="1001" hidden="1" x14ac:dyDescent="0.2"/>
    <row r="1002" hidden="1" x14ac:dyDescent="0.2"/>
    <row r="1003" hidden="1" x14ac:dyDescent="0.2"/>
    <row r="1004" hidden="1" x14ac:dyDescent="0.2"/>
    <row r="1005" hidden="1" x14ac:dyDescent="0.2"/>
    <row r="1006" hidden="1" x14ac:dyDescent="0.2"/>
    <row r="1007" hidden="1" x14ac:dyDescent="0.2"/>
    <row r="1008" hidden="1" x14ac:dyDescent="0.2"/>
    <row r="1009" hidden="1" x14ac:dyDescent="0.2"/>
    <row r="1010" hidden="1" x14ac:dyDescent="0.2"/>
    <row r="1011" hidden="1" x14ac:dyDescent="0.2"/>
    <row r="1012" hidden="1" x14ac:dyDescent="0.2"/>
    <row r="1013" hidden="1" x14ac:dyDescent="0.2"/>
    <row r="1014" hidden="1" x14ac:dyDescent="0.2"/>
    <row r="1015" hidden="1" x14ac:dyDescent="0.2"/>
    <row r="1016" hidden="1" x14ac:dyDescent="0.2"/>
    <row r="1017" hidden="1" x14ac:dyDescent="0.2"/>
    <row r="1018" hidden="1" x14ac:dyDescent="0.2"/>
    <row r="1019" hidden="1" x14ac:dyDescent="0.2"/>
    <row r="1020" hidden="1" x14ac:dyDescent="0.2"/>
    <row r="1021" hidden="1" x14ac:dyDescent="0.2"/>
    <row r="1022" hidden="1" x14ac:dyDescent="0.2"/>
    <row r="1023" hidden="1" x14ac:dyDescent="0.2"/>
    <row r="1024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  <row r="1312" hidden="1" x14ac:dyDescent="0.2"/>
    <row r="1313" hidden="1" x14ac:dyDescent="0.2"/>
    <row r="1314" hidden="1" x14ac:dyDescent="0.2"/>
    <row r="1315" hidden="1" x14ac:dyDescent="0.2"/>
    <row r="1316" hidden="1" x14ac:dyDescent="0.2"/>
    <row r="1317" hidden="1" x14ac:dyDescent="0.2"/>
    <row r="1318" hidden="1" x14ac:dyDescent="0.2"/>
    <row r="1319" hidden="1" x14ac:dyDescent="0.2"/>
    <row r="1320" hidden="1" x14ac:dyDescent="0.2"/>
    <row r="1321" hidden="1" x14ac:dyDescent="0.2"/>
    <row r="1322" hidden="1" x14ac:dyDescent="0.2"/>
    <row r="1323" hidden="1" x14ac:dyDescent="0.2"/>
    <row r="1324" hidden="1" x14ac:dyDescent="0.2"/>
    <row r="1325" hidden="1" x14ac:dyDescent="0.2"/>
    <row r="1326" hidden="1" x14ac:dyDescent="0.2"/>
    <row r="1327" hidden="1" x14ac:dyDescent="0.2"/>
    <row r="1328" hidden="1" x14ac:dyDescent="0.2"/>
    <row r="1329" hidden="1" x14ac:dyDescent="0.2"/>
    <row r="1330" hidden="1" x14ac:dyDescent="0.2"/>
    <row r="1331" hidden="1" x14ac:dyDescent="0.2"/>
    <row r="1332" hidden="1" x14ac:dyDescent="0.2"/>
    <row r="1333" hidden="1" x14ac:dyDescent="0.2"/>
    <row r="1334" hidden="1" x14ac:dyDescent="0.2"/>
    <row r="1335" hidden="1" x14ac:dyDescent="0.2"/>
    <row r="1336" hidden="1" x14ac:dyDescent="0.2"/>
    <row r="1337" hidden="1" x14ac:dyDescent="0.2"/>
    <row r="1338" hidden="1" x14ac:dyDescent="0.2"/>
    <row r="1339" hidden="1" x14ac:dyDescent="0.2"/>
    <row r="1340" hidden="1" x14ac:dyDescent="0.2"/>
    <row r="1341" hidden="1" x14ac:dyDescent="0.2"/>
    <row r="1342" hidden="1" x14ac:dyDescent="0.2"/>
    <row r="1343" hidden="1" x14ac:dyDescent="0.2"/>
    <row r="1344" hidden="1" x14ac:dyDescent="0.2"/>
    <row r="1345" hidden="1" x14ac:dyDescent="0.2"/>
    <row r="1346" hidden="1" x14ac:dyDescent="0.2"/>
    <row r="1347" hidden="1" x14ac:dyDescent="0.2"/>
    <row r="1348" hidden="1" x14ac:dyDescent="0.2"/>
    <row r="1349" hidden="1" x14ac:dyDescent="0.2"/>
    <row r="1350" hidden="1" x14ac:dyDescent="0.2"/>
    <row r="1351" hidden="1" x14ac:dyDescent="0.2"/>
    <row r="1352" hidden="1" x14ac:dyDescent="0.2"/>
    <row r="1353" hidden="1" x14ac:dyDescent="0.2"/>
    <row r="1354" hidden="1" x14ac:dyDescent="0.2"/>
    <row r="1355" hidden="1" x14ac:dyDescent="0.2"/>
    <row r="1356" hidden="1" x14ac:dyDescent="0.2"/>
    <row r="1357" hidden="1" x14ac:dyDescent="0.2"/>
    <row r="1358" hidden="1" x14ac:dyDescent="0.2"/>
    <row r="1359" hidden="1" x14ac:dyDescent="0.2"/>
    <row r="1360" hidden="1" x14ac:dyDescent="0.2"/>
    <row r="1361" hidden="1" x14ac:dyDescent="0.2"/>
    <row r="1362" hidden="1" x14ac:dyDescent="0.2"/>
    <row r="1363" hidden="1" x14ac:dyDescent="0.2"/>
    <row r="1364" hidden="1" x14ac:dyDescent="0.2"/>
    <row r="1365" hidden="1" x14ac:dyDescent="0.2"/>
    <row r="1366" hidden="1" x14ac:dyDescent="0.2"/>
    <row r="1367" hidden="1" x14ac:dyDescent="0.2"/>
    <row r="1368" hidden="1" x14ac:dyDescent="0.2"/>
    <row r="1369" hidden="1" x14ac:dyDescent="0.2"/>
    <row r="1370" hidden="1" x14ac:dyDescent="0.2"/>
    <row r="1371" hidden="1" x14ac:dyDescent="0.2"/>
    <row r="1372" hidden="1" x14ac:dyDescent="0.2"/>
    <row r="1373" hidden="1" x14ac:dyDescent="0.2"/>
    <row r="1374" hidden="1" x14ac:dyDescent="0.2"/>
    <row r="1375" hidden="1" x14ac:dyDescent="0.2"/>
    <row r="1376" hidden="1" x14ac:dyDescent="0.2"/>
    <row r="1377" hidden="1" x14ac:dyDescent="0.2"/>
    <row r="1378" hidden="1" x14ac:dyDescent="0.2"/>
    <row r="1379" hidden="1" x14ac:dyDescent="0.2"/>
    <row r="1380" hidden="1" x14ac:dyDescent="0.2"/>
    <row r="1381" hidden="1" x14ac:dyDescent="0.2"/>
    <row r="1382" hidden="1" x14ac:dyDescent="0.2"/>
    <row r="1383" hidden="1" x14ac:dyDescent="0.2"/>
    <row r="1384" hidden="1" x14ac:dyDescent="0.2"/>
    <row r="1385" hidden="1" x14ac:dyDescent="0.2"/>
    <row r="1386" hidden="1" x14ac:dyDescent="0.2"/>
    <row r="1387" hidden="1" x14ac:dyDescent="0.2"/>
    <row r="1388" hidden="1" x14ac:dyDescent="0.2"/>
    <row r="1389" hidden="1" x14ac:dyDescent="0.2"/>
    <row r="1390" hidden="1" x14ac:dyDescent="0.2"/>
    <row r="1391" hidden="1" x14ac:dyDescent="0.2"/>
    <row r="1392" hidden="1" x14ac:dyDescent="0.2"/>
    <row r="1393" hidden="1" x14ac:dyDescent="0.2"/>
    <row r="1394" hidden="1" x14ac:dyDescent="0.2"/>
    <row r="1395" hidden="1" x14ac:dyDescent="0.2"/>
    <row r="1396" hidden="1" x14ac:dyDescent="0.2"/>
    <row r="1397" hidden="1" x14ac:dyDescent="0.2"/>
    <row r="1398" hidden="1" x14ac:dyDescent="0.2"/>
    <row r="1399" hidden="1" x14ac:dyDescent="0.2"/>
    <row r="1400" hidden="1" x14ac:dyDescent="0.2"/>
    <row r="1401" hidden="1" x14ac:dyDescent="0.2"/>
    <row r="1402" hidden="1" x14ac:dyDescent="0.2"/>
    <row r="1403" hidden="1" x14ac:dyDescent="0.2"/>
    <row r="1404" hidden="1" x14ac:dyDescent="0.2"/>
    <row r="1405" hidden="1" x14ac:dyDescent="0.2"/>
    <row r="1406" hidden="1" x14ac:dyDescent="0.2"/>
    <row r="1407" hidden="1" x14ac:dyDescent="0.2"/>
    <row r="1408" hidden="1" x14ac:dyDescent="0.2"/>
    <row r="1409" hidden="1" x14ac:dyDescent="0.2"/>
    <row r="1410" hidden="1" x14ac:dyDescent="0.2"/>
    <row r="1411" hidden="1" x14ac:dyDescent="0.2"/>
    <row r="1412" hidden="1" x14ac:dyDescent="0.2"/>
    <row r="1413" hidden="1" x14ac:dyDescent="0.2"/>
    <row r="1414" hidden="1" x14ac:dyDescent="0.2"/>
    <row r="1415" hidden="1" x14ac:dyDescent="0.2"/>
    <row r="1416" hidden="1" x14ac:dyDescent="0.2"/>
    <row r="1417" hidden="1" x14ac:dyDescent="0.2"/>
    <row r="1418" hidden="1" x14ac:dyDescent="0.2"/>
    <row r="1419" hidden="1" x14ac:dyDescent="0.2"/>
    <row r="1420" hidden="1" x14ac:dyDescent="0.2"/>
    <row r="1421" hidden="1" x14ac:dyDescent="0.2"/>
    <row r="1422" hidden="1" x14ac:dyDescent="0.2"/>
    <row r="1423" hidden="1" x14ac:dyDescent="0.2"/>
    <row r="1424" hidden="1" x14ac:dyDescent="0.2"/>
    <row r="1425" hidden="1" x14ac:dyDescent="0.2"/>
    <row r="1426" hidden="1" x14ac:dyDescent="0.2"/>
    <row r="1427" hidden="1" x14ac:dyDescent="0.2"/>
    <row r="1428" hidden="1" x14ac:dyDescent="0.2"/>
    <row r="1429" hidden="1" x14ac:dyDescent="0.2"/>
    <row r="1430" hidden="1" x14ac:dyDescent="0.2"/>
    <row r="1431" hidden="1" x14ac:dyDescent="0.2"/>
    <row r="1432" hidden="1" x14ac:dyDescent="0.2"/>
    <row r="1433" hidden="1" x14ac:dyDescent="0.2"/>
    <row r="1434" hidden="1" x14ac:dyDescent="0.2"/>
    <row r="1435" hidden="1" x14ac:dyDescent="0.2"/>
    <row r="1436" hidden="1" x14ac:dyDescent="0.2"/>
    <row r="1437" hidden="1" x14ac:dyDescent="0.2"/>
    <row r="1438" hidden="1" x14ac:dyDescent="0.2"/>
    <row r="1439" hidden="1" x14ac:dyDescent="0.2"/>
    <row r="1440" hidden="1" x14ac:dyDescent="0.2"/>
    <row r="1441" hidden="1" x14ac:dyDescent="0.2"/>
    <row r="1442" hidden="1" x14ac:dyDescent="0.2"/>
    <row r="1443" hidden="1" x14ac:dyDescent="0.2"/>
    <row r="1444" hidden="1" x14ac:dyDescent="0.2"/>
    <row r="1445" hidden="1" x14ac:dyDescent="0.2"/>
    <row r="1446" hidden="1" x14ac:dyDescent="0.2"/>
    <row r="1447" hidden="1" x14ac:dyDescent="0.2"/>
    <row r="1448" hidden="1" x14ac:dyDescent="0.2"/>
    <row r="1449" hidden="1" x14ac:dyDescent="0.2"/>
    <row r="1450" hidden="1" x14ac:dyDescent="0.2"/>
    <row r="1451" hidden="1" x14ac:dyDescent="0.2"/>
    <row r="1452" hidden="1" x14ac:dyDescent="0.2"/>
    <row r="1453" hidden="1" x14ac:dyDescent="0.2"/>
    <row r="1454" hidden="1" x14ac:dyDescent="0.2"/>
    <row r="1455" hidden="1" x14ac:dyDescent="0.2"/>
    <row r="1456" hidden="1" x14ac:dyDescent="0.2"/>
    <row r="1457" hidden="1" x14ac:dyDescent="0.2"/>
    <row r="1458" hidden="1" x14ac:dyDescent="0.2"/>
    <row r="1459" hidden="1" x14ac:dyDescent="0.2"/>
    <row r="1460" hidden="1" x14ac:dyDescent="0.2"/>
    <row r="1461" hidden="1" x14ac:dyDescent="0.2"/>
    <row r="1462" hidden="1" x14ac:dyDescent="0.2"/>
    <row r="1463" hidden="1" x14ac:dyDescent="0.2"/>
    <row r="1464" hidden="1" x14ac:dyDescent="0.2"/>
    <row r="1465" hidden="1" x14ac:dyDescent="0.2"/>
    <row r="1466" hidden="1" x14ac:dyDescent="0.2"/>
    <row r="1467" hidden="1" x14ac:dyDescent="0.2"/>
    <row r="1468" hidden="1" x14ac:dyDescent="0.2"/>
    <row r="1469" hidden="1" x14ac:dyDescent="0.2"/>
    <row r="1470" hidden="1" x14ac:dyDescent="0.2"/>
    <row r="1471" hidden="1" x14ac:dyDescent="0.2"/>
    <row r="1472" hidden="1" x14ac:dyDescent="0.2"/>
    <row r="1473" hidden="1" x14ac:dyDescent="0.2"/>
    <row r="1474" hidden="1" x14ac:dyDescent="0.2"/>
    <row r="1475" hidden="1" x14ac:dyDescent="0.2"/>
    <row r="1476" hidden="1" x14ac:dyDescent="0.2"/>
    <row r="1477" hidden="1" x14ac:dyDescent="0.2"/>
    <row r="1478" hidden="1" x14ac:dyDescent="0.2"/>
    <row r="1479" hidden="1" x14ac:dyDescent="0.2"/>
    <row r="1480" hidden="1" x14ac:dyDescent="0.2"/>
    <row r="1481" hidden="1" x14ac:dyDescent="0.2"/>
    <row r="1482" hidden="1" x14ac:dyDescent="0.2"/>
    <row r="1483" hidden="1" x14ac:dyDescent="0.2"/>
    <row r="1484" hidden="1" x14ac:dyDescent="0.2"/>
    <row r="1485" hidden="1" x14ac:dyDescent="0.2"/>
    <row r="1486" hidden="1" x14ac:dyDescent="0.2"/>
    <row r="1487" hidden="1" x14ac:dyDescent="0.2"/>
    <row r="1488" hidden="1" x14ac:dyDescent="0.2"/>
    <row r="1489" hidden="1" x14ac:dyDescent="0.2"/>
    <row r="1490" hidden="1" x14ac:dyDescent="0.2"/>
    <row r="1491" hidden="1" x14ac:dyDescent="0.2"/>
    <row r="1492" hidden="1" x14ac:dyDescent="0.2"/>
    <row r="1493" hidden="1" x14ac:dyDescent="0.2"/>
    <row r="1494" hidden="1" x14ac:dyDescent="0.2"/>
    <row r="1495" hidden="1" x14ac:dyDescent="0.2"/>
    <row r="1496" hidden="1" x14ac:dyDescent="0.2"/>
    <row r="1497" hidden="1" x14ac:dyDescent="0.2"/>
    <row r="1498" hidden="1" x14ac:dyDescent="0.2"/>
    <row r="1499" hidden="1" x14ac:dyDescent="0.2"/>
    <row r="1500" hidden="1" x14ac:dyDescent="0.2"/>
    <row r="1501" hidden="1" x14ac:dyDescent="0.2"/>
    <row r="1502" hidden="1" x14ac:dyDescent="0.2"/>
    <row r="1503" hidden="1" x14ac:dyDescent="0.2"/>
    <row r="1504" hidden="1" x14ac:dyDescent="0.2"/>
    <row r="1505" hidden="1" x14ac:dyDescent="0.2"/>
    <row r="1506" hidden="1" x14ac:dyDescent="0.2"/>
    <row r="1507" hidden="1" x14ac:dyDescent="0.2"/>
    <row r="1508" hidden="1" x14ac:dyDescent="0.2"/>
    <row r="1509" hidden="1" x14ac:dyDescent="0.2"/>
    <row r="1510" hidden="1" x14ac:dyDescent="0.2"/>
    <row r="1511" hidden="1" x14ac:dyDescent="0.2"/>
    <row r="1512" hidden="1" x14ac:dyDescent="0.2"/>
    <row r="1513" hidden="1" x14ac:dyDescent="0.2"/>
    <row r="1514" hidden="1" x14ac:dyDescent="0.2"/>
    <row r="1515" hidden="1" x14ac:dyDescent="0.2"/>
    <row r="1516" hidden="1" x14ac:dyDescent="0.2"/>
    <row r="1517" hidden="1" x14ac:dyDescent="0.2"/>
    <row r="1518" hidden="1" x14ac:dyDescent="0.2"/>
    <row r="1519" hidden="1" x14ac:dyDescent="0.2"/>
    <row r="1520" hidden="1" x14ac:dyDescent="0.2"/>
    <row r="1521" hidden="1" x14ac:dyDescent="0.2"/>
    <row r="1522" hidden="1" x14ac:dyDescent="0.2"/>
    <row r="1523" hidden="1" x14ac:dyDescent="0.2"/>
    <row r="1524" hidden="1" x14ac:dyDescent="0.2"/>
    <row r="1525" hidden="1" x14ac:dyDescent="0.2"/>
    <row r="1526" hidden="1" x14ac:dyDescent="0.2"/>
    <row r="1527" hidden="1" x14ac:dyDescent="0.2"/>
    <row r="1528" hidden="1" x14ac:dyDescent="0.2"/>
    <row r="1529" hidden="1" x14ac:dyDescent="0.2"/>
    <row r="1530" hidden="1" x14ac:dyDescent="0.2"/>
    <row r="1531" hidden="1" x14ac:dyDescent="0.2"/>
    <row r="1532" hidden="1" x14ac:dyDescent="0.2"/>
    <row r="1533" hidden="1" x14ac:dyDescent="0.2"/>
    <row r="1534" hidden="1" x14ac:dyDescent="0.2"/>
    <row r="1535" hidden="1" x14ac:dyDescent="0.2"/>
    <row r="1536" hidden="1" x14ac:dyDescent="0.2"/>
    <row r="1537" hidden="1" x14ac:dyDescent="0.2"/>
    <row r="1538" hidden="1" x14ac:dyDescent="0.2"/>
    <row r="1539" hidden="1" x14ac:dyDescent="0.2"/>
    <row r="1540" hidden="1" x14ac:dyDescent="0.2"/>
    <row r="1541" hidden="1" x14ac:dyDescent="0.2"/>
    <row r="1542" hidden="1" x14ac:dyDescent="0.2"/>
    <row r="1543" hidden="1" x14ac:dyDescent="0.2"/>
    <row r="1544" hidden="1" x14ac:dyDescent="0.2"/>
    <row r="1545" hidden="1" x14ac:dyDescent="0.2"/>
    <row r="1546" hidden="1" x14ac:dyDescent="0.2"/>
    <row r="1547" hidden="1" x14ac:dyDescent="0.2"/>
    <row r="1548" hidden="1" x14ac:dyDescent="0.2"/>
    <row r="1549" hidden="1" x14ac:dyDescent="0.2"/>
    <row r="1550" hidden="1" x14ac:dyDescent="0.2"/>
    <row r="1551" hidden="1" x14ac:dyDescent="0.2"/>
    <row r="1552" hidden="1" x14ac:dyDescent="0.2"/>
    <row r="1553" hidden="1" x14ac:dyDescent="0.2"/>
    <row r="1554" hidden="1" x14ac:dyDescent="0.2"/>
    <row r="1555" hidden="1" x14ac:dyDescent="0.2"/>
    <row r="1556" hidden="1" x14ac:dyDescent="0.2"/>
    <row r="1557" hidden="1" x14ac:dyDescent="0.2"/>
    <row r="1558" hidden="1" x14ac:dyDescent="0.2"/>
    <row r="1559" hidden="1" x14ac:dyDescent="0.2"/>
    <row r="1560" hidden="1" x14ac:dyDescent="0.2"/>
    <row r="1561" hidden="1" x14ac:dyDescent="0.2"/>
    <row r="1562" hidden="1" x14ac:dyDescent="0.2"/>
    <row r="1563" hidden="1" x14ac:dyDescent="0.2"/>
    <row r="1564" hidden="1" x14ac:dyDescent="0.2"/>
    <row r="1565" hidden="1" x14ac:dyDescent="0.2"/>
    <row r="1566" hidden="1" x14ac:dyDescent="0.2"/>
    <row r="1567" hidden="1" x14ac:dyDescent="0.2"/>
    <row r="1568" hidden="1" x14ac:dyDescent="0.2"/>
    <row r="1569" hidden="1" x14ac:dyDescent="0.2"/>
    <row r="1570" hidden="1" x14ac:dyDescent="0.2"/>
    <row r="1571" hidden="1" x14ac:dyDescent="0.2"/>
    <row r="1572" hidden="1" x14ac:dyDescent="0.2"/>
    <row r="1573" hidden="1" x14ac:dyDescent="0.2"/>
    <row r="1574" hidden="1" x14ac:dyDescent="0.2"/>
    <row r="1575" hidden="1" x14ac:dyDescent="0.2"/>
    <row r="1576" hidden="1" x14ac:dyDescent="0.2"/>
    <row r="1577" hidden="1" x14ac:dyDescent="0.2"/>
    <row r="1578" hidden="1" x14ac:dyDescent="0.2"/>
    <row r="1579" hidden="1" x14ac:dyDescent="0.2"/>
    <row r="1580" hidden="1" x14ac:dyDescent="0.2"/>
    <row r="1581" hidden="1" x14ac:dyDescent="0.2"/>
    <row r="1582" hidden="1" x14ac:dyDescent="0.2"/>
    <row r="1583" hidden="1" x14ac:dyDescent="0.2"/>
    <row r="1584" hidden="1" x14ac:dyDescent="0.2"/>
    <row r="1585" hidden="1" x14ac:dyDescent="0.2"/>
    <row r="1586" hidden="1" x14ac:dyDescent="0.2"/>
    <row r="1587" hidden="1" x14ac:dyDescent="0.2"/>
    <row r="1588" hidden="1" x14ac:dyDescent="0.2"/>
    <row r="1589" hidden="1" x14ac:dyDescent="0.2"/>
    <row r="1590" hidden="1" x14ac:dyDescent="0.2"/>
    <row r="1591" hidden="1" x14ac:dyDescent="0.2"/>
    <row r="1592" hidden="1" x14ac:dyDescent="0.2"/>
    <row r="1593" hidden="1" x14ac:dyDescent="0.2"/>
    <row r="1594" hidden="1" x14ac:dyDescent="0.2"/>
    <row r="1595" hidden="1" x14ac:dyDescent="0.2"/>
    <row r="1596" hidden="1" x14ac:dyDescent="0.2"/>
    <row r="1597" hidden="1" x14ac:dyDescent="0.2"/>
    <row r="1598" hidden="1" x14ac:dyDescent="0.2"/>
    <row r="1599" hidden="1" x14ac:dyDescent="0.2"/>
    <row r="1600" hidden="1" x14ac:dyDescent="0.2"/>
    <row r="1601" hidden="1" x14ac:dyDescent="0.2"/>
    <row r="1602" hidden="1" x14ac:dyDescent="0.2"/>
    <row r="1603" hidden="1" x14ac:dyDescent="0.2"/>
    <row r="1604" hidden="1" x14ac:dyDescent="0.2"/>
    <row r="1605" hidden="1" x14ac:dyDescent="0.2"/>
    <row r="1606" hidden="1" x14ac:dyDescent="0.2"/>
    <row r="1607" hidden="1" x14ac:dyDescent="0.2"/>
    <row r="1608" hidden="1" x14ac:dyDescent="0.2"/>
    <row r="1609" hidden="1" x14ac:dyDescent="0.2"/>
    <row r="1610" hidden="1" x14ac:dyDescent="0.2"/>
    <row r="1611" hidden="1" x14ac:dyDescent="0.2"/>
    <row r="1612" hidden="1" x14ac:dyDescent="0.2"/>
    <row r="1613" hidden="1" x14ac:dyDescent="0.2"/>
    <row r="1614" hidden="1" x14ac:dyDescent="0.2"/>
    <row r="1615" hidden="1" x14ac:dyDescent="0.2"/>
    <row r="1616" hidden="1" x14ac:dyDescent="0.2"/>
    <row r="1617" hidden="1" x14ac:dyDescent="0.2"/>
    <row r="1618" hidden="1" x14ac:dyDescent="0.2"/>
    <row r="1619" hidden="1" x14ac:dyDescent="0.2"/>
    <row r="1620" hidden="1" x14ac:dyDescent="0.2"/>
    <row r="1621" hidden="1" x14ac:dyDescent="0.2"/>
    <row r="1622" hidden="1" x14ac:dyDescent="0.2"/>
    <row r="1623" hidden="1" x14ac:dyDescent="0.2"/>
    <row r="1624" hidden="1" x14ac:dyDescent="0.2"/>
    <row r="1625" hidden="1" x14ac:dyDescent="0.2"/>
    <row r="1626" hidden="1" x14ac:dyDescent="0.2"/>
    <row r="1627" hidden="1" x14ac:dyDescent="0.2"/>
    <row r="1628" hidden="1" x14ac:dyDescent="0.2"/>
    <row r="1629" hidden="1" x14ac:dyDescent="0.2"/>
    <row r="1630" hidden="1" x14ac:dyDescent="0.2"/>
    <row r="1631" hidden="1" x14ac:dyDescent="0.2"/>
    <row r="1632" hidden="1" x14ac:dyDescent="0.2"/>
    <row r="1633" hidden="1" x14ac:dyDescent="0.2"/>
    <row r="1634" hidden="1" x14ac:dyDescent="0.2"/>
    <row r="1635" hidden="1" x14ac:dyDescent="0.2"/>
    <row r="1636" hidden="1" x14ac:dyDescent="0.2"/>
    <row r="1637" hidden="1" x14ac:dyDescent="0.2"/>
    <row r="1638" hidden="1" x14ac:dyDescent="0.2"/>
    <row r="1639" hidden="1" x14ac:dyDescent="0.2"/>
    <row r="1640" hidden="1" x14ac:dyDescent="0.2"/>
    <row r="1641" hidden="1" x14ac:dyDescent="0.2"/>
    <row r="1642" hidden="1" x14ac:dyDescent="0.2"/>
    <row r="1643" hidden="1" x14ac:dyDescent="0.2"/>
    <row r="1644" hidden="1" x14ac:dyDescent="0.2"/>
    <row r="1645" hidden="1" x14ac:dyDescent="0.2"/>
    <row r="1646" hidden="1" x14ac:dyDescent="0.2"/>
    <row r="1647" hidden="1" x14ac:dyDescent="0.2"/>
    <row r="1648" hidden="1" x14ac:dyDescent="0.2"/>
    <row r="1649" hidden="1" x14ac:dyDescent="0.2"/>
    <row r="1650" hidden="1" x14ac:dyDescent="0.2"/>
    <row r="1651" hidden="1" x14ac:dyDescent="0.2"/>
    <row r="1652" hidden="1" x14ac:dyDescent="0.2"/>
    <row r="1653" hidden="1" x14ac:dyDescent="0.2"/>
    <row r="1654" hidden="1" x14ac:dyDescent="0.2"/>
    <row r="1655" hidden="1" x14ac:dyDescent="0.2"/>
    <row r="1656" hidden="1" x14ac:dyDescent="0.2"/>
    <row r="1657" hidden="1" x14ac:dyDescent="0.2"/>
    <row r="1658" hidden="1" x14ac:dyDescent="0.2"/>
    <row r="1659" hidden="1" x14ac:dyDescent="0.2"/>
    <row r="1660" hidden="1" x14ac:dyDescent="0.2"/>
    <row r="1661" hidden="1" x14ac:dyDescent="0.2"/>
    <row r="1662" hidden="1" x14ac:dyDescent="0.2"/>
    <row r="1663" hidden="1" x14ac:dyDescent="0.2"/>
    <row r="1664" hidden="1" x14ac:dyDescent="0.2"/>
    <row r="1665" hidden="1" x14ac:dyDescent="0.2"/>
    <row r="1666" hidden="1" x14ac:dyDescent="0.2"/>
    <row r="1667" hidden="1" x14ac:dyDescent="0.2"/>
    <row r="1668" hidden="1" x14ac:dyDescent="0.2"/>
    <row r="1669" hidden="1" x14ac:dyDescent="0.2"/>
    <row r="1670" hidden="1" x14ac:dyDescent="0.2"/>
    <row r="1671" hidden="1" x14ac:dyDescent="0.2"/>
    <row r="1672" hidden="1" x14ac:dyDescent="0.2"/>
    <row r="1673" hidden="1" x14ac:dyDescent="0.2"/>
    <row r="1674" hidden="1" x14ac:dyDescent="0.2"/>
    <row r="1675" hidden="1" x14ac:dyDescent="0.2"/>
    <row r="1676" hidden="1" x14ac:dyDescent="0.2"/>
    <row r="1677" hidden="1" x14ac:dyDescent="0.2"/>
    <row r="1678" hidden="1" x14ac:dyDescent="0.2"/>
    <row r="1679" hidden="1" x14ac:dyDescent="0.2"/>
    <row r="1680" hidden="1" x14ac:dyDescent="0.2"/>
    <row r="1681" hidden="1" x14ac:dyDescent="0.2"/>
    <row r="1682" hidden="1" x14ac:dyDescent="0.2"/>
    <row r="1683" hidden="1" x14ac:dyDescent="0.2"/>
    <row r="1684" hidden="1" x14ac:dyDescent="0.2"/>
    <row r="1685" hidden="1" x14ac:dyDescent="0.2"/>
    <row r="1686" hidden="1" x14ac:dyDescent="0.2"/>
    <row r="1687" hidden="1" x14ac:dyDescent="0.2"/>
    <row r="1688" hidden="1" x14ac:dyDescent="0.2"/>
    <row r="1689" hidden="1" x14ac:dyDescent="0.2"/>
    <row r="1690" hidden="1" x14ac:dyDescent="0.2"/>
    <row r="1691" hidden="1" x14ac:dyDescent="0.2"/>
    <row r="1692" hidden="1" x14ac:dyDescent="0.2"/>
    <row r="1693" hidden="1" x14ac:dyDescent="0.2"/>
    <row r="1694" hidden="1" x14ac:dyDescent="0.2"/>
    <row r="1695" hidden="1" x14ac:dyDescent="0.2"/>
    <row r="1696" hidden="1" x14ac:dyDescent="0.2"/>
    <row r="1697" hidden="1" x14ac:dyDescent="0.2"/>
    <row r="1698" hidden="1" x14ac:dyDescent="0.2"/>
    <row r="1699" hidden="1" x14ac:dyDescent="0.2"/>
    <row r="1700" hidden="1" x14ac:dyDescent="0.2"/>
    <row r="1701" hidden="1" x14ac:dyDescent="0.2"/>
    <row r="1702" hidden="1" x14ac:dyDescent="0.2"/>
    <row r="1703" hidden="1" x14ac:dyDescent="0.2"/>
    <row r="1704" hidden="1" x14ac:dyDescent="0.2"/>
    <row r="1705" hidden="1" x14ac:dyDescent="0.2"/>
    <row r="1706" hidden="1" x14ac:dyDescent="0.2"/>
    <row r="1707" hidden="1" x14ac:dyDescent="0.2"/>
    <row r="1708" hidden="1" x14ac:dyDescent="0.2"/>
    <row r="1709" hidden="1" x14ac:dyDescent="0.2"/>
    <row r="1710" hidden="1" x14ac:dyDescent="0.2"/>
    <row r="1711" hidden="1" x14ac:dyDescent="0.2"/>
    <row r="1712" hidden="1" x14ac:dyDescent="0.2"/>
    <row r="1713" hidden="1" x14ac:dyDescent="0.2"/>
    <row r="1714" hidden="1" x14ac:dyDescent="0.2"/>
    <row r="1715" hidden="1" x14ac:dyDescent="0.2"/>
    <row r="1716" hidden="1" x14ac:dyDescent="0.2"/>
    <row r="1717" hidden="1" x14ac:dyDescent="0.2"/>
    <row r="1718" hidden="1" x14ac:dyDescent="0.2"/>
    <row r="1719" hidden="1" x14ac:dyDescent="0.2"/>
    <row r="1720" hidden="1" x14ac:dyDescent="0.2"/>
    <row r="1721" hidden="1" x14ac:dyDescent="0.2"/>
    <row r="1722" hidden="1" x14ac:dyDescent="0.2"/>
    <row r="1723" hidden="1" x14ac:dyDescent="0.2"/>
    <row r="1724" hidden="1" x14ac:dyDescent="0.2"/>
    <row r="1725" hidden="1" x14ac:dyDescent="0.2"/>
    <row r="1726" hidden="1" x14ac:dyDescent="0.2"/>
    <row r="1727" hidden="1" x14ac:dyDescent="0.2"/>
    <row r="1728" hidden="1" x14ac:dyDescent="0.2"/>
    <row r="1729" hidden="1" x14ac:dyDescent="0.2"/>
    <row r="1730" hidden="1" x14ac:dyDescent="0.2"/>
    <row r="1731" hidden="1" x14ac:dyDescent="0.2"/>
    <row r="1732" hidden="1" x14ac:dyDescent="0.2"/>
    <row r="1733" hidden="1" x14ac:dyDescent="0.2"/>
    <row r="1734" hidden="1" x14ac:dyDescent="0.2"/>
    <row r="1735" hidden="1" x14ac:dyDescent="0.2"/>
    <row r="1736" hidden="1" x14ac:dyDescent="0.2"/>
    <row r="1737" hidden="1" x14ac:dyDescent="0.2"/>
    <row r="1738" hidden="1" x14ac:dyDescent="0.2"/>
    <row r="1739" hidden="1" x14ac:dyDescent="0.2"/>
    <row r="1740" hidden="1" x14ac:dyDescent="0.2"/>
    <row r="1741" hidden="1" x14ac:dyDescent="0.2"/>
    <row r="1742" hidden="1" x14ac:dyDescent="0.2"/>
    <row r="1743" hidden="1" x14ac:dyDescent="0.2"/>
    <row r="1744" hidden="1" x14ac:dyDescent="0.2"/>
    <row r="1745" hidden="1" x14ac:dyDescent="0.2"/>
    <row r="1746" hidden="1" x14ac:dyDescent="0.2"/>
    <row r="1747" hidden="1" x14ac:dyDescent="0.2"/>
    <row r="1748" hidden="1" x14ac:dyDescent="0.2"/>
    <row r="1749" hidden="1" x14ac:dyDescent="0.2"/>
    <row r="1750" hidden="1" x14ac:dyDescent="0.2"/>
    <row r="1751" hidden="1" x14ac:dyDescent="0.2"/>
    <row r="1752" hidden="1" x14ac:dyDescent="0.2"/>
    <row r="1753" hidden="1" x14ac:dyDescent="0.2"/>
    <row r="1754" hidden="1" x14ac:dyDescent="0.2"/>
    <row r="1755" hidden="1" x14ac:dyDescent="0.2"/>
    <row r="1756" hidden="1" x14ac:dyDescent="0.2"/>
    <row r="1757" hidden="1" x14ac:dyDescent="0.2"/>
    <row r="1758" hidden="1" x14ac:dyDescent="0.2"/>
    <row r="1759" hidden="1" x14ac:dyDescent="0.2"/>
    <row r="1760" hidden="1" x14ac:dyDescent="0.2"/>
    <row r="1761" hidden="1" x14ac:dyDescent="0.2"/>
    <row r="1762" hidden="1" x14ac:dyDescent="0.2"/>
    <row r="1763" hidden="1" x14ac:dyDescent="0.2"/>
    <row r="1764" hidden="1" x14ac:dyDescent="0.2"/>
    <row r="1765" hidden="1" x14ac:dyDescent="0.2"/>
    <row r="1766" hidden="1" x14ac:dyDescent="0.2"/>
    <row r="1767" hidden="1" x14ac:dyDescent="0.2"/>
    <row r="1768" hidden="1" x14ac:dyDescent="0.2"/>
    <row r="1769" hidden="1" x14ac:dyDescent="0.2"/>
    <row r="1770" hidden="1" x14ac:dyDescent="0.2"/>
    <row r="1771" hidden="1" x14ac:dyDescent="0.2"/>
    <row r="1772" hidden="1" x14ac:dyDescent="0.2"/>
    <row r="1773" hidden="1" x14ac:dyDescent="0.2"/>
    <row r="1774" hidden="1" x14ac:dyDescent="0.2"/>
    <row r="1775" hidden="1" x14ac:dyDescent="0.2"/>
    <row r="1776" hidden="1" x14ac:dyDescent="0.2"/>
    <row r="1777" hidden="1" x14ac:dyDescent="0.2"/>
    <row r="1778" hidden="1" x14ac:dyDescent="0.2"/>
    <row r="1779" hidden="1" x14ac:dyDescent="0.2"/>
    <row r="1780" hidden="1" x14ac:dyDescent="0.2"/>
    <row r="1781" hidden="1" x14ac:dyDescent="0.2"/>
    <row r="1782" hidden="1" x14ac:dyDescent="0.2"/>
    <row r="1783" hidden="1" x14ac:dyDescent="0.2"/>
    <row r="1784" hidden="1" x14ac:dyDescent="0.2"/>
    <row r="1785" hidden="1" x14ac:dyDescent="0.2"/>
    <row r="1786" hidden="1" x14ac:dyDescent="0.2"/>
    <row r="1787" hidden="1" x14ac:dyDescent="0.2"/>
    <row r="1788" hidden="1" x14ac:dyDescent="0.2"/>
    <row r="1789" hidden="1" x14ac:dyDescent="0.2"/>
    <row r="1790" hidden="1" x14ac:dyDescent="0.2"/>
    <row r="1791" hidden="1" x14ac:dyDescent="0.2"/>
    <row r="1792" hidden="1" x14ac:dyDescent="0.2"/>
    <row r="1793" hidden="1" x14ac:dyDescent="0.2"/>
    <row r="1794" hidden="1" x14ac:dyDescent="0.2"/>
    <row r="1795" hidden="1" x14ac:dyDescent="0.2"/>
    <row r="1796" hidden="1" x14ac:dyDescent="0.2"/>
    <row r="1797" hidden="1" x14ac:dyDescent="0.2"/>
    <row r="1798" hidden="1" x14ac:dyDescent="0.2"/>
    <row r="1799" hidden="1" x14ac:dyDescent="0.2"/>
    <row r="1800" hidden="1" x14ac:dyDescent="0.2"/>
    <row r="1801" hidden="1" x14ac:dyDescent="0.2"/>
    <row r="1802" hidden="1" x14ac:dyDescent="0.2"/>
    <row r="1803" hidden="1" x14ac:dyDescent="0.2"/>
    <row r="1804" hidden="1" x14ac:dyDescent="0.2"/>
    <row r="1805" hidden="1" x14ac:dyDescent="0.2"/>
    <row r="1806" hidden="1" x14ac:dyDescent="0.2"/>
    <row r="1807" hidden="1" x14ac:dyDescent="0.2"/>
    <row r="1808" hidden="1" x14ac:dyDescent="0.2"/>
    <row r="1809" hidden="1" x14ac:dyDescent="0.2"/>
    <row r="1810" hidden="1" x14ac:dyDescent="0.2"/>
    <row r="1811" hidden="1" x14ac:dyDescent="0.2"/>
    <row r="1812" hidden="1" x14ac:dyDescent="0.2"/>
    <row r="1813" hidden="1" x14ac:dyDescent="0.2"/>
    <row r="1814" hidden="1" x14ac:dyDescent="0.2"/>
    <row r="1815" hidden="1" x14ac:dyDescent="0.2"/>
    <row r="1816" hidden="1" x14ac:dyDescent="0.2"/>
    <row r="1817" hidden="1" x14ac:dyDescent="0.2"/>
    <row r="1818" hidden="1" x14ac:dyDescent="0.2"/>
    <row r="1819" hidden="1" x14ac:dyDescent="0.2"/>
    <row r="1820" hidden="1" x14ac:dyDescent="0.2"/>
    <row r="1821" hidden="1" x14ac:dyDescent="0.2"/>
    <row r="1822" hidden="1" x14ac:dyDescent="0.2"/>
    <row r="1823" hidden="1" x14ac:dyDescent="0.2"/>
    <row r="1824" hidden="1" x14ac:dyDescent="0.2"/>
    <row r="1825" hidden="1" x14ac:dyDescent="0.2"/>
    <row r="1826" hidden="1" x14ac:dyDescent="0.2"/>
    <row r="1827" hidden="1" x14ac:dyDescent="0.2"/>
    <row r="1828" hidden="1" x14ac:dyDescent="0.2"/>
    <row r="1829" hidden="1" x14ac:dyDescent="0.2"/>
    <row r="1830" hidden="1" x14ac:dyDescent="0.2"/>
    <row r="1831" hidden="1" x14ac:dyDescent="0.2"/>
    <row r="1832" hidden="1" x14ac:dyDescent="0.2"/>
    <row r="1833" hidden="1" x14ac:dyDescent="0.2"/>
    <row r="1834" hidden="1" x14ac:dyDescent="0.2"/>
    <row r="1835" hidden="1" x14ac:dyDescent="0.2"/>
    <row r="1836" hidden="1" x14ac:dyDescent="0.2"/>
    <row r="1837" hidden="1" x14ac:dyDescent="0.2"/>
    <row r="1838" hidden="1" x14ac:dyDescent="0.2"/>
    <row r="1839" hidden="1" x14ac:dyDescent="0.2"/>
    <row r="1840" hidden="1" x14ac:dyDescent="0.2"/>
    <row r="1841" hidden="1" x14ac:dyDescent="0.2"/>
    <row r="1842" hidden="1" x14ac:dyDescent="0.2"/>
    <row r="1843" hidden="1" x14ac:dyDescent="0.2"/>
    <row r="1844" hidden="1" x14ac:dyDescent="0.2"/>
    <row r="1845" hidden="1" x14ac:dyDescent="0.2"/>
    <row r="1846" hidden="1" x14ac:dyDescent="0.2"/>
    <row r="1847" hidden="1" x14ac:dyDescent="0.2"/>
    <row r="1848" hidden="1" x14ac:dyDescent="0.2"/>
    <row r="1849" hidden="1" x14ac:dyDescent="0.2"/>
    <row r="1850" hidden="1" x14ac:dyDescent="0.2"/>
    <row r="1851" hidden="1" x14ac:dyDescent="0.2"/>
    <row r="1852" hidden="1" x14ac:dyDescent="0.2"/>
    <row r="1853" hidden="1" x14ac:dyDescent="0.2"/>
    <row r="1854" hidden="1" x14ac:dyDescent="0.2"/>
    <row r="1855" hidden="1" x14ac:dyDescent="0.2"/>
    <row r="1856" hidden="1" x14ac:dyDescent="0.2"/>
    <row r="1857" hidden="1" x14ac:dyDescent="0.2"/>
    <row r="1858" hidden="1" x14ac:dyDescent="0.2"/>
    <row r="1859" hidden="1" x14ac:dyDescent="0.2"/>
    <row r="1860" hidden="1" x14ac:dyDescent="0.2"/>
    <row r="1861" hidden="1" x14ac:dyDescent="0.2"/>
    <row r="1862" hidden="1" x14ac:dyDescent="0.2"/>
    <row r="1863" hidden="1" x14ac:dyDescent="0.2"/>
    <row r="1864" hidden="1" x14ac:dyDescent="0.2"/>
    <row r="1865" hidden="1" x14ac:dyDescent="0.2"/>
    <row r="1866" hidden="1" x14ac:dyDescent="0.2"/>
    <row r="1867" hidden="1" x14ac:dyDescent="0.2"/>
    <row r="1868" hidden="1" x14ac:dyDescent="0.2"/>
    <row r="1869" hidden="1" x14ac:dyDescent="0.2"/>
    <row r="1870" hidden="1" x14ac:dyDescent="0.2"/>
    <row r="1871" hidden="1" x14ac:dyDescent="0.2"/>
    <row r="1872" hidden="1" x14ac:dyDescent="0.2"/>
    <row r="1873" hidden="1" x14ac:dyDescent="0.2"/>
    <row r="1874" hidden="1" x14ac:dyDescent="0.2"/>
    <row r="1875" hidden="1" x14ac:dyDescent="0.2"/>
    <row r="1876" hidden="1" x14ac:dyDescent="0.2"/>
    <row r="1877" hidden="1" x14ac:dyDescent="0.2"/>
    <row r="1878" hidden="1" x14ac:dyDescent="0.2"/>
    <row r="1879" hidden="1" x14ac:dyDescent="0.2"/>
    <row r="1880" hidden="1" x14ac:dyDescent="0.2"/>
    <row r="1881" hidden="1" x14ac:dyDescent="0.2"/>
    <row r="1882" hidden="1" x14ac:dyDescent="0.2"/>
    <row r="1883" hidden="1" x14ac:dyDescent="0.2"/>
    <row r="1884" hidden="1" x14ac:dyDescent="0.2"/>
    <row r="1885" hidden="1" x14ac:dyDescent="0.2"/>
    <row r="1886" hidden="1" x14ac:dyDescent="0.2"/>
    <row r="1887" hidden="1" x14ac:dyDescent="0.2"/>
    <row r="1888" hidden="1" x14ac:dyDescent="0.2"/>
    <row r="1889" hidden="1" x14ac:dyDescent="0.2"/>
    <row r="1890" hidden="1" x14ac:dyDescent="0.2"/>
    <row r="1891" hidden="1" x14ac:dyDescent="0.2"/>
    <row r="1892" hidden="1" x14ac:dyDescent="0.2"/>
    <row r="1893" hidden="1" x14ac:dyDescent="0.2"/>
    <row r="1894" hidden="1" x14ac:dyDescent="0.2"/>
    <row r="1895" hidden="1" x14ac:dyDescent="0.2"/>
    <row r="1896" hidden="1" x14ac:dyDescent="0.2"/>
    <row r="1897" hidden="1" x14ac:dyDescent="0.2"/>
    <row r="1898" hidden="1" x14ac:dyDescent="0.2"/>
    <row r="1899" hidden="1" x14ac:dyDescent="0.2"/>
    <row r="1900" hidden="1" x14ac:dyDescent="0.2"/>
    <row r="1901" hidden="1" x14ac:dyDescent="0.2"/>
    <row r="1902" hidden="1" x14ac:dyDescent="0.2"/>
    <row r="1903" hidden="1" x14ac:dyDescent="0.2"/>
    <row r="1904" hidden="1" x14ac:dyDescent="0.2"/>
    <row r="1905" hidden="1" x14ac:dyDescent="0.2"/>
    <row r="1906" hidden="1" x14ac:dyDescent="0.2"/>
    <row r="1907" hidden="1" x14ac:dyDescent="0.2"/>
    <row r="1908" hidden="1" x14ac:dyDescent="0.2"/>
    <row r="1909" hidden="1" x14ac:dyDescent="0.2"/>
    <row r="1910" hidden="1" x14ac:dyDescent="0.2"/>
    <row r="1911" hidden="1" x14ac:dyDescent="0.2"/>
    <row r="1912" hidden="1" x14ac:dyDescent="0.2"/>
    <row r="1913" hidden="1" x14ac:dyDescent="0.2"/>
    <row r="1914" hidden="1" x14ac:dyDescent="0.2"/>
    <row r="1915" hidden="1" x14ac:dyDescent="0.2"/>
    <row r="1916" hidden="1" x14ac:dyDescent="0.2"/>
    <row r="1917" hidden="1" x14ac:dyDescent="0.2"/>
    <row r="1918" hidden="1" x14ac:dyDescent="0.2"/>
    <row r="1919" hidden="1" x14ac:dyDescent="0.2"/>
    <row r="1920" hidden="1" x14ac:dyDescent="0.2"/>
    <row r="1921" hidden="1" x14ac:dyDescent="0.2"/>
    <row r="1922" hidden="1" x14ac:dyDescent="0.2"/>
    <row r="1923" hidden="1" x14ac:dyDescent="0.2"/>
    <row r="1924" hidden="1" x14ac:dyDescent="0.2"/>
    <row r="1925" hidden="1" x14ac:dyDescent="0.2"/>
    <row r="1926" hidden="1" x14ac:dyDescent="0.2"/>
    <row r="1927" hidden="1" x14ac:dyDescent="0.2"/>
    <row r="1928" hidden="1" x14ac:dyDescent="0.2"/>
    <row r="1929" hidden="1" x14ac:dyDescent="0.2"/>
    <row r="1930" hidden="1" x14ac:dyDescent="0.2"/>
    <row r="1931" hidden="1" x14ac:dyDescent="0.2"/>
    <row r="1932" hidden="1" x14ac:dyDescent="0.2"/>
    <row r="1933" hidden="1" x14ac:dyDescent="0.2"/>
    <row r="1934" hidden="1" x14ac:dyDescent="0.2"/>
    <row r="1935" hidden="1" x14ac:dyDescent="0.2"/>
    <row r="1936" hidden="1" x14ac:dyDescent="0.2"/>
    <row r="1937" hidden="1" x14ac:dyDescent="0.2"/>
    <row r="1938" hidden="1" x14ac:dyDescent="0.2"/>
    <row r="1939" hidden="1" x14ac:dyDescent="0.2"/>
    <row r="1940" hidden="1" x14ac:dyDescent="0.2"/>
    <row r="1941" hidden="1" x14ac:dyDescent="0.2"/>
    <row r="1942" hidden="1" x14ac:dyDescent="0.2"/>
    <row r="1943" hidden="1" x14ac:dyDescent="0.2"/>
    <row r="1944" hidden="1" x14ac:dyDescent="0.2"/>
    <row r="1945" hidden="1" x14ac:dyDescent="0.2"/>
    <row r="1946" hidden="1" x14ac:dyDescent="0.2"/>
    <row r="1947" hidden="1" x14ac:dyDescent="0.2"/>
    <row r="1948" hidden="1" x14ac:dyDescent="0.2"/>
    <row r="1949" hidden="1" x14ac:dyDescent="0.2"/>
    <row r="1950" hidden="1" x14ac:dyDescent="0.2"/>
    <row r="1951" hidden="1" x14ac:dyDescent="0.2"/>
    <row r="1952" hidden="1" x14ac:dyDescent="0.2"/>
    <row r="1953" hidden="1" x14ac:dyDescent="0.2"/>
    <row r="1954" hidden="1" x14ac:dyDescent="0.2"/>
    <row r="1955" hidden="1" x14ac:dyDescent="0.2"/>
    <row r="1956" hidden="1" x14ac:dyDescent="0.2"/>
    <row r="1957" hidden="1" x14ac:dyDescent="0.2"/>
    <row r="1958" hidden="1" x14ac:dyDescent="0.2"/>
    <row r="1959" hidden="1" x14ac:dyDescent="0.2"/>
    <row r="1960" hidden="1" x14ac:dyDescent="0.2"/>
    <row r="1961" hidden="1" x14ac:dyDescent="0.2"/>
    <row r="1962" hidden="1" x14ac:dyDescent="0.2"/>
    <row r="1963" hidden="1" x14ac:dyDescent="0.2"/>
    <row r="1964" hidden="1" x14ac:dyDescent="0.2"/>
    <row r="1965" hidden="1" x14ac:dyDescent="0.2"/>
    <row r="1966" hidden="1" x14ac:dyDescent="0.2"/>
    <row r="1967" hidden="1" x14ac:dyDescent="0.2"/>
    <row r="1968" hidden="1" x14ac:dyDescent="0.2"/>
    <row r="1969" hidden="1" x14ac:dyDescent="0.2"/>
    <row r="1970" hidden="1" x14ac:dyDescent="0.2"/>
    <row r="1971" hidden="1" x14ac:dyDescent="0.2"/>
    <row r="1972" hidden="1" x14ac:dyDescent="0.2"/>
    <row r="1973" hidden="1" x14ac:dyDescent="0.2"/>
    <row r="1974" hidden="1" x14ac:dyDescent="0.2"/>
    <row r="1975" hidden="1" x14ac:dyDescent="0.2"/>
    <row r="1976" hidden="1" x14ac:dyDescent="0.2"/>
    <row r="1977" hidden="1" x14ac:dyDescent="0.2"/>
    <row r="1978" hidden="1" x14ac:dyDescent="0.2"/>
    <row r="1979" hidden="1" x14ac:dyDescent="0.2"/>
    <row r="1980" hidden="1" x14ac:dyDescent="0.2"/>
    <row r="1981" hidden="1" x14ac:dyDescent="0.2"/>
    <row r="1982" hidden="1" x14ac:dyDescent="0.2"/>
    <row r="1983" hidden="1" x14ac:dyDescent="0.2"/>
    <row r="1984" hidden="1" x14ac:dyDescent="0.2"/>
    <row r="1985" hidden="1" x14ac:dyDescent="0.2"/>
    <row r="1986" hidden="1" x14ac:dyDescent="0.2"/>
    <row r="1987" hidden="1" x14ac:dyDescent="0.2"/>
    <row r="1988" hidden="1" x14ac:dyDescent="0.2"/>
    <row r="1989" hidden="1" x14ac:dyDescent="0.2"/>
    <row r="1990" hidden="1" x14ac:dyDescent="0.2"/>
    <row r="1991" hidden="1" x14ac:dyDescent="0.2"/>
    <row r="1992" hidden="1" x14ac:dyDescent="0.2"/>
    <row r="1993" hidden="1" x14ac:dyDescent="0.2"/>
    <row r="1994" hidden="1" x14ac:dyDescent="0.2"/>
    <row r="1995" hidden="1" x14ac:dyDescent="0.2"/>
    <row r="1996" hidden="1" x14ac:dyDescent="0.2"/>
    <row r="1997" hidden="1" x14ac:dyDescent="0.2"/>
    <row r="1998" hidden="1" x14ac:dyDescent="0.2"/>
    <row r="1999" hidden="1" x14ac:dyDescent="0.2"/>
    <row r="2000" hidden="1" x14ac:dyDescent="0.2"/>
    <row r="2001" hidden="1" x14ac:dyDescent="0.2"/>
    <row r="2002" hidden="1" x14ac:dyDescent="0.2"/>
    <row r="2003" hidden="1" x14ac:dyDescent="0.2"/>
    <row r="2004" hidden="1" x14ac:dyDescent="0.2"/>
    <row r="2005" hidden="1" x14ac:dyDescent="0.2"/>
    <row r="2006" hidden="1" x14ac:dyDescent="0.2"/>
    <row r="2007" hidden="1" x14ac:dyDescent="0.2"/>
    <row r="2008" hidden="1" x14ac:dyDescent="0.2"/>
    <row r="2009" hidden="1" x14ac:dyDescent="0.2"/>
    <row r="2010" hidden="1" x14ac:dyDescent="0.2"/>
    <row r="2011" hidden="1" x14ac:dyDescent="0.2"/>
    <row r="2012" hidden="1" x14ac:dyDescent="0.2"/>
    <row r="2013" hidden="1" x14ac:dyDescent="0.2"/>
    <row r="2014" hidden="1" x14ac:dyDescent="0.2"/>
    <row r="2015" hidden="1" x14ac:dyDescent="0.2"/>
    <row r="2016" hidden="1" x14ac:dyDescent="0.2"/>
    <row r="2017" hidden="1" x14ac:dyDescent="0.2"/>
    <row r="2018" hidden="1" x14ac:dyDescent="0.2"/>
    <row r="2019" hidden="1" x14ac:dyDescent="0.2"/>
    <row r="2020" hidden="1" x14ac:dyDescent="0.2"/>
    <row r="2021" hidden="1" x14ac:dyDescent="0.2"/>
    <row r="2022" hidden="1" x14ac:dyDescent="0.2"/>
    <row r="2023" hidden="1" x14ac:dyDescent="0.2"/>
    <row r="2024" hidden="1" x14ac:dyDescent="0.2"/>
    <row r="2025" hidden="1" x14ac:dyDescent="0.2"/>
    <row r="2026" hidden="1" x14ac:dyDescent="0.2"/>
    <row r="2027" hidden="1" x14ac:dyDescent="0.2"/>
    <row r="2028" hidden="1" x14ac:dyDescent="0.2"/>
    <row r="2029" hidden="1" x14ac:dyDescent="0.2"/>
    <row r="2030" hidden="1" x14ac:dyDescent="0.2"/>
    <row r="2031" hidden="1" x14ac:dyDescent="0.2"/>
    <row r="2032" hidden="1" x14ac:dyDescent="0.2"/>
    <row r="2033" hidden="1" x14ac:dyDescent="0.2"/>
    <row r="2034" hidden="1" x14ac:dyDescent="0.2"/>
    <row r="2035" hidden="1" x14ac:dyDescent="0.2"/>
    <row r="2036" hidden="1" x14ac:dyDescent="0.2"/>
    <row r="2037" hidden="1" x14ac:dyDescent="0.2"/>
    <row r="2038" hidden="1" x14ac:dyDescent="0.2"/>
    <row r="2039" hidden="1" x14ac:dyDescent="0.2"/>
    <row r="2040" hidden="1" x14ac:dyDescent="0.2"/>
    <row r="2041" hidden="1" x14ac:dyDescent="0.2"/>
    <row r="2042" hidden="1" x14ac:dyDescent="0.2"/>
    <row r="2043" hidden="1" x14ac:dyDescent="0.2"/>
    <row r="2044" hidden="1" x14ac:dyDescent="0.2"/>
    <row r="2045" hidden="1" x14ac:dyDescent="0.2"/>
    <row r="2046" hidden="1" x14ac:dyDescent="0.2"/>
    <row r="2047" hidden="1" x14ac:dyDescent="0.2"/>
    <row r="2048" hidden="1" x14ac:dyDescent="0.2"/>
    <row r="2049" hidden="1" x14ac:dyDescent="0.2"/>
    <row r="2050" hidden="1" x14ac:dyDescent="0.2"/>
    <row r="2051" hidden="1" x14ac:dyDescent="0.2"/>
    <row r="2052" hidden="1" x14ac:dyDescent="0.2"/>
    <row r="2053" hidden="1" x14ac:dyDescent="0.2"/>
    <row r="2054" hidden="1" x14ac:dyDescent="0.2"/>
    <row r="2055" hidden="1" x14ac:dyDescent="0.2"/>
    <row r="2056" hidden="1" x14ac:dyDescent="0.2"/>
    <row r="2057" hidden="1" x14ac:dyDescent="0.2"/>
    <row r="2058" hidden="1" x14ac:dyDescent="0.2"/>
    <row r="2059" hidden="1" x14ac:dyDescent="0.2"/>
    <row r="2060" hidden="1" x14ac:dyDescent="0.2"/>
    <row r="2061" hidden="1" x14ac:dyDescent="0.2"/>
    <row r="2062" hidden="1" x14ac:dyDescent="0.2"/>
    <row r="2063" hidden="1" x14ac:dyDescent="0.2"/>
    <row r="2064" hidden="1" x14ac:dyDescent="0.2"/>
    <row r="2065" hidden="1" x14ac:dyDescent="0.2"/>
    <row r="2066" hidden="1" x14ac:dyDescent="0.2"/>
    <row r="2067" hidden="1" x14ac:dyDescent="0.2"/>
    <row r="2068" hidden="1" x14ac:dyDescent="0.2"/>
    <row r="2069" hidden="1" x14ac:dyDescent="0.2"/>
    <row r="2070" hidden="1" x14ac:dyDescent="0.2"/>
    <row r="2071" hidden="1" x14ac:dyDescent="0.2"/>
    <row r="2072" hidden="1" x14ac:dyDescent="0.2"/>
    <row r="2073" hidden="1" x14ac:dyDescent="0.2"/>
    <row r="2074" hidden="1" x14ac:dyDescent="0.2"/>
    <row r="2075" hidden="1" x14ac:dyDescent="0.2"/>
    <row r="2076" hidden="1" x14ac:dyDescent="0.2"/>
    <row r="2077" hidden="1" x14ac:dyDescent="0.2"/>
    <row r="2078" hidden="1" x14ac:dyDescent="0.2"/>
    <row r="2079" hidden="1" x14ac:dyDescent="0.2"/>
    <row r="2080" hidden="1" x14ac:dyDescent="0.2"/>
    <row r="2081" hidden="1" x14ac:dyDescent="0.2"/>
    <row r="2082" hidden="1" x14ac:dyDescent="0.2"/>
    <row r="2083" hidden="1" x14ac:dyDescent="0.2"/>
    <row r="2084" hidden="1" x14ac:dyDescent="0.2"/>
    <row r="2085" hidden="1" x14ac:dyDescent="0.2"/>
    <row r="2086" hidden="1" x14ac:dyDescent="0.2"/>
    <row r="2087" hidden="1" x14ac:dyDescent="0.2"/>
    <row r="2088" hidden="1" x14ac:dyDescent="0.2"/>
    <row r="2089" hidden="1" x14ac:dyDescent="0.2"/>
    <row r="2090" hidden="1" x14ac:dyDescent="0.2"/>
    <row r="2091" hidden="1" x14ac:dyDescent="0.2"/>
    <row r="2092" hidden="1" x14ac:dyDescent="0.2"/>
    <row r="2093" hidden="1" x14ac:dyDescent="0.2"/>
    <row r="2094" hidden="1" x14ac:dyDescent="0.2"/>
    <row r="2095" hidden="1" x14ac:dyDescent="0.2"/>
    <row r="2096" hidden="1" x14ac:dyDescent="0.2"/>
    <row r="2097" hidden="1" x14ac:dyDescent="0.2"/>
    <row r="2098" hidden="1" x14ac:dyDescent="0.2"/>
    <row r="2099" hidden="1" x14ac:dyDescent="0.2"/>
    <row r="2100" hidden="1" x14ac:dyDescent="0.2"/>
    <row r="2101" hidden="1" x14ac:dyDescent="0.2"/>
    <row r="2102" hidden="1" x14ac:dyDescent="0.2"/>
    <row r="2103" hidden="1" x14ac:dyDescent="0.2"/>
    <row r="2104" hidden="1" x14ac:dyDescent="0.2"/>
    <row r="2105" hidden="1" x14ac:dyDescent="0.2"/>
    <row r="2106" hidden="1" x14ac:dyDescent="0.2"/>
    <row r="2107" hidden="1" x14ac:dyDescent="0.2"/>
    <row r="2108" hidden="1" x14ac:dyDescent="0.2"/>
    <row r="2109" hidden="1" x14ac:dyDescent="0.2"/>
    <row r="2110" hidden="1" x14ac:dyDescent="0.2"/>
    <row r="2111" hidden="1" x14ac:dyDescent="0.2"/>
    <row r="2112" hidden="1" x14ac:dyDescent="0.2"/>
    <row r="2113" hidden="1" x14ac:dyDescent="0.2"/>
    <row r="2114" hidden="1" x14ac:dyDescent="0.2"/>
    <row r="2115" hidden="1" x14ac:dyDescent="0.2"/>
    <row r="2116" hidden="1" x14ac:dyDescent="0.2"/>
    <row r="2117" hidden="1" x14ac:dyDescent="0.2"/>
    <row r="2118" hidden="1" x14ac:dyDescent="0.2"/>
    <row r="2119" hidden="1" x14ac:dyDescent="0.2"/>
    <row r="2120" hidden="1" x14ac:dyDescent="0.2"/>
    <row r="2121" hidden="1" x14ac:dyDescent="0.2"/>
    <row r="2122" hidden="1" x14ac:dyDescent="0.2"/>
    <row r="2123" hidden="1" x14ac:dyDescent="0.2"/>
    <row r="2124" hidden="1" x14ac:dyDescent="0.2"/>
    <row r="2125" hidden="1" x14ac:dyDescent="0.2"/>
    <row r="2126" hidden="1" x14ac:dyDescent="0.2"/>
    <row r="2127" hidden="1" x14ac:dyDescent="0.2"/>
    <row r="2128" hidden="1" x14ac:dyDescent="0.2"/>
    <row r="2129" hidden="1" x14ac:dyDescent="0.2"/>
    <row r="2130" hidden="1" x14ac:dyDescent="0.2"/>
    <row r="2131" hidden="1" x14ac:dyDescent="0.2"/>
    <row r="2132" hidden="1" x14ac:dyDescent="0.2"/>
    <row r="2133" hidden="1" x14ac:dyDescent="0.2"/>
    <row r="2134" hidden="1" x14ac:dyDescent="0.2"/>
    <row r="2135" hidden="1" x14ac:dyDescent="0.2"/>
    <row r="2136" hidden="1" x14ac:dyDescent="0.2"/>
    <row r="2137" hidden="1" x14ac:dyDescent="0.2"/>
    <row r="2138" hidden="1" x14ac:dyDescent="0.2"/>
    <row r="2139" hidden="1" x14ac:dyDescent="0.2"/>
    <row r="2140" hidden="1" x14ac:dyDescent="0.2"/>
    <row r="2141" hidden="1" x14ac:dyDescent="0.2"/>
    <row r="2142" hidden="1" x14ac:dyDescent="0.2"/>
    <row r="2143" hidden="1" x14ac:dyDescent="0.2"/>
    <row r="2144" hidden="1" x14ac:dyDescent="0.2"/>
    <row r="2145" hidden="1" x14ac:dyDescent="0.2"/>
    <row r="2146" hidden="1" x14ac:dyDescent="0.2"/>
    <row r="2147" hidden="1" x14ac:dyDescent="0.2"/>
    <row r="2148" hidden="1" x14ac:dyDescent="0.2"/>
    <row r="2149" hidden="1" x14ac:dyDescent="0.2"/>
    <row r="2150" hidden="1" x14ac:dyDescent="0.2"/>
    <row r="2151" hidden="1" x14ac:dyDescent="0.2"/>
    <row r="2152" hidden="1" x14ac:dyDescent="0.2"/>
    <row r="2153" hidden="1" x14ac:dyDescent="0.2"/>
    <row r="2154" hidden="1" x14ac:dyDescent="0.2"/>
    <row r="2155" hidden="1" x14ac:dyDescent="0.2"/>
    <row r="2156" hidden="1" x14ac:dyDescent="0.2"/>
    <row r="2157" hidden="1" x14ac:dyDescent="0.2"/>
    <row r="2158" hidden="1" x14ac:dyDescent="0.2"/>
    <row r="2159" hidden="1" x14ac:dyDescent="0.2"/>
    <row r="2160" hidden="1" x14ac:dyDescent="0.2"/>
    <row r="2161" hidden="1" x14ac:dyDescent="0.2"/>
    <row r="2162" hidden="1" x14ac:dyDescent="0.2"/>
    <row r="2163" hidden="1" x14ac:dyDescent="0.2"/>
    <row r="2164" hidden="1" x14ac:dyDescent="0.2"/>
    <row r="2165" hidden="1" x14ac:dyDescent="0.2"/>
    <row r="2166" hidden="1" x14ac:dyDescent="0.2"/>
    <row r="2167" hidden="1" x14ac:dyDescent="0.2"/>
    <row r="2168" hidden="1" x14ac:dyDescent="0.2"/>
    <row r="2169" hidden="1" x14ac:dyDescent="0.2"/>
    <row r="2170" hidden="1" x14ac:dyDescent="0.2"/>
    <row r="2171" hidden="1" x14ac:dyDescent="0.2"/>
    <row r="2172" hidden="1" x14ac:dyDescent="0.2"/>
    <row r="2173" hidden="1" x14ac:dyDescent="0.2"/>
    <row r="2174" hidden="1" x14ac:dyDescent="0.2"/>
    <row r="2175" hidden="1" x14ac:dyDescent="0.2"/>
    <row r="2176" hidden="1" x14ac:dyDescent="0.2"/>
    <row r="2177" hidden="1" x14ac:dyDescent="0.2"/>
    <row r="2178" hidden="1" x14ac:dyDescent="0.2"/>
    <row r="2179" hidden="1" x14ac:dyDescent="0.2"/>
    <row r="2180" hidden="1" x14ac:dyDescent="0.2"/>
    <row r="2181" hidden="1" x14ac:dyDescent="0.2"/>
    <row r="2182" hidden="1" x14ac:dyDescent="0.2"/>
    <row r="2183" hidden="1" x14ac:dyDescent="0.2"/>
    <row r="2184" hidden="1" x14ac:dyDescent="0.2"/>
    <row r="2185" hidden="1" x14ac:dyDescent="0.2"/>
    <row r="2186" hidden="1" x14ac:dyDescent="0.2"/>
    <row r="2187" hidden="1" x14ac:dyDescent="0.2"/>
    <row r="2188" hidden="1" x14ac:dyDescent="0.2"/>
    <row r="2189" hidden="1" x14ac:dyDescent="0.2"/>
    <row r="2190" hidden="1" x14ac:dyDescent="0.2"/>
    <row r="2191" hidden="1" x14ac:dyDescent="0.2"/>
    <row r="2192" hidden="1" x14ac:dyDescent="0.2"/>
    <row r="2193" hidden="1" x14ac:dyDescent="0.2"/>
    <row r="2194" hidden="1" x14ac:dyDescent="0.2"/>
    <row r="2195" hidden="1" x14ac:dyDescent="0.2"/>
    <row r="2196" hidden="1" x14ac:dyDescent="0.2"/>
    <row r="2197" hidden="1" x14ac:dyDescent="0.2"/>
    <row r="2198" hidden="1" x14ac:dyDescent="0.2"/>
    <row r="2199" hidden="1" x14ac:dyDescent="0.2"/>
    <row r="2200" hidden="1" x14ac:dyDescent="0.2"/>
    <row r="2201" hidden="1" x14ac:dyDescent="0.2"/>
    <row r="2202" hidden="1" x14ac:dyDescent="0.2"/>
    <row r="2203" hidden="1" x14ac:dyDescent="0.2"/>
    <row r="2204" hidden="1" x14ac:dyDescent="0.2"/>
    <row r="2205" hidden="1" x14ac:dyDescent="0.2"/>
    <row r="2206" hidden="1" x14ac:dyDescent="0.2"/>
    <row r="2207" hidden="1" x14ac:dyDescent="0.2"/>
    <row r="2208" hidden="1" x14ac:dyDescent="0.2"/>
    <row r="2209" hidden="1" x14ac:dyDescent="0.2"/>
    <row r="2210" hidden="1" x14ac:dyDescent="0.2"/>
    <row r="2211" hidden="1" x14ac:dyDescent="0.2"/>
    <row r="2212" hidden="1" x14ac:dyDescent="0.2"/>
    <row r="2213" hidden="1" x14ac:dyDescent="0.2"/>
    <row r="2214" hidden="1" x14ac:dyDescent="0.2"/>
    <row r="2215" hidden="1" x14ac:dyDescent="0.2"/>
    <row r="2216" hidden="1" x14ac:dyDescent="0.2"/>
    <row r="2217" hidden="1" x14ac:dyDescent="0.2"/>
    <row r="2218" hidden="1" x14ac:dyDescent="0.2"/>
    <row r="2219" hidden="1" x14ac:dyDescent="0.2"/>
    <row r="2220" hidden="1" x14ac:dyDescent="0.2"/>
    <row r="2221" hidden="1" x14ac:dyDescent="0.2"/>
    <row r="2222" hidden="1" x14ac:dyDescent="0.2"/>
    <row r="2223" hidden="1" x14ac:dyDescent="0.2"/>
    <row r="2224" hidden="1" x14ac:dyDescent="0.2"/>
    <row r="2225" hidden="1" x14ac:dyDescent="0.2"/>
    <row r="2226" hidden="1" x14ac:dyDescent="0.2"/>
    <row r="2227" hidden="1" x14ac:dyDescent="0.2"/>
    <row r="2228" hidden="1" x14ac:dyDescent="0.2"/>
    <row r="2229" hidden="1" x14ac:dyDescent="0.2"/>
    <row r="2230" hidden="1" x14ac:dyDescent="0.2"/>
    <row r="2231" hidden="1" x14ac:dyDescent="0.2"/>
    <row r="2232" hidden="1" x14ac:dyDescent="0.2"/>
    <row r="2233" hidden="1" x14ac:dyDescent="0.2"/>
    <row r="2234" hidden="1" x14ac:dyDescent="0.2"/>
    <row r="2235" hidden="1" x14ac:dyDescent="0.2"/>
    <row r="2236" hidden="1" x14ac:dyDescent="0.2"/>
    <row r="2237" hidden="1" x14ac:dyDescent="0.2"/>
    <row r="2238" hidden="1" x14ac:dyDescent="0.2"/>
    <row r="2239" hidden="1" x14ac:dyDescent="0.2"/>
    <row r="2240" hidden="1" x14ac:dyDescent="0.2"/>
    <row r="2241" hidden="1" x14ac:dyDescent="0.2"/>
    <row r="2242" hidden="1" x14ac:dyDescent="0.2"/>
    <row r="2243" hidden="1" x14ac:dyDescent="0.2"/>
    <row r="2244" hidden="1" x14ac:dyDescent="0.2"/>
    <row r="2245" hidden="1" x14ac:dyDescent="0.2"/>
    <row r="2246" hidden="1" x14ac:dyDescent="0.2"/>
    <row r="2247" hidden="1" x14ac:dyDescent="0.2"/>
    <row r="2248" hidden="1" x14ac:dyDescent="0.2"/>
    <row r="2249" hidden="1" x14ac:dyDescent="0.2"/>
    <row r="2250" hidden="1" x14ac:dyDescent="0.2"/>
    <row r="2251" hidden="1" x14ac:dyDescent="0.2"/>
    <row r="2252" hidden="1" x14ac:dyDescent="0.2"/>
    <row r="2253" hidden="1" x14ac:dyDescent="0.2"/>
    <row r="2254" hidden="1" x14ac:dyDescent="0.2"/>
    <row r="2255" hidden="1" x14ac:dyDescent="0.2"/>
    <row r="2256" hidden="1" x14ac:dyDescent="0.2"/>
    <row r="2257" hidden="1" x14ac:dyDescent="0.2"/>
    <row r="2258" hidden="1" x14ac:dyDescent="0.2"/>
    <row r="2259" hidden="1" x14ac:dyDescent="0.2"/>
    <row r="2260" hidden="1" x14ac:dyDescent="0.2"/>
    <row r="2261" hidden="1" x14ac:dyDescent="0.2"/>
    <row r="2262" hidden="1" x14ac:dyDescent="0.2"/>
    <row r="2263" hidden="1" x14ac:dyDescent="0.2"/>
    <row r="2264" hidden="1" x14ac:dyDescent="0.2"/>
    <row r="2265" hidden="1" x14ac:dyDescent="0.2"/>
    <row r="2266" hidden="1" x14ac:dyDescent="0.2"/>
    <row r="2267" hidden="1" x14ac:dyDescent="0.2"/>
    <row r="2268" hidden="1" x14ac:dyDescent="0.2"/>
    <row r="2269" hidden="1" x14ac:dyDescent="0.2"/>
    <row r="2270" hidden="1" x14ac:dyDescent="0.2"/>
    <row r="2271" hidden="1" x14ac:dyDescent="0.2"/>
    <row r="2272" hidden="1" x14ac:dyDescent="0.2"/>
    <row r="2273" hidden="1" x14ac:dyDescent="0.2"/>
    <row r="2274" hidden="1" x14ac:dyDescent="0.2"/>
    <row r="2275" hidden="1" x14ac:dyDescent="0.2"/>
    <row r="2276" hidden="1" x14ac:dyDescent="0.2"/>
    <row r="2277" hidden="1" x14ac:dyDescent="0.2"/>
    <row r="2278" hidden="1" x14ac:dyDescent="0.2"/>
    <row r="2279" hidden="1" x14ac:dyDescent="0.2"/>
    <row r="2280" hidden="1" x14ac:dyDescent="0.2"/>
    <row r="2281" hidden="1" x14ac:dyDescent="0.2"/>
    <row r="2282" hidden="1" x14ac:dyDescent="0.2"/>
    <row r="2283" hidden="1" x14ac:dyDescent="0.2"/>
    <row r="2284" hidden="1" x14ac:dyDescent="0.2"/>
    <row r="2285" hidden="1" x14ac:dyDescent="0.2"/>
    <row r="2286" hidden="1" x14ac:dyDescent="0.2"/>
    <row r="2287" hidden="1" x14ac:dyDescent="0.2"/>
    <row r="2288" hidden="1" x14ac:dyDescent="0.2"/>
    <row r="2289" hidden="1" x14ac:dyDescent="0.2"/>
    <row r="2290" hidden="1" x14ac:dyDescent="0.2"/>
    <row r="2291" hidden="1" x14ac:dyDescent="0.2"/>
    <row r="2292" hidden="1" x14ac:dyDescent="0.2"/>
    <row r="2293" hidden="1" x14ac:dyDescent="0.2"/>
    <row r="2294" hidden="1" x14ac:dyDescent="0.2"/>
    <row r="2295" hidden="1" x14ac:dyDescent="0.2"/>
    <row r="2296" hidden="1" x14ac:dyDescent="0.2"/>
    <row r="2297" hidden="1" x14ac:dyDescent="0.2"/>
    <row r="2298" hidden="1" x14ac:dyDescent="0.2"/>
    <row r="2299" hidden="1" x14ac:dyDescent="0.2"/>
    <row r="2300" hidden="1" x14ac:dyDescent="0.2"/>
    <row r="2301" hidden="1" x14ac:dyDescent="0.2"/>
    <row r="2302" hidden="1" x14ac:dyDescent="0.2"/>
    <row r="2303" hidden="1" x14ac:dyDescent="0.2"/>
    <row r="2304" hidden="1" x14ac:dyDescent="0.2"/>
    <row r="2305" hidden="1" x14ac:dyDescent="0.2"/>
    <row r="2306" hidden="1" x14ac:dyDescent="0.2"/>
    <row r="2307" hidden="1" x14ac:dyDescent="0.2"/>
    <row r="2308" hidden="1" x14ac:dyDescent="0.2"/>
    <row r="2309" hidden="1" x14ac:dyDescent="0.2"/>
    <row r="2310" hidden="1" x14ac:dyDescent="0.2"/>
    <row r="2311" hidden="1" x14ac:dyDescent="0.2"/>
    <row r="2312" hidden="1" x14ac:dyDescent="0.2"/>
    <row r="2313" hidden="1" x14ac:dyDescent="0.2"/>
    <row r="2314" hidden="1" x14ac:dyDescent="0.2"/>
    <row r="2315" hidden="1" x14ac:dyDescent="0.2"/>
    <row r="2316" hidden="1" x14ac:dyDescent="0.2"/>
    <row r="2317" hidden="1" x14ac:dyDescent="0.2"/>
    <row r="2318" hidden="1" x14ac:dyDescent="0.2"/>
    <row r="2319" hidden="1" x14ac:dyDescent="0.2"/>
    <row r="2320" hidden="1" x14ac:dyDescent="0.2"/>
    <row r="2321" hidden="1" x14ac:dyDescent="0.2"/>
    <row r="2322" hidden="1" x14ac:dyDescent="0.2"/>
    <row r="2323" hidden="1" x14ac:dyDescent="0.2"/>
    <row r="2324" hidden="1" x14ac:dyDescent="0.2"/>
    <row r="2325" hidden="1" x14ac:dyDescent="0.2"/>
    <row r="2326" hidden="1" x14ac:dyDescent="0.2"/>
    <row r="2327" hidden="1" x14ac:dyDescent="0.2"/>
    <row r="2328" hidden="1" x14ac:dyDescent="0.2"/>
    <row r="2329" hidden="1" x14ac:dyDescent="0.2"/>
    <row r="2330" hidden="1" x14ac:dyDescent="0.2"/>
    <row r="2331" hidden="1" x14ac:dyDescent="0.2"/>
    <row r="2332" hidden="1" x14ac:dyDescent="0.2"/>
    <row r="2333" hidden="1" x14ac:dyDescent="0.2"/>
    <row r="2334" hidden="1" x14ac:dyDescent="0.2"/>
    <row r="2335" hidden="1" x14ac:dyDescent="0.2"/>
    <row r="2336" hidden="1" x14ac:dyDescent="0.2"/>
    <row r="2337" hidden="1" x14ac:dyDescent="0.2"/>
    <row r="2338" hidden="1" x14ac:dyDescent="0.2"/>
    <row r="2339" hidden="1" x14ac:dyDescent="0.2"/>
    <row r="2340" hidden="1" x14ac:dyDescent="0.2"/>
    <row r="2341" hidden="1" x14ac:dyDescent="0.2"/>
    <row r="2342" hidden="1" x14ac:dyDescent="0.2"/>
    <row r="2343" hidden="1" x14ac:dyDescent="0.2"/>
    <row r="2344" hidden="1" x14ac:dyDescent="0.2"/>
    <row r="2345" hidden="1" x14ac:dyDescent="0.2"/>
    <row r="2346" hidden="1" x14ac:dyDescent="0.2"/>
    <row r="2347" hidden="1" x14ac:dyDescent="0.2"/>
    <row r="2348" hidden="1" x14ac:dyDescent="0.2"/>
    <row r="2349" hidden="1" x14ac:dyDescent="0.2"/>
    <row r="2350" hidden="1" x14ac:dyDescent="0.2"/>
    <row r="2351" hidden="1" x14ac:dyDescent="0.2"/>
    <row r="2352" hidden="1" x14ac:dyDescent="0.2"/>
    <row r="2353" hidden="1" x14ac:dyDescent="0.2"/>
    <row r="2354" hidden="1" x14ac:dyDescent="0.2"/>
    <row r="2355" hidden="1" x14ac:dyDescent="0.2"/>
    <row r="2356" hidden="1" x14ac:dyDescent="0.2"/>
    <row r="2357" hidden="1" x14ac:dyDescent="0.2"/>
    <row r="2358" hidden="1" x14ac:dyDescent="0.2"/>
    <row r="2359" hidden="1" x14ac:dyDescent="0.2"/>
    <row r="2360" hidden="1" x14ac:dyDescent="0.2"/>
    <row r="2361" hidden="1" x14ac:dyDescent="0.2"/>
    <row r="2362" hidden="1" x14ac:dyDescent="0.2"/>
    <row r="2363" hidden="1" x14ac:dyDescent="0.2"/>
    <row r="2364" hidden="1" x14ac:dyDescent="0.2"/>
    <row r="2365" hidden="1" x14ac:dyDescent="0.2"/>
    <row r="2366" hidden="1" x14ac:dyDescent="0.2"/>
    <row r="2367" hidden="1" x14ac:dyDescent="0.2"/>
    <row r="2368" hidden="1" x14ac:dyDescent="0.2"/>
    <row r="2369" hidden="1" x14ac:dyDescent="0.2"/>
    <row r="2370" hidden="1" x14ac:dyDescent="0.2"/>
    <row r="2371" hidden="1" x14ac:dyDescent="0.2"/>
    <row r="2372" hidden="1" x14ac:dyDescent="0.2"/>
    <row r="2373" hidden="1" x14ac:dyDescent="0.2"/>
    <row r="2374" hidden="1" x14ac:dyDescent="0.2"/>
    <row r="2375" hidden="1" x14ac:dyDescent="0.2"/>
    <row r="2376" hidden="1" x14ac:dyDescent="0.2"/>
    <row r="2377" hidden="1" x14ac:dyDescent="0.2"/>
    <row r="2378" hidden="1" x14ac:dyDescent="0.2"/>
    <row r="2379" hidden="1" x14ac:dyDescent="0.2"/>
    <row r="2380" hidden="1" x14ac:dyDescent="0.2"/>
    <row r="2381" hidden="1" x14ac:dyDescent="0.2"/>
    <row r="2382" hidden="1" x14ac:dyDescent="0.2"/>
    <row r="2383" hidden="1" x14ac:dyDescent="0.2"/>
    <row r="2384" hidden="1" x14ac:dyDescent="0.2"/>
    <row r="2385" hidden="1" x14ac:dyDescent="0.2"/>
    <row r="2386" hidden="1" x14ac:dyDescent="0.2"/>
    <row r="2387" hidden="1" x14ac:dyDescent="0.2"/>
    <row r="2388" hidden="1" x14ac:dyDescent="0.2"/>
    <row r="2389" hidden="1" x14ac:dyDescent="0.2"/>
    <row r="2390" hidden="1" x14ac:dyDescent="0.2"/>
    <row r="2391" hidden="1" x14ac:dyDescent="0.2"/>
    <row r="2392" hidden="1" x14ac:dyDescent="0.2"/>
    <row r="2393" hidden="1" x14ac:dyDescent="0.2"/>
    <row r="2394" hidden="1" x14ac:dyDescent="0.2"/>
    <row r="2395" hidden="1" x14ac:dyDescent="0.2"/>
    <row r="2396" hidden="1" x14ac:dyDescent="0.2"/>
    <row r="2397" hidden="1" x14ac:dyDescent="0.2"/>
    <row r="2398" hidden="1" x14ac:dyDescent="0.2"/>
    <row r="2399" hidden="1" x14ac:dyDescent="0.2"/>
    <row r="2400" hidden="1" x14ac:dyDescent="0.2"/>
    <row r="2401" hidden="1" x14ac:dyDescent="0.2"/>
    <row r="2402" hidden="1" x14ac:dyDescent="0.2"/>
    <row r="2403" hidden="1" x14ac:dyDescent="0.2"/>
    <row r="2404" hidden="1" x14ac:dyDescent="0.2"/>
    <row r="2405" hidden="1" x14ac:dyDescent="0.2"/>
    <row r="2406" hidden="1" x14ac:dyDescent="0.2"/>
    <row r="2407" hidden="1" x14ac:dyDescent="0.2"/>
    <row r="2408" hidden="1" x14ac:dyDescent="0.2"/>
    <row r="2409" hidden="1" x14ac:dyDescent="0.2"/>
    <row r="2410" hidden="1" x14ac:dyDescent="0.2"/>
    <row r="2411" hidden="1" x14ac:dyDescent="0.2"/>
    <row r="2412" hidden="1" x14ac:dyDescent="0.2"/>
    <row r="2413" hidden="1" x14ac:dyDescent="0.2"/>
    <row r="2414" hidden="1" x14ac:dyDescent="0.2"/>
    <row r="2415" hidden="1" x14ac:dyDescent="0.2"/>
    <row r="2416" hidden="1" x14ac:dyDescent="0.2"/>
    <row r="2417" hidden="1" x14ac:dyDescent="0.2"/>
    <row r="2418" hidden="1" x14ac:dyDescent="0.2"/>
    <row r="2419" hidden="1" x14ac:dyDescent="0.2"/>
    <row r="2420" hidden="1" x14ac:dyDescent="0.2"/>
    <row r="2421" hidden="1" x14ac:dyDescent="0.2"/>
    <row r="2422" hidden="1" x14ac:dyDescent="0.2"/>
    <row r="2423" hidden="1" x14ac:dyDescent="0.2"/>
    <row r="2424" hidden="1" x14ac:dyDescent="0.2"/>
    <row r="2425" hidden="1" x14ac:dyDescent="0.2"/>
    <row r="2426" hidden="1" x14ac:dyDescent="0.2"/>
    <row r="2427" hidden="1" x14ac:dyDescent="0.2"/>
    <row r="2428" hidden="1" x14ac:dyDescent="0.2"/>
    <row r="2429" hidden="1" x14ac:dyDescent="0.2"/>
    <row r="2430" hidden="1" x14ac:dyDescent="0.2"/>
    <row r="2431" hidden="1" x14ac:dyDescent="0.2"/>
    <row r="2432" hidden="1" x14ac:dyDescent="0.2"/>
    <row r="2433" hidden="1" x14ac:dyDescent="0.2"/>
    <row r="2434" hidden="1" x14ac:dyDescent="0.2"/>
    <row r="2435" hidden="1" x14ac:dyDescent="0.2"/>
    <row r="2436" hidden="1" x14ac:dyDescent="0.2"/>
    <row r="2437" hidden="1" x14ac:dyDescent="0.2"/>
    <row r="2438" hidden="1" x14ac:dyDescent="0.2"/>
    <row r="2439" hidden="1" x14ac:dyDescent="0.2"/>
    <row r="2440" hidden="1" x14ac:dyDescent="0.2"/>
    <row r="2441" hidden="1" x14ac:dyDescent="0.2"/>
    <row r="2442" hidden="1" x14ac:dyDescent="0.2"/>
    <row r="2443" hidden="1" x14ac:dyDescent="0.2"/>
    <row r="2444" hidden="1" x14ac:dyDescent="0.2"/>
    <row r="2445" hidden="1" x14ac:dyDescent="0.2"/>
    <row r="2446" hidden="1" x14ac:dyDescent="0.2"/>
    <row r="2447" hidden="1" x14ac:dyDescent="0.2"/>
    <row r="2448" hidden="1" x14ac:dyDescent="0.2"/>
    <row r="2449" hidden="1" x14ac:dyDescent="0.2"/>
    <row r="2450" hidden="1" x14ac:dyDescent="0.2"/>
    <row r="2451" hidden="1" x14ac:dyDescent="0.2"/>
    <row r="2452" hidden="1" x14ac:dyDescent="0.2"/>
    <row r="2453" hidden="1" x14ac:dyDescent="0.2"/>
    <row r="2454" hidden="1" x14ac:dyDescent="0.2"/>
    <row r="2455" hidden="1" x14ac:dyDescent="0.2"/>
    <row r="2456" hidden="1" x14ac:dyDescent="0.2"/>
    <row r="2457" hidden="1" x14ac:dyDescent="0.2"/>
    <row r="2458" hidden="1" x14ac:dyDescent="0.2"/>
    <row r="2459" hidden="1" x14ac:dyDescent="0.2"/>
    <row r="2460" hidden="1" x14ac:dyDescent="0.2"/>
    <row r="2461" hidden="1" x14ac:dyDescent="0.2"/>
    <row r="2462" hidden="1" x14ac:dyDescent="0.2"/>
    <row r="2463" hidden="1" x14ac:dyDescent="0.2"/>
    <row r="2464" hidden="1" x14ac:dyDescent="0.2"/>
    <row r="2465" hidden="1" x14ac:dyDescent="0.2"/>
    <row r="2466" hidden="1" x14ac:dyDescent="0.2"/>
    <row r="2467" hidden="1" x14ac:dyDescent="0.2"/>
    <row r="2468" hidden="1" x14ac:dyDescent="0.2"/>
    <row r="2469" hidden="1" x14ac:dyDescent="0.2"/>
    <row r="2470" hidden="1" x14ac:dyDescent="0.2"/>
    <row r="2471" hidden="1" x14ac:dyDescent="0.2"/>
    <row r="2472" hidden="1" x14ac:dyDescent="0.2"/>
    <row r="2473" hidden="1" x14ac:dyDescent="0.2"/>
    <row r="2474" hidden="1" x14ac:dyDescent="0.2"/>
    <row r="2475" hidden="1" x14ac:dyDescent="0.2"/>
    <row r="2476" hidden="1" x14ac:dyDescent="0.2"/>
    <row r="2477" hidden="1" x14ac:dyDescent="0.2"/>
    <row r="2478" hidden="1" x14ac:dyDescent="0.2"/>
    <row r="2479" hidden="1" x14ac:dyDescent="0.2"/>
    <row r="2480" hidden="1" x14ac:dyDescent="0.2"/>
    <row r="2481" hidden="1" x14ac:dyDescent="0.2"/>
    <row r="2482" hidden="1" x14ac:dyDescent="0.2"/>
    <row r="2483" hidden="1" x14ac:dyDescent="0.2"/>
    <row r="2484" hidden="1" x14ac:dyDescent="0.2"/>
    <row r="2485" hidden="1" x14ac:dyDescent="0.2"/>
    <row r="2486" hidden="1" x14ac:dyDescent="0.2"/>
    <row r="2487" hidden="1" x14ac:dyDescent="0.2"/>
    <row r="2488" hidden="1" x14ac:dyDescent="0.2"/>
    <row r="2489" hidden="1" x14ac:dyDescent="0.2"/>
    <row r="2490" hidden="1" x14ac:dyDescent="0.2"/>
    <row r="2491" hidden="1" x14ac:dyDescent="0.2"/>
    <row r="2492" hidden="1" x14ac:dyDescent="0.2"/>
    <row r="2493" hidden="1" x14ac:dyDescent="0.2"/>
    <row r="2494" hidden="1" x14ac:dyDescent="0.2"/>
    <row r="2495" hidden="1" x14ac:dyDescent="0.2"/>
    <row r="2496" hidden="1" x14ac:dyDescent="0.2"/>
    <row r="2497" hidden="1" x14ac:dyDescent="0.2"/>
    <row r="2498" hidden="1" x14ac:dyDescent="0.2"/>
    <row r="2499" hidden="1" x14ac:dyDescent="0.2"/>
    <row r="2500" hidden="1" x14ac:dyDescent="0.2"/>
    <row r="2501" hidden="1" x14ac:dyDescent="0.2"/>
    <row r="2502" hidden="1" x14ac:dyDescent="0.2"/>
    <row r="2503" hidden="1" x14ac:dyDescent="0.2"/>
    <row r="2504" hidden="1" x14ac:dyDescent="0.2"/>
    <row r="2505" hidden="1" x14ac:dyDescent="0.2"/>
    <row r="2506" hidden="1" x14ac:dyDescent="0.2"/>
    <row r="2507" hidden="1" x14ac:dyDescent="0.2"/>
    <row r="2508" hidden="1" x14ac:dyDescent="0.2"/>
    <row r="2509" hidden="1" x14ac:dyDescent="0.2"/>
    <row r="2510" hidden="1" x14ac:dyDescent="0.2"/>
    <row r="2511" hidden="1" x14ac:dyDescent="0.2"/>
    <row r="2512" hidden="1" x14ac:dyDescent="0.2"/>
    <row r="2513" hidden="1" x14ac:dyDescent="0.2"/>
    <row r="2514" hidden="1" x14ac:dyDescent="0.2"/>
    <row r="2515" hidden="1" x14ac:dyDescent="0.2"/>
    <row r="2516" hidden="1" x14ac:dyDescent="0.2"/>
    <row r="2517" hidden="1" x14ac:dyDescent="0.2"/>
    <row r="2518" hidden="1" x14ac:dyDescent="0.2"/>
    <row r="2519" hidden="1" x14ac:dyDescent="0.2"/>
    <row r="2520" hidden="1" x14ac:dyDescent="0.2"/>
    <row r="2521" hidden="1" x14ac:dyDescent="0.2"/>
    <row r="2522" hidden="1" x14ac:dyDescent="0.2"/>
    <row r="2523" hidden="1" x14ac:dyDescent="0.2"/>
    <row r="2524" hidden="1" x14ac:dyDescent="0.2"/>
    <row r="2525" hidden="1" x14ac:dyDescent="0.2"/>
    <row r="2526" hidden="1" x14ac:dyDescent="0.2"/>
    <row r="2527" hidden="1" x14ac:dyDescent="0.2"/>
    <row r="2528" hidden="1" x14ac:dyDescent="0.2"/>
    <row r="2529" hidden="1" x14ac:dyDescent="0.2"/>
    <row r="2530" hidden="1" x14ac:dyDescent="0.2"/>
    <row r="2531" hidden="1" x14ac:dyDescent="0.2"/>
    <row r="2532" hidden="1" x14ac:dyDescent="0.2"/>
    <row r="2533" hidden="1" x14ac:dyDescent="0.2"/>
    <row r="2534" hidden="1" x14ac:dyDescent="0.2"/>
    <row r="2535" hidden="1" x14ac:dyDescent="0.2"/>
    <row r="2536" hidden="1" x14ac:dyDescent="0.2"/>
    <row r="2537" hidden="1" x14ac:dyDescent="0.2"/>
    <row r="2538" hidden="1" x14ac:dyDescent="0.2"/>
    <row r="2539" hidden="1" x14ac:dyDescent="0.2"/>
    <row r="2540" hidden="1" x14ac:dyDescent="0.2"/>
    <row r="2541" hidden="1" x14ac:dyDescent="0.2"/>
    <row r="2542" hidden="1" x14ac:dyDescent="0.2"/>
    <row r="2543" hidden="1" x14ac:dyDescent="0.2"/>
    <row r="2544" hidden="1" x14ac:dyDescent="0.2"/>
    <row r="2545" hidden="1" x14ac:dyDescent="0.2"/>
    <row r="2546" hidden="1" x14ac:dyDescent="0.2"/>
    <row r="2547" hidden="1" x14ac:dyDescent="0.2"/>
    <row r="2548" hidden="1" x14ac:dyDescent="0.2"/>
    <row r="2549" hidden="1" x14ac:dyDescent="0.2"/>
    <row r="2550" hidden="1" x14ac:dyDescent="0.2"/>
    <row r="2551" hidden="1" x14ac:dyDescent="0.2"/>
    <row r="2552" hidden="1" x14ac:dyDescent="0.2"/>
    <row r="2553" hidden="1" x14ac:dyDescent="0.2"/>
    <row r="2554" hidden="1" x14ac:dyDescent="0.2"/>
    <row r="2555" hidden="1" x14ac:dyDescent="0.2"/>
    <row r="2556" hidden="1" x14ac:dyDescent="0.2"/>
    <row r="2557" hidden="1" x14ac:dyDescent="0.2"/>
    <row r="2558" hidden="1" x14ac:dyDescent="0.2"/>
    <row r="2559" hidden="1" x14ac:dyDescent="0.2"/>
    <row r="2560" hidden="1" x14ac:dyDescent="0.2"/>
    <row r="2561" hidden="1" x14ac:dyDescent="0.2"/>
    <row r="2562" hidden="1" x14ac:dyDescent="0.2"/>
    <row r="2563" hidden="1" x14ac:dyDescent="0.2"/>
    <row r="2564" hidden="1" x14ac:dyDescent="0.2"/>
    <row r="2565" hidden="1" x14ac:dyDescent="0.2"/>
    <row r="2566" hidden="1" x14ac:dyDescent="0.2"/>
    <row r="2567" hidden="1" x14ac:dyDescent="0.2"/>
    <row r="2568" hidden="1" x14ac:dyDescent="0.2"/>
    <row r="2569" hidden="1" x14ac:dyDescent="0.2"/>
    <row r="2570" hidden="1" x14ac:dyDescent="0.2"/>
    <row r="2571" hidden="1" x14ac:dyDescent="0.2"/>
    <row r="2572" hidden="1" x14ac:dyDescent="0.2"/>
    <row r="2573" hidden="1" x14ac:dyDescent="0.2"/>
    <row r="2574" hidden="1" x14ac:dyDescent="0.2"/>
    <row r="2575" hidden="1" x14ac:dyDescent="0.2"/>
    <row r="2576" hidden="1" x14ac:dyDescent="0.2"/>
    <row r="2577" hidden="1" x14ac:dyDescent="0.2"/>
    <row r="2578" hidden="1" x14ac:dyDescent="0.2"/>
    <row r="2579" hidden="1" x14ac:dyDescent="0.2"/>
    <row r="2580" hidden="1" x14ac:dyDescent="0.2"/>
    <row r="2581" hidden="1" x14ac:dyDescent="0.2"/>
    <row r="2582" hidden="1" x14ac:dyDescent="0.2"/>
    <row r="2583" hidden="1" x14ac:dyDescent="0.2"/>
    <row r="2584" hidden="1" x14ac:dyDescent="0.2"/>
    <row r="2585" hidden="1" x14ac:dyDescent="0.2"/>
    <row r="2586" hidden="1" x14ac:dyDescent="0.2"/>
    <row r="2587" hidden="1" x14ac:dyDescent="0.2"/>
    <row r="2588" hidden="1" x14ac:dyDescent="0.2"/>
    <row r="2589" hidden="1" x14ac:dyDescent="0.2"/>
    <row r="2590" hidden="1" x14ac:dyDescent="0.2"/>
    <row r="2591" hidden="1" x14ac:dyDescent="0.2"/>
    <row r="2592" hidden="1" x14ac:dyDescent="0.2"/>
    <row r="2593" hidden="1" x14ac:dyDescent="0.2"/>
    <row r="2594" hidden="1" x14ac:dyDescent="0.2"/>
    <row r="2595" hidden="1" x14ac:dyDescent="0.2"/>
    <row r="2596" hidden="1" x14ac:dyDescent="0.2"/>
    <row r="2597" hidden="1" x14ac:dyDescent="0.2"/>
    <row r="2598" hidden="1" x14ac:dyDescent="0.2"/>
    <row r="2599" hidden="1" x14ac:dyDescent="0.2"/>
    <row r="2600" hidden="1" x14ac:dyDescent="0.2"/>
    <row r="2601" hidden="1" x14ac:dyDescent="0.2"/>
    <row r="2602" hidden="1" x14ac:dyDescent="0.2"/>
    <row r="2603" hidden="1" x14ac:dyDescent="0.2"/>
    <row r="2604" hidden="1" x14ac:dyDescent="0.2"/>
    <row r="2605" hidden="1" x14ac:dyDescent="0.2"/>
    <row r="2606" hidden="1" x14ac:dyDescent="0.2"/>
    <row r="2607" hidden="1" x14ac:dyDescent="0.2"/>
    <row r="2608" hidden="1" x14ac:dyDescent="0.2"/>
    <row r="2609" hidden="1" x14ac:dyDescent="0.2"/>
    <row r="2610" hidden="1" x14ac:dyDescent="0.2"/>
    <row r="2611" hidden="1" x14ac:dyDescent="0.2"/>
    <row r="2612" hidden="1" x14ac:dyDescent="0.2"/>
    <row r="2613" hidden="1" x14ac:dyDescent="0.2"/>
    <row r="2614" hidden="1" x14ac:dyDescent="0.2"/>
    <row r="2615" hidden="1" x14ac:dyDescent="0.2"/>
    <row r="2616" hidden="1" x14ac:dyDescent="0.2"/>
    <row r="2617" hidden="1" x14ac:dyDescent="0.2"/>
    <row r="2618" hidden="1" x14ac:dyDescent="0.2"/>
    <row r="2619" hidden="1" x14ac:dyDescent="0.2"/>
    <row r="2620" hidden="1" x14ac:dyDescent="0.2"/>
    <row r="2621" hidden="1" x14ac:dyDescent="0.2"/>
    <row r="2622" hidden="1" x14ac:dyDescent="0.2"/>
    <row r="2623" hidden="1" x14ac:dyDescent="0.2"/>
    <row r="2624" hidden="1" x14ac:dyDescent="0.2"/>
    <row r="2625" hidden="1" x14ac:dyDescent="0.2"/>
    <row r="2626" hidden="1" x14ac:dyDescent="0.2"/>
    <row r="2627" hidden="1" x14ac:dyDescent="0.2"/>
    <row r="2628" hidden="1" x14ac:dyDescent="0.2"/>
    <row r="2629" hidden="1" x14ac:dyDescent="0.2"/>
    <row r="2630" hidden="1" x14ac:dyDescent="0.2"/>
    <row r="2631" hidden="1" x14ac:dyDescent="0.2"/>
    <row r="2632" hidden="1" x14ac:dyDescent="0.2"/>
    <row r="2633" hidden="1" x14ac:dyDescent="0.2"/>
    <row r="2634" hidden="1" x14ac:dyDescent="0.2"/>
    <row r="2635" hidden="1" x14ac:dyDescent="0.2"/>
    <row r="2636" hidden="1" x14ac:dyDescent="0.2"/>
    <row r="2637" hidden="1" x14ac:dyDescent="0.2"/>
    <row r="2638" hidden="1" x14ac:dyDescent="0.2"/>
    <row r="2639" hidden="1" x14ac:dyDescent="0.2"/>
    <row r="2640" hidden="1" x14ac:dyDescent="0.2"/>
    <row r="2641" hidden="1" x14ac:dyDescent="0.2"/>
    <row r="2642" hidden="1" x14ac:dyDescent="0.2"/>
    <row r="2643" hidden="1" x14ac:dyDescent="0.2"/>
    <row r="2644" hidden="1" x14ac:dyDescent="0.2"/>
    <row r="2645" hidden="1" x14ac:dyDescent="0.2"/>
    <row r="2646" hidden="1" x14ac:dyDescent="0.2"/>
    <row r="2647" hidden="1" x14ac:dyDescent="0.2"/>
    <row r="2648" hidden="1" x14ac:dyDescent="0.2"/>
    <row r="2649" hidden="1" x14ac:dyDescent="0.2"/>
    <row r="2650" hidden="1" x14ac:dyDescent="0.2"/>
    <row r="2651" hidden="1" x14ac:dyDescent="0.2"/>
    <row r="2652" hidden="1" x14ac:dyDescent="0.2"/>
    <row r="2653" hidden="1" x14ac:dyDescent="0.2"/>
    <row r="2654" hidden="1" x14ac:dyDescent="0.2"/>
    <row r="2655" hidden="1" x14ac:dyDescent="0.2"/>
    <row r="2656" hidden="1" x14ac:dyDescent="0.2"/>
    <row r="2657" hidden="1" x14ac:dyDescent="0.2"/>
    <row r="2658" hidden="1" x14ac:dyDescent="0.2"/>
    <row r="2659" hidden="1" x14ac:dyDescent="0.2"/>
    <row r="2660" hidden="1" x14ac:dyDescent="0.2"/>
    <row r="2661" hidden="1" x14ac:dyDescent="0.2"/>
    <row r="2662" hidden="1" x14ac:dyDescent="0.2"/>
    <row r="2663" hidden="1" x14ac:dyDescent="0.2"/>
    <row r="2664" hidden="1" x14ac:dyDescent="0.2"/>
    <row r="2665" hidden="1" x14ac:dyDescent="0.2"/>
    <row r="2666" hidden="1" x14ac:dyDescent="0.2"/>
    <row r="2667" hidden="1" x14ac:dyDescent="0.2"/>
    <row r="2668" hidden="1" x14ac:dyDescent="0.2"/>
    <row r="2669" hidden="1" x14ac:dyDescent="0.2"/>
    <row r="2670" hidden="1" x14ac:dyDescent="0.2"/>
    <row r="2671" hidden="1" x14ac:dyDescent="0.2"/>
    <row r="2672" hidden="1" x14ac:dyDescent="0.2"/>
    <row r="2673" hidden="1" x14ac:dyDescent="0.2"/>
    <row r="2674" hidden="1" x14ac:dyDescent="0.2"/>
    <row r="2675" hidden="1" x14ac:dyDescent="0.2"/>
    <row r="2676" hidden="1" x14ac:dyDescent="0.2"/>
    <row r="2677" hidden="1" x14ac:dyDescent="0.2"/>
    <row r="2678" hidden="1" x14ac:dyDescent="0.2"/>
    <row r="2679" hidden="1" x14ac:dyDescent="0.2"/>
    <row r="2680" hidden="1" x14ac:dyDescent="0.2"/>
    <row r="2681" hidden="1" x14ac:dyDescent="0.2"/>
    <row r="2682" hidden="1" x14ac:dyDescent="0.2"/>
    <row r="2683" hidden="1" x14ac:dyDescent="0.2"/>
    <row r="2684" hidden="1" x14ac:dyDescent="0.2"/>
    <row r="2685" hidden="1" x14ac:dyDescent="0.2"/>
    <row r="2686" hidden="1" x14ac:dyDescent="0.2"/>
    <row r="2687" hidden="1" x14ac:dyDescent="0.2"/>
    <row r="2688" hidden="1" x14ac:dyDescent="0.2"/>
    <row r="2689" hidden="1" x14ac:dyDescent="0.2"/>
    <row r="2690" hidden="1" x14ac:dyDescent="0.2"/>
    <row r="2691" hidden="1" x14ac:dyDescent="0.2"/>
    <row r="2692" hidden="1" x14ac:dyDescent="0.2"/>
    <row r="2693" hidden="1" x14ac:dyDescent="0.2"/>
    <row r="2694" hidden="1" x14ac:dyDescent="0.2"/>
    <row r="2695" hidden="1" x14ac:dyDescent="0.2"/>
    <row r="2696" hidden="1" x14ac:dyDescent="0.2"/>
    <row r="2697" hidden="1" x14ac:dyDescent="0.2"/>
    <row r="2698" hidden="1" x14ac:dyDescent="0.2"/>
    <row r="2699" hidden="1" x14ac:dyDescent="0.2"/>
    <row r="2700" hidden="1" x14ac:dyDescent="0.2"/>
    <row r="2701" hidden="1" x14ac:dyDescent="0.2"/>
    <row r="2702" hidden="1" x14ac:dyDescent="0.2"/>
    <row r="2703" hidden="1" x14ac:dyDescent="0.2"/>
    <row r="2704" hidden="1" x14ac:dyDescent="0.2"/>
    <row r="2705" hidden="1" x14ac:dyDescent="0.2"/>
    <row r="2706" hidden="1" x14ac:dyDescent="0.2"/>
    <row r="2707" hidden="1" x14ac:dyDescent="0.2"/>
    <row r="2708" hidden="1" x14ac:dyDescent="0.2"/>
    <row r="2709" hidden="1" x14ac:dyDescent="0.2"/>
    <row r="2710" hidden="1" x14ac:dyDescent="0.2"/>
    <row r="2711" hidden="1" x14ac:dyDescent="0.2"/>
    <row r="2712" hidden="1" x14ac:dyDescent="0.2"/>
    <row r="2713" hidden="1" x14ac:dyDescent="0.2"/>
    <row r="2714" hidden="1" x14ac:dyDescent="0.2"/>
    <row r="2715" hidden="1" x14ac:dyDescent="0.2"/>
    <row r="2716" hidden="1" x14ac:dyDescent="0.2"/>
    <row r="2717" hidden="1" x14ac:dyDescent="0.2"/>
    <row r="2718" hidden="1" x14ac:dyDescent="0.2"/>
    <row r="2719" hidden="1" x14ac:dyDescent="0.2"/>
    <row r="2720" hidden="1" x14ac:dyDescent="0.2"/>
    <row r="2721" hidden="1" x14ac:dyDescent="0.2"/>
    <row r="2722" hidden="1" x14ac:dyDescent="0.2"/>
    <row r="2723" hidden="1" x14ac:dyDescent="0.2"/>
    <row r="2724" hidden="1" x14ac:dyDescent="0.2"/>
    <row r="2725" hidden="1" x14ac:dyDescent="0.2"/>
    <row r="2726" hidden="1" x14ac:dyDescent="0.2"/>
    <row r="2727" hidden="1" x14ac:dyDescent="0.2"/>
    <row r="2728" hidden="1" x14ac:dyDescent="0.2"/>
    <row r="2729" hidden="1" x14ac:dyDescent="0.2"/>
    <row r="2730" hidden="1" x14ac:dyDescent="0.2"/>
    <row r="2731" hidden="1" x14ac:dyDescent="0.2"/>
    <row r="2732" hidden="1" x14ac:dyDescent="0.2"/>
    <row r="2733" hidden="1" x14ac:dyDescent="0.2"/>
    <row r="2734" hidden="1" x14ac:dyDescent="0.2"/>
    <row r="2735" hidden="1" x14ac:dyDescent="0.2"/>
    <row r="2736" hidden="1" x14ac:dyDescent="0.2"/>
    <row r="2737" hidden="1" x14ac:dyDescent="0.2"/>
    <row r="2738" hidden="1" x14ac:dyDescent="0.2"/>
    <row r="2739" hidden="1" x14ac:dyDescent="0.2"/>
    <row r="2740" hidden="1" x14ac:dyDescent="0.2"/>
    <row r="2741" hidden="1" x14ac:dyDescent="0.2"/>
    <row r="2742" hidden="1" x14ac:dyDescent="0.2"/>
    <row r="2743" hidden="1" x14ac:dyDescent="0.2"/>
    <row r="2744" hidden="1" x14ac:dyDescent="0.2"/>
    <row r="2745" hidden="1" x14ac:dyDescent="0.2"/>
    <row r="2746" hidden="1" x14ac:dyDescent="0.2"/>
    <row r="2747" hidden="1" x14ac:dyDescent="0.2"/>
    <row r="2748" hidden="1" x14ac:dyDescent="0.2"/>
    <row r="2749" hidden="1" x14ac:dyDescent="0.2"/>
    <row r="2750" hidden="1" x14ac:dyDescent="0.2"/>
    <row r="2751" hidden="1" x14ac:dyDescent="0.2"/>
    <row r="2752" hidden="1" x14ac:dyDescent="0.2"/>
    <row r="2753" hidden="1" x14ac:dyDescent="0.2"/>
    <row r="2754" hidden="1" x14ac:dyDescent="0.2"/>
    <row r="2755" hidden="1" x14ac:dyDescent="0.2"/>
    <row r="2756" hidden="1" x14ac:dyDescent="0.2"/>
    <row r="2757" hidden="1" x14ac:dyDescent="0.2"/>
    <row r="2758" hidden="1" x14ac:dyDescent="0.2"/>
    <row r="2759" hidden="1" x14ac:dyDescent="0.2"/>
    <row r="2760" hidden="1" x14ac:dyDescent="0.2"/>
    <row r="2761" hidden="1" x14ac:dyDescent="0.2"/>
    <row r="2762" hidden="1" x14ac:dyDescent="0.2"/>
    <row r="2763" hidden="1" x14ac:dyDescent="0.2"/>
    <row r="2764" hidden="1" x14ac:dyDescent="0.2"/>
    <row r="2765" hidden="1" x14ac:dyDescent="0.2"/>
    <row r="2766" hidden="1" x14ac:dyDescent="0.2"/>
    <row r="2767" hidden="1" x14ac:dyDescent="0.2"/>
    <row r="2768" hidden="1" x14ac:dyDescent="0.2"/>
    <row r="2769" hidden="1" x14ac:dyDescent="0.2"/>
    <row r="2770" hidden="1" x14ac:dyDescent="0.2"/>
    <row r="2771" hidden="1" x14ac:dyDescent="0.2"/>
    <row r="2772" hidden="1" x14ac:dyDescent="0.2"/>
    <row r="2773" hidden="1" x14ac:dyDescent="0.2"/>
    <row r="2774" hidden="1" x14ac:dyDescent="0.2"/>
    <row r="2775" hidden="1" x14ac:dyDescent="0.2"/>
    <row r="2776" hidden="1" x14ac:dyDescent="0.2"/>
    <row r="2777" hidden="1" x14ac:dyDescent="0.2"/>
    <row r="2778" hidden="1" x14ac:dyDescent="0.2"/>
    <row r="2779" hidden="1" x14ac:dyDescent="0.2"/>
    <row r="2780" hidden="1" x14ac:dyDescent="0.2"/>
    <row r="2781" hidden="1" x14ac:dyDescent="0.2"/>
    <row r="2782" hidden="1" x14ac:dyDescent="0.2"/>
    <row r="2783" hidden="1" x14ac:dyDescent="0.2"/>
    <row r="2784" hidden="1" x14ac:dyDescent="0.2"/>
    <row r="2785" hidden="1" x14ac:dyDescent="0.2"/>
    <row r="2786" hidden="1" x14ac:dyDescent="0.2"/>
    <row r="2787" hidden="1" x14ac:dyDescent="0.2"/>
    <row r="2788" hidden="1" x14ac:dyDescent="0.2"/>
    <row r="2789" hidden="1" x14ac:dyDescent="0.2"/>
    <row r="2790" hidden="1" x14ac:dyDescent="0.2"/>
    <row r="2791" hidden="1" x14ac:dyDescent="0.2"/>
    <row r="2792" hidden="1" x14ac:dyDescent="0.2"/>
    <row r="2793" hidden="1" x14ac:dyDescent="0.2"/>
    <row r="2794" hidden="1" x14ac:dyDescent="0.2"/>
    <row r="2795" hidden="1" x14ac:dyDescent="0.2"/>
    <row r="2796" hidden="1" x14ac:dyDescent="0.2"/>
    <row r="2797" hidden="1" x14ac:dyDescent="0.2"/>
    <row r="2798" hidden="1" x14ac:dyDescent="0.2"/>
    <row r="2799" hidden="1" x14ac:dyDescent="0.2"/>
    <row r="2800" hidden="1" x14ac:dyDescent="0.2"/>
    <row r="2801" hidden="1" x14ac:dyDescent="0.2"/>
    <row r="2802" hidden="1" x14ac:dyDescent="0.2"/>
    <row r="2803" hidden="1" x14ac:dyDescent="0.2"/>
    <row r="2804" hidden="1" x14ac:dyDescent="0.2"/>
    <row r="2805" hidden="1" x14ac:dyDescent="0.2"/>
    <row r="2806" hidden="1" x14ac:dyDescent="0.2"/>
    <row r="2807" hidden="1" x14ac:dyDescent="0.2"/>
    <row r="2808" hidden="1" x14ac:dyDescent="0.2"/>
    <row r="2809" hidden="1" x14ac:dyDescent="0.2"/>
    <row r="2810" hidden="1" x14ac:dyDescent="0.2"/>
    <row r="2811" hidden="1" x14ac:dyDescent="0.2"/>
    <row r="2812" hidden="1" x14ac:dyDescent="0.2"/>
    <row r="2813" hidden="1" x14ac:dyDescent="0.2"/>
    <row r="2814" hidden="1" x14ac:dyDescent="0.2"/>
    <row r="2815" hidden="1" x14ac:dyDescent="0.2"/>
    <row r="2816" hidden="1" x14ac:dyDescent="0.2"/>
    <row r="2817" hidden="1" x14ac:dyDescent="0.2"/>
    <row r="2818" hidden="1" x14ac:dyDescent="0.2"/>
    <row r="2819" hidden="1" x14ac:dyDescent="0.2"/>
    <row r="2820" hidden="1" x14ac:dyDescent="0.2"/>
    <row r="2821" hidden="1" x14ac:dyDescent="0.2"/>
    <row r="2822" hidden="1" x14ac:dyDescent="0.2"/>
    <row r="2823" hidden="1" x14ac:dyDescent="0.2"/>
    <row r="2824" hidden="1" x14ac:dyDescent="0.2"/>
    <row r="2825" hidden="1" x14ac:dyDescent="0.2"/>
    <row r="2826" hidden="1" x14ac:dyDescent="0.2"/>
    <row r="2827" hidden="1" x14ac:dyDescent="0.2"/>
    <row r="2828" hidden="1" x14ac:dyDescent="0.2"/>
    <row r="2829" hidden="1" x14ac:dyDescent="0.2"/>
    <row r="2830" hidden="1" x14ac:dyDescent="0.2"/>
    <row r="2831" hidden="1" x14ac:dyDescent="0.2"/>
    <row r="2832" hidden="1" x14ac:dyDescent="0.2"/>
    <row r="2833" hidden="1" x14ac:dyDescent="0.2"/>
    <row r="2834" hidden="1" x14ac:dyDescent="0.2"/>
    <row r="2835" hidden="1" x14ac:dyDescent="0.2"/>
    <row r="2836" hidden="1" x14ac:dyDescent="0.2"/>
    <row r="2837" hidden="1" x14ac:dyDescent="0.2"/>
    <row r="2838" hidden="1" x14ac:dyDescent="0.2"/>
    <row r="2839" hidden="1" x14ac:dyDescent="0.2"/>
    <row r="2840" hidden="1" x14ac:dyDescent="0.2"/>
    <row r="2841" hidden="1" x14ac:dyDescent="0.2"/>
    <row r="2842" hidden="1" x14ac:dyDescent="0.2"/>
    <row r="2843" hidden="1" x14ac:dyDescent="0.2"/>
    <row r="2844" hidden="1" x14ac:dyDescent="0.2"/>
    <row r="2845" hidden="1" x14ac:dyDescent="0.2"/>
    <row r="2846" hidden="1" x14ac:dyDescent="0.2"/>
    <row r="2847" hidden="1" x14ac:dyDescent="0.2"/>
    <row r="2848" hidden="1" x14ac:dyDescent="0.2"/>
    <row r="2849" hidden="1" x14ac:dyDescent="0.2"/>
    <row r="2850" hidden="1" x14ac:dyDescent="0.2"/>
    <row r="2851" hidden="1" x14ac:dyDescent="0.2"/>
    <row r="2852" hidden="1" x14ac:dyDescent="0.2"/>
    <row r="2853" hidden="1" x14ac:dyDescent="0.2"/>
    <row r="2854" hidden="1" x14ac:dyDescent="0.2"/>
    <row r="2855" hidden="1" x14ac:dyDescent="0.2"/>
    <row r="2856" hidden="1" x14ac:dyDescent="0.2"/>
    <row r="2857" hidden="1" x14ac:dyDescent="0.2"/>
    <row r="2858" hidden="1" x14ac:dyDescent="0.2"/>
    <row r="2859" hidden="1" x14ac:dyDescent="0.2"/>
    <row r="2860" hidden="1" x14ac:dyDescent="0.2"/>
    <row r="2861" hidden="1" x14ac:dyDescent="0.2"/>
    <row r="2862" hidden="1" x14ac:dyDescent="0.2"/>
    <row r="2863" hidden="1" x14ac:dyDescent="0.2"/>
    <row r="2864" hidden="1" x14ac:dyDescent="0.2"/>
    <row r="2865" hidden="1" x14ac:dyDescent="0.2"/>
    <row r="2866" hidden="1" x14ac:dyDescent="0.2"/>
    <row r="2867" hidden="1" x14ac:dyDescent="0.2"/>
    <row r="2868" hidden="1" x14ac:dyDescent="0.2"/>
    <row r="2869" hidden="1" x14ac:dyDescent="0.2"/>
    <row r="2870" hidden="1" x14ac:dyDescent="0.2"/>
    <row r="2871" hidden="1" x14ac:dyDescent="0.2"/>
    <row r="2872" hidden="1" x14ac:dyDescent="0.2"/>
    <row r="2873" hidden="1" x14ac:dyDescent="0.2"/>
    <row r="2874" hidden="1" x14ac:dyDescent="0.2"/>
    <row r="2875" hidden="1" x14ac:dyDescent="0.2"/>
    <row r="2876" hidden="1" x14ac:dyDescent="0.2"/>
    <row r="2877" hidden="1" x14ac:dyDescent="0.2"/>
    <row r="2878" hidden="1" x14ac:dyDescent="0.2"/>
    <row r="2879" hidden="1" x14ac:dyDescent="0.2"/>
    <row r="2880" hidden="1" x14ac:dyDescent="0.2"/>
    <row r="2881" hidden="1" x14ac:dyDescent="0.2"/>
    <row r="2882" hidden="1" x14ac:dyDescent="0.2"/>
    <row r="2883" hidden="1" x14ac:dyDescent="0.2"/>
    <row r="2884" hidden="1" x14ac:dyDescent="0.2"/>
    <row r="2885" hidden="1" x14ac:dyDescent="0.2"/>
    <row r="2886" hidden="1" x14ac:dyDescent="0.2"/>
    <row r="2887" hidden="1" x14ac:dyDescent="0.2"/>
    <row r="2888" hidden="1" x14ac:dyDescent="0.2"/>
    <row r="2889" hidden="1" x14ac:dyDescent="0.2"/>
    <row r="2890" hidden="1" x14ac:dyDescent="0.2"/>
    <row r="2891" hidden="1" x14ac:dyDescent="0.2"/>
    <row r="2892" hidden="1" x14ac:dyDescent="0.2"/>
    <row r="2893" hidden="1" x14ac:dyDescent="0.2"/>
    <row r="2894" hidden="1" x14ac:dyDescent="0.2"/>
    <row r="2895" hidden="1" x14ac:dyDescent="0.2"/>
    <row r="2896" hidden="1" x14ac:dyDescent="0.2"/>
    <row r="2897" hidden="1" x14ac:dyDescent="0.2"/>
    <row r="2898" hidden="1" x14ac:dyDescent="0.2"/>
    <row r="2899" hidden="1" x14ac:dyDescent="0.2"/>
    <row r="2900" hidden="1" x14ac:dyDescent="0.2"/>
    <row r="2901" hidden="1" x14ac:dyDescent="0.2"/>
    <row r="2902" hidden="1" x14ac:dyDescent="0.2"/>
    <row r="2903" hidden="1" x14ac:dyDescent="0.2"/>
    <row r="2904" hidden="1" x14ac:dyDescent="0.2"/>
    <row r="2905" hidden="1" x14ac:dyDescent="0.2"/>
    <row r="2906" hidden="1" x14ac:dyDescent="0.2"/>
    <row r="2907" hidden="1" x14ac:dyDescent="0.2"/>
    <row r="2908" hidden="1" x14ac:dyDescent="0.2"/>
    <row r="2909" hidden="1" x14ac:dyDescent="0.2"/>
    <row r="2910" hidden="1" x14ac:dyDescent="0.2"/>
    <row r="2911" hidden="1" x14ac:dyDescent="0.2"/>
    <row r="2912" hidden="1" x14ac:dyDescent="0.2"/>
    <row r="2913" hidden="1" x14ac:dyDescent="0.2"/>
    <row r="2914" hidden="1" x14ac:dyDescent="0.2"/>
    <row r="2915" hidden="1" x14ac:dyDescent="0.2"/>
    <row r="2916" hidden="1" x14ac:dyDescent="0.2"/>
    <row r="2917" hidden="1" x14ac:dyDescent="0.2"/>
    <row r="2918" hidden="1" x14ac:dyDescent="0.2"/>
    <row r="2919" hidden="1" x14ac:dyDescent="0.2"/>
    <row r="2920" hidden="1" x14ac:dyDescent="0.2"/>
    <row r="2921" hidden="1" x14ac:dyDescent="0.2"/>
    <row r="2922" hidden="1" x14ac:dyDescent="0.2"/>
    <row r="2923" hidden="1" x14ac:dyDescent="0.2"/>
    <row r="2924" hidden="1" x14ac:dyDescent="0.2"/>
    <row r="2925" hidden="1" x14ac:dyDescent="0.2"/>
    <row r="2926" hidden="1" x14ac:dyDescent="0.2"/>
    <row r="2927" hidden="1" x14ac:dyDescent="0.2"/>
    <row r="2928" hidden="1" x14ac:dyDescent="0.2"/>
    <row r="2929" hidden="1" x14ac:dyDescent="0.2"/>
    <row r="2930" hidden="1" x14ac:dyDescent="0.2"/>
    <row r="2931" hidden="1" x14ac:dyDescent="0.2"/>
    <row r="2932" hidden="1" x14ac:dyDescent="0.2"/>
    <row r="2933" hidden="1" x14ac:dyDescent="0.2"/>
    <row r="2934" hidden="1" x14ac:dyDescent="0.2"/>
    <row r="2935" hidden="1" x14ac:dyDescent="0.2"/>
    <row r="2936" hidden="1" x14ac:dyDescent="0.2"/>
    <row r="2937" hidden="1" x14ac:dyDescent="0.2"/>
    <row r="2938" hidden="1" x14ac:dyDescent="0.2"/>
    <row r="2939" hidden="1" x14ac:dyDescent="0.2"/>
    <row r="2940" hidden="1" x14ac:dyDescent="0.2"/>
    <row r="2941" hidden="1" x14ac:dyDescent="0.2"/>
    <row r="2942" hidden="1" x14ac:dyDescent="0.2"/>
    <row r="2943" hidden="1" x14ac:dyDescent="0.2"/>
    <row r="2944" hidden="1" x14ac:dyDescent="0.2"/>
    <row r="2945" hidden="1" x14ac:dyDescent="0.2"/>
    <row r="2946" hidden="1" x14ac:dyDescent="0.2"/>
    <row r="2947" hidden="1" x14ac:dyDescent="0.2"/>
    <row r="2948" hidden="1" x14ac:dyDescent="0.2"/>
    <row r="2949" hidden="1" x14ac:dyDescent="0.2"/>
    <row r="2950" hidden="1" x14ac:dyDescent="0.2"/>
    <row r="2951" hidden="1" x14ac:dyDescent="0.2"/>
    <row r="2952" hidden="1" x14ac:dyDescent="0.2"/>
    <row r="2953" hidden="1" x14ac:dyDescent="0.2"/>
    <row r="2954" hidden="1" x14ac:dyDescent="0.2"/>
    <row r="2955" hidden="1" x14ac:dyDescent="0.2"/>
    <row r="2956" hidden="1" x14ac:dyDescent="0.2"/>
    <row r="2957" hidden="1" x14ac:dyDescent="0.2"/>
    <row r="2958" hidden="1" x14ac:dyDescent="0.2"/>
    <row r="2959" hidden="1" x14ac:dyDescent="0.2"/>
    <row r="2960" hidden="1" x14ac:dyDescent="0.2"/>
    <row r="2961" hidden="1" x14ac:dyDescent="0.2"/>
    <row r="2962" hidden="1" x14ac:dyDescent="0.2"/>
    <row r="2963" hidden="1" x14ac:dyDescent="0.2"/>
    <row r="2964" hidden="1" x14ac:dyDescent="0.2"/>
    <row r="2965" hidden="1" x14ac:dyDescent="0.2"/>
    <row r="2966" hidden="1" x14ac:dyDescent="0.2"/>
    <row r="2967" hidden="1" x14ac:dyDescent="0.2"/>
    <row r="2968" hidden="1" x14ac:dyDescent="0.2"/>
    <row r="2969" hidden="1" x14ac:dyDescent="0.2"/>
    <row r="2970" hidden="1" x14ac:dyDescent="0.2"/>
    <row r="2971" hidden="1" x14ac:dyDescent="0.2"/>
    <row r="2972" hidden="1" x14ac:dyDescent="0.2"/>
    <row r="2973" hidden="1" x14ac:dyDescent="0.2"/>
    <row r="2974" hidden="1" x14ac:dyDescent="0.2"/>
    <row r="2975" hidden="1" x14ac:dyDescent="0.2"/>
    <row r="2976" hidden="1" x14ac:dyDescent="0.2"/>
    <row r="2977" hidden="1" x14ac:dyDescent="0.2"/>
    <row r="2978" hidden="1" x14ac:dyDescent="0.2"/>
    <row r="2979" hidden="1" x14ac:dyDescent="0.2"/>
    <row r="2980" hidden="1" x14ac:dyDescent="0.2"/>
    <row r="2981" hidden="1" x14ac:dyDescent="0.2"/>
    <row r="2982" hidden="1" x14ac:dyDescent="0.2"/>
    <row r="2983" hidden="1" x14ac:dyDescent="0.2"/>
    <row r="2984" hidden="1" x14ac:dyDescent="0.2"/>
    <row r="2985" hidden="1" x14ac:dyDescent="0.2"/>
    <row r="2986" hidden="1" x14ac:dyDescent="0.2"/>
    <row r="2987" hidden="1" x14ac:dyDescent="0.2"/>
    <row r="2988" hidden="1" x14ac:dyDescent="0.2"/>
    <row r="2989" hidden="1" x14ac:dyDescent="0.2"/>
    <row r="2990" hidden="1" x14ac:dyDescent="0.2"/>
    <row r="2991" hidden="1" x14ac:dyDescent="0.2"/>
    <row r="2992" hidden="1" x14ac:dyDescent="0.2"/>
    <row r="2993" hidden="1" x14ac:dyDescent="0.2"/>
    <row r="2994" hidden="1" x14ac:dyDescent="0.2"/>
    <row r="2995" hidden="1" x14ac:dyDescent="0.2"/>
    <row r="2996" hidden="1" x14ac:dyDescent="0.2"/>
    <row r="2997" hidden="1" x14ac:dyDescent="0.2"/>
    <row r="2998" hidden="1" x14ac:dyDescent="0.2"/>
    <row r="2999" hidden="1" x14ac:dyDescent="0.2"/>
    <row r="3000" hidden="1" x14ac:dyDescent="0.2"/>
    <row r="3001" hidden="1" x14ac:dyDescent="0.2"/>
    <row r="3002" hidden="1" x14ac:dyDescent="0.2"/>
    <row r="3003" hidden="1" x14ac:dyDescent="0.2"/>
    <row r="3004" hidden="1" x14ac:dyDescent="0.2"/>
    <row r="3005" hidden="1" x14ac:dyDescent="0.2"/>
    <row r="3006" hidden="1" x14ac:dyDescent="0.2"/>
    <row r="3007" hidden="1" x14ac:dyDescent="0.2"/>
    <row r="3008" hidden="1" x14ac:dyDescent="0.2"/>
    <row r="3009" hidden="1" x14ac:dyDescent="0.2"/>
    <row r="3010" hidden="1" x14ac:dyDescent="0.2"/>
    <row r="3011" hidden="1" x14ac:dyDescent="0.2"/>
    <row r="3012" hidden="1" x14ac:dyDescent="0.2"/>
    <row r="3013" hidden="1" x14ac:dyDescent="0.2"/>
    <row r="3014" hidden="1" x14ac:dyDescent="0.2"/>
    <row r="3015" hidden="1" x14ac:dyDescent="0.2"/>
    <row r="3016" hidden="1" x14ac:dyDescent="0.2"/>
    <row r="3017" hidden="1" x14ac:dyDescent="0.2"/>
    <row r="3018" hidden="1" x14ac:dyDescent="0.2"/>
    <row r="3019" hidden="1" x14ac:dyDescent="0.2"/>
    <row r="3020" hidden="1" x14ac:dyDescent="0.2"/>
    <row r="3021" hidden="1" x14ac:dyDescent="0.2"/>
    <row r="3022" hidden="1" x14ac:dyDescent="0.2"/>
    <row r="3023" hidden="1" x14ac:dyDescent="0.2"/>
    <row r="3024" hidden="1" x14ac:dyDescent="0.2"/>
    <row r="3025" hidden="1" x14ac:dyDescent="0.2"/>
    <row r="3026" hidden="1" x14ac:dyDescent="0.2"/>
    <row r="3027" hidden="1" x14ac:dyDescent="0.2"/>
    <row r="3028" hidden="1" x14ac:dyDescent="0.2"/>
    <row r="3029" hidden="1" x14ac:dyDescent="0.2"/>
    <row r="3030" hidden="1" x14ac:dyDescent="0.2"/>
    <row r="3031" hidden="1" x14ac:dyDescent="0.2"/>
    <row r="3032" hidden="1" x14ac:dyDescent="0.2"/>
    <row r="3033" hidden="1" x14ac:dyDescent="0.2"/>
    <row r="3034" hidden="1" x14ac:dyDescent="0.2"/>
    <row r="3035" hidden="1" x14ac:dyDescent="0.2"/>
    <row r="3036" hidden="1" x14ac:dyDescent="0.2"/>
    <row r="3037" hidden="1" x14ac:dyDescent="0.2"/>
    <row r="3038" hidden="1" x14ac:dyDescent="0.2"/>
    <row r="3039" hidden="1" x14ac:dyDescent="0.2"/>
    <row r="3040" hidden="1" x14ac:dyDescent="0.2"/>
    <row r="3041" hidden="1" x14ac:dyDescent="0.2"/>
    <row r="3042" hidden="1" x14ac:dyDescent="0.2"/>
    <row r="3043" hidden="1" x14ac:dyDescent="0.2"/>
    <row r="3044" hidden="1" x14ac:dyDescent="0.2"/>
    <row r="3045" hidden="1" x14ac:dyDescent="0.2"/>
    <row r="3046" hidden="1" x14ac:dyDescent="0.2"/>
    <row r="3047" hidden="1" x14ac:dyDescent="0.2"/>
    <row r="3048" hidden="1" x14ac:dyDescent="0.2"/>
    <row r="3049" hidden="1" x14ac:dyDescent="0.2"/>
    <row r="3050" hidden="1" x14ac:dyDescent="0.2"/>
    <row r="3051" hidden="1" x14ac:dyDescent="0.2"/>
    <row r="3052" hidden="1" x14ac:dyDescent="0.2"/>
    <row r="3053" hidden="1" x14ac:dyDescent="0.2"/>
    <row r="3054" hidden="1" x14ac:dyDescent="0.2"/>
    <row r="3055" hidden="1" x14ac:dyDescent="0.2"/>
    <row r="3056" hidden="1" x14ac:dyDescent="0.2"/>
    <row r="3057" hidden="1" x14ac:dyDescent="0.2"/>
    <row r="3058" hidden="1" x14ac:dyDescent="0.2"/>
    <row r="3059" hidden="1" x14ac:dyDescent="0.2"/>
    <row r="3060" hidden="1" x14ac:dyDescent="0.2"/>
    <row r="3061" hidden="1" x14ac:dyDescent="0.2"/>
    <row r="3062" hidden="1" x14ac:dyDescent="0.2"/>
    <row r="3063" hidden="1" x14ac:dyDescent="0.2"/>
    <row r="3064" hidden="1" x14ac:dyDescent="0.2"/>
    <row r="3065" hidden="1" x14ac:dyDescent="0.2"/>
    <row r="3066" hidden="1" x14ac:dyDescent="0.2"/>
    <row r="3067" hidden="1" x14ac:dyDescent="0.2"/>
    <row r="3068" hidden="1" x14ac:dyDescent="0.2"/>
    <row r="3069" hidden="1" x14ac:dyDescent="0.2"/>
    <row r="3070" hidden="1" x14ac:dyDescent="0.2"/>
    <row r="3071" hidden="1" x14ac:dyDescent="0.2"/>
    <row r="3072" hidden="1" x14ac:dyDescent="0.2"/>
    <row r="3073" hidden="1" x14ac:dyDescent="0.2"/>
    <row r="3074" hidden="1" x14ac:dyDescent="0.2"/>
    <row r="3075" hidden="1" x14ac:dyDescent="0.2"/>
    <row r="3076" hidden="1" x14ac:dyDescent="0.2"/>
    <row r="3077" hidden="1" x14ac:dyDescent="0.2"/>
    <row r="3078" hidden="1" x14ac:dyDescent="0.2"/>
    <row r="3079" hidden="1" x14ac:dyDescent="0.2"/>
    <row r="3080" hidden="1" x14ac:dyDescent="0.2"/>
    <row r="3081" hidden="1" x14ac:dyDescent="0.2"/>
    <row r="3082" hidden="1" x14ac:dyDescent="0.2"/>
    <row r="3083" hidden="1" x14ac:dyDescent="0.2"/>
    <row r="3084" hidden="1" x14ac:dyDescent="0.2"/>
    <row r="3085" hidden="1" x14ac:dyDescent="0.2"/>
    <row r="3086" hidden="1" x14ac:dyDescent="0.2"/>
    <row r="3087" hidden="1" x14ac:dyDescent="0.2"/>
    <row r="3088" hidden="1" x14ac:dyDescent="0.2"/>
    <row r="3089" hidden="1" x14ac:dyDescent="0.2"/>
    <row r="3090" hidden="1" x14ac:dyDescent="0.2"/>
    <row r="3091" hidden="1" x14ac:dyDescent="0.2"/>
    <row r="3092" hidden="1" x14ac:dyDescent="0.2"/>
    <row r="3093" hidden="1" x14ac:dyDescent="0.2"/>
    <row r="3094" hidden="1" x14ac:dyDescent="0.2"/>
    <row r="3095" hidden="1" x14ac:dyDescent="0.2"/>
    <row r="3096" hidden="1" x14ac:dyDescent="0.2"/>
    <row r="3097" hidden="1" x14ac:dyDescent="0.2"/>
    <row r="3098" hidden="1" x14ac:dyDescent="0.2"/>
    <row r="3099" hidden="1" x14ac:dyDescent="0.2"/>
    <row r="3100" hidden="1" x14ac:dyDescent="0.2"/>
    <row r="3101" hidden="1" x14ac:dyDescent="0.2"/>
    <row r="3102" hidden="1" x14ac:dyDescent="0.2"/>
    <row r="3103" hidden="1" x14ac:dyDescent="0.2"/>
    <row r="3104" hidden="1" x14ac:dyDescent="0.2"/>
    <row r="3105" hidden="1" x14ac:dyDescent="0.2"/>
    <row r="3106" hidden="1" x14ac:dyDescent="0.2"/>
    <row r="3107" hidden="1" x14ac:dyDescent="0.2"/>
    <row r="3108" hidden="1" x14ac:dyDescent="0.2"/>
    <row r="3109" hidden="1" x14ac:dyDescent="0.2"/>
    <row r="3110" hidden="1" x14ac:dyDescent="0.2"/>
    <row r="3111" hidden="1" x14ac:dyDescent="0.2"/>
    <row r="3112" hidden="1" x14ac:dyDescent="0.2"/>
    <row r="3113" hidden="1" x14ac:dyDescent="0.2"/>
    <row r="3114" hidden="1" x14ac:dyDescent="0.2"/>
    <row r="3115" hidden="1" x14ac:dyDescent="0.2"/>
    <row r="3116" hidden="1" x14ac:dyDescent="0.2"/>
    <row r="3117" hidden="1" x14ac:dyDescent="0.2"/>
    <row r="3118" hidden="1" x14ac:dyDescent="0.2"/>
    <row r="3119" hidden="1" x14ac:dyDescent="0.2"/>
    <row r="3120" hidden="1" x14ac:dyDescent="0.2"/>
    <row r="3121" hidden="1" x14ac:dyDescent="0.2"/>
    <row r="3122" hidden="1" x14ac:dyDescent="0.2"/>
    <row r="3123" hidden="1" x14ac:dyDescent="0.2"/>
    <row r="3124" hidden="1" x14ac:dyDescent="0.2"/>
    <row r="3125" hidden="1" x14ac:dyDescent="0.2"/>
    <row r="3126" hidden="1" x14ac:dyDescent="0.2"/>
    <row r="3127" hidden="1" x14ac:dyDescent="0.2"/>
    <row r="3128" hidden="1" x14ac:dyDescent="0.2"/>
    <row r="3129" hidden="1" x14ac:dyDescent="0.2"/>
    <row r="3130" hidden="1" x14ac:dyDescent="0.2"/>
    <row r="3131" hidden="1" x14ac:dyDescent="0.2"/>
    <row r="3132" hidden="1" x14ac:dyDescent="0.2"/>
    <row r="3133" hidden="1" x14ac:dyDescent="0.2"/>
    <row r="3134" hidden="1" x14ac:dyDescent="0.2"/>
    <row r="3135" hidden="1" x14ac:dyDescent="0.2"/>
    <row r="3136" hidden="1" x14ac:dyDescent="0.2"/>
    <row r="3137" hidden="1" x14ac:dyDescent="0.2"/>
    <row r="3138" hidden="1" x14ac:dyDescent="0.2"/>
    <row r="3139" hidden="1" x14ac:dyDescent="0.2"/>
    <row r="3140" hidden="1" x14ac:dyDescent="0.2"/>
    <row r="3141" hidden="1" x14ac:dyDescent="0.2"/>
    <row r="3142" hidden="1" x14ac:dyDescent="0.2"/>
    <row r="3143" hidden="1" x14ac:dyDescent="0.2"/>
    <row r="3144" hidden="1" x14ac:dyDescent="0.2"/>
    <row r="3145" hidden="1" x14ac:dyDescent="0.2"/>
    <row r="3146" hidden="1" x14ac:dyDescent="0.2"/>
    <row r="3147" hidden="1" x14ac:dyDescent="0.2"/>
    <row r="3148" hidden="1" x14ac:dyDescent="0.2"/>
    <row r="3149" hidden="1" x14ac:dyDescent="0.2"/>
    <row r="3150" hidden="1" x14ac:dyDescent="0.2"/>
    <row r="3151" hidden="1" x14ac:dyDescent="0.2"/>
    <row r="3152" hidden="1" x14ac:dyDescent="0.2"/>
    <row r="3153" hidden="1" x14ac:dyDescent="0.2"/>
    <row r="3154" hidden="1" x14ac:dyDescent="0.2"/>
    <row r="3155" hidden="1" x14ac:dyDescent="0.2"/>
    <row r="3156" hidden="1" x14ac:dyDescent="0.2"/>
    <row r="3157" hidden="1" x14ac:dyDescent="0.2"/>
    <row r="3158" hidden="1" x14ac:dyDescent="0.2"/>
    <row r="3159" hidden="1" x14ac:dyDescent="0.2"/>
    <row r="3160" hidden="1" x14ac:dyDescent="0.2"/>
    <row r="3161" hidden="1" x14ac:dyDescent="0.2"/>
    <row r="3162" hidden="1" x14ac:dyDescent="0.2"/>
    <row r="3163" hidden="1" x14ac:dyDescent="0.2"/>
    <row r="3164" hidden="1" x14ac:dyDescent="0.2"/>
    <row r="3165" hidden="1" x14ac:dyDescent="0.2"/>
    <row r="3166" hidden="1" x14ac:dyDescent="0.2"/>
    <row r="3167" hidden="1" x14ac:dyDescent="0.2"/>
    <row r="3168" hidden="1" x14ac:dyDescent="0.2"/>
    <row r="3169" hidden="1" x14ac:dyDescent="0.2"/>
    <row r="3170" hidden="1" x14ac:dyDescent="0.2"/>
    <row r="3171" hidden="1" x14ac:dyDescent="0.2"/>
    <row r="3172" hidden="1" x14ac:dyDescent="0.2"/>
    <row r="3173" hidden="1" x14ac:dyDescent="0.2"/>
    <row r="3174" hidden="1" x14ac:dyDescent="0.2"/>
    <row r="3175" hidden="1" x14ac:dyDescent="0.2"/>
    <row r="3176" hidden="1" x14ac:dyDescent="0.2"/>
    <row r="3177" hidden="1" x14ac:dyDescent="0.2"/>
    <row r="3178" hidden="1" x14ac:dyDescent="0.2"/>
    <row r="3179" hidden="1" x14ac:dyDescent="0.2"/>
    <row r="3180" hidden="1" x14ac:dyDescent="0.2"/>
    <row r="3181" hidden="1" x14ac:dyDescent="0.2"/>
    <row r="3182" hidden="1" x14ac:dyDescent="0.2"/>
    <row r="3183" hidden="1" x14ac:dyDescent="0.2"/>
    <row r="3184" hidden="1" x14ac:dyDescent="0.2"/>
    <row r="3185" hidden="1" x14ac:dyDescent="0.2"/>
    <row r="3186" hidden="1" x14ac:dyDescent="0.2"/>
    <row r="3187" hidden="1" x14ac:dyDescent="0.2"/>
    <row r="3188" hidden="1" x14ac:dyDescent="0.2"/>
    <row r="3189" hidden="1" x14ac:dyDescent="0.2"/>
    <row r="3190" hidden="1" x14ac:dyDescent="0.2"/>
    <row r="3191" hidden="1" x14ac:dyDescent="0.2"/>
    <row r="3192" hidden="1" x14ac:dyDescent="0.2"/>
    <row r="3193" hidden="1" x14ac:dyDescent="0.2"/>
    <row r="3194" hidden="1" x14ac:dyDescent="0.2"/>
    <row r="3195" hidden="1" x14ac:dyDescent="0.2"/>
    <row r="3196" hidden="1" x14ac:dyDescent="0.2"/>
    <row r="3197" hidden="1" x14ac:dyDescent="0.2"/>
    <row r="3198" hidden="1" x14ac:dyDescent="0.2"/>
    <row r="3199" hidden="1" x14ac:dyDescent="0.2"/>
    <row r="3200" hidden="1" x14ac:dyDescent="0.2"/>
    <row r="3201" hidden="1" x14ac:dyDescent="0.2"/>
    <row r="3202" hidden="1" x14ac:dyDescent="0.2"/>
    <row r="3203" hidden="1" x14ac:dyDescent="0.2"/>
    <row r="3204" hidden="1" x14ac:dyDescent="0.2"/>
    <row r="3205" hidden="1" x14ac:dyDescent="0.2"/>
    <row r="3206" hidden="1" x14ac:dyDescent="0.2"/>
    <row r="3207" hidden="1" x14ac:dyDescent="0.2"/>
    <row r="3208" hidden="1" x14ac:dyDescent="0.2"/>
    <row r="3209" hidden="1" x14ac:dyDescent="0.2"/>
    <row r="3210" hidden="1" x14ac:dyDescent="0.2"/>
    <row r="3211" hidden="1" x14ac:dyDescent="0.2"/>
    <row r="3212" hidden="1" x14ac:dyDescent="0.2"/>
    <row r="3213" hidden="1" x14ac:dyDescent="0.2"/>
    <row r="3214" hidden="1" x14ac:dyDescent="0.2"/>
    <row r="3215" hidden="1" x14ac:dyDescent="0.2"/>
    <row r="3216" hidden="1" x14ac:dyDescent="0.2"/>
    <row r="3217" hidden="1" x14ac:dyDescent="0.2"/>
    <row r="3218" hidden="1" x14ac:dyDescent="0.2"/>
    <row r="3219" hidden="1" x14ac:dyDescent="0.2"/>
    <row r="3220" hidden="1" x14ac:dyDescent="0.2"/>
    <row r="3221" hidden="1" x14ac:dyDescent="0.2"/>
    <row r="3222" hidden="1" x14ac:dyDescent="0.2"/>
    <row r="3223" hidden="1" x14ac:dyDescent="0.2"/>
    <row r="3224" hidden="1" x14ac:dyDescent="0.2"/>
    <row r="3225" hidden="1" x14ac:dyDescent="0.2"/>
    <row r="3226" hidden="1" x14ac:dyDescent="0.2"/>
    <row r="3227" hidden="1" x14ac:dyDescent="0.2"/>
    <row r="3228" hidden="1" x14ac:dyDescent="0.2"/>
    <row r="3229" hidden="1" x14ac:dyDescent="0.2"/>
    <row r="3230" hidden="1" x14ac:dyDescent="0.2"/>
    <row r="3231" hidden="1" x14ac:dyDescent="0.2"/>
    <row r="3232" hidden="1" x14ac:dyDescent="0.2"/>
    <row r="3233" hidden="1" x14ac:dyDescent="0.2"/>
    <row r="3234" hidden="1" x14ac:dyDescent="0.2"/>
    <row r="3235" hidden="1" x14ac:dyDescent="0.2"/>
    <row r="3236" hidden="1" x14ac:dyDescent="0.2"/>
    <row r="3237" hidden="1" x14ac:dyDescent="0.2"/>
    <row r="3238" hidden="1" x14ac:dyDescent="0.2"/>
    <row r="3239" hidden="1" x14ac:dyDescent="0.2"/>
    <row r="3240" hidden="1" x14ac:dyDescent="0.2"/>
    <row r="3241" hidden="1" x14ac:dyDescent="0.2"/>
    <row r="3242" hidden="1" x14ac:dyDescent="0.2"/>
    <row r="3243" hidden="1" x14ac:dyDescent="0.2"/>
    <row r="3244" hidden="1" x14ac:dyDescent="0.2"/>
    <row r="3245" hidden="1" x14ac:dyDescent="0.2"/>
    <row r="3246" hidden="1" x14ac:dyDescent="0.2"/>
    <row r="3247" hidden="1" x14ac:dyDescent="0.2"/>
    <row r="3248" hidden="1" x14ac:dyDescent="0.2"/>
    <row r="3249" hidden="1" x14ac:dyDescent="0.2"/>
    <row r="3250" hidden="1" x14ac:dyDescent="0.2"/>
    <row r="3251" hidden="1" x14ac:dyDescent="0.2"/>
    <row r="3252" hidden="1" x14ac:dyDescent="0.2"/>
    <row r="3253" hidden="1" x14ac:dyDescent="0.2"/>
    <row r="3254" hidden="1" x14ac:dyDescent="0.2"/>
    <row r="3255" hidden="1" x14ac:dyDescent="0.2"/>
    <row r="3256" hidden="1" x14ac:dyDescent="0.2"/>
    <row r="3257" hidden="1" x14ac:dyDescent="0.2"/>
    <row r="3258" hidden="1" x14ac:dyDescent="0.2"/>
    <row r="3259" hidden="1" x14ac:dyDescent="0.2"/>
    <row r="3260" hidden="1" x14ac:dyDescent="0.2"/>
    <row r="3261" hidden="1" x14ac:dyDescent="0.2"/>
    <row r="3262" hidden="1" x14ac:dyDescent="0.2"/>
    <row r="3263" hidden="1" x14ac:dyDescent="0.2"/>
    <row r="3264" hidden="1" x14ac:dyDescent="0.2"/>
    <row r="3265" hidden="1" x14ac:dyDescent="0.2"/>
    <row r="3266" hidden="1" x14ac:dyDescent="0.2"/>
    <row r="3267" hidden="1" x14ac:dyDescent="0.2"/>
    <row r="3268" hidden="1" x14ac:dyDescent="0.2"/>
    <row r="3269" hidden="1" x14ac:dyDescent="0.2"/>
    <row r="3270" hidden="1" x14ac:dyDescent="0.2"/>
    <row r="3271" hidden="1" x14ac:dyDescent="0.2"/>
    <row r="3272" hidden="1" x14ac:dyDescent="0.2"/>
    <row r="3273" hidden="1" x14ac:dyDescent="0.2"/>
    <row r="3274" hidden="1" x14ac:dyDescent="0.2"/>
    <row r="3275" hidden="1" x14ac:dyDescent="0.2"/>
    <row r="3276" hidden="1" x14ac:dyDescent="0.2"/>
    <row r="3277" hidden="1" x14ac:dyDescent="0.2"/>
    <row r="3278" hidden="1" x14ac:dyDescent="0.2"/>
    <row r="3279" hidden="1" x14ac:dyDescent="0.2"/>
    <row r="3280" hidden="1" x14ac:dyDescent="0.2"/>
    <row r="3281" hidden="1" x14ac:dyDescent="0.2"/>
    <row r="3282" hidden="1" x14ac:dyDescent="0.2"/>
    <row r="3283" hidden="1" x14ac:dyDescent="0.2"/>
    <row r="3284" hidden="1" x14ac:dyDescent="0.2"/>
    <row r="3285" hidden="1" x14ac:dyDescent="0.2"/>
    <row r="3286" hidden="1" x14ac:dyDescent="0.2"/>
    <row r="3287" hidden="1" x14ac:dyDescent="0.2"/>
    <row r="3288" hidden="1" x14ac:dyDescent="0.2"/>
    <row r="3289" hidden="1" x14ac:dyDescent="0.2"/>
    <row r="3290" hidden="1" x14ac:dyDescent="0.2"/>
    <row r="3291" hidden="1" x14ac:dyDescent="0.2"/>
    <row r="3292" hidden="1" x14ac:dyDescent="0.2"/>
    <row r="3293" hidden="1" x14ac:dyDescent="0.2"/>
    <row r="3294" hidden="1" x14ac:dyDescent="0.2"/>
    <row r="3295" hidden="1" x14ac:dyDescent="0.2"/>
    <row r="3296" hidden="1" x14ac:dyDescent="0.2"/>
    <row r="3297" hidden="1" x14ac:dyDescent="0.2"/>
    <row r="3298" hidden="1" x14ac:dyDescent="0.2"/>
    <row r="3299" hidden="1" x14ac:dyDescent="0.2"/>
    <row r="3300" hidden="1" x14ac:dyDescent="0.2"/>
    <row r="3301" hidden="1" x14ac:dyDescent="0.2"/>
    <row r="3302" hidden="1" x14ac:dyDescent="0.2"/>
    <row r="3303" hidden="1" x14ac:dyDescent="0.2"/>
    <row r="3304" hidden="1" x14ac:dyDescent="0.2"/>
    <row r="3305" hidden="1" x14ac:dyDescent="0.2"/>
    <row r="3306" hidden="1" x14ac:dyDescent="0.2"/>
    <row r="3307" hidden="1" x14ac:dyDescent="0.2"/>
    <row r="3308" hidden="1" x14ac:dyDescent="0.2"/>
    <row r="3309" hidden="1" x14ac:dyDescent="0.2"/>
    <row r="3310" hidden="1" x14ac:dyDescent="0.2"/>
    <row r="3311" hidden="1" x14ac:dyDescent="0.2"/>
    <row r="3312" hidden="1" x14ac:dyDescent="0.2"/>
    <row r="3313" hidden="1" x14ac:dyDescent="0.2"/>
    <row r="3314" hidden="1" x14ac:dyDescent="0.2"/>
    <row r="3315" hidden="1" x14ac:dyDescent="0.2"/>
    <row r="3316" hidden="1" x14ac:dyDescent="0.2"/>
    <row r="3317" hidden="1" x14ac:dyDescent="0.2"/>
    <row r="3318" hidden="1" x14ac:dyDescent="0.2"/>
    <row r="3319" hidden="1" x14ac:dyDescent="0.2"/>
    <row r="3320" hidden="1" x14ac:dyDescent="0.2"/>
    <row r="3321" hidden="1" x14ac:dyDescent="0.2"/>
    <row r="3322" hidden="1" x14ac:dyDescent="0.2"/>
    <row r="3323" hidden="1" x14ac:dyDescent="0.2"/>
    <row r="3324" hidden="1" x14ac:dyDescent="0.2"/>
    <row r="3325" hidden="1" x14ac:dyDescent="0.2"/>
    <row r="3326" hidden="1" x14ac:dyDescent="0.2"/>
    <row r="3327" hidden="1" x14ac:dyDescent="0.2"/>
    <row r="3328" hidden="1" x14ac:dyDescent="0.2"/>
    <row r="3329" hidden="1" x14ac:dyDescent="0.2"/>
    <row r="3330" hidden="1" x14ac:dyDescent="0.2"/>
    <row r="3331" hidden="1" x14ac:dyDescent="0.2"/>
    <row r="3332" hidden="1" x14ac:dyDescent="0.2"/>
    <row r="3333" hidden="1" x14ac:dyDescent="0.2"/>
    <row r="3334" hidden="1" x14ac:dyDescent="0.2"/>
    <row r="3335" hidden="1" x14ac:dyDescent="0.2"/>
    <row r="3336" hidden="1" x14ac:dyDescent="0.2"/>
    <row r="3337" hidden="1" x14ac:dyDescent="0.2"/>
    <row r="3338" hidden="1" x14ac:dyDescent="0.2"/>
    <row r="3339" hidden="1" x14ac:dyDescent="0.2"/>
    <row r="3340" hidden="1" x14ac:dyDescent="0.2"/>
    <row r="3341" hidden="1" x14ac:dyDescent="0.2"/>
    <row r="3342" hidden="1" x14ac:dyDescent="0.2"/>
    <row r="3343" hidden="1" x14ac:dyDescent="0.2"/>
    <row r="3344" hidden="1" x14ac:dyDescent="0.2"/>
    <row r="3345" hidden="1" x14ac:dyDescent="0.2"/>
    <row r="3346" hidden="1" x14ac:dyDescent="0.2"/>
    <row r="3347" hidden="1" x14ac:dyDescent="0.2"/>
    <row r="3348" hidden="1" x14ac:dyDescent="0.2"/>
    <row r="3349" hidden="1" x14ac:dyDescent="0.2"/>
    <row r="3350" hidden="1" x14ac:dyDescent="0.2"/>
    <row r="3351" hidden="1" x14ac:dyDescent="0.2"/>
    <row r="3352" hidden="1" x14ac:dyDescent="0.2"/>
    <row r="3353" hidden="1" x14ac:dyDescent="0.2"/>
    <row r="3354" hidden="1" x14ac:dyDescent="0.2"/>
    <row r="3355" hidden="1" x14ac:dyDescent="0.2"/>
    <row r="3356" hidden="1" x14ac:dyDescent="0.2"/>
    <row r="3357" hidden="1" x14ac:dyDescent="0.2"/>
    <row r="3358" hidden="1" x14ac:dyDescent="0.2"/>
    <row r="3359" hidden="1" x14ac:dyDescent="0.2"/>
    <row r="3360" hidden="1" x14ac:dyDescent="0.2"/>
    <row r="3361" hidden="1" x14ac:dyDescent="0.2"/>
    <row r="3362" hidden="1" x14ac:dyDescent="0.2"/>
    <row r="3363" hidden="1" x14ac:dyDescent="0.2"/>
    <row r="3364" hidden="1" x14ac:dyDescent="0.2"/>
    <row r="3365" hidden="1" x14ac:dyDescent="0.2"/>
    <row r="3366" hidden="1" x14ac:dyDescent="0.2"/>
    <row r="3367" hidden="1" x14ac:dyDescent="0.2"/>
    <row r="3368" hidden="1" x14ac:dyDescent="0.2"/>
    <row r="3369" hidden="1" x14ac:dyDescent="0.2"/>
    <row r="3370" hidden="1" x14ac:dyDescent="0.2"/>
    <row r="3371" hidden="1" x14ac:dyDescent="0.2"/>
    <row r="3372" hidden="1" x14ac:dyDescent="0.2"/>
    <row r="3373" hidden="1" x14ac:dyDescent="0.2"/>
    <row r="3374" hidden="1" x14ac:dyDescent="0.2"/>
    <row r="3375" hidden="1" x14ac:dyDescent="0.2"/>
    <row r="3376" hidden="1" x14ac:dyDescent="0.2"/>
    <row r="3377" hidden="1" x14ac:dyDescent="0.2"/>
    <row r="3378" hidden="1" x14ac:dyDescent="0.2"/>
    <row r="3379" hidden="1" x14ac:dyDescent="0.2"/>
    <row r="3380" hidden="1" x14ac:dyDescent="0.2"/>
    <row r="3381" hidden="1" x14ac:dyDescent="0.2"/>
    <row r="3382" hidden="1" x14ac:dyDescent="0.2"/>
    <row r="3383" hidden="1" x14ac:dyDescent="0.2"/>
    <row r="3384" hidden="1" x14ac:dyDescent="0.2"/>
    <row r="3385" hidden="1" x14ac:dyDescent="0.2"/>
    <row r="3386" hidden="1" x14ac:dyDescent="0.2"/>
    <row r="3387" hidden="1" x14ac:dyDescent="0.2"/>
    <row r="3388" hidden="1" x14ac:dyDescent="0.2"/>
    <row r="3389" hidden="1" x14ac:dyDescent="0.2"/>
    <row r="3390" hidden="1" x14ac:dyDescent="0.2"/>
    <row r="3391" hidden="1" x14ac:dyDescent="0.2"/>
    <row r="3392" hidden="1" x14ac:dyDescent="0.2"/>
    <row r="3393" hidden="1" x14ac:dyDescent="0.2"/>
    <row r="3394" hidden="1" x14ac:dyDescent="0.2"/>
    <row r="3395" hidden="1" x14ac:dyDescent="0.2"/>
    <row r="3396" hidden="1" x14ac:dyDescent="0.2"/>
    <row r="3397" hidden="1" x14ac:dyDescent="0.2"/>
    <row r="3398" hidden="1" x14ac:dyDescent="0.2"/>
    <row r="3399" hidden="1" x14ac:dyDescent="0.2"/>
    <row r="3400" hidden="1" x14ac:dyDescent="0.2"/>
    <row r="3401" hidden="1" x14ac:dyDescent="0.2"/>
    <row r="3402" hidden="1" x14ac:dyDescent="0.2"/>
    <row r="3403" hidden="1" x14ac:dyDescent="0.2"/>
    <row r="3404" hidden="1" x14ac:dyDescent="0.2"/>
    <row r="3405" hidden="1" x14ac:dyDescent="0.2"/>
    <row r="3406" hidden="1" x14ac:dyDescent="0.2"/>
    <row r="3407" hidden="1" x14ac:dyDescent="0.2"/>
    <row r="3408" hidden="1" x14ac:dyDescent="0.2"/>
    <row r="3409" hidden="1" x14ac:dyDescent="0.2"/>
    <row r="3410" hidden="1" x14ac:dyDescent="0.2"/>
    <row r="3411" hidden="1" x14ac:dyDescent="0.2"/>
    <row r="3412" hidden="1" x14ac:dyDescent="0.2"/>
    <row r="3413" hidden="1" x14ac:dyDescent="0.2"/>
    <row r="3414" hidden="1" x14ac:dyDescent="0.2"/>
    <row r="3415" hidden="1" x14ac:dyDescent="0.2"/>
    <row r="3416" hidden="1" x14ac:dyDescent="0.2"/>
    <row r="3417" hidden="1" x14ac:dyDescent="0.2"/>
    <row r="3418" hidden="1" x14ac:dyDescent="0.2"/>
    <row r="3419" hidden="1" x14ac:dyDescent="0.2"/>
    <row r="3420" hidden="1" x14ac:dyDescent="0.2"/>
    <row r="3421" hidden="1" x14ac:dyDescent="0.2"/>
    <row r="3422" hidden="1" x14ac:dyDescent="0.2"/>
    <row r="3423" hidden="1" x14ac:dyDescent="0.2"/>
    <row r="3424" hidden="1" x14ac:dyDescent="0.2"/>
    <row r="3425" hidden="1" x14ac:dyDescent="0.2"/>
    <row r="3426" hidden="1" x14ac:dyDescent="0.2"/>
    <row r="3427" hidden="1" x14ac:dyDescent="0.2"/>
    <row r="3428" hidden="1" x14ac:dyDescent="0.2"/>
    <row r="3429" hidden="1" x14ac:dyDescent="0.2"/>
    <row r="3430" hidden="1" x14ac:dyDescent="0.2"/>
    <row r="3431" hidden="1" x14ac:dyDescent="0.2"/>
    <row r="3432" hidden="1" x14ac:dyDescent="0.2"/>
    <row r="3433" hidden="1" x14ac:dyDescent="0.2"/>
    <row r="3434" hidden="1" x14ac:dyDescent="0.2"/>
    <row r="3435" hidden="1" x14ac:dyDescent="0.2"/>
    <row r="3436" hidden="1" x14ac:dyDescent="0.2"/>
    <row r="3437" hidden="1" x14ac:dyDescent="0.2"/>
    <row r="3438" hidden="1" x14ac:dyDescent="0.2"/>
    <row r="3439" hidden="1" x14ac:dyDescent="0.2"/>
    <row r="3440" hidden="1" x14ac:dyDescent="0.2"/>
    <row r="3441" hidden="1" x14ac:dyDescent="0.2"/>
    <row r="3442" hidden="1" x14ac:dyDescent="0.2"/>
    <row r="3443" hidden="1" x14ac:dyDescent="0.2"/>
    <row r="3444" hidden="1" x14ac:dyDescent="0.2"/>
    <row r="3445" hidden="1" x14ac:dyDescent="0.2"/>
    <row r="3446" hidden="1" x14ac:dyDescent="0.2"/>
    <row r="3447" hidden="1" x14ac:dyDescent="0.2"/>
    <row r="3448" hidden="1" x14ac:dyDescent="0.2"/>
    <row r="3449" hidden="1" x14ac:dyDescent="0.2"/>
    <row r="3450" hidden="1" x14ac:dyDescent="0.2"/>
    <row r="3451" hidden="1" x14ac:dyDescent="0.2"/>
    <row r="3452" hidden="1" x14ac:dyDescent="0.2"/>
    <row r="3453" hidden="1" x14ac:dyDescent="0.2"/>
    <row r="3454" hidden="1" x14ac:dyDescent="0.2"/>
    <row r="3455" hidden="1" x14ac:dyDescent="0.2"/>
    <row r="3456" hidden="1" x14ac:dyDescent="0.2"/>
    <row r="3457" hidden="1" x14ac:dyDescent="0.2"/>
    <row r="3458" hidden="1" x14ac:dyDescent="0.2"/>
    <row r="3459" hidden="1" x14ac:dyDescent="0.2"/>
    <row r="3460" hidden="1" x14ac:dyDescent="0.2"/>
    <row r="3461" hidden="1" x14ac:dyDescent="0.2"/>
    <row r="3462" hidden="1" x14ac:dyDescent="0.2"/>
    <row r="3463" hidden="1" x14ac:dyDescent="0.2"/>
    <row r="3464" hidden="1" x14ac:dyDescent="0.2"/>
    <row r="3465" hidden="1" x14ac:dyDescent="0.2"/>
    <row r="3466" hidden="1" x14ac:dyDescent="0.2"/>
    <row r="3467" hidden="1" x14ac:dyDescent="0.2"/>
    <row r="3468" hidden="1" x14ac:dyDescent="0.2"/>
    <row r="3469" hidden="1" x14ac:dyDescent="0.2"/>
    <row r="3470" hidden="1" x14ac:dyDescent="0.2"/>
    <row r="3471" hidden="1" x14ac:dyDescent="0.2"/>
    <row r="3472" hidden="1" x14ac:dyDescent="0.2"/>
    <row r="3473" hidden="1" x14ac:dyDescent="0.2"/>
    <row r="3474" hidden="1" x14ac:dyDescent="0.2"/>
    <row r="3475" hidden="1" x14ac:dyDescent="0.2"/>
    <row r="3476" hidden="1" x14ac:dyDescent="0.2"/>
    <row r="3477" hidden="1" x14ac:dyDescent="0.2"/>
    <row r="3478" hidden="1" x14ac:dyDescent="0.2"/>
    <row r="3479" hidden="1" x14ac:dyDescent="0.2"/>
    <row r="3480" hidden="1" x14ac:dyDescent="0.2"/>
    <row r="3481" hidden="1" x14ac:dyDescent="0.2"/>
    <row r="3482" hidden="1" x14ac:dyDescent="0.2"/>
    <row r="3483" hidden="1" x14ac:dyDescent="0.2"/>
    <row r="3484" hidden="1" x14ac:dyDescent="0.2"/>
    <row r="3485" hidden="1" x14ac:dyDescent="0.2"/>
    <row r="3486" hidden="1" x14ac:dyDescent="0.2"/>
    <row r="3487" hidden="1" x14ac:dyDescent="0.2"/>
    <row r="3488" hidden="1" x14ac:dyDescent="0.2"/>
    <row r="3489" hidden="1" x14ac:dyDescent="0.2"/>
    <row r="3490" hidden="1" x14ac:dyDescent="0.2"/>
    <row r="3491" hidden="1" x14ac:dyDescent="0.2"/>
    <row r="3492" hidden="1" x14ac:dyDescent="0.2"/>
    <row r="3493" hidden="1" x14ac:dyDescent="0.2"/>
    <row r="3494" hidden="1" x14ac:dyDescent="0.2"/>
    <row r="3495" hidden="1" x14ac:dyDescent="0.2"/>
    <row r="3496" hidden="1" x14ac:dyDescent="0.2"/>
    <row r="3497" hidden="1" x14ac:dyDescent="0.2"/>
    <row r="3498" hidden="1" x14ac:dyDescent="0.2"/>
    <row r="3499" hidden="1" x14ac:dyDescent="0.2"/>
    <row r="3500" hidden="1" x14ac:dyDescent="0.2"/>
    <row r="3501" hidden="1" x14ac:dyDescent="0.2"/>
    <row r="3502" hidden="1" x14ac:dyDescent="0.2"/>
    <row r="3503" hidden="1" x14ac:dyDescent="0.2"/>
    <row r="3504" hidden="1" x14ac:dyDescent="0.2"/>
    <row r="3505" hidden="1" x14ac:dyDescent="0.2"/>
    <row r="3506" hidden="1" x14ac:dyDescent="0.2"/>
    <row r="3507" hidden="1" x14ac:dyDescent="0.2"/>
    <row r="3508" hidden="1" x14ac:dyDescent="0.2"/>
    <row r="3509" hidden="1" x14ac:dyDescent="0.2"/>
    <row r="3510" hidden="1" x14ac:dyDescent="0.2"/>
    <row r="3511" hidden="1" x14ac:dyDescent="0.2"/>
    <row r="3512" hidden="1" x14ac:dyDescent="0.2"/>
    <row r="3513" hidden="1" x14ac:dyDescent="0.2"/>
    <row r="3514" hidden="1" x14ac:dyDescent="0.2"/>
    <row r="3515" hidden="1" x14ac:dyDescent="0.2"/>
    <row r="3516" hidden="1" x14ac:dyDescent="0.2"/>
    <row r="3517" hidden="1" x14ac:dyDescent="0.2"/>
    <row r="3518" hidden="1" x14ac:dyDescent="0.2"/>
    <row r="3519" hidden="1" x14ac:dyDescent="0.2"/>
    <row r="3520" hidden="1" x14ac:dyDescent="0.2"/>
    <row r="3521" hidden="1" x14ac:dyDescent="0.2"/>
    <row r="3522" hidden="1" x14ac:dyDescent="0.2"/>
    <row r="3523" hidden="1" x14ac:dyDescent="0.2"/>
    <row r="3524" hidden="1" x14ac:dyDescent="0.2"/>
    <row r="3525" hidden="1" x14ac:dyDescent="0.2"/>
    <row r="3526" hidden="1" x14ac:dyDescent="0.2"/>
    <row r="3527" hidden="1" x14ac:dyDescent="0.2"/>
    <row r="3528" hidden="1" x14ac:dyDescent="0.2"/>
    <row r="3529" hidden="1" x14ac:dyDescent="0.2"/>
    <row r="3530" hidden="1" x14ac:dyDescent="0.2"/>
    <row r="3531" hidden="1" x14ac:dyDescent="0.2"/>
    <row r="3532" hidden="1" x14ac:dyDescent="0.2"/>
    <row r="3533" hidden="1" x14ac:dyDescent="0.2"/>
    <row r="3534" hidden="1" x14ac:dyDescent="0.2"/>
    <row r="3535" hidden="1" x14ac:dyDescent="0.2"/>
    <row r="3536" hidden="1" x14ac:dyDescent="0.2"/>
    <row r="3537" hidden="1" x14ac:dyDescent="0.2"/>
    <row r="3538" hidden="1" x14ac:dyDescent="0.2"/>
    <row r="3539" hidden="1" x14ac:dyDescent="0.2"/>
    <row r="3540" hidden="1" x14ac:dyDescent="0.2"/>
    <row r="3541" hidden="1" x14ac:dyDescent="0.2"/>
    <row r="3542" hidden="1" x14ac:dyDescent="0.2"/>
    <row r="3543" hidden="1" x14ac:dyDescent="0.2"/>
    <row r="3544" hidden="1" x14ac:dyDescent="0.2"/>
    <row r="3545" hidden="1" x14ac:dyDescent="0.2"/>
    <row r="3546" hidden="1" x14ac:dyDescent="0.2"/>
    <row r="3547" hidden="1" x14ac:dyDescent="0.2"/>
    <row r="3548" hidden="1" x14ac:dyDescent="0.2"/>
    <row r="3549" hidden="1" x14ac:dyDescent="0.2"/>
    <row r="3550" hidden="1" x14ac:dyDescent="0.2"/>
    <row r="3551" hidden="1" x14ac:dyDescent="0.2"/>
    <row r="3552" hidden="1" x14ac:dyDescent="0.2"/>
    <row r="3553" hidden="1" x14ac:dyDescent="0.2"/>
    <row r="3554" hidden="1" x14ac:dyDescent="0.2"/>
    <row r="3555" hidden="1" x14ac:dyDescent="0.2"/>
    <row r="3556" hidden="1" x14ac:dyDescent="0.2"/>
    <row r="3557" hidden="1" x14ac:dyDescent="0.2"/>
    <row r="3558" hidden="1" x14ac:dyDescent="0.2"/>
    <row r="3559" hidden="1" x14ac:dyDescent="0.2"/>
    <row r="3560" hidden="1" x14ac:dyDescent="0.2"/>
    <row r="3561" hidden="1" x14ac:dyDescent="0.2"/>
    <row r="3562" hidden="1" x14ac:dyDescent="0.2"/>
    <row r="3563" hidden="1" x14ac:dyDescent="0.2"/>
    <row r="3564" hidden="1" x14ac:dyDescent="0.2"/>
    <row r="3565" hidden="1" x14ac:dyDescent="0.2"/>
    <row r="3566" hidden="1" x14ac:dyDescent="0.2"/>
    <row r="3567" hidden="1" x14ac:dyDescent="0.2"/>
    <row r="3568" hidden="1" x14ac:dyDescent="0.2"/>
    <row r="3569" hidden="1" x14ac:dyDescent="0.2"/>
    <row r="3570" hidden="1" x14ac:dyDescent="0.2"/>
    <row r="3571" hidden="1" x14ac:dyDescent="0.2"/>
    <row r="3572" hidden="1" x14ac:dyDescent="0.2"/>
    <row r="3573" hidden="1" x14ac:dyDescent="0.2"/>
    <row r="3574" hidden="1" x14ac:dyDescent="0.2"/>
    <row r="3575" hidden="1" x14ac:dyDescent="0.2"/>
    <row r="3576" hidden="1" x14ac:dyDescent="0.2"/>
    <row r="3577" hidden="1" x14ac:dyDescent="0.2"/>
    <row r="3578" hidden="1" x14ac:dyDescent="0.2"/>
    <row r="3579" hidden="1" x14ac:dyDescent="0.2"/>
    <row r="3580" hidden="1" x14ac:dyDescent="0.2"/>
    <row r="3581" hidden="1" x14ac:dyDescent="0.2"/>
    <row r="3582" hidden="1" x14ac:dyDescent="0.2"/>
    <row r="3583" hidden="1" x14ac:dyDescent="0.2"/>
    <row r="3584" hidden="1" x14ac:dyDescent="0.2"/>
    <row r="3585" hidden="1" x14ac:dyDescent="0.2"/>
    <row r="3586" hidden="1" x14ac:dyDescent="0.2"/>
    <row r="3587" hidden="1" x14ac:dyDescent="0.2"/>
    <row r="3588" hidden="1" x14ac:dyDescent="0.2"/>
    <row r="3589" hidden="1" x14ac:dyDescent="0.2"/>
    <row r="3590" hidden="1" x14ac:dyDescent="0.2"/>
    <row r="3591" hidden="1" x14ac:dyDescent="0.2"/>
    <row r="3592" hidden="1" x14ac:dyDescent="0.2"/>
    <row r="3593" hidden="1" x14ac:dyDescent="0.2"/>
    <row r="3594" hidden="1" x14ac:dyDescent="0.2"/>
    <row r="3595" hidden="1" x14ac:dyDescent="0.2"/>
    <row r="3596" hidden="1" x14ac:dyDescent="0.2"/>
    <row r="3597" hidden="1" x14ac:dyDescent="0.2"/>
    <row r="3598" hidden="1" x14ac:dyDescent="0.2"/>
    <row r="3599" hidden="1" x14ac:dyDescent="0.2"/>
    <row r="3600" hidden="1" x14ac:dyDescent="0.2"/>
    <row r="3601" hidden="1" x14ac:dyDescent="0.2"/>
    <row r="3602" hidden="1" x14ac:dyDescent="0.2"/>
    <row r="3603" hidden="1" x14ac:dyDescent="0.2"/>
    <row r="3604" hidden="1" x14ac:dyDescent="0.2"/>
    <row r="3605" hidden="1" x14ac:dyDescent="0.2"/>
    <row r="3606" hidden="1" x14ac:dyDescent="0.2"/>
    <row r="3607" hidden="1" x14ac:dyDescent="0.2"/>
    <row r="3608" hidden="1" x14ac:dyDescent="0.2"/>
    <row r="3609" hidden="1" x14ac:dyDescent="0.2"/>
    <row r="3610" hidden="1" x14ac:dyDescent="0.2"/>
    <row r="3611" hidden="1" x14ac:dyDescent="0.2"/>
    <row r="3612" hidden="1" x14ac:dyDescent="0.2"/>
    <row r="3613" hidden="1" x14ac:dyDescent="0.2"/>
    <row r="3614" hidden="1" x14ac:dyDescent="0.2"/>
    <row r="3615" hidden="1" x14ac:dyDescent="0.2"/>
    <row r="3616" hidden="1" x14ac:dyDescent="0.2"/>
    <row r="3617" hidden="1" x14ac:dyDescent="0.2"/>
    <row r="3618" hidden="1" x14ac:dyDescent="0.2"/>
    <row r="3619" hidden="1" x14ac:dyDescent="0.2"/>
    <row r="3620" hidden="1" x14ac:dyDescent="0.2"/>
    <row r="3621" hidden="1" x14ac:dyDescent="0.2"/>
    <row r="3622" hidden="1" x14ac:dyDescent="0.2"/>
    <row r="3623" hidden="1" x14ac:dyDescent="0.2"/>
    <row r="3624" hidden="1" x14ac:dyDescent="0.2"/>
    <row r="3625" hidden="1" x14ac:dyDescent="0.2"/>
    <row r="3626" hidden="1" x14ac:dyDescent="0.2"/>
    <row r="3627" hidden="1" x14ac:dyDescent="0.2"/>
    <row r="3628" hidden="1" x14ac:dyDescent="0.2"/>
    <row r="3629" hidden="1" x14ac:dyDescent="0.2"/>
    <row r="3630" hidden="1" x14ac:dyDescent="0.2"/>
    <row r="3631" hidden="1" x14ac:dyDescent="0.2"/>
    <row r="3632" hidden="1" x14ac:dyDescent="0.2"/>
    <row r="3633" hidden="1" x14ac:dyDescent="0.2"/>
    <row r="3634" hidden="1" x14ac:dyDescent="0.2"/>
    <row r="3635" hidden="1" x14ac:dyDescent="0.2"/>
    <row r="3636" hidden="1" x14ac:dyDescent="0.2"/>
    <row r="3637" hidden="1" x14ac:dyDescent="0.2"/>
    <row r="3638" hidden="1" x14ac:dyDescent="0.2"/>
    <row r="3639" hidden="1" x14ac:dyDescent="0.2"/>
    <row r="3640" hidden="1" x14ac:dyDescent="0.2"/>
    <row r="3641" hidden="1" x14ac:dyDescent="0.2"/>
    <row r="3642" hidden="1" x14ac:dyDescent="0.2"/>
    <row r="3643" hidden="1" x14ac:dyDescent="0.2"/>
    <row r="3644" hidden="1" x14ac:dyDescent="0.2"/>
    <row r="3645" hidden="1" x14ac:dyDescent="0.2"/>
    <row r="3646" hidden="1" x14ac:dyDescent="0.2"/>
    <row r="3647" hidden="1" x14ac:dyDescent="0.2"/>
    <row r="3648" hidden="1" x14ac:dyDescent="0.2"/>
    <row r="3649" hidden="1" x14ac:dyDescent="0.2"/>
    <row r="3650" hidden="1" x14ac:dyDescent="0.2"/>
    <row r="3651" hidden="1" x14ac:dyDescent="0.2"/>
    <row r="3652" hidden="1" x14ac:dyDescent="0.2"/>
    <row r="3653" hidden="1" x14ac:dyDescent="0.2"/>
    <row r="3654" hidden="1" x14ac:dyDescent="0.2"/>
    <row r="3655" hidden="1" x14ac:dyDescent="0.2"/>
    <row r="3656" hidden="1" x14ac:dyDescent="0.2"/>
    <row r="3657" hidden="1" x14ac:dyDescent="0.2"/>
    <row r="3658" hidden="1" x14ac:dyDescent="0.2"/>
    <row r="3659" hidden="1" x14ac:dyDescent="0.2"/>
    <row r="3660" hidden="1" x14ac:dyDescent="0.2"/>
    <row r="3661" hidden="1" x14ac:dyDescent="0.2"/>
    <row r="3662" hidden="1" x14ac:dyDescent="0.2"/>
    <row r="3663" hidden="1" x14ac:dyDescent="0.2"/>
    <row r="3664" hidden="1" x14ac:dyDescent="0.2"/>
    <row r="3665" hidden="1" x14ac:dyDescent="0.2"/>
    <row r="3666" hidden="1" x14ac:dyDescent="0.2"/>
    <row r="3667" hidden="1" x14ac:dyDescent="0.2"/>
    <row r="3668" hidden="1" x14ac:dyDescent="0.2"/>
    <row r="3669" hidden="1" x14ac:dyDescent="0.2"/>
    <row r="3670" hidden="1" x14ac:dyDescent="0.2"/>
    <row r="3671" hidden="1" x14ac:dyDescent="0.2"/>
    <row r="3672" hidden="1" x14ac:dyDescent="0.2"/>
    <row r="3673" hidden="1" x14ac:dyDescent="0.2"/>
    <row r="3674" hidden="1" x14ac:dyDescent="0.2"/>
    <row r="3675" hidden="1" x14ac:dyDescent="0.2"/>
    <row r="3676" hidden="1" x14ac:dyDescent="0.2"/>
    <row r="3677" hidden="1" x14ac:dyDescent="0.2"/>
    <row r="3678" hidden="1" x14ac:dyDescent="0.2"/>
    <row r="3679" hidden="1" x14ac:dyDescent="0.2"/>
    <row r="3680" hidden="1" x14ac:dyDescent="0.2"/>
    <row r="3681" hidden="1" x14ac:dyDescent="0.2"/>
    <row r="3682" hidden="1" x14ac:dyDescent="0.2"/>
    <row r="3683" hidden="1" x14ac:dyDescent="0.2"/>
    <row r="3684" hidden="1" x14ac:dyDescent="0.2"/>
    <row r="3685" hidden="1" x14ac:dyDescent="0.2"/>
    <row r="3686" hidden="1" x14ac:dyDescent="0.2"/>
    <row r="3687" hidden="1" x14ac:dyDescent="0.2"/>
    <row r="3688" hidden="1" x14ac:dyDescent="0.2"/>
    <row r="3689" hidden="1" x14ac:dyDescent="0.2"/>
    <row r="3690" hidden="1" x14ac:dyDescent="0.2"/>
    <row r="3691" hidden="1" x14ac:dyDescent="0.2"/>
    <row r="3692" hidden="1" x14ac:dyDescent="0.2"/>
    <row r="3693" hidden="1" x14ac:dyDescent="0.2"/>
    <row r="3694" hidden="1" x14ac:dyDescent="0.2"/>
    <row r="3695" hidden="1" x14ac:dyDescent="0.2"/>
    <row r="3696" hidden="1" x14ac:dyDescent="0.2"/>
    <row r="3697" hidden="1" x14ac:dyDescent="0.2"/>
    <row r="3698" hidden="1" x14ac:dyDescent="0.2"/>
    <row r="3699" hidden="1" x14ac:dyDescent="0.2"/>
    <row r="3700" hidden="1" x14ac:dyDescent="0.2"/>
    <row r="3701" hidden="1" x14ac:dyDescent="0.2"/>
    <row r="3702" hidden="1" x14ac:dyDescent="0.2"/>
    <row r="3703" hidden="1" x14ac:dyDescent="0.2"/>
    <row r="3704" hidden="1" x14ac:dyDescent="0.2"/>
    <row r="3705" hidden="1" x14ac:dyDescent="0.2"/>
    <row r="3706" hidden="1" x14ac:dyDescent="0.2"/>
    <row r="3707" hidden="1" x14ac:dyDescent="0.2"/>
    <row r="3708" hidden="1" x14ac:dyDescent="0.2"/>
    <row r="3709" hidden="1" x14ac:dyDescent="0.2"/>
    <row r="3710" hidden="1" x14ac:dyDescent="0.2"/>
    <row r="3711" hidden="1" x14ac:dyDescent="0.2"/>
    <row r="3712" hidden="1" x14ac:dyDescent="0.2"/>
    <row r="3713" hidden="1" x14ac:dyDescent="0.2"/>
    <row r="3714" hidden="1" x14ac:dyDescent="0.2"/>
    <row r="3715" hidden="1" x14ac:dyDescent="0.2"/>
    <row r="3716" hidden="1" x14ac:dyDescent="0.2"/>
    <row r="3717" hidden="1" x14ac:dyDescent="0.2"/>
    <row r="3718" hidden="1" x14ac:dyDescent="0.2"/>
    <row r="3719" hidden="1" x14ac:dyDescent="0.2"/>
    <row r="3720" hidden="1" x14ac:dyDescent="0.2"/>
    <row r="3721" hidden="1" x14ac:dyDescent="0.2"/>
    <row r="3722" hidden="1" x14ac:dyDescent="0.2"/>
    <row r="3723" hidden="1" x14ac:dyDescent="0.2"/>
    <row r="3724" hidden="1" x14ac:dyDescent="0.2"/>
    <row r="3725" hidden="1" x14ac:dyDescent="0.2"/>
    <row r="3726" hidden="1" x14ac:dyDescent="0.2"/>
    <row r="3727" hidden="1" x14ac:dyDescent="0.2"/>
    <row r="3728" hidden="1" x14ac:dyDescent="0.2"/>
    <row r="3729" hidden="1" x14ac:dyDescent="0.2"/>
    <row r="3730" hidden="1" x14ac:dyDescent="0.2"/>
    <row r="3731" hidden="1" x14ac:dyDescent="0.2"/>
    <row r="3732" hidden="1" x14ac:dyDescent="0.2"/>
    <row r="3733" hidden="1" x14ac:dyDescent="0.2"/>
    <row r="3734" hidden="1" x14ac:dyDescent="0.2"/>
    <row r="3735" hidden="1" x14ac:dyDescent="0.2"/>
    <row r="3736" hidden="1" x14ac:dyDescent="0.2"/>
    <row r="3737" hidden="1" x14ac:dyDescent="0.2"/>
    <row r="3738" hidden="1" x14ac:dyDescent="0.2"/>
    <row r="3739" hidden="1" x14ac:dyDescent="0.2"/>
    <row r="3740" hidden="1" x14ac:dyDescent="0.2"/>
    <row r="3741" hidden="1" x14ac:dyDescent="0.2"/>
    <row r="3742" hidden="1" x14ac:dyDescent="0.2"/>
    <row r="3743" hidden="1" x14ac:dyDescent="0.2"/>
    <row r="3744" hidden="1" x14ac:dyDescent="0.2"/>
    <row r="3745" hidden="1" x14ac:dyDescent="0.2"/>
    <row r="3746" hidden="1" x14ac:dyDescent="0.2"/>
    <row r="3747" hidden="1" x14ac:dyDescent="0.2"/>
    <row r="3748" hidden="1" x14ac:dyDescent="0.2"/>
    <row r="3749" hidden="1" x14ac:dyDescent="0.2"/>
    <row r="3750" hidden="1" x14ac:dyDescent="0.2"/>
    <row r="3751" hidden="1" x14ac:dyDescent="0.2"/>
    <row r="3752" hidden="1" x14ac:dyDescent="0.2"/>
    <row r="3753" hidden="1" x14ac:dyDescent="0.2"/>
    <row r="3754" hidden="1" x14ac:dyDescent="0.2"/>
    <row r="3755" hidden="1" x14ac:dyDescent="0.2"/>
    <row r="3756" hidden="1" x14ac:dyDescent="0.2"/>
    <row r="3757" hidden="1" x14ac:dyDescent="0.2"/>
    <row r="3758" hidden="1" x14ac:dyDescent="0.2"/>
    <row r="3759" hidden="1" x14ac:dyDescent="0.2"/>
    <row r="3760" hidden="1" x14ac:dyDescent="0.2"/>
    <row r="3761" hidden="1" x14ac:dyDescent="0.2"/>
    <row r="3762" hidden="1" x14ac:dyDescent="0.2"/>
    <row r="3763" hidden="1" x14ac:dyDescent="0.2"/>
    <row r="3764" hidden="1" x14ac:dyDescent="0.2"/>
    <row r="3765" hidden="1" x14ac:dyDescent="0.2"/>
    <row r="3766" hidden="1" x14ac:dyDescent="0.2"/>
    <row r="3767" hidden="1" x14ac:dyDescent="0.2"/>
    <row r="3768" hidden="1" x14ac:dyDescent="0.2"/>
    <row r="3769" hidden="1" x14ac:dyDescent="0.2"/>
    <row r="3770" hidden="1" x14ac:dyDescent="0.2"/>
    <row r="3771" hidden="1" x14ac:dyDescent="0.2"/>
    <row r="3772" hidden="1" x14ac:dyDescent="0.2"/>
    <row r="3773" hidden="1" x14ac:dyDescent="0.2"/>
    <row r="3774" hidden="1" x14ac:dyDescent="0.2"/>
    <row r="3775" hidden="1" x14ac:dyDescent="0.2"/>
    <row r="3776" hidden="1" x14ac:dyDescent="0.2"/>
    <row r="3777" hidden="1" x14ac:dyDescent="0.2"/>
    <row r="3778" hidden="1" x14ac:dyDescent="0.2"/>
    <row r="3779" hidden="1" x14ac:dyDescent="0.2"/>
    <row r="3780" hidden="1" x14ac:dyDescent="0.2"/>
    <row r="3781" hidden="1" x14ac:dyDescent="0.2"/>
    <row r="3782" hidden="1" x14ac:dyDescent="0.2"/>
    <row r="3783" hidden="1" x14ac:dyDescent="0.2"/>
    <row r="3784" hidden="1" x14ac:dyDescent="0.2"/>
    <row r="3785" hidden="1" x14ac:dyDescent="0.2"/>
    <row r="3786" hidden="1" x14ac:dyDescent="0.2"/>
    <row r="3787" hidden="1" x14ac:dyDescent="0.2"/>
    <row r="3788" hidden="1" x14ac:dyDescent="0.2"/>
    <row r="3789" hidden="1" x14ac:dyDescent="0.2"/>
    <row r="3790" hidden="1" x14ac:dyDescent="0.2"/>
    <row r="3791" hidden="1" x14ac:dyDescent="0.2"/>
    <row r="3792" hidden="1" x14ac:dyDescent="0.2"/>
    <row r="3793" hidden="1" x14ac:dyDescent="0.2"/>
    <row r="3794" hidden="1" x14ac:dyDescent="0.2"/>
    <row r="3795" hidden="1" x14ac:dyDescent="0.2"/>
    <row r="3796" hidden="1" x14ac:dyDescent="0.2"/>
    <row r="3797" hidden="1" x14ac:dyDescent="0.2"/>
    <row r="3798" hidden="1" x14ac:dyDescent="0.2"/>
    <row r="3799" hidden="1" x14ac:dyDescent="0.2"/>
    <row r="3800" hidden="1" x14ac:dyDescent="0.2"/>
    <row r="3801" hidden="1" x14ac:dyDescent="0.2"/>
    <row r="3802" hidden="1" x14ac:dyDescent="0.2"/>
    <row r="3803" hidden="1" x14ac:dyDescent="0.2"/>
    <row r="3804" hidden="1" x14ac:dyDescent="0.2"/>
    <row r="3805" hidden="1" x14ac:dyDescent="0.2"/>
    <row r="3806" hidden="1" x14ac:dyDescent="0.2"/>
    <row r="3807" hidden="1" x14ac:dyDescent="0.2"/>
    <row r="3808" hidden="1" x14ac:dyDescent="0.2"/>
    <row r="3809" hidden="1" x14ac:dyDescent="0.2"/>
    <row r="3810" hidden="1" x14ac:dyDescent="0.2"/>
    <row r="3811" hidden="1" x14ac:dyDescent="0.2"/>
    <row r="3812" hidden="1" x14ac:dyDescent="0.2"/>
    <row r="3813" hidden="1" x14ac:dyDescent="0.2"/>
    <row r="3814" hidden="1" x14ac:dyDescent="0.2"/>
    <row r="3815" hidden="1" x14ac:dyDescent="0.2"/>
    <row r="3816" hidden="1" x14ac:dyDescent="0.2"/>
    <row r="3817" hidden="1" x14ac:dyDescent="0.2"/>
    <row r="3818" hidden="1" x14ac:dyDescent="0.2"/>
    <row r="3819" hidden="1" x14ac:dyDescent="0.2"/>
    <row r="3820" hidden="1" x14ac:dyDescent="0.2"/>
    <row r="3821" hidden="1" x14ac:dyDescent="0.2"/>
    <row r="3822" hidden="1" x14ac:dyDescent="0.2"/>
    <row r="3823" hidden="1" x14ac:dyDescent="0.2"/>
    <row r="3824" hidden="1" x14ac:dyDescent="0.2"/>
    <row r="3825" hidden="1" x14ac:dyDescent="0.2"/>
    <row r="3826" hidden="1" x14ac:dyDescent="0.2"/>
    <row r="3827" hidden="1" x14ac:dyDescent="0.2"/>
    <row r="3828" hidden="1" x14ac:dyDescent="0.2"/>
    <row r="3829" hidden="1" x14ac:dyDescent="0.2"/>
    <row r="3830" hidden="1" x14ac:dyDescent="0.2"/>
    <row r="3831" hidden="1" x14ac:dyDescent="0.2"/>
    <row r="3832" hidden="1" x14ac:dyDescent="0.2"/>
    <row r="3833" hidden="1" x14ac:dyDescent="0.2"/>
    <row r="3834" hidden="1" x14ac:dyDescent="0.2"/>
    <row r="3835" hidden="1" x14ac:dyDescent="0.2"/>
    <row r="3836" hidden="1" x14ac:dyDescent="0.2"/>
    <row r="3837" hidden="1" x14ac:dyDescent="0.2"/>
    <row r="3838" hidden="1" x14ac:dyDescent="0.2"/>
    <row r="3839" hidden="1" x14ac:dyDescent="0.2"/>
    <row r="3840" hidden="1" x14ac:dyDescent="0.2"/>
    <row r="3841" hidden="1" x14ac:dyDescent="0.2"/>
    <row r="3842" hidden="1" x14ac:dyDescent="0.2"/>
    <row r="3843" hidden="1" x14ac:dyDescent="0.2"/>
    <row r="3844" hidden="1" x14ac:dyDescent="0.2"/>
    <row r="3845" hidden="1" x14ac:dyDescent="0.2"/>
    <row r="3846" hidden="1" x14ac:dyDescent="0.2"/>
    <row r="3847" hidden="1" x14ac:dyDescent="0.2"/>
    <row r="3848" hidden="1" x14ac:dyDescent="0.2"/>
    <row r="3849" hidden="1" x14ac:dyDescent="0.2"/>
    <row r="3850" hidden="1" x14ac:dyDescent="0.2"/>
    <row r="3851" hidden="1" x14ac:dyDescent="0.2"/>
    <row r="3852" hidden="1" x14ac:dyDescent="0.2"/>
    <row r="3853" hidden="1" x14ac:dyDescent="0.2"/>
    <row r="3854" hidden="1" x14ac:dyDescent="0.2"/>
    <row r="3855" hidden="1" x14ac:dyDescent="0.2"/>
    <row r="3856" hidden="1" x14ac:dyDescent="0.2"/>
    <row r="3857" hidden="1" x14ac:dyDescent="0.2"/>
    <row r="3858" hidden="1" x14ac:dyDescent="0.2"/>
    <row r="3859" hidden="1" x14ac:dyDescent="0.2"/>
    <row r="3860" hidden="1" x14ac:dyDescent="0.2"/>
    <row r="3861" hidden="1" x14ac:dyDescent="0.2"/>
    <row r="3862" hidden="1" x14ac:dyDescent="0.2"/>
    <row r="3863" hidden="1" x14ac:dyDescent="0.2"/>
    <row r="3864" hidden="1" x14ac:dyDescent="0.2"/>
    <row r="3865" hidden="1" x14ac:dyDescent="0.2"/>
    <row r="3866" hidden="1" x14ac:dyDescent="0.2"/>
    <row r="3867" hidden="1" x14ac:dyDescent="0.2"/>
    <row r="3868" hidden="1" x14ac:dyDescent="0.2"/>
    <row r="3869" hidden="1" x14ac:dyDescent="0.2"/>
    <row r="3870" hidden="1" x14ac:dyDescent="0.2"/>
    <row r="3871" hidden="1" x14ac:dyDescent="0.2"/>
    <row r="3872" hidden="1" x14ac:dyDescent="0.2"/>
    <row r="3873" hidden="1" x14ac:dyDescent="0.2"/>
    <row r="3874" hidden="1" x14ac:dyDescent="0.2"/>
    <row r="3875" hidden="1" x14ac:dyDescent="0.2"/>
    <row r="3876" hidden="1" x14ac:dyDescent="0.2"/>
    <row r="3877" hidden="1" x14ac:dyDescent="0.2"/>
    <row r="3878" hidden="1" x14ac:dyDescent="0.2"/>
    <row r="3879" hidden="1" x14ac:dyDescent="0.2"/>
    <row r="3880" hidden="1" x14ac:dyDescent="0.2"/>
    <row r="3881" hidden="1" x14ac:dyDescent="0.2"/>
    <row r="3882" hidden="1" x14ac:dyDescent="0.2"/>
    <row r="3883" hidden="1" x14ac:dyDescent="0.2"/>
    <row r="3884" hidden="1" x14ac:dyDescent="0.2"/>
    <row r="3885" hidden="1" x14ac:dyDescent="0.2"/>
    <row r="3886" hidden="1" x14ac:dyDescent="0.2"/>
    <row r="3887" hidden="1" x14ac:dyDescent="0.2"/>
    <row r="3888" hidden="1" x14ac:dyDescent="0.2"/>
    <row r="3889" hidden="1" x14ac:dyDescent="0.2"/>
    <row r="3890" hidden="1" x14ac:dyDescent="0.2"/>
    <row r="3891" hidden="1" x14ac:dyDescent="0.2"/>
    <row r="3892" hidden="1" x14ac:dyDescent="0.2"/>
    <row r="3893" hidden="1" x14ac:dyDescent="0.2"/>
    <row r="3894" hidden="1" x14ac:dyDescent="0.2"/>
    <row r="3895" hidden="1" x14ac:dyDescent="0.2"/>
    <row r="3896" hidden="1" x14ac:dyDescent="0.2"/>
    <row r="3897" hidden="1" x14ac:dyDescent="0.2"/>
    <row r="3898" hidden="1" x14ac:dyDescent="0.2"/>
    <row r="3899" hidden="1" x14ac:dyDescent="0.2"/>
    <row r="3900" hidden="1" x14ac:dyDescent="0.2"/>
    <row r="3901" hidden="1" x14ac:dyDescent="0.2"/>
    <row r="3902" hidden="1" x14ac:dyDescent="0.2"/>
    <row r="3903" hidden="1" x14ac:dyDescent="0.2"/>
    <row r="3904" hidden="1" x14ac:dyDescent="0.2"/>
    <row r="3905" hidden="1" x14ac:dyDescent="0.2"/>
    <row r="3906" hidden="1" x14ac:dyDescent="0.2"/>
    <row r="3907" hidden="1" x14ac:dyDescent="0.2"/>
    <row r="3908" hidden="1" x14ac:dyDescent="0.2"/>
    <row r="3909" hidden="1" x14ac:dyDescent="0.2"/>
    <row r="3910" hidden="1" x14ac:dyDescent="0.2"/>
    <row r="3911" hidden="1" x14ac:dyDescent="0.2"/>
    <row r="3912" hidden="1" x14ac:dyDescent="0.2"/>
    <row r="3913" hidden="1" x14ac:dyDescent="0.2"/>
    <row r="3914" hidden="1" x14ac:dyDescent="0.2"/>
    <row r="3915" hidden="1" x14ac:dyDescent="0.2"/>
    <row r="3916" hidden="1" x14ac:dyDescent="0.2"/>
    <row r="3917" hidden="1" x14ac:dyDescent="0.2"/>
    <row r="3918" hidden="1" x14ac:dyDescent="0.2"/>
    <row r="3919" hidden="1" x14ac:dyDescent="0.2"/>
    <row r="3920" hidden="1" x14ac:dyDescent="0.2"/>
    <row r="3921" hidden="1" x14ac:dyDescent="0.2"/>
    <row r="3922" hidden="1" x14ac:dyDescent="0.2"/>
    <row r="3923" hidden="1" x14ac:dyDescent="0.2"/>
    <row r="3924" hidden="1" x14ac:dyDescent="0.2"/>
    <row r="3925" hidden="1" x14ac:dyDescent="0.2"/>
    <row r="3926" hidden="1" x14ac:dyDescent="0.2"/>
    <row r="3927" hidden="1" x14ac:dyDescent="0.2"/>
    <row r="3928" hidden="1" x14ac:dyDescent="0.2"/>
    <row r="3929" hidden="1" x14ac:dyDescent="0.2"/>
    <row r="3930" hidden="1" x14ac:dyDescent="0.2"/>
    <row r="3931" hidden="1" x14ac:dyDescent="0.2"/>
    <row r="3932" hidden="1" x14ac:dyDescent="0.2"/>
    <row r="3933" hidden="1" x14ac:dyDescent="0.2"/>
    <row r="3934" hidden="1" x14ac:dyDescent="0.2"/>
    <row r="3935" hidden="1" x14ac:dyDescent="0.2"/>
    <row r="3936" hidden="1" x14ac:dyDescent="0.2"/>
    <row r="3937" hidden="1" x14ac:dyDescent="0.2"/>
    <row r="3938" hidden="1" x14ac:dyDescent="0.2"/>
    <row r="3939" hidden="1" x14ac:dyDescent="0.2"/>
    <row r="3940" hidden="1" x14ac:dyDescent="0.2"/>
    <row r="3941" hidden="1" x14ac:dyDescent="0.2"/>
    <row r="3942" hidden="1" x14ac:dyDescent="0.2"/>
    <row r="3943" hidden="1" x14ac:dyDescent="0.2"/>
    <row r="3944" hidden="1" x14ac:dyDescent="0.2"/>
    <row r="3945" hidden="1" x14ac:dyDescent="0.2"/>
    <row r="3946" hidden="1" x14ac:dyDescent="0.2"/>
    <row r="3947" hidden="1" x14ac:dyDescent="0.2"/>
    <row r="3948" hidden="1" x14ac:dyDescent="0.2"/>
    <row r="3949" hidden="1" x14ac:dyDescent="0.2"/>
    <row r="3950" hidden="1" x14ac:dyDescent="0.2"/>
    <row r="3951" hidden="1" x14ac:dyDescent="0.2"/>
    <row r="3952" hidden="1" x14ac:dyDescent="0.2"/>
    <row r="3953" hidden="1" x14ac:dyDescent="0.2"/>
    <row r="3954" hidden="1" x14ac:dyDescent="0.2"/>
    <row r="3955" hidden="1" x14ac:dyDescent="0.2"/>
    <row r="3956" hidden="1" x14ac:dyDescent="0.2"/>
    <row r="3957" hidden="1" x14ac:dyDescent="0.2"/>
    <row r="3958" hidden="1" x14ac:dyDescent="0.2"/>
    <row r="3959" hidden="1" x14ac:dyDescent="0.2"/>
    <row r="3960" hidden="1" x14ac:dyDescent="0.2"/>
    <row r="3961" hidden="1" x14ac:dyDescent="0.2"/>
    <row r="3962" hidden="1" x14ac:dyDescent="0.2"/>
    <row r="3963" hidden="1" x14ac:dyDescent="0.2"/>
    <row r="3964" hidden="1" x14ac:dyDescent="0.2"/>
    <row r="3965" hidden="1" x14ac:dyDescent="0.2"/>
    <row r="3966" hidden="1" x14ac:dyDescent="0.2"/>
    <row r="3967" hidden="1" x14ac:dyDescent="0.2"/>
    <row r="3968" hidden="1" x14ac:dyDescent="0.2"/>
    <row r="3969" hidden="1" x14ac:dyDescent="0.2"/>
    <row r="3970" hidden="1" x14ac:dyDescent="0.2"/>
    <row r="3971" hidden="1" x14ac:dyDescent="0.2"/>
    <row r="3972" hidden="1" x14ac:dyDescent="0.2"/>
    <row r="3973" hidden="1" x14ac:dyDescent="0.2"/>
    <row r="3974" hidden="1" x14ac:dyDescent="0.2"/>
    <row r="3975" hidden="1" x14ac:dyDescent="0.2"/>
    <row r="3976" hidden="1" x14ac:dyDescent="0.2"/>
    <row r="3977" hidden="1" x14ac:dyDescent="0.2"/>
    <row r="3978" hidden="1" x14ac:dyDescent="0.2"/>
    <row r="3979" hidden="1" x14ac:dyDescent="0.2"/>
    <row r="3980" hidden="1" x14ac:dyDescent="0.2"/>
    <row r="3981" hidden="1" x14ac:dyDescent="0.2"/>
    <row r="3982" hidden="1" x14ac:dyDescent="0.2"/>
    <row r="3983" hidden="1" x14ac:dyDescent="0.2"/>
    <row r="3984" hidden="1" x14ac:dyDescent="0.2"/>
    <row r="3985" hidden="1" x14ac:dyDescent="0.2"/>
    <row r="3986" hidden="1" x14ac:dyDescent="0.2"/>
    <row r="3987" hidden="1" x14ac:dyDescent="0.2"/>
    <row r="3988" hidden="1" x14ac:dyDescent="0.2"/>
    <row r="3989" hidden="1" x14ac:dyDescent="0.2"/>
    <row r="3990" hidden="1" x14ac:dyDescent="0.2"/>
    <row r="3991" hidden="1" x14ac:dyDescent="0.2"/>
    <row r="3992" hidden="1" x14ac:dyDescent="0.2"/>
    <row r="3993" hidden="1" x14ac:dyDescent="0.2"/>
    <row r="3994" hidden="1" x14ac:dyDescent="0.2"/>
    <row r="3995" hidden="1" x14ac:dyDescent="0.2"/>
    <row r="3996" hidden="1" x14ac:dyDescent="0.2"/>
    <row r="3997" hidden="1" x14ac:dyDescent="0.2"/>
    <row r="3998" hidden="1" x14ac:dyDescent="0.2"/>
    <row r="3999" hidden="1" x14ac:dyDescent="0.2"/>
    <row r="4000" hidden="1" x14ac:dyDescent="0.2"/>
    <row r="4001" hidden="1" x14ac:dyDescent="0.2"/>
    <row r="4002" hidden="1" x14ac:dyDescent="0.2"/>
    <row r="4003" hidden="1" x14ac:dyDescent="0.2"/>
    <row r="4004" hidden="1" x14ac:dyDescent="0.2"/>
    <row r="4005" hidden="1" x14ac:dyDescent="0.2"/>
    <row r="4006" hidden="1" x14ac:dyDescent="0.2"/>
    <row r="4007" hidden="1" x14ac:dyDescent="0.2"/>
    <row r="4008" hidden="1" x14ac:dyDescent="0.2"/>
    <row r="4009" hidden="1" x14ac:dyDescent="0.2"/>
    <row r="4010" hidden="1" x14ac:dyDescent="0.2"/>
    <row r="4011" hidden="1" x14ac:dyDescent="0.2"/>
    <row r="4012" hidden="1" x14ac:dyDescent="0.2"/>
    <row r="4013" hidden="1" x14ac:dyDescent="0.2"/>
    <row r="4014" hidden="1" x14ac:dyDescent="0.2"/>
    <row r="4015" hidden="1" x14ac:dyDescent="0.2"/>
    <row r="4016" hidden="1" x14ac:dyDescent="0.2"/>
    <row r="4017" hidden="1" x14ac:dyDescent="0.2"/>
    <row r="4018" hidden="1" x14ac:dyDescent="0.2"/>
    <row r="4019" hidden="1" x14ac:dyDescent="0.2"/>
    <row r="4020" hidden="1" x14ac:dyDescent="0.2"/>
    <row r="4021" hidden="1" x14ac:dyDescent="0.2"/>
    <row r="4022" hidden="1" x14ac:dyDescent="0.2"/>
    <row r="4023" hidden="1" x14ac:dyDescent="0.2"/>
    <row r="4024" hidden="1" x14ac:dyDescent="0.2"/>
    <row r="4025" hidden="1" x14ac:dyDescent="0.2"/>
    <row r="4026" hidden="1" x14ac:dyDescent="0.2"/>
    <row r="4027" hidden="1" x14ac:dyDescent="0.2"/>
    <row r="4028" hidden="1" x14ac:dyDescent="0.2"/>
    <row r="4029" hidden="1" x14ac:dyDescent="0.2"/>
    <row r="4030" hidden="1" x14ac:dyDescent="0.2"/>
    <row r="4031" hidden="1" x14ac:dyDescent="0.2"/>
    <row r="4032" hidden="1" x14ac:dyDescent="0.2"/>
    <row r="4033" hidden="1" x14ac:dyDescent="0.2"/>
    <row r="4034" hidden="1" x14ac:dyDescent="0.2"/>
    <row r="4035" hidden="1" x14ac:dyDescent="0.2"/>
    <row r="4036" hidden="1" x14ac:dyDescent="0.2"/>
    <row r="4037" hidden="1" x14ac:dyDescent="0.2"/>
    <row r="4038" hidden="1" x14ac:dyDescent="0.2"/>
    <row r="4039" hidden="1" x14ac:dyDescent="0.2"/>
    <row r="4040" hidden="1" x14ac:dyDescent="0.2"/>
    <row r="4041" hidden="1" x14ac:dyDescent="0.2"/>
    <row r="4042" hidden="1" x14ac:dyDescent="0.2"/>
    <row r="4043" hidden="1" x14ac:dyDescent="0.2"/>
    <row r="4044" hidden="1" x14ac:dyDescent="0.2"/>
    <row r="4045" hidden="1" x14ac:dyDescent="0.2"/>
    <row r="4046" hidden="1" x14ac:dyDescent="0.2"/>
    <row r="4047" hidden="1" x14ac:dyDescent="0.2"/>
    <row r="4048" hidden="1" x14ac:dyDescent="0.2"/>
    <row r="4049" hidden="1" x14ac:dyDescent="0.2"/>
    <row r="4050" hidden="1" x14ac:dyDescent="0.2"/>
    <row r="4051" hidden="1" x14ac:dyDescent="0.2"/>
    <row r="4052" hidden="1" x14ac:dyDescent="0.2"/>
    <row r="4053" hidden="1" x14ac:dyDescent="0.2"/>
    <row r="4054" hidden="1" x14ac:dyDescent="0.2"/>
    <row r="4055" hidden="1" x14ac:dyDescent="0.2"/>
    <row r="4056" hidden="1" x14ac:dyDescent="0.2"/>
    <row r="4057" hidden="1" x14ac:dyDescent="0.2"/>
    <row r="4058" hidden="1" x14ac:dyDescent="0.2"/>
    <row r="4059" hidden="1" x14ac:dyDescent="0.2"/>
    <row r="4060" hidden="1" x14ac:dyDescent="0.2"/>
    <row r="4061" hidden="1" x14ac:dyDescent="0.2"/>
    <row r="4062" hidden="1" x14ac:dyDescent="0.2"/>
    <row r="4063" hidden="1" x14ac:dyDescent="0.2"/>
    <row r="4064" hidden="1" x14ac:dyDescent="0.2"/>
    <row r="4065" hidden="1" x14ac:dyDescent="0.2"/>
    <row r="4066" hidden="1" x14ac:dyDescent="0.2"/>
    <row r="4067" hidden="1" x14ac:dyDescent="0.2"/>
    <row r="4068" hidden="1" x14ac:dyDescent="0.2"/>
    <row r="4069" hidden="1" x14ac:dyDescent="0.2"/>
    <row r="4070" hidden="1" x14ac:dyDescent="0.2"/>
    <row r="4071" hidden="1" x14ac:dyDescent="0.2"/>
    <row r="4072" hidden="1" x14ac:dyDescent="0.2"/>
    <row r="4073" hidden="1" x14ac:dyDescent="0.2"/>
    <row r="4074" hidden="1" x14ac:dyDescent="0.2"/>
    <row r="4075" hidden="1" x14ac:dyDescent="0.2"/>
    <row r="4076" hidden="1" x14ac:dyDescent="0.2"/>
    <row r="4077" hidden="1" x14ac:dyDescent="0.2"/>
    <row r="4078" hidden="1" x14ac:dyDescent="0.2"/>
    <row r="4079" hidden="1" x14ac:dyDescent="0.2"/>
    <row r="4080" hidden="1" x14ac:dyDescent="0.2"/>
    <row r="4081" hidden="1" x14ac:dyDescent="0.2"/>
    <row r="4082" hidden="1" x14ac:dyDescent="0.2"/>
    <row r="4083" hidden="1" x14ac:dyDescent="0.2"/>
    <row r="4084" hidden="1" x14ac:dyDescent="0.2"/>
    <row r="4085" hidden="1" x14ac:dyDescent="0.2"/>
    <row r="4086" hidden="1" x14ac:dyDescent="0.2"/>
    <row r="4087" hidden="1" x14ac:dyDescent="0.2"/>
    <row r="4088" hidden="1" x14ac:dyDescent="0.2"/>
    <row r="4089" hidden="1" x14ac:dyDescent="0.2"/>
    <row r="4090" hidden="1" x14ac:dyDescent="0.2"/>
    <row r="4091" hidden="1" x14ac:dyDescent="0.2"/>
    <row r="4092" hidden="1" x14ac:dyDescent="0.2"/>
    <row r="4093" hidden="1" x14ac:dyDescent="0.2"/>
    <row r="4094" hidden="1" x14ac:dyDescent="0.2"/>
    <row r="4095" hidden="1" x14ac:dyDescent="0.2"/>
    <row r="4096" hidden="1" x14ac:dyDescent="0.2"/>
    <row r="4097" hidden="1" x14ac:dyDescent="0.2"/>
    <row r="4098" hidden="1" x14ac:dyDescent="0.2"/>
    <row r="4099" hidden="1" x14ac:dyDescent="0.2"/>
    <row r="4100" hidden="1" x14ac:dyDescent="0.2"/>
    <row r="4101" hidden="1" x14ac:dyDescent="0.2"/>
    <row r="4102" hidden="1" x14ac:dyDescent="0.2"/>
    <row r="4103" hidden="1" x14ac:dyDescent="0.2"/>
    <row r="4104" hidden="1" x14ac:dyDescent="0.2"/>
    <row r="4105" hidden="1" x14ac:dyDescent="0.2"/>
    <row r="4106" hidden="1" x14ac:dyDescent="0.2"/>
    <row r="4107" hidden="1" x14ac:dyDescent="0.2"/>
    <row r="4108" hidden="1" x14ac:dyDescent="0.2"/>
    <row r="4109" hidden="1" x14ac:dyDescent="0.2"/>
    <row r="4110" hidden="1" x14ac:dyDescent="0.2"/>
    <row r="4111" hidden="1" x14ac:dyDescent="0.2"/>
    <row r="4112" hidden="1" x14ac:dyDescent="0.2"/>
    <row r="4113" hidden="1" x14ac:dyDescent="0.2"/>
    <row r="4114" hidden="1" x14ac:dyDescent="0.2"/>
    <row r="4115" hidden="1" x14ac:dyDescent="0.2"/>
    <row r="4116" hidden="1" x14ac:dyDescent="0.2"/>
    <row r="4117" hidden="1" x14ac:dyDescent="0.2"/>
    <row r="4118" hidden="1" x14ac:dyDescent="0.2"/>
    <row r="4119" hidden="1" x14ac:dyDescent="0.2"/>
    <row r="4120" hidden="1" x14ac:dyDescent="0.2"/>
    <row r="4121" hidden="1" x14ac:dyDescent="0.2"/>
    <row r="4122" hidden="1" x14ac:dyDescent="0.2"/>
    <row r="4123" hidden="1" x14ac:dyDescent="0.2"/>
    <row r="4124" hidden="1" x14ac:dyDescent="0.2"/>
    <row r="4125" hidden="1" x14ac:dyDescent="0.2"/>
    <row r="4126" hidden="1" x14ac:dyDescent="0.2"/>
    <row r="4127" hidden="1" x14ac:dyDescent="0.2"/>
    <row r="4128" hidden="1" x14ac:dyDescent="0.2"/>
    <row r="4129" hidden="1" x14ac:dyDescent="0.2"/>
    <row r="4130" hidden="1" x14ac:dyDescent="0.2"/>
    <row r="4131" hidden="1" x14ac:dyDescent="0.2"/>
    <row r="4132" hidden="1" x14ac:dyDescent="0.2"/>
    <row r="4133" hidden="1" x14ac:dyDescent="0.2"/>
    <row r="4134" hidden="1" x14ac:dyDescent="0.2"/>
    <row r="4135" hidden="1" x14ac:dyDescent="0.2"/>
    <row r="4136" hidden="1" x14ac:dyDescent="0.2"/>
    <row r="4137" hidden="1" x14ac:dyDescent="0.2"/>
    <row r="4138" hidden="1" x14ac:dyDescent="0.2"/>
    <row r="4139" hidden="1" x14ac:dyDescent="0.2"/>
    <row r="4140" hidden="1" x14ac:dyDescent="0.2"/>
    <row r="4141" hidden="1" x14ac:dyDescent="0.2"/>
    <row r="4142" hidden="1" x14ac:dyDescent="0.2"/>
    <row r="4143" hidden="1" x14ac:dyDescent="0.2"/>
    <row r="4144" hidden="1" x14ac:dyDescent="0.2"/>
    <row r="4145" hidden="1" x14ac:dyDescent="0.2"/>
    <row r="4146" hidden="1" x14ac:dyDescent="0.2"/>
    <row r="4147" hidden="1" x14ac:dyDescent="0.2"/>
    <row r="4148" hidden="1" x14ac:dyDescent="0.2"/>
    <row r="4149" hidden="1" x14ac:dyDescent="0.2"/>
    <row r="4150" hidden="1" x14ac:dyDescent="0.2"/>
    <row r="4151" hidden="1" x14ac:dyDescent="0.2"/>
    <row r="4152" hidden="1" x14ac:dyDescent="0.2"/>
    <row r="4153" hidden="1" x14ac:dyDescent="0.2"/>
    <row r="4154" hidden="1" x14ac:dyDescent="0.2"/>
    <row r="4155" hidden="1" x14ac:dyDescent="0.2"/>
    <row r="4156" hidden="1" x14ac:dyDescent="0.2"/>
    <row r="4157" hidden="1" x14ac:dyDescent="0.2"/>
    <row r="4158" hidden="1" x14ac:dyDescent="0.2"/>
    <row r="4159" hidden="1" x14ac:dyDescent="0.2"/>
    <row r="4160" hidden="1" x14ac:dyDescent="0.2"/>
    <row r="4161" hidden="1" x14ac:dyDescent="0.2"/>
    <row r="4162" hidden="1" x14ac:dyDescent="0.2"/>
    <row r="4163" hidden="1" x14ac:dyDescent="0.2"/>
    <row r="4164" hidden="1" x14ac:dyDescent="0.2"/>
    <row r="4165" hidden="1" x14ac:dyDescent="0.2"/>
    <row r="4166" hidden="1" x14ac:dyDescent="0.2"/>
    <row r="4167" hidden="1" x14ac:dyDescent="0.2"/>
    <row r="4168" hidden="1" x14ac:dyDescent="0.2"/>
    <row r="4169" hidden="1" x14ac:dyDescent="0.2"/>
    <row r="4170" hidden="1" x14ac:dyDescent="0.2"/>
    <row r="4171" hidden="1" x14ac:dyDescent="0.2"/>
    <row r="4172" hidden="1" x14ac:dyDescent="0.2"/>
    <row r="4173" hidden="1" x14ac:dyDescent="0.2"/>
    <row r="4174" hidden="1" x14ac:dyDescent="0.2"/>
    <row r="4175" hidden="1" x14ac:dyDescent="0.2"/>
    <row r="4176" hidden="1" x14ac:dyDescent="0.2"/>
    <row r="4177" hidden="1" x14ac:dyDescent="0.2"/>
    <row r="4178" hidden="1" x14ac:dyDescent="0.2"/>
    <row r="4179" hidden="1" x14ac:dyDescent="0.2"/>
    <row r="4180" hidden="1" x14ac:dyDescent="0.2"/>
    <row r="4181" hidden="1" x14ac:dyDescent="0.2"/>
    <row r="4182" hidden="1" x14ac:dyDescent="0.2"/>
    <row r="4183" hidden="1" x14ac:dyDescent="0.2"/>
    <row r="4184" hidden="1" x14ac:dyDescent="0.2"/>
    <row r="4185" hidden="1" x14ac:dyDescent="0.2"/>
    <row r="4186" hidden="1" x14ac:dyDescent="0.2"/>
    <row r="4187" hidden="1" x14ac:dyDescent="0.2"/>
    <row r="4188" hidden="1" x14ac:dyDescent="0.2"/>
    <row r="4189" hidden="1" x14ac:dyDescent="0.2"/>
    <row r="4190" hidden="1" x14ac:dyDescent="0.2"/>
    <row r="4191" hidden="1" x14ac:dyDescent="0.2"/>
    <row r="4192" hidden="1" x14ac:dyDescent="0.2"/>
    <row r="4193" hidden="1" x14ac:dyDescent="0.2"/>
    <row r="4194" hidden="1" x14ac:dyDescent="0.2"/>
    <row r="4195" hidden="1" x14ac:dyDescent="0.2"/>
    <row r="4196" hidden="1" x14ac:dyDescent="0.2"/>
    <row r="4197" hidden="1" x14ac:dyDescent="0.2"/>
    <row r="4198" hidden="1" x14ac:dyDescent="0.2"/>
    <row r="4199" hidden="1" x14ac:dyDescent="0.2"/>
    <row r="4200" hidden="1" x14ac:dyDescent="0.2"/>
    <row r="4201" hidden="1" x14ac:dyDescent="0.2"/>
    <row r="4202" hidden="1" x14ac:dyDescent="0.2"/>
    <row r="4203" hidden="1" x14ac:dyDescent="0.2"/>
    <row r="4204" hidden="1" x14ac:dyDescent="0.2"/>
    <row r="4205" hidden="1" x14ac:dyDescent="0.2"/>
    <row r="4206" hidden="1" x14ac:dyDescent="0.2"/>
    <row r="4207" hidden="1" x14ac:dyDescent="0.2"/>
    <row r="4208" hidden="1" x14ac:dyDescent="0.2"/>
    <row r="4209" hidden="1" x14ac:dyDescent="0.2"/>
    <row r="4210" hidden="1" x14ac:dyDescent="0.2"/>
    <row r="4211" hidden="1" x14ac:dyDescent="0.2"/>
    <row r="4212" hidden="1" x14ac:dyDescent="0.2"/>
    <row r="4213" hidden="1" x14ac:dyDescent="0.2"/>
    <row r="4214" hidden="1" x14ac:dyDescent="0.2"/>
    <row r="4215" hidden="1" x14ac:dyDescent="0.2"/>
    <row r="4216" hidden="1" x14ac:dyDescent="0.2"/>
    <row r="4217" hidden="1" x14ac:dyDescent="0.2"/>
    <row r="4218" hidden="1" x14ac:dyDescent="0.2"/>
    <row r="4219" hidden="1" x14ac:dyDescent="0.2"/>
    <row r="4220" hidden="1" x14ac:dyDescent="0.2"/>
    <row r="4221" hidden="1" x14ac:dyDescent="0.2"/>
    <row r="4222" hidden="1" x14ac:dyDescent="0.2"/>
    <row r="4223" hidden="1" x14ac:dyDescent="0.2"/>
    <row r="4224" hidden="1" x14ac:dyDescent="0.2"/>
    <row r="4225" hidden="1" x14ac:dyDescent="0.2"/>
    <row r="4226" hidden="1" x14ac:dyDescent="0.2"/>
    <row r="4227" hidden="1" x14ac:dyDescent="0.2"/>
    <row r="4228" hidden="1" x14ac:dyDescent="0.2"/>
    <row r="4229" hidden="1" x14ac:dyDescent="0.2"/>
    <row r="4230" hidden="1" x14ac:dyDescent="0.2"/>
    <row r="4231" hidden="1" x14ac:dyDescent="0.2"/>
    <row r="4232" hidden="1" x14ac:dyDescent="0.2"/>
    <row r="4233" hidden="1" x14ac:dyDescent="0.2"/>
    <row r="4234" hidden="1" x14ac:dyDescent="0.2"/>
    <row r="4235" hidden="1" x14ac:dyDescent="0.2"/>
    <row r="4236" hidden="1" x14ac:dyDescent="0.2"/>
    <row r="4237" hidden="1" x14ac:dyDescent="0.2"/>
    <row r="4238" hidden="1" x14ac:dyDescent="0.2"/>
    <row r="4239" hidden="1" x14ac:dyDescent="0.2"/>
    <row r="4240" hidden="1" x14ac:dyDescent="0.2"/>
    <row r="4241" hidden="1" x14ac:dyDescent="0.2"/>
    <row r="4242" hidden="1" x14ac:dyDescent="0.2"/>
    <row r="4243" hidden="1" x14ac:dyDescent="0.2"/>
    <row r="4244" hidden="1" x14ac:dyDescent="0.2"/>
    <row r="4245" hidden="1" x14ac:dyDescent="0.2"/>
    <row r="4246" hidden="1" x14ac:dyDescent="0.2"/>
    <row r="4247" hidden="1" x14ac:dyDescent="0.2"/>
    <row r="4248" hidden="1" x14ac:dyDescent="0.2"/>
    <row r="4249" hidden="1" x14ac:dyDescent="0.2"/>
    <row r="4250" hidden="1" x14ac:dyDescent="0.2"/>
    <row r="4251" hidden="1" x14ac:dyDescent="0.2"/>
    <row r="4252" hidden="1" x14ac:dyDescent="0.2"/>
    <row r="4253" hidden="1" x14ac:dyDescent="0.2"/>
    <row r="4254" hidden="1" x14ac:dyDescent="0.2"/>
    <row r="4255" hidden="1" x14ac:dyDescent="0.2"/>
    <row r="4256" hidden="1" x14ac:dyDescent="0.2"/>
    <row r="4257" hidden="1" x14ac:dyDescent="0.2"/>
    <row r="4258" hidden="1" x14ac:dyDescent="0.2"/>
    <row r="4259" hidden="1" x14ac:dyDescent="0.2"/>
    <row r="4260" hidden="1" x14ac:dyDescent="0.2"/>
    <row r="4261" hidden="1" x14ac:dyDescent="0.2"/>
    <row r="4262" hidden="1" x14ac:dyDescent="0.2"/>
    <row r="4263" hidden="1" x14ac:dyDescent="0.2"/>
    <row r="4264" hidden="1" x14ac:dyDescent="0.2"/>
    <row r="4265" hidden="1" x14ac:dyDescent="0.2"/>
    <row r="4266" hidden="1" x14ac:dyDescent="0.2"/>
    <row r="4267" hidden="1" x14ac:dyDescent="0.2"/>
    <row r="4268" hidden="1" x14ac:dyDescent="0.2"/>
    <row r="4269" hidden="1" x14ac:dyDescent="0.2"/>
    <row r="4270" hidden="1" x14ac:dyDescent="0.2"/>
    <row r="4271" hidden="1" x14ac:dyDescent="0.2"/>
    <row r="4272" hidden="1" x14ac:dyDescent="0.2"/>
    <row r="4273" hidden="1" x14ac:dyDescent="0.2"/>
    <row r="4274" hidden="1" x14ac:dyDescent="0.2"/>
    <row r="4275" hidden="1" x14ac:dyDescent="0.2"/>
    <row r="4276" hidden="1" x14ac:dyDescent="0.2"/>
    <row r="4277" hidden="1" x14ac:dyDescent="0.2"/>
    <row r="4278" hidden="1" x14ac:dyDescent="0.2"/>
    <row r="4279" hidden="1" x14ac:dyDescent="0.2"/>
    <row r="4280" hidden="1" x14ac:dyDescent="0.2"/>
    <row r="4281" hidden="1" x14ac:dyDescent="0.2"/>
    <row r="4282" hidden="1" x14ac:dyDescent="0.2"/>
    <row r="4283" hidden="1" x14ac:dyDescent="0.2"/>
    <row r="4284" hidden="1" x14ac:dyDescent="0.2"/>
    <row r="4285" hidden="1" x14ac:dyDescent="0.2"/>
    <row r="4286" hidden="1" x14ac:dyDescent="0.2"/>
    <row r="4287" hidden="1" x14ac:dyDescent="0.2"/>
    <row r="4288" hidden="1" x14ac:dyDescent="0.2"/>
    <row r="4289" hidden="1" x14ac:dyDescent="0.2"/>
    <row r="4290" hidden="1" x14ac:dyDescent="0.2"/>
    <row r="4291" hidden="1" x14ac:dyDescent="0.2"/>
    <row r="4292" hidden="1" x14ac:dyDescent="0.2"/>
    <row r="4293" hidden="1" x14ac:dyDescent="0.2"/>
    <row r="4294" hidden="1" x14ac:dyDescent="0.2"/>
    <row r="4295" hidden="1" x14ac:dyDescent="0.2"/>
    <row r="4296" hidden="1" x14ac:dyDescent="0.2"/>
    <row r="4297" hidden="1" x14ac:dyDescent="0.2"/>
    <row r="4298" hidden="1" x14ac:dyDescent="0.2"/>
    <row r="4299" hidden="1" x14ac:dyDescent="0.2"/>
    <row r="4300" hidden="1" x14ac:dyDescent="0.2"/>
    <row r="4301" hidden="1" x14ac:dyDescent="0.2"/>
    <row r="4302" hidden="1" x14ac:dyDescent="0.2"/>
    <row r="4303" hidden="1" x14ac:dyDescent="0.2"/>
    <row r="4304" hidden="1" x14ac:dyDescent="0.2"/>
    <row r="4305" hidden="1" x14ac:dyDescent="0.2"/>
    <row r="4306" hidden="1" x14ac:dyDescent="0.2"/>
    <row r="4307" hidden="1" x14ac:dyDescent="0.2"/>
    <row r="4308" hidden="1" x14ac:dyDescent="0.2"/>
    <row r="4309" hidden="1" x14ac:dyDescent="0.2"/>
    <row r="4310" hidden="1" x14ac:dyDescent="0.2"/>
    <row r="4311" hidden="1" x14ac:dyDescent="0.2"/>
    <row r="4312" hidden="1" x14ac:dyDescent="0.2"/>
    <row r="4313" hidden="1" x14ac:dyDescent="0.2"/>
    <row r="4314" hidden="1" x14ac:dyDescent="0.2"/>
    <row r="4315" hidden="1" x14ac:dyDescent="0.2"/>
    <row r="4316" hidden="1" x14ac:dyDescent="0.2"/>
    <row r="4317" hidden="1" x14ac:dyDescent="0.2"/>
    <row r="4318" hidden="1" x14ac:dyDescent="0.2"/>
    <row r="4319" hidden="1" x14ac:dyDescent="0.2"/>
    <row r="4320" hidden="1" x14ac:dyDescent="0.2"/>
    <row r="4321" hidden="1" x14ac:dyDescent="0.2"/>
    <row r="4322" hidden="1" x14ac:dyDescent="0.2"/>
    <row r="4323" hidden="1" x14ac:dyDescent="0.2"/>
    <row r="4324" hidden="1" x14ac:dyDescent="0.2"/>
    <row r="4325" hidden="1" x14ac:dyDescent="0.2"/>
    <row r="4326" hidden="1" x14ac:dyDescent="0.2"/>
    <row r="4327" hidden="1" x14ac:dyDescent="0.2"/>
    <row r="4328" hidden="1" x14ac:dyDescent="0.2"/>
    <row r="4329" hidden="1" x14ac:dyDescent="0.2"/>
    <row r="4330" hidden="1" x14ac:dyDescent="0.2"/>
    <row r="4331" hidden="1" x14ac:dyDescent="0.2"/>
    <row r="4332" hidden="1" x14ac:dyDescent="0.2"/>
    <row r="4333" hidden="1" x14ac:dyDescent="0.2"/>
    <row r="4334" hidden="1" x14ac:dyDescent="0.2"/>
    <row r="4335" hidden="1" x14ac:dyDescent="0.2"/>
    <row r="4336" hidden="1" x14ac:dyDescent="0.2"/>
    <row r="4337" hidden="1" x14ac:dyDescent="0.2"/>
    <row r="4338" hidden="1" x14ac:dyDescent="0.2"/>
    <row r="4339" hidden="1" x14ac:dyDescent="0.2"/>
    <row r="4340" hidden="1" x14ac:dyDescent="0.2"/>
    <row r="4341" hidden="1" x14ac:dyDescent="0.2"/>
    <row r="4342" hidden="1" x14ac:dyDescent="0.2"/>
    <row r="4343" hidden="1" x14ac:dyDescent="0.2"/>
    <row r="4344" hidden="1" x14ac:dyDescent="0.2"/>
    <row r="4345" hidden="1" x14ac:dyDescent="0.2"/>
    <row r="4346" hidden="1" x14ac:dyDescent="0.2"/>
    <row r="4347" hidden="1" x14ac:dyDescent="0.2"/>
    <row r="4348" hidden="1" x14ac:dyDescent="0.2"/>
    <row r="4349" hidden="1" x14ac:dyDescent="0.2"/>
    <row r="4350" hidden="1" x14ac:dyDescent="0.2"/>
    <row r="4351" hidden="1" x14ac:dyDescent="0.2"/>
    <row r="4352" hidden="1" x14ac:dyDescent="0.2"/>
    <row r="4353" hidden="1" x14ac:dyDescent="0.2"/>
    <row r="4354" hidden="1" x14ac:dyDescent="0.2"/>
    <row r="4355" hidden="1" x14ac:dyDescent="0.2"/>
    <row r="4356" hidden="1" x14ac:dyDescent="0.2"/>
    <row r="4357" hidden="1" x14ac:dyDescent="0.2"/>
    <row r="4358" hidden="1" x14ac:dyDescent="0.2"/>
    <row r="4359" hidden="1" x14ac:dyDescent="0.2"/>
    <row r="4360" hidden="1" x14ac:dyDescent="0.2"/>
    <row r="4361" hidden="1" x14ac:dyDescent="0.2"/>
    <row r="4362" hidden="1" x14ac:dyDescent="0.2"/>
    <row r="4363" hidden="1" x14ac:dyDescent="0.2"/>
    <row r="4364" hidden="1" x14ac:dyDescent="0.2"/>
    <row r="4365" hidden="1" x14ac:dyDescent="0.2"/>
    <row r="4366" hidden="1" x14ac:dyDescent="0.2"/>
    <row r="4367" hidden="1" x14ac:dyDescent="0.2"/>
    <row r="4368" hidden="1" x14ac:dyDescent="0.2"/>
    <row r="4369" hidden="1" x14ac:dyDescent="0.2"/>
    <row r="4370" hidden="1" x14ac:dyDescent="0.2"/>
    <row r="4371" hidden="1" x14ac:dyDescent="0.2"/>
    <row r="4372" hidden="1" x14ac:dyDescent="0.2"/>
    <row r="4373" hidden="1" x14ac:dyDescent="0.2"/>
    <row r="4374" hidden="1" x14ac:dyDescent="0.2"/>
    <row r="4375" hidden="1" x14ac:dyDescent="0.2"/>
    <row r="4376" hidden="1" x14ac:dyDescent="0.2"/>
    <row r="4377" hidden="1" x14ac:dyDescent="0.2"/>
    <row r="4378" hidden="1" x14ac:dyDescent="0.2"/>
    <row r="4379" hidden="1" x14ac:dyDescent="0.2"/>
    <row r="4380" hidden="1" x14ac:dyDescent="0.2"/>
    <row r="4381" hidden="1" x14ac:dyDescent="0.2"/>
    <row r="4382" hidden="1" x14ac:dyDescent="0.2"/>
    <row r="4383" hidden="1" x14ac:dyDescent="0.2"/>
    <row r="4384" hidden="1" x14ac:dyDescent="0.2"/>
    <row r="4385" hidden="1" x14ac:dyDescent="0.2"/>
    <row r="4386" hidden="1" x14ac:dyDescent="0.2"/>
    <row r="4387" hidden="1" x14ac:dyDescent="0.2"/>
    <row r="4388" hidden="1" x14ac:dyDescent="0.2"/>
    <row r="4389" hidden="1" x14ac:dyDescent="0.2"/>
    <row r="4390" hidden="1" x14ac:dyDescent="0.2"/>
    <row r="4391" hidden="1" x14ac:dyDescent="0.2"/>
    <row r="4392" hidden="1" x14ac:dyDescent="0.2"/>
    <row r="4393" hidden="1" x14ac:dyDescent="0.2"/>
    <row r="4394" hidden="1" x14ac:dyDescent="0.2"/>
    <row r="4395" hidden="1" x14ac:dyDescent="0.2"/>
    <row r="4396" hidden="1" x14ac:dyDescent="0.2"/>
    <row r="4397" hidden="1" x14ac:dyDescent="0.2"/>
    <row r="4398" hidden="1" x14ac:dyDescent="0.2"/>
    <row r="4399" hidden="1" x14ac:dyDescent="0.2"/>
    <row r="4400" hidden="1" x14ac:dyDescent="0.2"/>
    <row r="4401" hidden="1" x14ac:dyDescent="0.2"/>
    <row r="4402" hidden="1" x14ac:dyDescent="0.2"/>
    <row r="4403" hidden="1" x14ac:dyDescent="0.2"/>
    <row r="4404" hidden="1" x14ac:dyDescent="0.2"/>
    <row r="4405" hidden="1" x14ac:dyDescent="0.2"/>
    <row r="4406" hidden="1" x14ac:dyDescent="0.2"/>
    <row r="4407" hidden="1" x14ac:dyDescent="0.2"/>
    <row r="4408" hidden="1" x14ac:dyDescent="0.2"/>
    <row r="4409" hidden="1" x14ac:dyDescent="0.2"/>
    <row r="4410" hidden="1" x14ac:dyDescent="0.2"/>
    <row r="4411" hidden="1" x14ac:dyDescent="0.2"/>
    <row r="4412" hidden="1" x14ac:dyDescent="0.2"/>
    <row r="4413" hidden="1" x14ac:dyDescent="0.2"/>
    <row r="4414" hidden="1" x14ac:dyDescent="0.2"/>
    <row r="4415" hidden="1" x14ac:dyDescent="0.2"/>
    <row r="4416" hidden="1" x14ac:dyDescent="0.2"/>
    <row r="4417" hidden="1" x14ac:dyDescent="0.2"/>
    <row r="4418" hidden="1" x14ac:dyDescent="0.2"/>
    <row r="4419" hidden="1" x14ac:dyDescent="0.2"/>
    <row r="4420" hidden="1" x14ac:dyDescent="0.2"/>
    <row r="4421" hidden="1" x14ac:dyDescent="0.2"/>
    <row r="4422" hidden="1" x14ac:dyDescent="0.2"/>
    <row r="4423" hidden="1" x14ac:dyDescent="0.2"/>
    <row r="4424" hidden="1" x14ac:dyDescent="0.2"/>
    <row r="4425" hidden="1" x14ac:dyDescent="0.2"/>
    <row r="4426" hidden="1" x14ac:dyDescent="0.2"/>
    <row r="4427" hidden="1" x14ac:dyDescent="0.2"/>
    <row r="4428" hidden="1" x14ac:dyDescent="0.2"/>
    <row r="4429" hidden="1" x14ac:dyDescent="0.2"/>
    <row r="4430" hidden="1" x14ac:dyDescent="0.2"/>
    <row r="4431" hidden="1" x14ac:dyDescent="0.2"/>
    <row r="4432" hidden="1" x14ac:dyDescent="0.2"/>
    <row r="4433" hidden="1" x14ac:dyDescent="0.2"/>
    <row r="4434" hidden="1" x14ac:dyDescent="0.2"/>
    <row r="4435" hidden="1" x14ac:dyDescent="0.2"/>
    <row r="4436" hidden="1" x14ac:dyDescent="0.2"/>
    <row r="4437" hidden="1" x14ac:dyDescent="0.2"/>
    <row r="4438" hidden="1" x14ac:dyDescent="0.2"/>
    <row r="4439" hidden="1" x14ac:dyDescent="0.2"/>
    <row r="4440" hidden="1" x14ac:dyDescent="0.2"/>
    <row r="4441" hidden="1" x14ac:dyDescent="0.2"/>
    <row r="4442" hidden="1" x14ac:dyDescent="0.2"/>
    <row r="4443" hidden="1" x14ac:dyDescent="0.2"/>
    <row r="4444" hidden="1" x14ac:dyDescent="0.2"/>
    <row r="4445" hidden="1" x14ac:dyDescent="0.2"/>
    <row r="4446" hidden="1" x14ac:dyDescent="0.2"/>
    <row r="4447" hidden="1" x14ac:dyDescent="0.2"/>
    <row r="4448" hidden="1" x14ac:dyDescent="0.2"/>
    <row r="4449" hidden="1" x14ac:dyDescent="0.2"/>
    <row r="4450" hidden="1" x14ac:dyDescent="0.2"/>
    <row r="4451" hidden="1" x14ac:dyDescent="0.2"/>
    <row r="4452" hidden="1" x14ac:dyDescent="0.2"/>
    <row r="4453" hidden="1" x14ac:dyDescent="0.2"/>
    <row r="4454" hidden="1" x14ac:dyDescent="0.2"/>
    <row r="4455" hidden="1" x14ac:dyDescent="0.2"/>
    <row r="4456" hidden="1" x14ac:dyDescent="0.2"/>
    <row r="4457" hidden="1" x14ac:dyDescent="0.2"/>
    <row r="4458" hidden="1" x14ac:dyDescent="0.2"/>
    <row r="4459" hidden="1" x14ac:dyDescent="0.2"/>
    <row r="4460" hidden="1" x14ac:dyDescent="0.2"/>
    <row r="4461" hidden="1" x14ac:dyDescent="0.2"/>
    <row r="4462" hidden="1" x14ac:dyDescent="0.2"/>
    <row r="4463" hidden="1" x14ac:dyDescent="0.2"/>
    <row r="4464" hidden="1" x14ac:dyDescent="0.2"/>
    <row r="4465" hidden="1" x14ac:dyDescent="0.2"/>
    <row r="4466" hidden="1" x14ac:dyDescent="0.2"/>
    <row r="4467" hidden="1" x14ac:dyDescent="0.2"/>
    <row r="4468" hidden="1" x14ac:dyDescent="0.2"/>
    <row r="4469" hidden="1" x14ac:dyDescent="0.2"/>
    <row r="4470" hidden="1" x14ac:dyDescent="0.2"/>
    <row r="4471" hidden="1" x14ac:dyDescent="0.2"/>
    <row r="4472" hidden="1" x14ac:dyDescent="0.2"/>
    <row r="4473" hidden="1" x14ac:dyDescent="0.2"/>
    <row r="4474" hidden="1" x14ac:dyDescent="0.2"/>
    <row r="4475" hidden="1" x14ac:dyDescent="0.2"/>
    <row r="4476" hidden="1" x14ac:dyDescent="0.2"/>
    <row r="4477" hidden="1" x14ac:dyDescent="0.2"/>
    <row r="4478" hidden="1" x14ac:dyDescent="0.2"/>
    <row r="4479" hidden="1" x14ac:dyDescent="0.2"/>
    <row r="4480" hidden="1" x14ac:dyDescent="0.2"/>
    <row r="4481" hidden="1" x14ac:dyDescent="0.2"/>
    <row r="4482" hidden="1" x14ac:dyDescent="0.2"/>
    <row r="4483" hidden="1" x14ac:dyDescent="0.2"/>
    <row r="4484" hidden="1" x14ac:dyDescent="0.2"/>
    <row r="4485" hidden="1" x14ac:dyDescent="0.2"/>
    <row r="4486" hidden="1" x14ac:dyDescent="0.2"/>
    <row r="4487" hidden="1" x14ac:dyDescent="0.2"/>
    <row r="4488" hidden="1" x14ac:dyDescent="0.2"/>
    <row r="4489" hidden="1" x14ac:dyDescent="0.2"/>
    <row r="4490" hidden="1" x14ac:dyDescent="0.2"/>
    <row r="4491" hidden="1" x14ac:dyDescent="0.2"/>
    <row r="4492" hidden="1" x14ac:dyDescent="0.2"/>
    <row r="4493" hidden="1" x14ac:dyDescent="0.2"/>
    <row r="4494" hidden="1" x14ac:dyDescent="0.2"/>
    <row r="4495" hidden="1" x14ac:dyDescent="0.2"/>
    <row r="4496" hidden="1" x14ac:dyDescent="0.2"/>
    <row r="4497" hidden="1" x14ac:dyDescent="0.2"/>
    <row r="4498" hidden="1" x14ac:dyDescent="0.2"/>
    <row r="4499" hidden="1" x14ac:dyDescent="0.2"/>
    <row r="4500" hidden="1" x14ac:dyDescent="0.2"/>
    <row r="4501" hidden="1" x14ac:dyDescent="0.2"/>
    <row r="4502" hidden="1" x14ac:dyDescent="0.2"/>
    <row r="4503" hidden="1" x14ac:dyDescent="0.2"/>
    <row r="4504" hidden="1" x14ac:dyDescent="0.2"/>
    <row r="4505" hidden="1" x14ac:dyDescent="0.2"/>
    <row r="4506" hidden="1" x14ac:dyDescent="0.2"/>
    <row r="4507" hidden="1" x14ac:dyDescent="0.2"/>
    <row r="4508" hidden="1" x14ac:dyDescent="0.2"/>
    <row r="4509" hidden="1" x14ac:dyDescent="0.2"/>
    <row r="4510" hidden="1" x14ac:dyDescent="0.2"/>
    <row r="4511" hidden="1" x14ac:dyDescent="0.2"/>
    <row r="4512" hidden="1" x14ac:dyDescent="0.2"/>
    <row r="4513" hidden="1" x14ac:dyDescent="0.2"/>
    <row r="4514" hidden="1" x14ac:dyDescent="0.2"/>
    <row r="4515" hidden="1" x14ac:dyDescent="0.2"/>
    <row r="4516" hidden="1" x14ac:dyDescent="0.2"/>
    <row r="4517" hidden="1" x14ac:dyDescent="0.2"/>
    <row r="4518" hidden="1" x14ac:dyDescent="0.2"/>
    <row r="4519" hidden="1" x14ac:dyDescent="0.2"/>
    <row r="4520" hidden="1" x14ac:dyDescent="0.2"/>
    <row r="4521" hidden="1" x14ac:dyDescent="0.2"/>
    <row r="4522" hidden="1" x14ac:dyDescent="0.2"/>
    <row r="4523" hidden="1" x14ac:dyDescent="0.2"/>
    <row r="4524" hidden="1" x14ac:dyDescent="0.2"/>
    <row r="4525" hidden="1" x14ac:dyDescent="0.2"/>
    <row r="4526" hidden="1" x14ac:dyDescent="0.2"/>
    <row r="4527" hidden="1" x14ac:dyDescent="0.2"/>
    <row r="4528" hidden="1" x14ac:dyDescent="0.2"/>
    <row r="4529" hidden="1" x14ac:dyDescent="0.2"/>
    <row r="4530" hidden="1" x14ac:dyDescent="0.2"/>
    <row r="4531" hidden="1" x14ac:dyDescent="0.2"/>
    <row r="4532" hidden="1" x14ac:dyDescent="0.2"/>
    <row r="4533" hidden="1" x14ac:dyDescent="0.2"/>
    <row r="4534" hidden="1" x14ac:dyDescent="0.2"/>
    <row r="4535" hidden="1" x14ac:dyDescent="0.2"/>
    <row r="4536" hidden="1" x14ac:dyDescent="0.2"/>
    <row r="4537" hidden="1" x14ac:dyDescent="0.2"/>
    <row r="4538" hidden="1" x14ac:dyDescent="0.2"/>
    <row r="4539" hidden="1" x14ac:dyDescent="0.2"/>
    <row r="4540" hidden="1" x14ac:dyDescent="0.2"/>
    <row r="4541" hidden="1" x14ac:dyDescent="0.2"/>
    <row r="4542" hidden="1" x14ac:dyDescent="0.2"/>
    <row r="4543" hidden="1" x14ac:dyDescent="0.2"/>
    <row r="4544" hidden="1" x14ac:dyDescent="0.2"/>
    <row r="4545" hidden="1" x14ac:dyDescent="0.2"/>
    <row r="4546" hidden="1" x14ac:dyDescent="0.2"/>
    <row r="4547" hidden="1" x14ac:dyDescent="0.2"/>
    <row r="4548" hidden="1" x14ac:dyDescent="0.2"/>
    <row r="4549" hidden="1" x14ac:dyDescent="0.2"/>
    <row r="4550" hidden="1" x14ac:dyDescent="0.2"/>
    <row r="4551" hidden="1" x14ac:dyDescent="0.2"/>
    <row r="4552" hidden="1" x14ac:dyDescent="0.2"/>
    <row r="4553" hidden="1" x14ac:dyDescent="0.2"/>
    <row r="4554" hidden="1" x14ac:dyDescent="0.2"/>
    <row r="4555" hidden="1" x14ac:dyDescent="0.2"/>
    <row r="4556" hidden="1" x14ac:dyDescent="0.2"/>
    <row r="4557" hidden="1" x14ac:dyDescent="0.2"/>
    <row r="4558" hidden="1" x14ac:dyDescent="0.2"/>
    <row r="4559" hidden="1" x14ac:dyDescent="0.2"/>
    <row r="4560" hidden="1" x14ac:dyDescent="0.2"/>
    <row r="4561" hidden="1" x14ac:dyDescent="0.2"/>
    <row r="4562" hidden="1" x14ac:dyDescent="0.2"/>
    <row r="4563" hidden="1" x14ac:dyDescent="0.2"/>
    <row r="4564" hidden="1" x14ac:dyDescent="0.2"/>
    <row r="4565" hidden="1" x14ac:dyDescent="0.2"/>
    <row r="4566" hidden="1" x14ac:dyDescent="0.2"/>
    <row r="4567" hidden="1" x14ac:dyDescent="0.2"/>
    <row r="4568" hidden="1" x14ac:dyDescent="0.2"/>
    <row r="4569" hidden="1" x14ac:dyDescent="0.2"/>
    <row r="4570" hidden="1" x14ac:dyDescent="0.2"/>
    <row r="4571" hidden="1" x14ac:dyDescent="0.2"/>
    <row r="4572" hidden="1" x14ac:dyDescent="0.2"/>
    <row r="4573" hidden="1" x14ac:dyDescent="0.2"/>
    <row r="4574" hidden="1" x14ac:dyDescent="0.2"/>
    <row r="4575" hidden="1" x14ac:dyDescent="0.2"/>
    <row r="4576" hidden="1" x14ac:dyDescent="0.2"/>
    <row r="4577" hidden="1" x14ac:dyDescent="0.2"/>
    <row r="4578" hidden="1" x14ac:dyDescent="0.2"/>
    <row r="4579" hidden="1" x14ac:dyDescent="0.2"/>
    <row r="4580" hidden="1" x14ac:dyDescent="0.2"/>
    <row r="4581" hidden="1" x14ac:dyDescent="0.2"/>
    <row r="4582" hidden="1" x14ac:dyDescent="0.2"/>
    <row r="4583" hidden="1" x14ac:dyDescent="0.2"/>
    <row r="4584" hidden="1" x14ac:dyDescent="0.2"/>
    <row r="4585" hidden="1" x14ac:dyDescent="0.2"/>
    <row r="4586" hidden="1" x14ac:dyDescent="0.2"/>
    <row r="4587" hidden="1" x14ac:dyDescent="0.2"/>
    <row r="4588" hidden="1" x14ac:dyDescent="0.2"/>
    <row r="4589" hidden="1" x14ac:dyDescent="0.2"/>
    <row r="4590" hidden="1" x14ac:dyDescent="0.2"/>
    <row r="4591" hidden="1" x14ac:dyDescent="0.2"/>
    <row r="4592" hidden="1" x14ac:dyDescent="0.2"/>
    <row r="4593" hidden="1" x14ac:dyDescent="0.2"/>
    <row r="4594" hidden="1" x14ac:dyDescent="0.2"/>
    <row r="4595" hidden="1" x14ac:dyDescent="0.2"/>
    <row r="4596" hidden="1" x14ac:dyDescent="0.2"/>
    <row r="4597" hidden="1" x14ac:dyDescent="0.2"/>
    <row r="4598" hidden="1" x14ac:dyDescent="0.2"/>
    <row r="4599" hidden="1" x14ac:dyDescent="0.2"/>
    <row r="4600" hidden="1" x14ac:dyDescent="0.2"/>
    <row r="4601" hidden="1" x14ac:dyDescent="0.2"/>
    <row r="4602" hidden="1" x14ac:dyDescent="0.2"/>
    <row r="4603" hidden="1" x14ac:dyDescent="0.2"/>
    <row r="4604" hidden="1" x14ac:dyDescent="0.2"/>
    <row r="4605" hidden="1" x14ac:dyDescent="0.2"/>
    <row r="4606" hidden="1" x14ac:dyDescent="0.2"/>
    <row r="4607" hidden="1" x14ac:dyDescent="0.2"/>
    <row r="4608" hidden="1" x14ac:dyDescent="0.2"/>
    <row r="4609" hidden="1" x14ac:dyDescent="0.2"/>
    <row r="4610" hidden="1" x14ac:dyDescent="0.2"/>
    <row r="4611" hidden="1" x14ac:dyDescent="0.2"/>
    <row r="4612" hidden="1" x14ac:dyDescent="0.2"/>
    <row r="4613" hidden="1" x14ac:dyDescent="0.2"/>
    <row r="4614" hidden="1" x14ac:dyDescent="0.2"/>
    <row r="4615" hidden="1" x14ac:dyDescent="0.2"/>
    <row r="4616" hidden="1" x14ac:dyDescent="0.2"/>
    <row r="4617" hidden="1" x14ac:dyDescent="0.2"/>
    <row r="4618" hidden="1" x14ac:dyDescent="0.2"/>
    <row r="4619" hidden="1" x14ac:dyDescent="0.2"/>
    <row r="4620" hidden="1" x14ac:dyDescent="0.2"/>
    <row r="4621" hidden="1" x14ac:dyDescent="0.2"/>
    <row r="4622" hidden="1" x14ac:dyDescent="0.2"/>
    <row r="4623" hidden="1" x14ac:dyDescent="0.2"/>
    <row r="4624" hidden="1" x14ac:dyDescent="0.2"/>
    <row r="4625" hidden="1" x14ac:dyDescent="0.2"/>
    <row r="4626" hidden="1" x14ac:dyDescent="0.2"/>
    <row r="4627" hidden="1" x14ac:dyDescent="0.2"/>
    <row r="4628" hidden="1" x14ac:dyDescent="0.2"/>
    <row r="4629" hidden="1" x14ac:dyDescent="0.2"/>
    <row r="4630" hidden="1" x14ac:dyDescent="0.2"/>
    <row r="4631" hidden="1" x14ac:dyDescent="0.2"/>
    <row r="4632" hidden="1" x14ac:dyDescent="0.2"/>
    <row r="4633" hidden="1" x14ac:dyDescent="0.2"/>
    <row r="4634" hidden="1" x14ac:dyDescent="0.2"/>
    <row r="4635" hidden="1" x14ac:dyDescent="0.2"/>
    <row r="4636" hidden="1" x14ac:dyDescent="0.2"/>
    <row r="4637" hidden="1" x14ac:dyDescent="0.2"/>
    <row r="4638" hidden="1" x14ac:dyDescent="0.2"/>
    <row r="4639" hidden="1" x14ac:dyDescent="0.2"/>
    <row r="4640" hidden="1" x14ac:dyDescent="0.2"/>
    <row r="4641" hidden="1" x14ac:dyDescent="0.2"/>
    <row r="4642" hidden="1" x14ac:dyDescent="0.2"/>
    <row r="4643" hidden="1" x14ac:dyDescent="0.2"/>
    <row r="4644" hidden="1" x14ac:dyDescent="0.2"/>
    <row r="4645" hidden="1" x14ac:dyDescent="0.2"/>
    <row r="4646" hidden="1" x14ac:dyDescent="0.2"/>
    <row r="4647" hidden="1" x14ac:dyDescent="0.2"/>
    <row r="4648" hidden="1" x14ac:dyDescent="0.2"/>
    <row r="4649" hidden="1" x14ac:dyDescent="0.2"/>
    <row r="4650" hidden="1" x14ac:dyDescent="0.2"/>
    <row r="4651" hidden="1" x14ac:dyDescent="0.2"/>
    <row r="4652" hidden="1" x14ac:dyDescent="0.2"/>
    <row r="4653" hidden="1" x14ac:dyDescent="0.2"/>
    <row r="4654" hidden="1" x14ac:dyDescent="0.2"/>
    <row r="4655" hidden="1" x14ac:dyDescent="0.2"/>
    <row r="4656" hidden="1" x14ac:dyDescent="0.2"/>
    <row r="4657" hidden="1" x14ac:dyDescent="0.2"/>
    <row r="4658" hidden="1" x14ac:dyDescent="0.2"/>
    <row r="4659" hidden="1" x14ac:dyDescent="0.2"/>
    <row r="4660" hidden="1" x14ac:dyDescent="0.2"/>
    <row r="4661" hidden="1" x14ac:dyDescent="0.2"/>
    <row r="4662" hidden="1" x14ac:dyDescent="0.2"/>
    <row r="4663" hidden="1" x14ac:dyDescent="0.2"/>
    <row r="4664" hidden="1" x14ac:dyDescent="0.2"/>
    <row r="4665" hidden="1" x14ac:dyDescent="0.2"/>
    <row r="4666" hidden="1" x14ac:dyDescent="0.2"/>
    <row r="4667" hidden="1" x14ac:dyDescent="0.2"/>
    <row r="4668" hidden="1" x14ac:dyDescent="0.2"/>
    <row r="4669" hidden="1" x14ac:dyDescent="0.2"/>
    <row r="4670" hidden="1" x14ac:dyDescent="0.2"/>
    <row r="4671" hidden="1" x14ac:dyDescent="0.2"/>
    <row r="4672" hidden="1" x14ac:dyDescent="0.2"/>
    <row r="4673" hidden="1" x14ac:dyDescent="0.2"/>
    <row r="4674" hidden="1" x14ac:dyDescent="0.2"/>
    <row r="4675" hidden="1" x14ac:dyDescent="0.2"/>
    <row r="4676" hidden="1" x14ac:dyDescent="0.2"/>
    <row r="4677" hidden="1" x14ac:dyDescent="0.2"/>
    <row r="4678" hidden="1" x14ac:dyDescent="0.2"/>
    <row r="4679" hidden="1" x14ac:dyDescent="0.2"/>
    <row r="4680" hidden="1" x14ac:dyDescent="0.2"/>
    <row r="4681" hidden="1" x14ac:dyDescent="0.2"/>
    <row r="4682" hidden="1" x14ac:dyDescent="0.2"/>
    <row r="4683" hidden="1" x14ac:dyDescent="0.2"/>
    <row r="4684" hidden="1" x14ac:dyDescent="0.2"/>
    <row r="4685" hidden="1" x14ac:dyDescent="0.2"/>
    <row r="4686" hidden="1" x14ac:dyDescent="0.2"/>
    <row r="4687" hidden="1" x14ac:dyDescent="0.2"/>
    <row r="4688" hidden="1" x14ac:dyDescent="0.2"/>
    <row r="4689" hidden="1" x14ac:dyDescent="0.2"/>
    <row r="4690" hidden="1" x14ac:dyDescent="0.2"/>
    <row r="4691" hidden="1" x14ac:dyDescent="0.2"/>
    <row r="4692" hidden="1" x14ac:dyDescent="0.2"/>
    <row r="4693" hidden="1" x14ac:dyDescent="0.2"/>
    <row r="4694" hidden="1" x14ac:dyDescent="0.2"/>
    <row r="4695" hidden="1" x14ac:dyDescent="0.2"/>
    <row r="4696" hidden="1" x14ac:dyDescent="0.2"/>
    <row r="4697" hidden="1" x14ac:dyDescent="0.2"/>
    <row r="4698" hidden="1" x14ac:dyDescent="0.2"/>
    <row r="4699" hidden="1" x14ac:dyDescent="0.2"/>
    <row r="4700" hidden="1" x14ac:dyDescent="0.2"/>
    <row r="4701" hidden="1" x14ac:dyDescent="0.2"/>
    <row r="4702" hidden="1" x14ac:dyDescent="0.2"/>
    <row r="4703" hidden="1" x14ac:dyDescent="0.2"/>
    <row r="4704" hidden="1" x14ac:dyDescent="0.2"/>
    <row r="4705" hidden="1" x14ac:dyDescent="0.2"/>
    <row r="4706" hidden="1" x14ac:dyDescent="0.2"/>
    <row r="4707" hidden="1" x14ac:dyDescent="0.2"/>
    <row r="4708" hidden="1" x14ac:dyDescent="0.2"/>
    <row r="4709" hidden="1" x14ac:dyDescent="0.2"/>
    <row r="4710" hidden="1" x14ac:dyDescent="0.2"/>
    <row r="4711" hidden="1" x14ac:dyDescent="0.2"/>
    <row r="4712" hidden="1" x14ac:dyDescent="0.2"/>
    <row r="4713" hidden="1" x14ac:dyDescent="0.2"/>
    <row r="4714" hidden="1" x14ac:dyDescent="0.2"/>
    <row r="4715" hidden="1" x14ac:dyDescent="0.2"/>
    <row r="4716" hidden="1" x14ac:dyDescent="0.2"/>
    <row r="4717" hidden="1" x14ac:dyDescent="0.2"/>
    <row r="4718" hidden="1" x14ac:dyDescent="0.2"/>
    <row r="4719" hidden="1" x14ac:dyDescent="0.2"/>
    <row r="4720" hidden="1" x14ac:dyDescent="0.2"/>
    <row r="4721" hidden="1" x14ac:dyDescent="0.2"/>
    <row r="4722" hidden="1" x14ac:dyDescent="0.2"/>
    <row r="4723" hidden="1" x14ac:dyDescent="0.2"/>
    <row r="4724" hidden="1" x14ac:dyDescent="0.2"/>
    <row r="4725" hidden="1" x14ac:dyDescent="0.2"/>
    <row r="4726" hidden="1" x14ac:dyDescent="0.2"/>
    <row r="4727" hidden="1" x14ac:dyDescent="0.2"/>
    <row r="4728" hidden="1" x14ac:dyDescent="0.2"/>
    <row r="4729" hidden="1" x14ac:dyDescent="0.2"/>
    <row r="4730" hidden="1" x14ac:dyDescent="0.2"/>
    <row r="4731" hidden="1" x14ac:dyDescent="0.2"/>
    <row r="4732" hidden="1" x14ac:dyDescent="0.2"/>
    <row r="4733" hidden="1" x14ac:dyDescent="0.2"/>
    <row r="4734" hidden="1" x14ac:dyDescent="0.2"/>
    <row r="4735" hidden="1" x14ac:dyDescent="0.2"/>
    <row r="4736" hidden="1" x14ac:dyDescent="0.2"/>
    <row r="4737" hidden="1" x14ac:dyDescent="0.2"/>
    <row r="4738" hidden="1" x14ac:dyDescent="0.2"/>
    <row r="4739" hidden="1" x14ac:dyDescent="0.2"/>
    <row r="4740" hidden="1" x14ac:dyDescent="0.2"/>
    <row r="4741" hidden="1" x14ac:dyDescent="0.2"/>
    <row r="4742" hidden="1" x14ac:dyDescent="0.2"/>
    <row r="4743" hidden="1" x14ac:dyDescent="0.2"/>
    <row r="4744" hidden="1" x14ac:dyDescent="0.2"/>
    <row r="4745" hidden="1" x14ac:dyDescent="0.2"/>
    <row r="4746" hidden="1" x14ac:dyDescent="0.2"/>
    <row r="4747" hidden="1" x14ac:dyDescent="0.2"/>
    <row r="4748" hidden="1" x14ac:dyDescent="0.2"/>
    <row r="4749" hidden="1" x14ac:dyDescent="0.2"/>
    <row r="4750" hidden="1" x14ac:dyDescent="0.2"/>
    <row r="4751" hidden="1" x14ac:dyDescent="0.2"/>
    <row r="4752" hidden="1" x14ac:dyDescent="0.2"/>
    <row r="4753" hidden="1" x14ac:dyDescent="0.2"/>
    <row r="4754" hidden="1" x14ac:dyDescent="0.2"/>
    <row r="4755" hidden="1" x14ac:dyDescent="0.2"/>
    <row r="4756" hidden="1" x14ac:dyDescent="0.2"/>
    <row r="4757" hidden="1" x14ac:dyDescent="0.2"/>
    <row r="4758" hidden="1" x14ac:dyDescent="0.2"/>
    <row r="4759" hidden="1" x14ac:dyDescent="0.2"/>
    <row r="4760" hidden="1" x14ac:dyDescent="0.2"/>
    <row r="4761" hidden="1" x14ac:dyDescent="0.2"/>
    <row r="4762" hidden="1" x14ac:dyDescent="0.2"/>
    <row r="4763" hidden="1" x14ac:dyDescent="0.2"/>
    <row r="4764" hidden="1" x14ac:dyDescent="0.2"/>
    <row r="4765" hidden="1" x14ac:dyDescent="0.2"/>
    <row r="4766" hidden="1" x14ac:dyDescent="0.2"/>
    <row r="4767" hidden="1" x14ac:dyDescent="0.2"/>
    <row r="4768" hidden="1" x14ac:dyDescent="0.2"/>
    <row r="4769" hidden="1" x14ac:dyDescent="0.2"/>
    <row r="4770" hidden="1" x14ac:dyDescent="0.2"/>
    <row r="4771" hidden="1" x14ac:dyDescent="0.2"/>
    <row r="4772" hidden="1" x14ac:dyDescent="0.2"/>
    <row r="4773" hidden="1" x14ac:dyDescent="0.2"/>
    <row r="4774" hidden="1" x14ac:dyDescent="0.2"/>
    <row r="4775" hidden="1" x14ac:dyDescent="0.2"/>
    <row r="4776" hidden="1" x14ac:dyDescent="0.2"/>
    <row r="4777" hidden="1" x14ac:dyDescent="0.2"/>
    <row r="4778" hidden="1" x14ac:dyDescent="0.2"/>
    <row r="4779" hidden="1" x14ac:dyDescent="0.2"/>
    <row r="4780" hidden="1" x14ac:dyDescent="0.2"/>
    <row r="4781" hidden="1" x14ac:dyDescent="0.2"/>
    <row r="4782" hidden="1" x14ac:dyDescent="0.2"/>
    <row r="4783" hidden="1" x14ac:dyDescent="0.2"/>
    <row r="4784" hidden="1" x14ac:dyDescent="0.2"/>
    <row r="4785" hidden="1" x14ac:dyDescent="0.2"/>
    <row r="4786" hidden="1" x14ac:dyDescent="0.2"/>
    <row r="4787" hidden="1" x14ac:dyDescent="0.2"/>
    <row r="4788" hidden="1" x14ac:dyDescent="0.2"/>
    <row r="4789" hidden="1" x14ac:dyDescent="0.2"/>
    <row r="4790" hidden="1" x14ac:dyDescent="0.2"/>
    <row r="4791" hidden="1" x14ac:dyDescent="0.2"/>
    <row r="4792" hidden="1" x14ac:dyDescent="0.2"/>
    <row r="4793" hidden="1" x14ac:dyDescent="0.2"/>
    <row r="4794" hidden="1" x14ac:dyDescent="0.2"/>
    <row r="4795" hidden="1" x14ac:dyDescent="0.2"/>
    <row r="4796" hidden="1" x14ac:dyDescent="0.2"/>
    <row r="4797" hidden="1" x14ac:dyDescent="0.2"/>
    <row r="4798" hidden="1" x14ac:dyDescent="0.2"/>
    <row r="4799" hidden="1" x14ac:dyDescent="0.2"/>
    <row r="4800" hidden="1" x14ac:dyDescent="0.2"/>
    <row r="4801" hidden="1" x14ac:dyDescent="0.2"/>
    <row r="4802" hidden="1" x14ac:dyDescent="0.2"/>
    <row r="4803" hidden="1" x14ac:dyDescent="0.2"/>
    <row r="4804" hidden="1" x14ac:dyDescent="0.2"/>
    <row r="4805" hidden="1" x14ac:dyDescent="0.2"/>
    <row r="4806" hidden="1" x14ac:dyDescent="0.2"/>
    <row r="4807" hidden="1" x14ac:dyDescent="0.2"/>
    <row r="4808" hidden="1" x14ac:dyDescent="0.2"/>
    <row r="4809" hidden="1" x14ac:dyDescent="0.2"/>
    <row r="4810" hidden="1" x14ac:dyDescent="0.2"/>
    <row r="4811" hidden="1" x14ac:dyDescent="0.2"/>
    <row r="4812" hidden="1" x14ac:dyDescent="0.2"/>
    <row r="4813" hidden="1" x14ac:dyDescent="0.2"/>
    <row r="4814" hidden="1" x14ac:dyDescent="0.2"/>
    <row r="4815" hidden="1" x14ac:dyDescent="0.2"/>
    <row r="4816" hidden="1" x14ac:dyDescent="0.2"/>
    <row r="4817" hidden="1" x14ac:dyDescent="0.2"/>
    <row r="4818" hidden="1" x14ac:dyDescent="0.2"/>
    <row r="4819" hidden="1" x14ac:dyDescent="0.2"/>
    <row r="4820" hidden="1" x14ac:dyDescent="0.2"/>
    <row r="4821" hidden="1" x14ac:dyDescent="0.2"/>
    <row r="4822" hidden="1" x14ac:dyDescent="0.2"/>
    <row r="4823" hidden="1" x14ac:dyDescent="0.2"/>
    <row r="4824" hidden="1" x14ac:dyDescent="0.2"/>
    <row r="4825" hidden="1" x14ac:dyDescent="0.2"/>
    <row r="4826" hidden="1" x14ac:dyDescent="0.2"/>
    <row r="4827" hidden="1" x14ac:dyDescent="0.2"/>
    <row r="4828" hidden="1" x14ac:dyDescent="0.2"/>
    <row r="4829" hidden="1" x14ac:dyDescent="0.2"/>
    <row r="4830" hidden="1" x14ac:dyDescent="0.2"/>
    <row r="4831" hidden="1" x14ac:dyDescent="0.2"/>
    <row r="4832" hidden="1" x14ac:dyDescent="0.2"/>
    <row r="4833" hidden="1" x14ac:dyDescent="0.2"/>
    <row r="4834" hidden="1" x14ac:dyDescent="0.2"/>
    <row r="4835" hidden="1" x14ac:dyDescent="0.2"/>
    <row r="4836" hidden="1" x14ac:dyDescent="0.2"/>
    <row r="4837" hidden="1" x14ac:dyDescent="0.2"/>
    <row r="4838" hidden="1" x14ac:dyDescent="0.2"/>
    <row r="4839" hidden="1" x14ac:dyDescent="0.2"/>
    <row r="4840" hidden="1" x14ac:dyDescent="0.2"/>
    <row r="4841" hidden="1" x14ac:dyDescent="0.2"/>
    <row r="4842" hidden="1" x14ac:dyDescent="0.2"/>
    <row r="4843" hidden="1" x14ac:dyDescent="0.2"/>
    <row r="4844" hidden="1" x14ac:dyDescent="0.2"/>
    <row r="4845" hidden="1" x14ac:dyDescent="0.2"/>
    <row r="4846" hidden="1" x14ac:dyDescent="0.2"/>
    <row r="4847" hidden="1" x14ac:dyDescent="0.2"/>
    <row r="4848" hidden="1" x14ac:dyDescent="0.2"/>
    <row r="4849" hidden="1" x14ac:dyDescent="0.2"/>
    <row r="4850" hidden="1" x14ac:dyDescent="0.2"/>
    <row r="4851" hidden="1" x14ac:dyDescent="0.2"/>
    <row r="4852" hidden="1" x14ac:dyDescent="0.2"/>
    <row r="4853" hidden="1" x14ac:dyDescent="0.2"/>
    <row r="4854" hidden="1" x14ac:dyDescent="0.2"/>
    <row r="4855" hidden="1" x14ac:dyDescent="0.2"/>
    <row r="4856" hidden="1" x14ac:dyDescent="0.2"/>
    <row r="4857" hidden="1" x14ac:dyDescent="0.2"/>
    <row r="4858" hidden="1" x14ac:dyDescent="0.2"/>
    <row r="4859" hidden="1" x14ac:dyDescent="0.2"/>
    <row r="4860" hidden="1" x14ac:dyDescent="0.2"/>
    <row r="4861" hidden="1" x14ac:dyDescent="0.2"/>
    <row r="4862" hidden="1" x14ac:dyDescent="0.2"/>
    <row r="4863" hidden="1" x14ac:dyDescent="0.2"/>
    <row r="4864" hidden="1" x14ac:dyDescent="0.2"/>
    <row r="4865" hidden="1" x14ac:dyDescent="0.2"/>
    <row r="4866" hidden="1" x14ac:dyDescent="0.2"/>
    <row r="4867" hidden="1" x14ac:dyDescent="0.2"/>
    <row r="4868" hidden="1" x14ac:dyDescent="0.2"/>
    <row r="4869" hidden="1" x14ac:dyDescent="0.2"/>
    <row r="4870" hidden="1" x14ac:dyDescent="0.2"/>
    <row r="4871" hidden="1" x14ac:dyDescent="0.2"/>
    <row r="4872" hidden="1" x14ac:dyDescent="0.2"/>
    <row r="4873" hidden="1" x14ac:dyDescent="0.2"/>
    <row r="4874" hidden="1" x14ac:dyDescent="0.2"/>
    <row r="4875" hidden="1" x14ac:dyDescent="0.2"/>
    <row r="4876" hidden="1" x14ac:dyDescent="0.2"/>
    <row r="4877" hidden="1" x14ac:dyDescent="0.2"/>
    <row r="4878" hidden="1" x14ac:dyDescent="0.2"/>
    <row r="4879" hidden="1" x14ac:dyDescent="0.2"/>
    <row r="4880" hidden="1" x14ac:dyDescent="0.2"/>
    <row r="4881" hidden="1" x14ac:dyDescent="0.2"/>
    <row r="4882" hidden="1" x14ac:dyDescent="0.2"/>
    <row r="4883" hidden="1" x14ac:dyDescent="0.2"/>
    <row r="4884" hidden="1" x14ac:dyDescent="0.2"/>
    <row r="4885" hidden="1" x14ac:dyDescent="0.2"/>
    <row r="4886" hidden="1" x14ac:dyDescent="0.2"/>
    <row r="4887" hidden="1" x14ac:dyDescent="0.2"/>
    <row r="4888" hidden="1" x14ac:dyDescent="0.2"/>
    <row r="4889" hidden="1" x14ac:dyDescent="0.2"/>
    <row r="4890" hidden="1" x14ac:dyDescent="0.2"/>
    <row r="4891" hidden="1" x14ac:dyDescent="0.2"/>
    <row r="4892" hidden="1" x14ac:dyDescent="0.2"/>
    <row r="4893" hidden="1" x14ac:dyDescent="0.2"/>
    <row r="4894" hidden="1" x14ac:dyDescent="0.2"/>
    <row r="4895" hidden="1" x14ac:dyDescent="0.2"/>
    <row r="4896" hidden="1" x14ac:dyDescent="0.2"/>
    <row r="4897" hidden="1" x14ac:dyDescent="0.2"/>
    <row r="4898" hidden="1" x14ac:dyDescent="0.2"/>
    <row r="4899" hidden="1" x14ac:dyDescent="0.2"/>
    <row r="4900" hidden="1" x14ac:dyDescent="0.2"/>
    <row r="4901" hidden="1" x14ac:dyDescent="0.2"/>
    <row r="4902" hidden="1" x14ac:dyDescent="0.2"/>
    <row r="4903" hidden="1" x14ac:dyDescent="0.2"/>
    <row r="4904" hidden="1" x14ac:dyDescent="0.2"/>
    <row r="4905" hidden="1" x14ac:dyDescent="0.2"/>
    <row r="4906" hidden="1" x14ac:dyDescent="0.2"/>
    <row r="4907" hidden="1" x14ac:dyDescent="0.2"/>
    <row r="4908" hidden="1" x14ac:dyDescent="0.2"/>
    <row r="4909" hidden="1" x14ac:dyDescent="0.2"/>
    <row r="4910" hidden="1" x14ac:dyDescent="0.2"/>
    <row r="4911" hidden="1" x14ac:dyDescent="0.2"/>
    <row r="4912" hidden="1" x14ac:dyDescent="0.2"/>
    <row r="4913" hidden="1" x14ac:dyDescent="0.2"/>
    <row r="4914" hidden="1" x14ac:dyDescent="0.2"/>
    <row r="4915" hidden="1" x14ac:dyDescent="0.2"/>
    <row r="4916" hidden="1" x14ac:dyDescent="0.2"/>
    <row r="4917" hidden="1" x14ac:dyDescent="0.2"/>
    <row r="4918" hidden="1" x14ac:dyDescent="0.2"/>
    <row r="4919" hidden="1" x14ac:dyDescent="0.2"/>
    <row r="4920" hidden="1" x14ac:dyDescent="0.2"/>
    <row r="4921" hidden="1" x14ac:dyDescent="0.2"/>
    <row r="4922" hidden="1" x14ac:dyDescent="0.2"/>
    <row r="4923" hidden="1" x14ac:dyDescent="0.2"/>
    <row r="4924" hidden="1" x14ac:dyDescent="0.2"/>
    <row r="4925" hidden="1" x14ac:dyDescent="0.2"/>
    <row r="4926" hidden="1" x14ac:dyDescent="0.2"/>
    <row r="4927" hidden="1" x14ac:dyDescent="0.2"/>
    <row r="4928" hidden="1" x14ac:dyDescent="0.2"/>
    <row r="4929" hidden="1" x14ac:dyDescent="0.2"/>
    <row r="4930" hidden="1" x14ac:dyDescent="0.2"/>
    <row r="4931" hidden="1" x14ac:dyDescent="0.2"/>
    <row r="4932" hidden="1" x14ac:dyDescent="0.2"/>
    <row r="4933" hidden="1" x14ac:dyDescent="0.2"/>
    <row r="4934" hidden="1" x14ac:dyDescent="0.2"/>
    <row r="4935" hidden="1" x14ac:dyDescent="0.2"/>
    <row r="4936" hidden="1" x14ac:dyDescent="0.2"/>
    <row r="4937" hidden="1" x14ac:dyDescent="0.2"/>
    <row r="4938" hidden="1" x14ac:dyDescent="0.2"/>
    <row r="4939" hidden="1" x14ac:dyDescent="0.2"/>
    <row r="4940" hidden="1" x14ac:dyDescent="0.2"/>
    <row r="4941" hidden="1" x14ac:dyDescent="0.2"/>
    <row r="4942" hidden="1" x14ac:dyDescent="0.2"/>
    <row r="4943" hidden="1" x14ac:dyDescent="0.2"/>
    <row r="4944" hidden="1" x14ac:dyDescent="0.2"/>
    <row r="4945" hidden="1" x14ac:dyDescent="0.2"/>
    <row r="4946" hidden="1" x14ac:dyDescent="0.2"/>
    <row r="4947" hidden="1" x14ac:dyDescent="0.2"/>
    <row r="4948" hidden="1" x14ac:dyDescent="0.2"/>
    <row r="4949" hidden="1" x14ac:dyDescent="0.2"/>
    <row r="4950" hidden="1" x14ac:dyDescent="0.2"/>
    <row r="4951" hidden="1" x14ac:dyDescent="0.2"/>
    <row r="4952" hidden="1" x14ac:dyDescent="0.2"/>
    <row r="4953" hidden="1" x14ac:dyDescent="0.2"/>
    <row r="4954" hidden="1" x14ac:dyDescent="0.2"/>
    <row r="4955" hidden="1" x14ac:dyDescent="0.2"/>
    <row r="4956" hidden="1" x14ac:dyDescent="0.2"/>
    <row r="4957" hidden="1" x14ac:dyDescent="0.2"/>
    <row r="4958" hidden="1" x14ac:dyDescent="0.2"/>
    <row r="4959" hidden="1" x14ac:dyDescent="0.2"/>
    <row r="4960" hidden="1" x14ac:dyDescent="0.2"/>
    <row r="4961" hidden="1" x14ac:dyDescent="0.2"/>
    <row r="4962" hidden="1" x14ac:dyDescent="0.2"/>
    <row r="4963" hidden="1" x14ac:dyDescent="0.2"/>
    <row r="4964" hidden="1" x14ac:dyDescent="0.2"/>
    <row r="4965" hidden="1" x14ac:dyDescent="0.2"/>
    <row r="4966" hidden="1" x14ac:dyDescent="0.2"/>
    <row r="4967" hidden="1" x14ac:dyDescent="0.2"/>
    <row r="4968" hidden="1" x14ac:dyDescent="0.2"/>
    <row r="4969" hidden="1" x14ac:dyDescent="0.2"/>
    <row r="4970" hidden="1" x14ac:dyDescent="0.2"/>
    <row r="4971" hidden="1" x14ac:dyDescent="0.2"/>
    <row r="4972" hidden="1" x14ac:dyDescent="0.2"/>
    <row r="4973" hidden="1" x14ac:dyDescent="0.2"/>
    <row r="4974" hidden="1" x14ac:dyDescent="0.2"/>
    <row r="4975" hidden="1" x14ac:dyDescent="0.2"/>
    <row r="4976" hidden="1" x14ac:dyDescent="0.2"/>
    <row r="4977" hidden="1" x14ac:dyDescent="0.2"/>
    <row r="4978" hidden="1" x14ac:dyDescent="0.2"/>
    <row r="4979" hidden="1" x14ac:dyDescent="0.2"/>
    <row r="4980" hidden="1" x14ac:dyDescent="0.2"/>
    <row r="4981" hidden="1" x14ac:dyDescent="0.2"/>
    <row r="4982" hidden="1" x14ac:dyDescent="0.2"/>
    <row r="4983" hidden="1" x14ac:dyDescent="0.2"/>
    <row r="4984" hidden="1" x14ac:dyDescent="0.2"/>
    <row r="4985" hidden="1" x14ac:dyDescent="0.2"/>
    <row r="4986" hidden="1" x14ac:dyDescent="0.2"/>
    <row r="4987" hidden="1" x14ac:dyDescent="0.2"/>
    <row r="4988" hidden="1" x14ac:dyDescent="0.2"/>
    <row r="4989" hidden="1" x14ac:dyDescent="0.2"/>
    <row r="4990" hidden="1" x14ac:dyDescent="0.2"/>
    <row r="4991" hidden="1" x14ac:dyDescent="0.2"/>
    <row r="4992" hidden="1" x14ac:dyDescent="0.2"/>
    <row r="4993" hidden="1" x14ac:dyDescent="0.2"/>
    <row r="4994" hidden="1" x14ac:dyDescent="0.2"/>
    <row r="4995" hidden="1" x14ac:dyDescent="0.2"/>
    <row r="4996" hidden="1" x14ac:dyDescent="0.2"/>
    <row r="4997" hidden="1" x14ac:dyDescent="0.2"/>
    <row r="4998" hidden="1" x14ac:dyDescent="0.2"/>
    <row r="4999" hidden="1" x14ac:dyDescent="0.2"/>
    <row r="5000" hidden="1" x14ac:dyDescent="0.2"/>
    <row r="5001" hidden="1" x14ac:dyDescent="0.2"/>
    <row r="5002" hidden="1" x14ac:dyDescent="0.2"/>
    <row r="5003" hidden="1" x14ac:dyDescent="0.2"/>
    <row r="5004" hidden="1" x14ac:dyDescent="0.2"/>
    <row r="5005" hidden="1" x14ac:dyDescent="0.2"/>
    <row r="5006" hidden="1" x14ac:dyDescent="0.2"/>
    <row r="5007" hidden="1" x14ac:dyDescent="0.2"/>
    <row r="5008" hidden="1" x14ac:dyDescent="0.2"/>
    <row r="5009" hidden="1" x14ac:dyDescent="0.2"/>
    <row r="5010" hidden="1" x14ac:dyDescent="0.2"/>
    <row r="5011" hidden="1" x14ac:dyDescent="0.2"/>
    <row r="5012" hidden="1" x14ac:dyDescent="0.2"/>
    <row r="5013" hidden="1" x14ac:dyDescent="0.2"/>
    <row r="5014" hidden="1" x14ac:dyDescent="0.2"/>
    <row r="5015" hidden="1" x14ac:dyDescent="0.2"/>
    <row r="5016" hidden="1" x14ac:dyDescent="0.2"/>
    <row r="5017" hidden="1" x14ac:dyDescent="0.2"/>
    <row r="5018" hidden="1" x14ac:dyDescent="0.2"/>
    <row r="5019" hidden="1" x14ac:dyDescent="0.2"/>
    <row r="5020" hidden="1" x14ac:dyDescent="0.2"/>
    <row r="5021" hidden="1" x14ac:dyDescent="0.2"/>
    <row r="5022" hidden="1" x14ac:dyDescent="0.2"/>
    <row r="5023" hidden="1" x14ac:dyDescent="0.2"/>
    <row r="5024" hidden="1" x14ac:dyDescent="0.2"/>
    <row r="5025" hidden="1" x14ac:dyDescent="0.2"/>
    <row r="5026" hidden="1" x14ac:dyDescent="0.2"/>
    <row r="5027" hidden="1" x14ac:dyDescent="0.2"/>
    <row r="5028" hidden="1" x14ac:dyDescent="0.2"/>
    <row r="5029" hidden="1" x14ac:dyDescent="0.2"/>
    <row r="5030" hidden="1" x14ac:dyDescent="0.2"/>
    <row r="5031" hidden="1" x14ac:dyDescent="0.2"/>
    <row r="5032" hidden="1" x14ac:dyDescent="0.2"/>
    <row r="5033" hidden="1" x14ac:dyDescent="0.2"/>
    <row r="5034" hidden="1" x14ac:dyDescent="0.2"/>
    <row r="5035" hidden="1" x14ac:dyDescent="0.2"/>
    <row r="5036" hidden="1" x14ac:dyDescent="0.2"/>
    <row r="5037" hidden="1" x14ac:dyDescent="0.2"/>
    <row r="5038" hidden="1" x14ac:dyDescent="0.2"/>
    <row r="5039" hidden="1" x14ac:dyDescent="0.2"/>
    <row r="5040" hidden="1" x14ac:dyDescent="0.2"/>
    <row r="5041" hidden="1" x14ac:dyDescent="0.2"/>
    <row r="5042" hidden="1" x14ac:dyDescent="0.2"/>
    <row r="5043" hidden="1" x14ac:dyDescent="0.2"/>
    <row r="5044" hidden="1" x14ac:dyDescent="0.2"/>
    <row r="5045" hidden="1" x14ac:dyDescent="0.2"/>
    <row r="5046" hidden="1" x14ac:dyDescent="0.2"/>
    <row r="5047" hidden="1" x14ac:dyDescent="0.2"/>
    <row r="5048" hidden="1" x14ac:dyDescent="0.2"/>
    <row r="5049" hidden="1" x14ac:dyDescent="0.2"/>
    <row r="5050" hidden="1" x14ac:dyDescent="0.2"/>
    <row r="5051" hidden="1" x14ac:dyDescent="0.2"/>
    <row r="5052" hidden="1" x14ac:dyDescent="0.2"/>
    <row r="5053" hidden="1" x14ac:dyDescent="0.2"/>
    <row r="5054" hidden="1" x14ac:dyDescent="0.2"/>
    <row r="5055" hidden="1" x14ac:dyDescent="0.2"/>
    <row r="5056" hidden="1" x14ac:dyDescent="0.2"/>
    <row r="5057" hidden="1" x14ac:dyDescent="0.2"/>
    <row r="5058" hidden="1" x14ac:dyDescent="0.2"/>
    <row r="5059" hidden="1" x14ac:dyDescent="0.2"/>
    <row r="5060" hidden="1" x14ac:dyDescent="0.2"/>
    <row r="5061" hidden="1" x14ac:dyDescent="0.2"/>
    <row r="5062" hidden="1" x14ac:dyDescent="0.2"/>
    <row r="5063" hidden="1" x14ac:dyDescent="0.2"/>
    <row r="5064" hidden="1" x14ac:dyDescent="0.2"/>
    <row r="5065" hidden="1" x14ac:dyDescent="0.2"/>
    <row r="5066" hidden="1" x14ac:dyDescent="0.2"/>
    <row r="5067" hidden="1" x14ac:dyDescent="0.2"/>
    <row r="5068" hidden="1" x14ac:dyDescent="0.2"/>
    <row r="5069" hidden="1" x14ac:dyDescent="0.2"/>
    <row r="5070" hidden="1" x14ac:dyDescent="0.2"/>
    <row r="5071" hidden="1" x14ac:dyDescent="0.2"/>
    <row r="5072" hidden="1" x14ac:dyDescent="0.2"/>
    <row r="5073" hidden="1" x14ac:dyDescent="0.2"/>
    <row r="5074" hidden="1" x14ac:dyDescent="0.2"/>
    <row r="5075" hidden="1" x14ac:dyDescent="0.2"/>
    <row r="5076" hidden="1" x14ac:dyDescent="0.2"/>
    <row r="5077" hidden="1" x14ac:dyDescent="0.2"/>
    <row r="5078" hidden="1" x14ac:dyDescent="0.2"/>
    <row r="5079" hidden="1" x14ac:dyDescent="0.2"/>
    <row r="5080" hidden="1" x14ac:dyDescent="0.2"/>
    <row r="5081" hidden="1" x14ac:dyDescent="0.2"/>
    <row r="5082" hidden="1" x14ac:dyDescent="0.2"/>
    <row r="5083" hidden="1" x14ac:dyDescent="0.2"/>
    <row r="5084" hidden="1" x14ac:dyDescent="0.2"/>
    <row r="5085" hidden="1" x14ac:dyDescent="0.2"/>
    <row r="5086" hidden="1" x14ac:dyDescent="0.2"/>
    <row r="5087" hidden="1" x14ac:dyDescent="0.2"/>
    <row r="5088" hidden="1" x14ac:dyDescent="0.2"/>
    <row r="5089" hidden="1" x14ac:dyDescent="0.2"/>
    <row r="5090" hidden="1" x14ac:dyDescent="0.2"/>
    <row r="5091" hidden="1" x14ac:dyDescent="0.2"/>
    <row r="5092" hidden="1" x14ac:dyDescent="0.2"/>
    <row r="5093" hidden="1" x14ac:dyDescent="0.2"/>
    <row r="5094" hidden="1" x14ac:dyDescent="0.2"/>
    <row r="5095" hidden="1" x14ac:dyDescent="0.2"/>
    <row r="5096" hidden="1" x14ac:dyDescent="0.2"/>
    <row r="5097" hidden="1" x14ac:dyDescent="0.2"/>
    <row r="5098" hidden="1" x14ac:dyDescent="0.2"/>
    <row r="5099" hidden="1" x14ac:dyDescent="0.2"/>
    <row r="5100" hidden="1" x14ac:dyDescent="0.2"/>
    <row r="5101" hidden="1" x14ac:dyDescent="0.2"/>
    <row r="5102" hidden="1" x14ac:dyDescent="0.2"/>
    <row r="5103" hidden="1" x14ac:dyDescent="0.2"/>
    <row r="5104" hidden="1" x14ac:dyDescent="0.2"/>
    <row r="5105" hidden="1" x14ac:dyDescent="0.2"/>
    <row r="5106" hidden="1" x14ac:dyDescent="0.2"/>
    <row r="5107" hidden="1" x14ac:dyDescent="0.2"/>
    <row r="5108" hidden="1" x14ac:dyDescent="0.2"/>
    <row r="5109" hidden="1" x14ac:dyDescent="0.2"/>
    <row r="5110" hidden="1" x14ac:dyDescent="0.2"/>
    <row r="5111" hidden="1" x14ac:dyDescent="0.2"/>
    <row r="5112" hidden="1" x14ac:dyDescent="0.2"/>
    <row r="5113" hidden="1" x14ac:dyDescent="0.2"/>
    <row r="5114" hidden="1" x14ac:dyDescent="0.2"/>
    <row r="5115" hidden="1" x14ac:dyDescent="0.2"/>
    <row r="5116" hidden="1" x14ac:dyDescent="0.2"/>
    <row r="5117" hidden="1" x14ac:dyDescent="0.2"/>
    <row r="5118" hidden="1" x14ac:dyDescent="0.2"/>
    <row r="5119" hidden="1" x14ac:dyDescent="0.2"/>
    <row r="5120" hidden="1" x14ac:dyDescent="0.2"/>
    <row r="5121" hidden="1" x14ac:dyDescent="0.2"/>
    <row r="5122" hidden="1" x14ac:dyDescent="0.2"/>
    <row r="5123" hidden="1" x14ac:dyDescent="0.2"/>
    <row r="5124" hidden="1" x14ac:dyDescent="0.2"/>
    <row r="5125" hidden="1" x14ac:dyDescent="0.2"/>
    <row r="5126" hidden="1" x14ac:dyDescent="0.2"/>
    <row r="5127" hidden="1" x14ac:dyDescent="0.2"/>
    <row r="5128" hidden="1" x14ac:dyDescent="0.2"/>
    <row r="5129" hidden="1" x14ac:dyDescent="0.2"/>
    <row r="5130" hidden="1" x14ac:dyDescent="0.2"/>
    <row r="5131" hidden="1" x14ac:dyDescent="0.2"/>
    <row r="5132" hidden="1" x14ac:dyDescent="0.2"/>
    <row r="5133" hidden="1" x14ac:dyDescent="0.2"/>
    <row r="5134" hidden="1" x14ac:dyDescent="0.2"/>
    <row r="5135" hidden="1" x14ac:dyDescent="0.2"/>
    <row r="5136" hidden="1" x14ac:dyDescent="0.2"/>
    <row r="5137" hidden="1" x14ac:dyDescent="0.2"/>
    <row r="5138" hidden="1" x14ac:dyDescent="0.2"/>
    <row r="5139" hidden="1" x14ac:dyDescent="0.2"/>
    <row r="5140" hidden="1" x14ac:dyDescent="0.2"/>
    <row r="5141" hidden="1" x14ac:dyDescent="0.2"/>
    <row r="5142" hidden="1" x14ac:dyDescent="0.2"/>
    <row r="5143" hidden="1" x14ac:dyDescent="0.2"/>
    <row r="5144" hidden="1" x14ac:dyDescent="0.2"/>
    <row r="5145" hidden="1" x14ac:dyDescent="0.2"/>
    <row r="5146" hidden="1" x14ac:dyDescent="0.2"/>
    <row r="5147" hidden="1" x14ac:dyDescent="0.2"/>
    <row r="5148" hidden="1" x14ac:dyDescent="0.2"/>
    <row r="5149" hidden="1" x14ac:dyDescent="0.2"/>
    <row r="5150" hidden="1" x14ac:dyDescent="0.2"/>
    <row r="5151" hidden="1" x14ac:dyDescent="0.2"/>
    <row r="5152" hidden="1" x14ac:dyDescent="0.2"/>
    <row r="5153" hidden="1" x14ac:dyDescent="0.2"/>
    <row r="5154" hidden="1" x14ac:dyDescent="0.2"/>
    <row r="5155" hidden="1" x14ac:dyDescent="0.2"/>
    <row r="5156" hidden="1" x14ac:dyDescent="0.2"/>
    <row r="5157" hidden="1" x14ac:dyDescent="0.2"/>
    <row r="5158" hidden="1" x14ac:dyDescent="0.2"/>
    <row r="5159" hidden="1" x14ac:dyDescent="0.2"/>
    <row r="5160" hidden="1" x14ac:dyDescent="0.2"/>
    <row r="5161" hidden="1" x14ac:dyDescent="0.2"/>
    <row r="5162" hidden="1" x14ac:dyDescent="0.2"/>
    <row r="5163" hidden="1" x14ac:dyDescent="0.2"/>
    <row r="5164" hidden="1" x14ac:dyDescent="0.2"/>
    <row r="5165" hidden="1" x14ac:dyDescent="0.2"/>
    <row r="5166" hidden="1" x14ac:dyDescent="0.2"/>
    <row r="5167" hidden="1" x14ac:dyDescent="0.2"/>
    <row r="5168" hidden="1" x14ac:dyDescent="0.2"/>
    <row r="5169" hidden="1" x14ac:dyDescent="0.2"/>
    <row r="5170" hidden="1" x14ac:dyDescent="0.2"/>
    <row r="5171" hidden="1" x14ac:dyDescent="0.2"/>
    <row r="5172" hidden="1" x14ac:dyDescent="0.2"/>
    <row r="5173" hidden="1" x14ac:dyDescent="0.2"/>
    <row r="5174" hidden="1" x14ac:dyDescent="0.2"/>
    <row r="5175" hidden="1" x14ac:dyDescent="0.2"/>
    <row r="5176" hidden="1" x14ac:dyDescent="0.2"/>
    <row r="5177" hidden="1" x14ac:dyDescent="0.2"/>
    <row r="5178" hidden="1" x14ac:dyDescent="0.2"/>
    <row r="5179" hidden="1" x14ac:dyDescent="0.2"/>
    <row r="5180" hidden="1" x14ac:dyDescent="0.2"/>
    <row r="5181" hidden="1" x14ac:dyDescent="0.2"/>
    <row r="5182" hidden="1" x14ac:dyDescent="0.2"/>
    <row r="5183" hidden="1" x14ac:dyDescent="0.2"/>
    <row r="5184" hidden="1" x14ac:dyDescent="0.2"/>
    <row r="5185" hidden="1" x14ac:dyDescent="0.2"/>
    <row r="5186" hidden="1" x14ac:dyDescent="0.2"/>
    <row r="5187" hidden="1" x14ac:dyDescent="0.2"/>
    <row r="5188" hidden="1" x14ac:dyDescent="0.2"/>
    <row r="5189" hidden="1" x14ac:dyDescent="0.2"/>
    <row r="5190" hidden="1" x14ac:dyDescent="0.2"/>
    <row r="5191" hidden="1" x14ac:dyDescent="0.2"/>
    <row r="5192" hidden="1" x14ac:dyDescent="0.2"/>
    <row r="5193" hidden="1" x14ac:dyDescent="0.2"/>
    <row r="5194" hidden="1" x14ac:dyDescent="0.2"/>
    <row r="5195" hidden="1" x14ac:dyDescent="0.2"/>
    <row r="5196" hidden="1" x14ac:dyDescent="0.2"/>
    <row r="5197" hidden="1" x14ac:dyDescent="0.2"/>
    <row r="5198" hidden="1" x14ac:dyDescent="0.2"/>
    <row r="5199" hidden="1" x14ac:dyDescent="0.2"/>
    <row r="5200" hidden="1" x14ac:dyDescent="0.2"/>
    <row r="5201" hidden="1" x14ac:dyDescent="0.2"/>
    <row r="5202" hidden="1" x14ac:dyDescent="0.2"/>
    <row r="5203" hidden="1" x14ac:dyDescent="0.2"/>
    <row r="5204" hidden="1" x14ac:dyDescent="0.2"/>
    <row r="5205" hidden="1" x14ac:dyDescent="0.2"/>
    <row r="5206" hidden="1" x14ac:dyDescent="0.2"/>
    <row r="5207" hidden="1" x14ac:dyDescent="0.2"/>
    <row r="5208" hidden="1" x14ac:dyDescent="0.2"/>
    <row r="5209" hidden="1" x14ac:dyDescent="0.2"/>
    <row r="5210" hidden="1" x14ac:dyDescent="0.2"/>
    <row r="5211" hidden="1" x14ac:dyDescent="0.2"/>
    <row r="5212" hidden="1" x14ac:dyDescent="0.2"/>
    <row r="5213" hidden="1" x14ac:dyDescent="0.2"/>
    <row r="5214" hidden="1" x14ac:dyDescent="0.2"/>
    <row r="5215" hidden="1" x14ac:dyDescent="0.2"/>
    <row r="5216" hidden="1" x14ac:dyDescent="0.2"/>
    <row r="5217" hidden="1" x14ac:dyDescent="0.2"/>
    <row r="5218" hidden="1" x14ac:dyDescent="0.2"/>
    <row r="5219" hidden="1" x14ac:dyDescent="0.2"/>
    <row r="5220" hidden="1" x14ac:dyDescent="0.2"/>
    <row r="5221" hidden="1" x14ac:dyDescent="0.2"/>
    <row r="5222" hidden="1" x14ac:dyDescent="0.2"/>
    <row r="5223" hidden="1" x14ac:dyDescent="0.2"/>
    <row r="5224" hidden="1" x14ac:dyDescent="0.2"/>
    <row r="5225" hidden="1" x14ac:dyDescent="0.2"/>
    <row r="5226" hidden="1" x14ac:dyDescent="0.2"/>
    <row r="5227" hidden="1" x14ac:dyDescent="0.2"/>
    <row r="5228" hidden="1" x14ac:dyDescent="0.2"/>
    <row r="5229" hidden="1" x14ac:dyDescent="0.2"/>
    <row r="5230" hidden="1" x14ac:dyDescent="0.2"/>
    <row r="5231" hidden="1" x14ac:dyDescent="0.2"/>
    <row r="5232" hidden="1" x14ac:dyDescent="0.2"/>
    <row r="5233" hidden="1" x14ac:dyDescent="0.2"/>
    <row r="5234" hidden="1" x14ac:dyDescent="0.2"/>
    <row r="5235" hidden="1" x14ac:dyDescent="0.2"/>
    <row r="5236" hidden="1" x14ac:dyDescent="0.2"/>
    <row r="5237" hidden="1" x14ac:dyDescent="0.2"/>
    <row r="5238" hidden="1" x14ac:dyDescent="0.2"/>
    <row r="5239" hidden="1" x14ac:dyDescent="0.2"/>
    <row r="5240" hidden="1" x14ac:dyDescent="0.2"/>
    <row r="5241" hidden="1" x14ac:dyDescent="0.2"/>
    <row r="5242" hidden="1" x14ac:dyDescent="0.2"/>
    <row r="5243" hidden="1" x14ac:dyDescent="0.2"/>
    <row r="5244" hidden="1" x14ac:dyDescent="0.2"/>
    <row r="5245" hidden="1" x14ac:dyDescent="0.2"/>
    <row r="5246" hidden="1" x14ac:dyDescent="0.2"/>
    <row r="5247" hidden="1" x14ac:dyDescent="0.2"/>
    <row r="5248" hidden="1" x14ac:dyDescent="0.2"/>
    <row r="5249" hidden="1" x14ac:dyDescent="0.2"/>
    <row r="5250" hidden="1" x14ac:dyDescent="0.2"/>
    <row r="5251" hidden="1" x14ac:dyDescent="0.2"/>
    <row r="5252" hidden="1" x14ac:dyDescent="0.2"/>
    <row r="5253" hidden="1" x14ac:dyDescent="0.2"/>
    <row r="5254" hidden="1" x14ac:dyDescent="0.2"/>
    <row r="5255" hidden="1" x14ac:dyDescent="0.2"/>
    <row r="5256" hidden="1" x14ac:dyDescent="0.2"/>
    <row r="5257" hidden="1" x14ac:dyDescent="0.2"/>
    <row r="5258" hidden="1" x14ac:dyDescent="0.2"/>
    <row r="5259" hidden="1" x14ac:dyDescent="0.2"/>
    <row r="5260" hidden="1" x14ac:dyDescent="0.2"/>
    <row r="5261" hidden="1" x14ac:dyDescent="0.2"/>
    <row r="5262" hidden="1" x14ac:dyDescent="0.2"/>
    <row r="5263" hidden="1" x14ac:dyDescent="0.2"/>
    <row r="5264" hidden="1" x14ac:dyDescent="0.2"/>
    <row r="5265" hidden="1" x14ac:dyDescent="0.2"/>
    <row r="5266" hidden="1" x14ac:dyDescent="0.2"/>
    <row r="5267" hidden="1" x14ac:dyDescent="0.2"/>
    <row r="5268" hidden="1" x14ac:dyDescent="0.2"/>
    <row r="5269" hidden="1" x14ac:dyDescent="0.2"/>
    <row r="5270" hidden="1" x14ac:dyDescent="0.2"/>
    <row r="5271" hidden="1" x14ac:dyDescent="0.2"/>
    <row r="5272" hidden="1" x14ac:dyDescent="0.2"/>
    <row r="5273" hidden="1" x14ac:dyDescent="0.2"/>
    <row r="5274" hidden="1" x14ac:dyDescent="0.2"/>
    <row r="5275" hidden="1" x14ac:dyDescent="0.2"/>
    <row r="5276" hidden="1" x14ac:dyDescent="0.2"/>
    <row r="5277" hidden="1" x14ac:dyDescent="0.2"/>
    <row r="5278" hidden="1" x14ac:dyDescent="0.2"/>
    <row r="5279" hidden="1" x14ac:dyDescent="0.2"/>
    <row r="5280" hidden="1" x14ac:dyDescent="0.2"/>
    <row r="5281" hidden="1" x14ac:dyDescent="0.2"/>
    <row r="5282" hidden="1" x14ac:dyDescent="0.2"/>
    <row r="5283" hidden="1" x14ac:dyDescent="0.2"/>
    <row r="5284" hidden="1" x14ac:dyDescent="0.2"/>
    <row r="5285" hidden="1" x14ac:dyDescent="0.2"/>
    <row r="5286" hidden="1" x14ac:dyDescent="0.2"/>
    <row r="5287" hidden="1" x14ac:dyDescent="0.2"/>
    <row r="5288" hidden="1" x14ac:dyDescent="0.2"/>
    <row r="5289" hidden="1" x14ac:dyDescent="0.2"/>
    <row r="5290" hidden="1" x14ac:dyDescent="0.2"/>
    <row r="5291" hidden="1" x14ac:dyDescent="0.2"/>
    <row r="5292" hidden="1" x14ac:dyDescent="0.2"/>
    <row r="5293" hidden="1" x14ac:dyDescent="0.2"/>
    <row r="5294" hidden="1" x14ac:dyDescent="0.2"/>
    <row r="5295" hidden="1" x14ac:dyDescent="0.2"/>
    <row r="5296" hidden="1" x14ac:dyDescent="0.2"/>
    <row r="5297" hidden="1" x14ac:dyDescent="0.2"/>
    <row r="5298" hidden="1" x14ac:dyDescent="0.2"/>
    <row r="5299" hidden="1" x14ac:dyDescent="0.2"/>
    <row r="5300" hidden="1" x14ac:dyDescent="0.2"/>
    <row r="5301" hidden="1" x14ac:dyDescent="0.2"/>
    <row r="5302" hidden="1" x14ac:dyDescent="0.2"/>
    <row r="5303" hidden="1" x14ac:dyDescent="0.2"/>
    <row r="5304" hidden="1" x14ac:dyDescent="0.2"/>
    <row r="5305" hidden="1" x14ac:dyDescent="0.2"/>
    <row r="5306" hidden="1" x14ac:dyDescent="0.2"/>
    <row r="5307" hidden="1" x14ac:dyDescent="0.2"/>
    <row r="5308" hidden="1" x14ac:dyDescent="0.2"/>
    <row r="5309" hidden="1" x14ac:dyDescent="0.2"/>
    <row r="5310" hidden="1" x14ac:dyDescent="0.2"/>
    <row r="5311" hidden="1" x14ac:dyDescent="0.2"/>
    <row r="5312" hidden="1" x14ac:dyDescent="0.2"/>
    <row r="5313" hidden="1" x14ac:dyDescent="0.2"/>
    <row r="5314" hidden="1" x14ac:dyDescent="0.2"/>
    <row r="5315" hidden="1" x14ac:dyDescent="0.2"/>
    <row r="5316" hidden="1" x14ac:dyDescent="0.2"/>
    <row r="5317" hidden="1" x14ac:dyDescent="0.2"/>
    <row r="5318" hidden="1" x14ac:dyDescent="0.2"/>
    <row r="5319" hidden="1" x14ac:dyDescent="0.2"/>
    <row r="5320" hidden="1" x14ac:dyDescent="0.2"/>
    <row r="5321" hidden="1" x14ac:dyDescent="0.2"/>
    <row r="5322" hidden="1" x14ac:dyDescent="0.2"/>
    <row r="5323" hidden="1" x14ac:dyDescent="0.2"/>
    <row r="5324" hidden="1" x14ac:dyDescent="0.2"/>
    <row r="5325" hidden="1" x14ac:dyDescent="0.2"/>
    <row r="5326" hidden="1" x14ac:dyDescent="0.2"/>
    <row r="5327" hidden="1" x14ac:dyDescent="0.2"/>
    <row r="5328" hidden="1" x14ac:dyDescent="0.2"/>
    <row r="5329" hidden="1" x14ac:dyDescent="0.2"/>
    <row r="5330" hidden="1" x14ac:dyDescent="0.2"/>
    <row r="5331" hidden="1" x14ac:dyDescent="0.2"/>
    <row r="5332" hidden="1" x14ac:dyDescent="0.2"/>
    <row r="5333" hidden="1" x14ac:dyDescent="0.2"/>
    <row r="5334" hidden="1" x14ac:dyDescent="0.2"/>
    <row r="5335" hidden="1" x14ac:dyDescent="0.2"/>
    <row r="5336" hidden="1" x14ac:dyDescent="0.2"/>
    <row r="5337" hidden="1" x14ac:dyDescent="0.2"/>
    <row r="5338" hidden="1" x14ac:dyDescent="0.2"/>
    <row r="5339" hidden="1" x14ac:dyDescent="0.2"/>
    <row r="5340" hidden="1" x14ac:dyDescent="0.2"/>
    <row r="5341" hidden="1" x14ac:dyDescent="0.2"/>
    <row r="5342" hidden="1" x14ac:dyDescent="0.2"/>
    <row r="5343" hidden="1" x14ac:dyDescent="0.2"/>
    <row r="5344" hidden="1" x14ac:dyDescent="0.2"/>
    <row r="5345" hidden="1" x14ac:dyDescent="0.2"/>
    <row r="5346" hidden="1" x14ac:dyDescent="0.2"/>
    <row r="5347" hidden="1" x14ac:dyDescent="0.2"/>
    <row r="5348" hidden="1" x14ac:dyDescent="0.2"/>
    <row r="5349" hidden="1" x14ac:dyDescent="0.2"/>
    <row r="5350" hidden="1" x14ac:dyDescent="0.2"/>
    <row r="5351" hidden="1" x14ac:dyDescent="0.2"/>
    <row r="5352" hidden="1" x14ac:dyDescent="0.2"/>
    <row r="5353" hidden="1" x14ac:dyDescent="0.2"/>
    <row r="5354" hidden="1" x14ac:dyDescent="0.2"/>
    <row r="5355" hidden="1" x14ac:dyDescent="0.2"/>
    <row r="5356" hidden="1" x14ac:dyDescent="0.2"/>
    <row r="5357" hidden="1" x14ac:dyDescent="0.2"/>
    <row r="5358" hidden="1" x14ac:dyDescent="0.2"/>
    <row r="5359" hidden="1" x14ac:dyDescent="0.2"/>
    <row r="5360" hidden="1" x14ac:dyDescent="0.2"/>
    <row r="5361" hidden="1" x14ac:dyDescent="0.2"/>
    <row r="5362" hidden="1" x14ac:dyDescent="0.2"/>
    <row r="5363" hidden="1" x14ac:dyDescent="0.2"/>
    <row r="5364" hidden="1" x14ac:dyDescent="0.2"/>
    <row r="5365" hidden="1" x14ac:dyDescent="0.2"/>
    <row r="5366" hidden="1" x14ac:dyDescent="0.2"/>
    <row r="5367" hidden="1" x14ac:dyDescent="0.2"/>
    <row r="5368" hidden="1" x14ac:dyDescent="0.2"/>
    <row r="5369" hidden="1" x14ac:dyDescent="0.2"/>
    <row r="5370" hidden="1" x14ac:dyDescent="0.2"/>
    <row r="5371" hidden="1" x14ac:dyDescent="0.2"/>
    <row r="5372" hidden="1" x14ac:dyDescent="0.2"/>
    <row r="5373" hidden="1" x14ac:dyDescent="0.2"/>
    <row r="5374" hidden="1" x14ac:dyDescent="0.2"/>
    <row r="5375" hidden="1" x14ac:dyDescent="0.2"/>
    <row r="5376" hidden="1" x14ac:dyDescent="0.2"/>
    <row r="5377" hidden="1" x14ac:dyDescent="0.2"/>
    <row r="5378" hidden="1" x14ac:dyDescent="0.2"/>
    <row r="5379" hidden="1" x14ac:dyDescent="0.2"/>
    <row r="5380" hidden="1" x14ac:dyDescent="0.2"/>
    <row r="5381" hidden="1" x14ac:dyDescent="0.2"/>
    <row r="5382" hidden="1" x14ac:dyDescent="0.2"/>
    <row r="5383" hidden="1" x14ac:dyDescent="0.2"/>
    <row r="5384" hidden="1" x14ac:dyDescent="0.2"/>
    <row r="5385" hidden="1" x14ac:dyDescent="0.2"/>
    <row r="5386" hidden="1" x14ac:dyDescent="0.2"/>
    <row r="5387" hidden="1" x14ac:dyDescent="0.2"/>
    <row r="5388" hidden="1" x14ac:dyDescent="0.2"/>
    <row r="5389" hidden="1" x14ac:dyDescent="0.2"/>
    <row r="5390" hidden="1" x14ac:dyDescent="0.2"/>
    <row r="5391" hidden="1" x14ac:dyDescent="0.2"/>
    <row r="5392" hidden="1" x14ac:dyDescent="0.2"/>
    <row r="5393" hidden="1" x14ac:dyDescent="0.2"/>
    <row r="5394" hidden="1" x14ac:dyDescent="0.2"/>
    <row r="5395" hidden="1" x14ac:dyDescent="0.2"/>
    <row r="5396" hidden="1" x14ac:dyDescent="0.2"/>
    <row r="5397" hidden="1" x14ac:dyDescent="0.2"/>
    <row r="5398" hidden="1" x14ac:dyDescent="0.2"/>
    <row r="5399" hidden="1" x14ac:dyDescent="0.2"/>
    <row r="5400" hidden="1" x14ac:dyDescent="0.2"/>
    <row r="5401" hidden="1" x14ac:dyDescent="0.2"/>
    <row r="5402" hidden="1" x14ac:dyDescent="0.2"/>
    <row r="5403" hidden="1" x14ac:dyDescent="0.2"/>
    <row r="5404" hidden="1" x14ac:dyDescent="0.2"/>
    <row r="5405" hidden="1" x14ac:dyDescent="0.2"/>
    <row r="5406" hidden="1" x14ac:dyDescent="0.2"/>
    <row r="5407" hidden="1" x14ac:dyDescent="0.2"/>
    <row r="5408" hidden="1" x14ac:dyDescent="0.2"/>
    <row r="5409" hidden="1" x14ac:dyDescent="0.2"/>
    <row r="5410" hidden="1" x14ac:dyDescent="0.2"/>
    <row r="5411" hidden="1" x14ac:dyDescent="0.2"/>
    <row r="5412" hidden="1" x14ac:dyDescent="0.2"/>
    <row r="5413" hidden="1" x14ac:dyDescent="0.2"/>
    <row r="5414" hidden="1" x14ac:dyDescent="0.2"/>
    <row r="5415" hidden="1" x14ac:dyDescent="0.2"/>
    <row r="5416" hidden="1" x14ac:dyDescent="0.2"/>
    <row r="5417" hidden="1" x14ac:dyDescent="0.2"/>
    <row r="5418" hidden="1" x14ac:dyDescent="0.2"/>
    <row r="5419" hidden="1" x14ac:dyDescent="0.2"/>
    <row r="5420" hidden="1" x14ac:dyDescent="0.2"/>
    <row r="5421" hidden="1" x14ac:dyDescent="0.2"/>
    <row r="5422" hidden="1" x14ac:dyDescent="0.2"/>
    <row r="5423" hidden="1" x14ac:dyDescent="0.2"/>
    <row r="5424" hidden="1" x14ac:dyDescent="0.2"/>
    <row r="5425" hidden="1" x14ac:dyDescent="0.2"/>
    <row r="5426" hidden="1" x14ac:dyDescent="0.2"/>
    <row r="5427" hidden="1" x14ac:dyDescent="0.2"/>
    <row r="5428" hidden="1" x14ac:dyDescent="0.2"/>
    <row r="5429" hidden="1" x14ac:dyDescent="0.2"/>
    <row r="5430" hidden="1" x14ac:dyDescent="0.2"/>
    <row r="5431" hidden="1" x14ac:dyDescent="0.2"/>
    <row r="5432" hidden="1" x14ac:dyDescent="0.2"/>
    <row r="5433" hidden="1" x14ac:dyDescent="0.2"/>
    <row r="5434" hidden="1" x14ac:dyDescent="0.2"/>
    <row r="5435" hidden="1" x14ac:dyDescent="0.2"/>
    <row r="5436" hidden="1" x14ac:dyDescent="0.2"/>
    <row r="5437" hidden="1" x14ac:dyDescent="0.2"/>
    <row r="5438" hidden="1" x14ac:dyDescent="0.2"/>
    <row r="5439" hidden="1" x14ac:dyDescent="0.2"/>
    <row r="5440" hidden="1" x14ac:dyDescent="0.2"/>
    <row r="5441" hidden="1" x14ac:dyDescent="0.2"/>
    <row r="5442" hidden="1" x14ac:dyDescent="0.2"/>
    <row r="5443" hidden="1" x14ac:dyDescent="0.2"/>
    <row r="5444" hidden="1" x14ac:dyDescent="0.2"/>
    <row r="5445" hidden="1" x14ac:dyDescent="0.2"/>
    <row r="5446" hidden="1" x14ac:dyDescent="0.2"/>
    <row r="5447" hidden="1" x14ac:dyDescent="0.2"/>
    <row r="5448" hidden="1" x14ac:dyDescent="0.2"/>
    <row r="5449" hidden="1" x14ac:dyDescent="0.2"/>
    <row r="5450" hidden="1" x14ac:dyDescent="0.2"/>
    <row r="5451" hidden="1" x14ac:dyDescent="0.2"/>
    <row r="5452" hidden="1" x14ac:dyDescent="0.2"/>
    <row r="5453" hidden="1" x14ac:dyDescent="0.2"/>
    <row r="5454" hidden="1" x14ac:dyDescent="0.2"/>
    <row r="5455" hidden="1" x14ac:dyDescent="0.2"/>
    <row r="5456" hidden="1" x14ac:dyDescent="0.2"/>
    <row r="5457" hidden="1" x14ac:dyDescent="0.2"/>
    <row r="5458" hidden="1" x14ac:dyDescent="0.2"/>
    <row r="5459" hidden="1" x14ac:dyDescent="0.2"/>
    <row r="5460" hidden="1" x14ac:dyDescent="0.2"/>
    <row r="5461" hidden="1" x14ac:dyDescent="0.2"/>
    <row r="5462" hidden="1" x14ac:dyDescent="0.2"/>
    <row r="5463" hidden="1" x14ac:dyDescent="0.2"/>
    <row r="5464" hidden="1" x14ac:dyDescent="0.2"/>
    <row r="5465" hidden="1" x14ac:dyDescent="0.2"/>
    <row r="5466" hidden="1" x14ac:dyDescent="0.2"/>
    <row r="5467" hidden="1" x14ac:dyDescent="0.2"/>
    <row r="5468" hidden="1" x14ac:dyDescent="0.2"/>
    <row r="5469" hidden="1" x14ac:dyDescent="0.2"/>
    <row r="5470" hidden="1" x14ac:dyDescent="0.2"/>
    <row r="5471" hidden="1" x14ac:dyDescent="0.2"/>
    <row r="5472" hidden="1" x14ac:dyDescent="0.2"/>
    <row r="5473" hidden="1" x14ac:dyDescent="0.2"/>
    <row r="5474" hidden="1" x14ac:dyDescent="0.2"/>
    <row r="5475" hidden="1" x14ac:dyDescent="0.2"/>
    <row r="5476" hidden="1" x14ac:dyDescent="0.2"/>
    <row r="5477" hidden="1" x14ac:dyDescent="0.2"/>
    <row r="5478" hidden="1" x14ac:dyDescent="0.2"/>
    <row r="5479" hidden="1" x14ac:dyDescent="0.2"/>
    <row r="5480" hidden="1" x14ac:dyDescent="0.2"/>
    <row r="5481" hidden="1" x14ac:dyDescent="0.2"/>
    <row r="5482" hidden="1" x14ac:dyDescent="0.2"/>
    <row r="5483" hidden="1" x14ac:dyDescent="0.2"/>
    <row r="5484" hidden="1" x14ac:dyDescent="0.2"/>
    <row r="5485" hidden="1" x14ac:dyDescent="0.2"/>
    <row r="5486" hidden="1" x14ac:dyDescent="0.2"/>
    <row r="5487" hidden="1" x14ac:dyDescent="0.2"/>
    <row r="5488" hidden="1" x14ac:dyDescent="0.2"/>
    <row r="5489" hidden="1" x14ac:dyDescent="0.2"/>
    <row r="5490" hidden="1" x14ac:dyDescent="0.2"/>
    <row r="5491" hidden="1" x14ac:dyDescent="0.2"/>
    <row r="5492" hidden="1" x14ac:dyDescent="0.2"/>
    <row r="5493" hidden="1" x14ac:dyDescent="0.2"/>
    <row r="5494" hidden="1" x14ac:dyDescent="0.2"/>
    <row r="5495" hidden="1" x14ac:dyDescent="0.2"/>
    <row r="5496" hidden="1" x14ac:dyDescent="0.2"/>
    <row r="5497" hidden="1" x14ac:dyDescent="0.2"/>
    <row r="5498" hidden="1" x14ac:dyDescent="0.2"/>
    <row r="5499" hidden="1" x14ac:dyDescent="0.2"/>
    <row r="5500" hidden="1" x14ac:dyDescent="0.2"/>
    <row r="5501" hidden="1" x14ac:dyDescent="0.2"/>
    <row r="5502" hidden="1" x14ac:dyDescent="0.2"/>
    <row r="5503" hidden="1" x14ac:dyDescent="0.2"/>
    <row r="5504" hidden="1" x14ac:dyDescent="0.2"/>
    <row r="5505" hidden="1" x14ac:dyDescent="0.2"/>
    <row r="5506" hidden="1" x14ac:dyDescent="0.2"/>
    <row r="5507" hidden="1" x14ac:dyDescent="0.2"/>
    <row r="5508" hidden="1" x14ac:dyDescent="0.2"/>
    <row r="5509" hidden="1" x14ac:dyDescent="0.2"/>
    <row r="5510" hidden="1" x14ac:dyDescent="0.2"/>
    <row r="5511" hidden="1" x14ac:dyDescent="0.2"/>
    <row r="5512" hidden="1" x14ac:dyDescent="0.2"/>
    <row r="5513" hidden="1" x14ac:dyDescent="0.2"/>
    <row r="5514" hidden="1" x14ac:dyDescent="0.2"/>
    <row r="5515" hidden="1" x14ac:dyDescent="0.2"/>
    <row r="5516" hidden="1" x14ac:dyDescent="0.2"/>
    <row r="5517" hidden="1" x14ac:dyDescent="0.2"/>
    <row r="5518" hidden="1" x14ac:dyDescent="0.2"/>
    <row r="5519" hidden="1" x14ac:dyDescent="0.2"/>
    <row r="5520" hidden="1" x14ac:dyDescent="0.2"/>
    <row r="5521" hidden="1" x14ac:dyDescent="0.2"/>
    <row r="5522" hidden="1" x14ac:dyDescent="0.2"/>
    <row r="5523" hidden="1" x14ac:dyDescent="0.2"/>
    <row r="5524" hidden="1" x14ac:dyDescent="0.2"/>
    <row r="5525" hidden="1" x14ac:dyDescent="0.2"/>
    <row r="5526" hidden="1" x14ac:dyDescent="0.2"/>
    <row r="5527" hidden="1" x14ac:dyDescent="0.2"/>
    <row r="5528" hidden="1" x14ac:dyDescent="0.2"/>
    <row r="5529" hidden="1" x14ac:dyDescent="0.2"/>
    <row r="5530" hidden="1" x14ac:dyDescent="0.2"/>
    <row r="5531" hidden="1" x14ac:dyDescent="0.2"/>
    <row r="5532" hidden="1" x14ac:dyDescent="0.2"/>
    <row r="5533" hidden="1" x14ac:dyDescent="0.2"/>
    <row r="5534" hidden="1" x14ac:dyDescent="0.2"/>
    <row r="5535" hidden="1" x14ac:dyDescent="0.2"/>
    <row r="5536" hidden="1" x14ac:dyDescent="0.2"/>
    <row r="5537" hidden="1" x14ac:dyDescent="0.2"/>
    <row r="5538" hidden="1" x14ac:dyDescent="0.2"/>
    <row r="5539" hidden="1" x14ac:dyDescent="0.2"/>
    <row r="5540" hidden="1" x14ac:dyDescent="0.2"/>
    <row r="5541" hidden="1" x14ac:dyDescent="0.2"/>
    <row r="5542" hidden="1" x14ac:dyDescent="0.2"/>
    <row r="5543" hidden="1" x14ac:dyDescent="0.2"/>
    <row r="5544" hidden="1" x14ac:dyDescent="0.2"/>
    <row r="5545" hidden="1" x14ac:dyDescent="0.2"/>
    <row r="5546" hidden="1" x14ac:dyDescent="0.2"/>
    <row r="5547" hidden="1" x14ac:dyDescent="0.2"/>
    <row r="5548" hidden="1" x14ac:dyDescent="0.2"/>
    <row r="5549" hidden="1" x14ac:dyDescent="0.2"/>
    <row r="5550" hidden="1" x14ac:dyDescent="0.2"/>
    <row r="5551" hidden="1" x14ac:dyDescent="0.2"/>
    <row r="5552" hidden="1" x14ac:dyDescent="0.2"/>
    <row r="5553" hidden="1" x14ac:dyDescent="0.2"/>
    <row r="5554" hidden="1" x14ac:dyDescent="0.2"/>
    <row r="5555" hidden="1" x14ac:dyDescent="0.2"/>
    <row r="5556" hidden="1" x14ac:dyDescent="0.2"/>
    <row r="5557" hidden="1" x14ac:dyDescent="0.2"/>
    <row r="5558" hidden="1" x14ac:dyDescent="0.2"/>
    <row r="5559" hidden="1" x14ac:dyDescent="0.2"/>
    <row r="5560" hidden="1" x14ac:dyDescent="0.2"/>
    <row r="5561" hidden="1" x14ac:dyDescent="0.2"/>
    <row r="5562" hidden="1" x14ac:dyDescent="0.2"/>
    <row r="5563" hidden="1" x14ac:dyDescent="0.2"/>
    <row r="5564" hidden="1" x14ac:dyDescent="0.2"/>
    <row r="5565" hidden="1" x14ac:dyDescent="0.2"/>
    <row r="5566" hidden="1" x14ac:dyDescent="0.2"/>
    <row r="5567" hidden="1" x14ac:dyDescent="0.2"/>
    <row r="5568" hidden="1" x14ac:dyDescent="0.2"/>
    <row r="5569" hidden="1" x14ac:dyDescent="0.2"/>
    <row r="5570" hidden="1" x14ac:dyDescent="0.2"/>
    <row r="5571" hidden="1" x14ac:dyDescent="0.2"/>
    <row r="5572" hidden="1" x14ac:dyDescent="0.2"/>
    <row r="5573" hidden="1" x14ac:dyDescent="0.2"/>
    <row r="5574" hidden="1" x14ac:dyDescent="0.2"/>
    <row r="5575" hidden="1" x14ac:dyDescent="0.2"/>
    <row r="5576" hidden="1" x14ac:dyDescent="0.2"/>
    <row r="5577" hidden="1" x14ac:dyDescent="0.2"/>
    <row r="5578" hidden="1" x14ac:dyDescent="0.2"/>
    <row r="5579" hidden="1" x14ac:dyDescent="0.2"/>
    <row r="5580" hidden="1" x14ac:dyDescent="0.2"/>
    <row r="5581" hidden="1" x14ac:dyDescent="0.2"/>
    <row r="5582" hidden="1" x14ac:dyDescent="0.2"/>
    <row r="5583" hidden="1" x14ac:dyDescent="0.2"/>
    <row r="5584" hidden="1" x14ac:dyDescent="0.2"/>
    <row r="5585" hidden="1" x14ac:dyDescent="0.2"/>
    <row r="5586" hidden="1" x14ac:dyDescent="0.2"/>
    <row r="5587" hidden="1" x14ac:dyDescent="0.2"/>
    <row r="5588" hidden="1" x14ac:dyDescent="0.2"/>
    <row r="5589" hidden="1" x14ac:dyDescent="0.2"/>
    <row r="5590" hidden="1" x14ac:dyDescent="0.2"/>
    <row r="5591" hidden="1" x14ac:dyDescent="0.2"/>
    <row r="5592" hidden="1" x14ac:dyDescent="0.2"/>
    <row r="5593" hidden="1" x14ac:dyDescent="0.2"/>
    <row r="5594" hidden="1" x14ac:dyDescent="0.2"/>
    <row r="5595" hidden="1" x14ac:dyDescent="0.2"/>
    <row r="5596" hidden="1" x14ac:dyDescent="0.2"/>
    <row r="5597" hidden="1" x14ac:dyDescent="0.2"/>
    <row r="5598" hidden="1" x14ac:dyDescent="0.2"/>
    <row r="5599" hidden="1" x14ac:dyDescent="0.2"/>
    <row r="5600" hidden="1" x14ac:dyDescent="0.2"/>
    <row r="5601" hidden="1" x14ac:dyDescent="0.2"/>
    <row r="5602" hidden="1" x14ac:dyDescent="0.2"/>
    <row r="5603" hidden="1" x14ac:dyDescent="0.2"/>
    <row r="5604" hidden="1" x14ac:dyDescent="0.2"/>
    <row r="5605" hidden="1" x14ac:dyDescent="0.2"/>
    <row r="5606" hidden="1" x14ac:dyDescent="0.2"/>
    <row r="5607" hidden="1" x14ac:dyDescent="0.2"/>
    <row r="5608" hidden="1" x14ac:dyDescent="0.2"/>
    <row r="5609" hidden="1" x14ac:dyDescent="0.2"/>
    <row r="5610" hidden="1" x14ac:dyDescent="0.2"/>
    <row r="5611" hidden="1" x14ac:dyDescent="0.2"/>
    <row r="5612" hidden="1" x14ac:dyDescent="0.2"/>
    <row r="5613" hidden="1" x14ac:dyDescent="0.2"/>
    <row r="5614" hidden="1" x14ac:dyDescent="0.2"/>
    <row r="5615" hidden="1" x14ac:dyDescent="0.2"/>
    <row r="5616" hidden="1" x14ac:dyDescent="0.2"/>
    <row r="5617" hidden="1" x14ac:dyDescent="0.2"/>
    <row r="5618" hidden="1" x14ac:dyDescent="0.2"/>
    <row r="5619" hidden="1" x14ac:dyDescent="0.2"/>
    <row r="5620" hidden="1" x14ac:dyDescent="0.2"/>
    <row r="5621" hidden="1" x14ac:dyDescent="0.2"/>
    <row r="5622" hidden="1" x14ac:dyDescent="0.2"/>
    <row r="5623" hidden="1" x14ac:dyDescent="0.2"/>
    <row r="5624" hidden="1" x14ac:dyDescent="0.2"/>
    <row r="5625" hidden="1" x14ac:dyDescent="0.2"/>
    <row r="5626" hidden="1" x14ac:dyDescent="0.2"/>
    <row r="5627" hidden="1" x14ac:dyDescent="0.2"/>
    <row r="5628" hidden="1" x14ac:dyDescent="0.2"/>
    <row r="5629" hidden="1" x14ac:dyDescent="0.2"/>
    <row r="5630" hidden="1" x14ac:dyDescent="0.2"/>
    <row r="5631" hidden="1" x14ac:dyDescent="0.2"/>
    <row r="5632" hidden="1" x14ac:dyDescent="0.2"/>
    <row r="5633" hidden="1" x14ac:dyDescent="0.2"/>
    <row r="5634" hidden="1" x14ac:dyDescent="0.2"/>
    <row r="5635" hidden="1" x14ac:dyDescent="0.2"/>
    <row r="5636" hidden="1" x14ac:dyDescent="0.2"/>
    <row r="5637" hidden="1" x14ac:dyDescent="0.2"/>
    <row r="5638" hidden="1" x14ac:dyDescent="0.2"/>
    <row r="5639" hidden="1" x14ac:dyDescent="0.2"/>
    <row r="5640" hidden="1" x14ac:dyDescent="0.2"/>
    <row r="5641" hidden="1" x14ac:dyDescent="0.2"/>
    <row r="5642" hidden="1" x14ac:dyDescent="0.2"/>
    <row r="5643" hidden="1" x14ac:dyDescent="0.2"/>
    <row r="5644" hidden="1" x14ac:dyDescent="0.2"/>
    <row r="5645" hidden="1" x14ac:dyDescent="0.2"/>
    <row r="5646" hidden="1" x14ac:dyDescent="0.2"/>
    <row r="5647" hidden="1" x14ac:dyDescent="0.2"/>
    <row r="5648" hidden="1" x14ac:dyDescent="0.2"/>
    <row r="5649" hidden="1" x14ac:dyDescent="0.2"/>
    <row r="5650" hidden="1" x14ac:dyDescent="0.2"/>
    <row r="5651" hidden="1" x14ac:dyDescent="0.2"/>
    <row r="5652" hidden="1" x14ac:dyDescent="0.2"/>
    <row r="5653" hidden="1" x14ac:dyDescent="0.2"/>
    <row r="5654" hidden="1" x14ac:dyDescent="0.2"/>
    <row r="5655" hidden="1" x14ac:dyDescent="0.2"/>
    <row r="5656" hidden="1" x14ac:dyDescent="0.2"/>
    <row r="5657" hidden="1" x14ac:dyDescent="0.2"/>
    <row r="5658" hidden="1" x14ac:dyDescent="0.2"/>
    <row r="5659" hidden="1" x14ac:dyDescent="0.2"/>
    <row r="5660" hidden="1" x14ac:dyDescent="0.2"/>
    <row r="5661" hidden="1" x14ac:dyDescent="0.2"/>
    <row r="5662" hidden="1" x14ac:dyDescent="0.2"/>
    <row r="5663" hidden="1" x14ac:dyDescent="0.2"/>
    <row r="5664" hidden="1" x14ac:dyDescent="0.2"/>
    <row r="5665" hidden="1" x14ac:dyDescent="0.2"/>
    <row r="5666" hidden="1" x14ac:dyDescent="0.2"/>
    <row r="5667" hidden="1" x14ac:dyDescent="0.2"/>
    <row r="5668" hidden="1" x14ac:dyDescent="0.2"/>
    <row r="5669" hidden="1" x14ac:dyDescent="0.2"/>
    <row r="5670" hidden="1" x14ac:dyDescent="0.2"/>
    <row r="5671" hidden="1" x14ac:dyDescent="0.2"/>
    <row r="5672" hidden="1" x14ac:dyDescent="0.2"/>
    <row r="5673" hidden="1" x14ac:dyDescent="0.2"/>
    <row r="5674" hidden="1" x14ac:dyDescent="0.2"/>
    <row r="5675" hidden="1" x14ac:dyDescent="0.2"/>
    <row r="5676" hidden="1" x14ac:dyDescent="0.2"/>
    <row r="5677" hidden="1" x14ac:dyDescent="0.2"/>
    <row r="5678" hidden="1" x14ac:dyDescent="0.2"/>
    <row r="5679" hidden="1" x14ac:dyDescent="0.2"/>
    <row r="5680" hidden="1" x14ac:dyDescent="0.2"/>
    <row r="5681" hidden="1" x14ac:dyDescent="0.2"/>
    <row r="5682" hidden="1" x14ac:dyDescent="0.2"/>
    <row r="5683" hidden="1" x14ac:dyDescent="0.2"/>
    <row r="5684" hidden="1" x14ac:dyDescent="0.2"/>
    <row r="5685" hidden="1" x14ac:dyDescent="0.2"/>
    <row r="5686" hidden="1" x14ac:dyDescent="0.2"/>
    <row r="5687" hidden="1" x14ac:dyDescent="0.2"/>
    <row r="5688" hidden="1" x14ac:dyDescent="0.2"/>
    <row r="5689" hidden="1" x14ac:dyDescent="0.2"/>
    <row r="5690" hidden="1" x14ac:dyDescent="0.2"/>
    <row r="5691" hidden="1" x14ac:dyDescent="0.2"/>
    <row r="5692" hidden="1" x14ac:dyDescent="0.2"/>
    <row r="5693" hidden="1" x14ac:dyDescent="0.2"/>
    <row r="5694" hidden="1" x14ac:dyDescent="0.2"/>
    <row r="5695" hidden="1" x14ac:dyDescent="0.2"/>
    <row r="5696" hidden="1" x14ac:dyDescent="0.2"/>
    <row r="5697" hidden="1" x14ac:dyDescent="0.2"/>
    <row r="5698" hidden="1" x14ac:dyDescent="0.2"/>
    <row r="5699" hidden="1" x14ac:dyDescent="0.2"/>
    <row r="5700" hidden="1" x14ac:dyDescent="0.2"/>
    <row r="5701" hidden="1" x14ac:dyDescent="0.2"/>
    <row r="5702" hidden="1" x14ac:dyDescent="0.2"/>
    <row r="5703" hidden="1" x14ac:dyDescent="0.2"/>
    <row r="5704" hidden="1" x14ac:dyDescent="0.2"/>
    <row r="5705" hidden="1" x14ac:dyDescent="0.2"/>
    <row r="5706" hidden="1" x14ac:dyDescent="0.2"/>
    <row r="5707" hidden="1" x14ac:dyDescent="0.2"/>
    <row r="5708" hidden="1" x14ac:dyDescent="0.2"/>
    <row r="5709" hidden="1" x14ac:dyDescent="0.2"/>
    <row r="5710" hidden="1" x14ac:dyDescent="0.2"/>
    <row r="5711" hidden="1" x14ac:dyDescent="0.2"/>
    <row r="5712" hidden="1" x14ac:dyDescent="0.2"/>
    <row r="5713" hidden="1" x14ac:dyDescent="0.2"/>
    <row r="5714" hidden="1" x14ac:dyDescent="0.2"/>
    <row r="5715" hidden="1" x14ac:dyDescent="0.2"/>
    <row r="5716" hidden="1" x14ac:dyDescent="0.2"/>
    <row r="5717" hidden="1" x14ac:dyDescent="0.2"/>
    <row r="5718" hidden="1" x14ac:dyDescent="0.2"/>
    <row r="5719" hidden="1" x14ac:dyDescent="0.2"/>
    <row r="5720" hidden="1" x14ac:dyDescent="0.2"/>
    <row r="5721" hidden="1" x14ac:dyDescent="0.2"/>
    <row r="5722" hidden="1" x14ac:dyDescent="0.2"/>
    <row r="5723" hidden="1" x14ac:dyDescent="0.2"/>
    <row r="5724" hidden="1" x14ac:dyDescent="0.2"/>
    <row r="5725" hidden="1" x14ac:dyDescent="0.2"/>
    <row r="5726" hidden="1" x14ac:dyDescent="0.2"/>
    <row r="5727" hidden="1" x14ac:dyDescent="0.2"/>
    <row r="5728" hidden="1" x14ac:dyDescent="0.2"/>
    <row r="5729" hidden="1" x14ac:dyDescent="0.2"/>
    <row r="5730" hidden="1" x14ac:dyDescent="0.2"/>
    <row r="5731" hidden="1" x14ac:dyDescent="0.2"/>
    <row r="5732" hidden="1" x14ac:dyDescent="0.2"/>
    <row r="5733" hidden="1" x14ac:dyDescent="0.2"/>
    <row r="5734" hidden="1" x14ac:dyDescent="0.2"/>
    <row r="5735" hidden="1" x14ac:dyDescent="0.2"/>
    <row r="5736" hidden="1" x14ac:dyDescent="0.2"/>
    <row r="5737" hidden="1" x14ac:dyDescent="0.2"/>
    <row r="5738" hidden="1" x14ac:dyDescent="0.2"/>
    <row r="5739" hidden="1" x14ac:dyDescent="0.2"/>
    <row r="5740" hidden="1" x14ac:dyDescent="0.2"/>
    <row r="5741" hidden="1" x14ac:dyDescent="0.2"/>
    <row r="5742" hidden="1" x14ac:dyDescent="0.2"/>
    <row r="5743" hidden="1" x14ac:dyDescent="0.2"/>
    <row r="5744" hidden="1" x14ac:dyDescent="0.2"/>
    <row r="5745" hidden="1" x14ac:dyDescent="0.2"/>
    <row r="5746" hidden="1" x14ac:dyDescent="0.2"/>
    <row r="5747" hidden="1" x14ac:dyDescent="0.2"/>
    <row r="5748" hidden="1" x14ac:dyDescent="0.2"/>
    <row r="5749" hidden="1" x14ac:dyDescent="0.2"/>
    <row r="5750" hidden="1" x14ac:dyDescent="0.2"/>
    <row r="5751" hidden="1" x14ac:dyDescent="0.2"/>
    <row r="5752" hidden="1" x14ac:dyDescent="0.2"/>
    <row r="5753" hidden="1" x14ac:dyDescent="0.2"/>
    <row r="5754" hidden="1" x14ac:dyDescent="0.2"/>
    <row r="5755" hidden="1" x14ac:dyDescent="0.2"/>
    <row r="5756" hidden="1" x14ac:dyDescent="0.2"/>
    <row r="5757" hidden="1" x14ac:dyDescent="0.2"/>
    <row r="5758" hidden="1" x14ac:dyDescent="0.2"/>
    <row r="5759" hidden="1" x14ac:dyDescent="0.2"/>
    <row r="5760" hidden="1" x14ac:dyDescent="0.2"/>
    <row r="5761" hidden="1" x14ac:dyDescent="0.2"/>
    <row r="5762" hidden="1" x14ac:dyDescent="0.2"/>
    <row r="5763" hidden="1" x14ac:dyDescent="0.2"/>
    <row r="5764" hidden="1" x14ac:dyDescent="0.2"/>
    <row r="5765" hidden="1" x14ac:dyDescent="0.2"/>
    <row r="5766" hidden="1" x14ac:dyDescent="0.2"/>
    <row r="5767" hidden="1" x14ac:dyDescent="0.2"/>
    <row r="5768" hidden="1" x14ac:dyDescent="0.2"/>
    <row r="5769" hidden="1" x14ac:dyDescent="0.2"/>
    <row r="5770" hidden="1" x14ac:dyDescent="0.2"/>
    <row r="5771" hidden="1" x14ac:dyDescent="0.2"/>
    <row r="5772" hidden="1" x14ac:dyDescent="0.2"/>
    <row r="5773" hidden="1" x14ac:dyDescent="0.2"/>
    <row r="5774" hidden="1" x14ac:dyDescent="0.2"/>
    <row r="5775" hidden="1" x14ac:dyDescent="0.2"/>
    <row r="5776" hidden="1" x14ac:dyDescent="0.2"/>
    <row r="5777" hidden="1" x14ac:dyDescent="0.2"/>
    <row r="5778" hidden="1" x14ac:dyDescent="0.2"/>
    <row r="5779" hidden="1" x14ac:dyDescent="0.2"/>
    <row r="5780" hidden="1" x14ac:dyDescent="0.2"/>
    <row r="5781" hidden="1" x14ac:dyDescent="0.2"/>
    <row r="5782" hidden="1" x14ac:dyDescent="0.2"/>
    <row r="5783" hidden="1" x14ac:dyDescent="0.2"/>
    <row r="5784" hidden="1" x14ac:dyDescent="0.2"/>
    <row r="5785" hidden="1" x14ac:dyDescent="0.2"/>
    <row r="5786" hidden="1" x14ac:dyDescent="0.2"/>
    <row r="5787" hidden="1" x14ac:dyDescent="0.2"/>
    <row r="5788" hidden="1" x14ac:dyDescent="0.2"/>
    <row r="5789" hidden="1" x14ac:dyDescent="0.2"/>
    <row r="5790" hidden="1" x14ac:dyDescent="0.2"/>
    <row r="5791" hidden="1" x14ac:dyDescent="0.2"/>
    <row r="5792" hidden="1" x14ac:dyDescent="0.2"/>
    <row r="5793" hidden="1" x14ac:dyDescent="0.2"/>
    <row r="5794" hidden="1" x14ac:dyDescent="0.2"/>
    <row r="5795" hidden="1" x14ac:dyDescent="0.2"/>
    <row r="5796" hidden="1" x14ac:dyDescent="0.2"/>
    <row r="5797" hidden="1" x14ac:dyDescent="0.2"/>
    <row r="5798" hidden="1" x14ac:dyDescent="0.2"/>
    <row r="5799" hidden="1" x14ac:dyDescent="0.2"/>
    <row r="5800" hidden="1" x14ac:dyDescent="0.2"/>
    <row r="5801" hidden="1" x14ac:dyDescent="0.2"/>
    <row r="5802" hidden="1" x14ac:dyDescent="0.2"/>
    <row r="5803" hidden="1" x14ac:dyDescent="0.2"/>
    <row r="5804" hidden="1" x14ac:dyDescent="0.2"/>
    <row r="5805" hidden="1" x14ac:dyDescent="0.2"/>
    <row r="5806" hidden="1" x14ac:dyDescent="0.2"/>
    <row r="5807" hidden="1" x14ac:dyDescent="0.2"/>
    <row r="5808" hidden="1" x14ac:dyDescent="0.2"/>
    <row r="5809" hidden="1" x14ac:dyDescent="0.2"/>
    <row r="5810" hidden="1" x14ac:dyDescent="0.2"/>
    <row r="5811" hidden="1" x14ac:dyDescent="0.2"/>
    <row r="5812" hidden="1" x14ac:dyDescent="0.2"/>
    <row r="5813" hidden="1" x14ac:dyDescent="0.2"/>
    <row r="5814" hidden="1" x14ac:dyDescent="0.2"/>
    <row r="5815" hidden="1" x14ac:dyDescent="0.2"/>
    <row r="5816" hidden="1" x14ac:dyDescent="0.2"/>
    <row r="5817" hidden="1" x14ac:dyDescent="0.2"/>
    <row r="5818" hidden="1" x14ac:dyDescent="0.2"/>
    <row r="5819" hidden="1" x14ac:dyDescent="0.2"/>
    <row r="5820" hidden="1" x14ac:dyDescent="0.2"/>
    <row r="5821" hidden="1" x14ac:dyDescent="0.2"/>
    <row r="5822" hidden="1" x14ac:dyDescent="0.2"/>
    <row r="5823" hidden="1" x14ac:dyDescent="0.2"/>
    <row r="5824" hidden="1" x14ac:dyDescent="0.2"/>
    <row r="5825" hidden="1" x14ac:dyDescent="0.2"/>
    <row r="5826" hidden="1" x14ac:dyDescent="0.2"/>
    <row r="5827" hidden="1" x14ac:dyDescent="0.2"/>
    <row r="5828" hidden="1" x14ac:dyDescent="0.2"/>
    <row r="5829" hidden="1" x14ac:dyDescent="0.2"/>
    <row r="5830" hidden="1" x14ac:dyDescent="0.2"/>
    <row r="5831" hidden="1" x14ac:dyDescent="0.2"/>
    <row r="5832" hidden="1" x14ac:dyDescent="0.2"/>
    <row r="5833" hidden="1" x14ac:dyDescent="0.2"/>
    <row r="5834" hidden="1" x14ac:dyDescent="0.2"/>
    <row r="5835" hidden="1" x14ac:dyDescent="0.2"/>
    <row r="5836" hidden="1" x14ac:dyDescent="0.2"/>
    <row r="5837" hidden="1" x14ac:dyDescent="0.2"/>
    <row r="5838" hidden="1" x14ac:dyDescent="0.2"/>
    <row r="5839" hidden="1" x14ac:dyDescent="0.2"/>
    <row r="5840" hidden="1" x14ac:dyDescent="0.2"/>
    <row r="5841" hidden="1" x14ac:dyDescent="0.2"/>
    <row r="5842" hidden="1" x14ac:dyDescent="0.2"/>
    <row r="5843" hidden="1" x14ac:dyDescent="0.2"/>
    <row r="5844" hidden="1" x14ac:dyDescent="0.2"/>
    <row r="5845" hidden="1" x14ac:dyDescent="0.2"/>
    <row r="5846" hidden="1" x14ac:dyDescent="0.2"/>
    <row r="5847" hidden="1" x14ac:dyDescent="0.2"/>
    <row r="5848" hidden="1" x14ac:dyDescent="0.2"/>
    <row r="5849" hidden="1" x14ac:dyDescent="0.2"/>
    <row r="5850" hidden="1" x14ac:dyDescent="0.2"/>
    <row r="5851" hidden="1" x14ac:dyDescent="0.2"/>
    <row r="5852" hidden="1" x14ac:dyDescent="0.2"/>
    <row r="5853" hidden="1" x14ac:dyDescent="0.2"/>
    <row r="5854" hidden="1" x14ac:dyDescent="0.2"/>
    <row r="5855" hidden="1" x14ac:dyDescent="0.2"/>
    <row r="5856" hidden="1" x14ac:dyDescent="0.2"/>
    <row r="5857" hidden="1" x14ac:dyDescent="0.2"/>
    <row r="5858" hidden="1" x14ac:dyDescent="0.2"/>
    <row r="5859" hidden="1" x14ac:dyDescent="0.2"/>
    <row r="5860" hidden="1" x14ac:dyDescent="0.2"/>
    <row r="5861" hidden="1" x14ac:dyDescent="0.2"/>
    <row r="5862" hidden="1" x14ac:dyDescent="0.2"/>
    <row r="5863" hidden="1" x14ac:dyDescent="0.2"/>
    <row r="5864" hidden="1" x14ac:dyDescent="0.2"/>
    <row r="5865" hidden="1" x14ac:dyDescent="0.2"/>
    <row r="5866" hidden="1" x14ac:dyDescent="0.2"/>
    <row r="5867" hidden="1" x14ac:dyDescent="0.2"/>
    <row r="5868" hidden="1" x14ac:dyDescent="0.2"/>
    <row r="5869" hidden="1" x14ac:dyDescent="0.2"/>
    <row r="5870" hidden="1" x14ac:dyDescent="0.2"/>
    <row r="5871" hidden="1" x14ac:dyDescent="0.2"/>
    <row r="5872" hidden="1" x14ac:dyDescent="0.2"/>
    <row r="5873" hidden="1" x14ac:dyDescent="0.2"/>
    <row r="5874" hidden="1" x14ac:dyDescent="0.2"/>
    <row r="5875" hidden="1" x14ac:dyDescent="0.2"/>
    <row r="5876" hidden="1" x14ac:dyDescent="0.2"/>
    <row r="5877" hidden="1" x14ac:dyDescent="0.2"/>
    <row r="5878" hidden="1" x14ac:dyDescent="0.2"/>
    <row r="5879" hidden="1" x14ac:dyDescent="0.2"/>
    <row r="5880" hidden="1" x14ac:dyDescent="0.2"/>
    <row r="5881" hidden="1" x14ac:dyDescent="0.2"/>
    <row r="5882" hidden="1" x14ac:dyDescent="0.2"/>
    <row r="5883" hidden="1" x14ac:dyDescent="0.2"/>
    <row r="5884" hidden="1" x14ac:dyDescent="0.2"/>
    <row r="5885" hidden="1" x14ac:dyDescent="0.2"/>
    <row r="5886" hidden="1" x14ac:dyDescent="0.2"/>
    <row r="5887" hidden="1" x14ac:dyDescent="0.2"/>
    <row r="5888" hidden="1" x14ac:dyDescent="0.2"/>
    <row r="5889" hidden="1" x14ac:dyDescent="0.2"/>
    <row r="5890" hidden="1" x14ac:dyDescent="0.2"/>
    <row r="5891" hidden="1" x14ac:dyDescent="0.2"/>
    <row r="5892" hidden="1" x14ac:dyDescent="0.2"/>
    <row r="5893" hidden="1" x14ac:dyDescent="0.2"/>
    <row r="5894" hidden="1" x14ac:dyDescent="0.2"/>
    <row r="5895" hidden="1" x14ac:dyDescent="0.2"/>
    <row r="5896" hidden="1" x14ac:dyDescent="0.2"/>
    <row r="5897" hidden="1" x14ac:dyDescent="0.2"/>
    <row r="5898" hidden="1" x14ac:dyDescent="0.2"/>
    <row r="5899" hidden="1" x14ac:dyDescent="0.2"/>
    <row r="5900" hidden="1" x14ac:dyDescent="0.2"/>
    <row r="5901" hidden="1" x14ac:dyDescent="0.2"/>
    <row r="5902" hidden="1" x14ac:dyDescent="0.2"/>
    <row r="5903" hidden="1" x14ac:dyDescent="0.2"/>
    <row r="5904" hidden="1" x14ac:dyDescent="0.2"/>
    <row r="5905" hidden="1" x14ac:dyDescent="0.2"/>
    <row r="5906" hidden="1" x14ac:dyDescent="0.2"/>
    <row r="5907" hidden="1" x14ac:dyDescent="0.2"/>
    <row r="5908" hidden="1" x14ac:dyDescent="0.2"/>
    <row r="5909" hidden="1" x14ac:dyDescent="0.2"/>
    <row r="5910" hidden="1" x14ac:dyDescent="0.2"/>
    <row r="5911" hidden="1" x14ac:dyDescent="0.2"/>
    <row r="5912" hidden="1" x14ac:dyDescent="0.2"/>
    <row r="5913" hidden="1" x14ac:dyDescent="0.2"/>
    <row r="5914" hidden="1" x14ac:dyDescent="0.2"/>
    <row r="5915" hidden="1" x14ac:dyDescent="0.2"/>
    <row r="5916" hidden="1" x14ac:dyDescent="0.2"/>
    <row r="5917" hidden="1" x14ac:dyDescent="0.2"/>
    <row r="5918" hidden="1" x14ac:dyDescent="0.2"/>
    <row r="5919" hidden="1" x14ac:dyDescent="0.2"/>
    <row r="5920" hidden="1" x14ac:dyDescent="0.2"/>
    <row r="5921" hidden="1" x14ac:dyDescent="0.2"/>
    <row r="5922" hidden="1" x14ac:dyDescent="0.2"/>
    <row r="5923" hidden="1" x14ac:dyDescent="0.2"/>
    <row r="5924" hidden="1" x14ac:dyDescent="0.2"/>
    <row r="5925" hidden="1" x14ac:dyDescent="0.2"/>
    <row r="5926" hidden="1" x14ac:dyDescent="0.2"/>
    <row r="5927" hidden="1" x14ac:dyDescent="0.2"/>
    <row r="5928" hidden="1" x14ac:dyDescent="0.2"/>
    <row r="5929" hidden="1" x14ac:dyDescent="0.2"/>
    <row r="5930" hidden="1" x14ac:dyDescent="0.2"/>
    <row r="5931" hidden="1" x14ac:dyDescent="0.2"/>
    <row r="5932" hidden="1" x14ac:dyDescent="0.2"/>
    <row r="5933" hidden="1" x14ac:dyDescent="0.2"/>
    <row r="5934" hidden="1" x14ac:dyDescent="0.2"/>
    <row r="5935" hidden="1" x14ac:dyDescent="0.2"/>
    <row r="5936" hidden="1" x14ac:dyDescent="0.2"/>
    <row r="5937" hidden="1" x14ac:dyDescent="0.2"/>
    <row r="5938" hidden="1" x14ac:dyDescent="0.2"/>
    <row r="5939" hidden="1" x14ac:dyDescent="0.2"/>
    <row r="5940" hidden="1" x14ac:dyDescent="0.2"/>
    <row r="5941" hidden="1" x14ac:dyDescent="0.2"/>
    <row r="5942" hidden="1" x14ac:dyDescent="0.2"/>
    <row r="5943" hidden="1" x14ac:dyDescent="0.2"/>
    <row r="5944" hidden="1" x14ac:dyDescent="0.2"/>
    <row r="5945" hidden="1" x14ac:dyDescent="0.2"/>
    <row r="5946" hidden="1" x14ac:dyDescent="0.2"/>
    <row r="5947" hidden="1" x14ac:dyDescent="0.2"/>
    <row r="5948" hidden="1" x14ac:dyDescent="0.2"/>
    <row r="5949" hidden="1" x14ac:dyDescent="0.2"/>
    <row r="5950" hidden="1" x14ac:dyDescent="0.2"/>
    <row r="5951" hidden="1" x14ac:dyDescent="0.2"/>
    <row r="5952" hidden="1" x14ac:dyDescent="0.2"/>
    <row r="5953" hidden="1" x14ac:dyDescent="0.2"/>
    <row r="5954" hidden="1" x14ac:dyDescent="0.2"/>
    <row r="5955" hidden="1" x14ac:dyDescent="0.2"/>
    <row r="5956" hidden="1" x14ac:dyDescent="0.2"/>
    <row r="5957" hidden="1" x14ac:dyDescent="0.2"/>
    <row r="5958" hidden="1" x14ac:dyDescent="0.2"/>
    <row r="5959" hidden="1" x14ac:dyDescent="0.2"/>
    <row r="5960" hidden="1" x14ac:dyDescent="0.2"/>
    <row r="5961" hidden="1" x14ac:dyDescent="0.2"/>
    <row r="5962" hidden="1" x14ac:dyDescent="0.2"/>
    <row r="5963" hidden="1" x14ac:dyDescent="0.2"/>
    <row r="5964" hidden="1" x14ac:dyDescent="0.2"/>
    <row r="5965" hidden="1" x14ac:dyDescent="0.2"/>
    <row r="5966" hidden="1" x14ac:dyDescent="0.2"/>
    <row r="5967" hidden="1" x14ac:dyDescent="0.2"/>
    <row r="5968" hidden="1" x14ac:dyDescent="0.2"/>
    <row r="5969" hidden="1" x14ac:dyDescent="0.2"/>
    <row r="5970" hidden="1" x14ac:dyDescent="0.2"/>
    <row r="5971" hidden="1" x14ac:dyDescent="0.2"/>
    <row r="5972" hidden="1" x14ac:dyDescent="0.2"/>
    <row r="5973" hidden="1" x14ac:dyDescent="0.2"/>
    <row r="5974" hidden="1" x14ac:dyDescent="0.2"/>
    <row r="5975" hidden="1" x14ac:dyDescent="0.2"/>
    <row r="5976" hidden="1" x14ac:dyDescent="0.2"/>
    <row r="5977" hidden="1" x14ac:dyDescent="0.2"/>
    <row r="5978" hidden="1" x14ac:dyDescent="0.2"/>
    <row r="5979" hidden="1" x14ac:dyDescent="0.2"/>
    <row r="5980" hidden="1" x14ac:dyDescent="0.2"/>
    <row r="5981" hidden="1" x14ac:dyDescent="0.2"/>
    <row r="5982" hidden="1" x14ac:dyDescent="0.2"/>
    <row r="5983" hidden="1" x14ac:dyDescent="0.2"/>
    <row r="5984" hidden="1" x14ac:dyDescent="0.2"/>
    <row r="5985" hidden="1" x14ac:dyDescent="0.2"/>
    <row r="5986" hidden="1" x14ac:dyDescent="0.2"/>
    <row r="5987" hidden="1" x14ac:dyDescent="0.2"/>
    <row r="5988" hidden="1" x14ac:dyDescent="0.2"/>
    <row r="5989" hidden="1" x14ac:dyDescent="0.2"/>
    <row r="5990" hidden="1" x14ac:dyDescent="0.2"/>
    <row r="5991" hidden="1" x14ac:dyDescent="0.2"/>
    <row r="5992" hidden="1" x14ac:dyDescent="0.2"/>
    <row r="5993" hidden="1" x14ac:dyDescent="0.2"/>
    <row r="5994" hidden="1" x14ac:dyDescent="0.2"/>
    <row r="5995" hidden="1" x14ac:dyDescent="0.2"/>
    <row r="5996" hidden="1" x14ac:dyDescent="0.2"/>
    <row r="5997" hidden="1" x14ac:dyDescent="0.2"/>
    <row r="5998" hidden="1" x14ac:dyDescent="0.2"/>
    <row r="5999" hidden="1" x14ac:dyDescent="0.2"/>
    <row r="6000" hidden="1" x14ac:dyDescent="0.2"/>
    <row r="6001" hidden="1" x14ac:dyDescent="0.2"/>
    <row r="6002" hidden="1" x14ac:dyDescent="0.2"/>
    <row r="6003" hidden="1" x14ac:dyDescent="0.2"/>
    <row r="6004" hidden="1" x14ac:dyDescent="0.2"/>
    <row r="6005" hidden="1" x14ac:dyDescent="0.2"/>
    <row r="6006" hidden="1" x14ac:dyDescent="0.2"/>
    <row r="6007" hidden="1" x14ac:dyDescent="0.2"/>
    <row r="6008" hidden="1" x14ac:dyDescent="0.2"/>
    <row r="6009" hidden="1" x14ac:dyDescent="0.2"/>
    <row r="6010" hidden="1" x14ac:dyDescent="0.2"/>
    <row r="6011" hidden="1" x14ac:dyDescent="0.2"/>
    <row r="6012" hidden="1" x14ac:dyDescent="0.2"/>
    <row r="6013" hidden="1" x14ac:dyDescent="0.2"/>
    <row r="6014" hidden="1" x14ac:dyDescent="0.2"/>
    <row r="6015" hidden="1" x14ac:dyDescent="0.2"/>
    <row r="6016" hidden="1" x14ac:dyDescent="0.2"/>
    <row r="6017" hidden="1" x14ac:dyDescent="0.2"/>
    <row r="6018" hidden="1" x14ac:dyDescent="0.2"/>
    <row r="6019" hidden="1" x14ac:dyDescent="0.2"/>
    <row r="6020" hidden="1" x14ac:dyDescent="0.2"/>
    <row r="6021" hidden="1" x14ac:dyDescent="0.2"/>
    <row r="6022" hidden="1" x14ac:dyDescent="0.2"/>
    <row r="6023" hidden="1" x14ac:dyDescent="0.2"/>
    <row r="6024" hidden="1" x14ac:dyDescent="0.2"/>
    <row r="6025" hidden="1" x14ac:dyDescent="0.2"/>
    <row r="6026" hidden="1" x14ac:dyDescent="0.2"/>
    <row r="6027" hidden="1" x14ac:dyDescent="0.2"/>
    <row r="6028" hidden="1" x14ac:dyDescent="0.2"/>
    <row r="6029" hidden="1" x14ac:dyDescent="0.2"/>
    <row r="6030" hidden="1" x14ac:dyDescent="0.2"/>
    <row r="6031" hidden="1" x14ac:dyDescent="0.2"/>
    <row r="6032" hidden="1" x14ac:dyDescent="0.2"/>
    <row r="6033" hidden="1" x14ac:dyDescent="0.2"/>
    <row r="6034" hidden="1" x14ac:dyDescent="0.2"/>
    <row r="6035" hidden="1" x14ac:dyDescent="0.2"/>
    <row r="6036" hidden="1" x14ac:dyDescent="0.2"/>
    <row r="6037" hidden="1" x14ac:dyDescent="0.2"/>
    <row r="6038" hidden="1" x14ac:dyDescent="0.2"/>
    <row r="6039" hidden="1" x14ac:dyDescent="0.2"/>
    <row r="6040" hidden="1" x14ac:dyDescent="0.2"/>
    <row r="6041" hidden="1" x14ac:dyDescent="0.2"/>
    <row r="6042" hidden="1" x14ac:dyDescent="0.2"/>
    <row r="6043" hidden="1" x14ac:dyDescent="0.2"/>
    <row r="6044" hidden="1" x14ac:dyDescent="0.2"/>
    <row r="6045" hidden="1" x14ac:dyDescent="0.2"/>
    <row r="6046" hidden="1" x14ac:dyDescent="0.2"/>
    <row r="6047" hidden="1" x14ac:dyDescent="0.2"/>
    <row r="6048" hidden="1" x14ac:dyDescent="0.2"/>
    <row r="6049" hidden="1" x14ac:dyDescent="0.2"/>
    <row r="6050" hidden="1" x14ac:dyDescent="0.2"/>
    <row r="6051" hidden="1" x14ac:dyDescent="0.2"/>
    <row r="6052" hidden="1" x14ac:dyDescent="0.2"/>
    <row r="6053" hidden="1" x14ac:dyDescent="0.2"/>
    <row r="6054" hidden="1" x14ac:dyDescent="0.2"/>
    <row r="6055" hidden="1" x14ac:dyDescent="0.2"/>
    <row r="6056" hidden="1" x14ac:dyDescent="0.2"/>
    <row r="6057" hidden="1" x14ac:dyDescent="0.2"/>
    <row r="6058" hidden="1" x14ac:dyDescent="0.2"/>
    <row r="6059" hidden="1" x14ac:dyDescent="0.2"/>
    <row r="6060" hidden="1" x14ac:dyDescent="0.2"/>
    <row r="6061" hidden="1" x14ac:dyDescent="0.2"/>
    <row r="6062" hidden="1" x14ac:dyDescent="0.2"/>
    <row r="6063" hidden="1" x14ac:dyDescent="0.2"/>
    <row r="6064" hidden="1" x14ac:dyDescent="0.2"/>
    <row r="6065" hidden="1" x14ac:dyDescent="0.2"/>
    <row r="6066" hidden="1" x14ac:dyDescent="0.2"/>
    <row r="6067" hidden="1" x14ac:dyDescent="0.2"/>
    <row r="6068" hidden="1" x14ac:dyDescent="0.2"/>
    <row r="6069" hidden="1" x14ac:dyDescent="0.2"/>
    <row r="6070" hidden="1" x14ac:dyDescent="0.2"/>
    <row r="6071" hidden="1" x14ac:dyDescent="0.2"/>
    <row r="6072" hidden="1" x14ac:dyDescent="0.2"/>
    <row r="6073" hidden="1" x14ac:dyDescent="0.2"/>
    <row r="6074" hidden="1" x14ac:dyDescent="0.2"/>
    <row r="6075" hidden="1" x14ac:dyDescent="0.2"/>
    <row r="6076" hidden="1" x14ac:dyDescent="0.2"/>
    <row r="6077" hidden="1" x14ac:dyDescent="0.2"/>
    <row r="6078" hidden="1" x14ac:dyDescent="0.2"/>
    <row r="6079" hidden="1" x14ac:dyDescent="0.2"/>
    <row r="6080" hidden="1" x14ac:dyDescent="0.2"/>
    <row r="6081" hidden="1" x14ac:dyDescent="0.2"/>
    <row r="6082" hidden="1" x14ac:dyDescent="0.2"/>
    <row r="6083" hidden="1" x14ac:dyDescent="0.2"/>
    <row r="6084" hidden="1" x14ac:dyDescent="0.2"/>
    <row r="6085" hidden="1" x14ac:dyDescent="0.2"/>
    <row r="6086" hidden="1" x14ac:dyDescent="0.2"/>
    <row r="6087" hidden="1" x14ac:dyDescent="0.2"/>
    <row r="6088" hidden="1" x14ac:dyDescent="0.2"/>
    <row r="6089" hidden="1" x14ac:dyDescent="0.2"/>
    <row r="6090" hidden="1" x14ac:dyDescent="0.2"/>
    <row r="6091" hidden="1" x14ac:dyDescent="0.2"/>
    <row r="6092" hidden="1" x14ac:dyDescent="0.2"/>
    <row r="6093" hidden="1" x14ac:dyDescent="0.2"/>
    <row r="6094" hidden="1" x14ac:dyDescent="0.2"/>
    <row r="6095" hidden="1" x14ac:dyDescent="0.2"/>
    <row r="6096" hidden="1" x14ac:dyDescent="0.2"/>
    <row r="6097" hidden="1" x14ac:dyDescent="0.2"/>
    <row r="6098" hidden="1" x14ac:dyDescent="0.2"/>
    <row r="6099" hidden="1" x14ac:dyDescent="0.2"/>
    <row r="6100" hidden="1" x14ac:dyDescent="0.2"/>
    <row r="6101" hidden="1" x14ac:dyDescent="0.2"/>
    <row r="6102" hidden="1" x14ac:dyDescent="0.2"/>
    <row r="6103" hidden="1" x14ac:dyDescent="0.2"/>
    <row r="6104" hidden="1" x14ac:dyDescent="0.2"/>
    <row r="6105" hidden="1" x14ac:dyDescent="0.2"/>
    <row r="6106" hidden="1" x14ac:dyDescent="0.2"/>
    <row r="6107" hidden="1" x14ac:dyDescent="0.2"/>
    <row r="6108" hidden="1" x14ac:dyDescent="0.2"/>
    <row r="6109" hidden="1" x14ac:dyDescent="0.2"/>
    <row r="6110" hidden="1" x14ac:dyDescent="0.2"/>
    <row r="6111" hidden="1" x14ac:dyDescent="0.2"/>
    <row r="6112" hidden="1" x14ac:dyDescent="0.2"/>
    <row r="6113" hidden="1" x14ac:dyDescent="0.2"/>
    <row r="6114" hidden="1" x14ac:dyDescent="0.2"/>
    <row r="6115" hidden="1" x14ac:dyDescent="0.2"/>
    <row r="6116" hidden="1" x14ac:dyDescent="0.2"/>
    <row r="6117" hidden="1" x14ac:dyDescent="0.2"/>
    <row r="6118" hidden="1" x14ac:dyDescent="0.2"/>
    <row r="6119" hidden="1" x14ac:dyDescent="0.2"/>
    <row r="6120" hidden="1" x14ac:dyDescent="0.2"/>
    <row r="6121" hidden="1" x14ac:dyDescent="0.2"/>
    <row r="6122" hidden="1" x14ac:dyDescent="0.2"/>
    <row r="6123" hidden="1" x14ac:dyDescent="0.2"/>
    <row r="6124" hidden="1" x14ac:dyDescent="0.2"/>
    <row r="6125" hidden="1" x14ac:dyDescent="0.2"/>
    <row r="6126" hidden="1" x14ac:dyDescent="0.2"/>
    <row r="6127" hidden="1" x14ac:dyDescent="0.2"/>
    <row r="6128" hidden="1" x14ac:dyDescent="0.2"/>
    <row r="6129" hidden="1" x14ac:dyDescent="0.2"/>
    <row r="6130" hidden="1" x14ac:dyDescent="0.2"/>
    <row r="6131" hidden="1" x14ac:dyDescent="0.2"/>
    <row r="6132" hidden="1" x14ac:dyDescent="0.2"/>
    <row r="6133" hidden="1" x14ac:dyDescent="0.2"/>
    <row r="6134" hidden="1" x14ac:dyDescent="0.2"/>
    <row r="6135" hidden="1" x14ac:dyDescent="0.2"/>
    <row r="6136" hidden="1" x14ac:dyDescent="0.2"/>
    <row r="6137" hidden="1" x14ac:dyDescent="0.2"/>
    <row r="6138" hidden="1" x14ac:dyDescent="0.2"/>
    <row r="6139" hidden="1" x14ac:dyDescent="0.2"/>
    <row r="6140" hidden="1" x14ac:dyDescent="0.2"/>
    <row r="6141" hidden="1" x14ac:dyDescent="0.2"/>
    <row r="6142" hidden="1" x14ac:dyDescent="0.2"/>
    <row r="6143" hidden="1" x14ac:dyDescent="0.2"/>
    <row r="6144" hidden="1" x14ac:dyDescent="0.2"/>
    <row r="6145" hidden="1" x14ac:dyDescent="0.2"/>
    <row r="6146" hidden="1" x14ac:dyDescent="0.2"/>
    <row r="6147" hidden="1" x14ac:dyDescent="0.2"/>
    <row r="6148" hidden="1" x14ac:dyDescent="0.2"/>
    <row r="6149" hidden="1" x14ac:dyDescent="0.2"/>
    <row r="6150" hidden="1" x14ac:dyDescent="0.2"/>
    <row r="6151" hidden="1" x14ac:dyDescent="0.2"/>
    <row r="6152" hidden="1" x14ac:dyDescent="0.2"/>
    <row r="6153" hidden="1" x14ac:dyDescent="0.2"/>
    <row r="6154" hidden="1" x14ac:dyDescent="0.2"/>
    <row r="6155" hidden="1" x14ac:dyDescent="0.2"/>
    <row r="6156" hidden="1" x14ac:dyDescent="0.2"/>
    <row r="6157" hidden="1" x14ac:dyDescent="0.2"/>
    <row r="6158" hidden="1" x14ac:dyDescent="0.2"/>
    <row r="6159" hidden="1" x14ac:dyDescent="0.2"/>
    <row r="6160" hidden="1" x14ac:dyDescent="0.2"/>
    <row r="6161" hidden="1" x14ac:dyDescent="0.2"/>
    <row r="6162" hidden="1" x14ac:dyDescent="0.2"/>
    <row r="6163" hidden="1" x14ac:dyDescent="0.2"/>
    <row r="6164" hidden="1" x14ac:dyDescent="0.2"/>
    <row r="6165" hidden="1" x14ac:dyDescent="0.2"/>
    <row r="6166" hidden="1" x14ac:dyDescent="0.2"/>
    <row r="6167" hidden="1" x14ac:dyDescent="0.2"/>
    <row r="6168" hidden="1" x14ac:dyDescent="0.2"/>
    <row r="6169" hidden="1" x14ac:dyDescent="0.2"/>
    <row r="6170" hidden="1" x14ac:dyDescent="0.2"/>
    <row r="6171" hidden="1" x14ac:dyDescent="0.2"/>
    <row r="6172" hidden="1" x14ac:dyDescent="0.2"/>
    <row r="6173" hidden="1" x14ac:dyDescent="0.2"/>
    <row r="6174" hidden="1" x14ac:dyDescent="0.2"/>
    <row r="6175" hidden="1" x14ac:dyDescent="0.2"/>
    <row r="6176" hidden="1" x14ac:dyDescent="0.2"/>
    <row r="6177" hidden="1" x14ac:dyDescent="0.2"/>
    <row r="6178" hidden="1" x14ac:dyDescent="0.2"/>
    <row r="6179" hidden="1" x14ac:dyDescent="0.2"/>
    <row r="6180" hidden="1" x14ac:dyDescent="0.2"/>
    <row r="6181" hidden="1" x14ac:dyDescent="0.2"/>
    <row r="6182" hidden="1" x14ac:dyDescent="0.2"/>
    <row r="6183" hidden="1" x14ac:dyDescent="0.2"/>
    <row r="6184" hidden="1" x14ac:dyDescent="0.2"/>
    <row r="6185" hidden="1" x14ac:dyDescent="0.2"/>
    <row r="6186" hidden="1" x14ac:dyDescent="0.2"/>
    <row r="6187" hidden="1" x14ac:dyDescent="0.2"/>
    <row r="6188" hidden="1" x14ac:dyDescent="0.2"/>
    <row r="6189" hidden="1" x14ac:dyDescent="0.2"/>
    <row r="6190" hidden="1" x14ac:dyDescent="0.2"/>
    <row r="6191" hidden="1" x14ac:dyDescent="0.2"/>
    <row r="6192" hidden="1" x14ac:dyDescent="0.2"/>
    <row r="6193" hidden="1" x14ac:dyDescent="0.2"/>
    <row r="6194" hidden="1" x14ac:dyDescent="0.2"/>
    <row r="6195" hidden="1" x14ac:dyDescent="0.2"/>
    <row r="6196" hidden="1" x14ac:dyDescent="0.2"/>
    <row r="6197" hidden="1" x14ac:dyDescent="0.2"/>
    <row r="6198" hidden="1" x14ac:dyDescent="0.2"/>
    <row r="6199" hidden="1" x14ac:dyDescent="0.2"/>
    <row r="6200" hidden="1" x14ac:dyDescent="0.2"/>
    <row r="6201" hidden="1" x14ac:dyDescent="0.2"/>
    <row r="6202" hidden="1" x14ac:dyDescent="0.2"/>
    <row r="6203" hidden="1" x14ac:dyDescent="0.2"/>
    <row r="6204" hidden="1" x14ac:dyDescent="0.2"/>
    <row r="6205" hidden="1" x14ac:dyDescent="0.2"/>
    <row r="6206" hidden="1" x14ac:dyDescent="0.2"/>
    <row r="6207" hidden="1" x14ac:dyDescent="0.2"/>
    <row r="6208" hidden="1" x14ac:dyDescent="0.2"/>
    <row r="6209" hidden="1" x14ac:dyDescent="0.2"/>
    <row r="6210" hidden="1" x14ac:dyDescent="0.2"/>
    <row r="6211" hidden="1" x14ac:dyDescent="0.2"/>
    <row r="6212" hidden="1" x14ac:dyDescent="0.2"/>
    <row r="6213" hidden="1" x14ac:dyDescent="0.2"/>
    <row r="6214" hidden="1" x14ac:dyDescent="0.2"/>
    <row r="6215" hidden="1" x14ac:dyDescent="0.2"/>
    <row r="6216" hidden="1" x14ac:dyDescent="0.2"/>
    <row r="6217" hidden="1" x14ac:dyDescent="0.2"/>
    <row r="6218" hidden="1" x14ac:dyDescent="0.2"/>
    <row r="6219" hidden="1" x14ac:dyDescent="0.2"/>
    <row r="6220" hidden="1" x14ac:dyDescent="0.2"/>
    <row r="6221" hidden="1" x14ac:dyDescent="0.2"/>
    <row r="6222" hidden="1" x14ac:dyDescent="0.2"/>
    <row r="6223" hidden="1" x14ac:dyDescent="0.2"/>
    <row r="6224" hidden="1" x14ac:dyDescent="0.2"/>
    <row r="6225" hidden="1" x14ac:dyDescent="0.2"/>
    <row r="6226" hidden="1" x14ac:dyDescent="0.2"/>
    <row r="6227" hidden="1" x14ac:dyDescent="0.2"/>
    <row r="6228" hidden="1" x14ac:dyDescent="0.2"/>
    <row r="6229" hidden="1" x14ac:dyDescent="0.2"/>
    <row r="6230" hidden="1" x14ac:dyDescent="0.2"/>
    <row r="6231" hidden="1" x14ac:dyDescent="0.2"/>
    <row r="6232" hidden="1" x14ac:dyDescent="0.2"/>
    <row r="6233" hidden="1" x14ac:dyDescent="0.2"/>
    <row r="6234" hidden="1" x14ac:dyDescent="0.2"/>
    <row r="6235" hidden="1" x14ac:dyDescent="0.2"/>
    <row r="6236" hidden="1" x14ac:dyDescent="0.2"/>
    <row r="6237" hidden="1" x14ac:dyDescent="0.2"/>
    <row r="6238" hidden="1" x14ac:dyDescent="0.2"/>
    <row r="6239" hidden="1" x14ac:dyDescent="0.2"/>
    <row r="6240" hidden="1" x14ac:dyDescent="0.2"/>
    <row r="6241" hidden="1" x14ac:dyDescent="0.2"/>
    <row r="6242" hidden="1" x14ac:dyDescent="0.2"/>
    <row r="6243" hidden="1" x14ac:dyDescent="0.2"/>
    <row r="6244" hidden="1" x14ac:dyDescent="0.2"/>
    <row r="6245" hidden="1" x14ac:dyDescent="0.2"/>
    <row r="6246" hidden="1" x14ac:dyDescent="0.2"/>
    <row r="6247" hidden="1" x14ac:dyDescent="0.2"/>
    <row r="6248" hidden="1" x14ac:dyDescent="0.2"/>
    <row r="6249" hidden="1" x14ac:dyDescent="0.2"/>
    <row r="6250" hidden="1" x14ac:dyDescent="0.2"/>
    <row r="6251" hidden="1" x14ac:dyDescent="0.2"/>
    <row r="6252" hidden="1" x14ac:dyDescent="0.2"/>
    <row r="6253" hidden="1" x14ac:dyDescent="0.2"/>
    <row r="6254" hidden="1" x14ac:dyDescent="0.2"/>
    <row r="6255" hidden="1" x14ac:dyDescent="0.2"/>
    <row r="6256" hidden="1" x14ac:dyDescent="0.2"/>
    <row r="6257" hidden="1" x14ac:dyDescent="0.2"/>
    <row r="6258" hidden="1" x14ac:dyDescent="0.2"/>
    <row r="6259" hidden="1" x14ac:dyDescent="0.2"/>
    <row r="6260" hidden="1" x14ac:dyDescent="0.2"/>
    <row r="6261" hidden="1" x14ac:dyDescent="0.2"/>
    <row r="6262" hidden="1" x14ac:dyDescent="0.2"/>
    <row r="6263" hidden="1" x14ac:dyDescent="0.2"/>
    <row r="6264" hidden="1" x14ac:dyDescent="0.2"/>
    <row r="6265" hidden="1" x14ac:dyDescent="0.2"/>
    <row r="6266" hidden="1" x14ac:dyDescent="0.2"/>
    <row r="6267" hidden="1" x14ac:dyDescent="0.2"/>
    <row r="6268" hidden="1" x14ac:dyDescent="0.2"/>
    <row r="6269" hidden="1" x14ac:dyDescent="0.2"/>
    <row r="6270" hidden="1" x14ac:dyDescent="0.2"/>
    <row r="6271" hidden="1" x14ac:dyDescent="0.2"/>
    <row r="6272" hidden="1" x14ac:dyDescent="0.2"/>
    <row r="6273" hidden="1" x14ac:dyDescent="0.2"/>
    <row r="6274" hidden="1" x14ac:dyDescent="0.2"/>
    <row r="6275" hidden="1" x14ac:dyDescent="0.2"/>
    <row r="6276" hidden="1" x14ac:dyDescent="0.2"/>
    <row r="6277" hidden="1" x14ac:dyDescent="0.2"/>
    <row r="6278" hidden="1" x14ac:dyDescent="0.2"/>
    <row r="6279" hidden="1" x14ac:dyDescent="0.2"/>
    <row r="6280" hidden="1" x14ac:dyDescent="0.2"/>
    <row r="6281" hidden="1" x14ac:dyDescent="0.2"/>
    <row r="6282" hidden="1" x14ac:dyDescent="0.2"/>
    <row r="6283" hidden="1" x14ac:dyDescent="0.2"/>
    <row r="6284" hidden="1" x14ac:dyDescent="0.2"/>
    <row r="6285" hidden="1" x14ac:dyDescent="0.2"/>
    <row r="6286" hidden="1" x14ac:dyDescent="0.2"/>
    <row r="6287" hidden="1" x14ac:dyDescent="0.2"/>
    <row r="6288" hidden="1" x14ac:dyDescent="0.2"/>
    <row r="6289" hidden="1" x14ac:dyDescent="0.2"/>
    <row r="6290" hidden="1" x14ac:dyDescent="0.2"/>
    <row r="6291" hidden="1" x14ac:dyDescent="0.2"/>
    <row r="6292" hidden="1" x14ac:dyDescent="0.2"/>
    <row r="6293" hidden="1" x14ac:dyDescent="0.2"/>
    <row r="6294" hidden="1" x14ac:dyDescent="0.2"/>
    <row r="6295" hidden="1" x14ac:dyDescent="0.2"/>
    <row r="6296" hidden="1" x14ac:dyDescent="0.2"/>
    <row r="6297" hidden="1" x14ac:dyDescent="0.2"/>
    <row r="6298" hidden="1" x14ac:dyDescent="0.2"/>
    <row r="6299" hidden="1" x14ac:dyDescent="0.2"/>
    <row r="6300" hidden="1" x14ac:dyDescent="0.2"/>
    <row r="6301" hidden="1" x14ac:dyDescent="0.2"/>
    <row r="6302" hidden="1" x14ac:dyDescent="0.2"/>
    <row r="6303" hidden="1" x14ac:dyDescent="0.2"/>
    <row r="6304" hidden="1" x14ac:dyDescent="0.2"/>
    <row r="6305" hidden="1" x14ac:dyDescent="0.2"/>
    <row r="6306" hidden="1" x14ac:dyDescent="0.2"/>
    <row r="6307" hidden="1" x14ac:dyDescent="0.2"/>
    <row r="6308" hidden="1" x14ac:dyDescent="0.2"/>
    <row r="6309" hidden="1" x14ac:dyDescent="0.2"/>
    <row r="6310" hidden="1" x14ac:dyDescent="0.2"/>
    <row r="6311" hidden="1" x14ac:dyDescent="0.2"/>
    <row r="6312" hidden="1" x14ac:dyDescent="0.2"/>
    <row r="6313" hidden="1" x14ac:dyDescent="0.2"/>
    <row r="6314" hidden="1" x14ac:dyDescent="0.2"/>
    <row r="6315" hidden="1" x14ac:dyDescent="0.2"/>
    <row r="6316" hidden="1" x14ac:dyDescent="0.2"/>
    <row r="6317" hidden="1" x14ac:dyDescent="0.2"/>
    <row r="6318" hidden="1" x14ac:dyDescent="0.2"/>
    <row r="6319" hidden="1" x14ac:dyDescent="0.2"/>
    <row r="6320" hidden="1" x14ac:dyDescent="0.2"/>
    <row r="6321" hidden="1" x14ac:dyDescent="0.2"/>
    <row r="6322" hidden="1" x14ac:dyDescent="0.2"/>
    <row r="6323" hidden="1" x14ac:dyDescent="0.2"/>
    <row r="6324" hidden="1" x14ac:dyDescent="0.2"/>
    <row r="6325" hidden="1" x14ac:dyDescent="0.2"/>
    <row r="6326" hidden="1" x14ac:dyDescent="0.2"/>
    <row r="6327" hidden="1" x14ac:dyDescent="0.2"/>
    <row r="6328" hidden="1" x14ac:dyDescent="0.2"/>
    <row r="6329" hidden="1" x14ac:dyDescent="0.2"/>
    <row r="6330" hidden="1" x14ac:dyDescent="0.2"/>
    <row r="6331" hidden="1" x14ac:dyDescent="0.2"/>
    <row r="6332" hidden="1" x14ac:dyDescent="0.2"/>
    <row r="6333" hidden="1" x14ac:dyDescent="0.2"/>
    <row r="6334" hidden="1" x14ac:dyDescent="0.2"/>
    <row r="6335" hidden="1" x14ac:dyDescent="0.2"/>
    <row r="6336" hidden="1" x14ac:dyDescent="0.2"/>
    <row r="6337" hidden="1" x14ac:dyDescent="0.2"/>
    <row r="6338" hidden="1" x14ac:dyDescent="0.2"/>
    <row r="6339" hidden="1" x14ac:dyDescent="0.2"/>
    <row r="6340" hidden="1" x14ac:dyDescent="0.2"/>
    <row r="6341" hidden="1" x14ac:dyDescent="0.2"/>
    <row r="6342" hidden="1" x14ac:dyDescent="0.2"/>
    <row r="6343" hidden="1" x14ac:dyDescent="0.2"/>
    <row r="6344" hidden="1" x14ac:dyDescent="0.2"/>
    <row r="6345" hidden="1" x14ac:dyDescent="0.2"/>
    <row r="6346" hidden="1" x14ac:dyDescent="0.2"/>
    <row r="6347" hidden="1" x14ac:dyDescent="0.2"/>
    <row r="6348" hidden="1" x14ac:dyDescent="0.2"/>
    <row r="6349" hidden="1" x14ac:dyDescent="0.2"/>
    <row r="6350" hidden="1" x14ac:dyDescent="0.2"/>
    <row r="6351" hidden="1" x14ac:dyDescent="0.2"/>
    <row r="6352" hidden="1" x14ac:dyDescent="0.2"/>
    <row r="6353" hidden="1" x14ac:dyDescent="0.2"/>
    <row r="6354" hidden="1" x14ac:dyDescent="0.2"/>
    <row r="6355" hidden="1" x14ac:dyDescent="0.2"/>
    <row r="6356" hidden="1" x14ac:dyDescent="0.2"/>
    <row r="6357" hidden="1" x14ac:dyDescent="0.2"/>
    <row r="6358" hidden="1" x14ac:dyDescent="0.2"/>
    <row r="6359" hidden="1" x14ac:dyDescent="0.2"/>
    <row r="6360" hidden="1" x14ac:dyDescent="0.2"/>
    <row r="6361" hidden="1" x14ac:dyDescent="0.2"/>
    <row r="6362" hidden="1" x14ac:dyDescent="0.2"/>
    <row r="6363" hidden="1" x14ac:dyDescent="0.2"/>
    <row r="6364" hidden="1" x14ac:dyDescent="0.2"/>
    <row r="6365" hidden="1" x14ac:dyDescent="0.2"/>
    <row r="6366" hidden="1" x14ac:dyDescent="0.2"/>
    <row r="6367" hidden="1" x14ac:dyDescent="0.2"/>
    <row r="6368" hidden="1" x14ac:dyDescent="0.2"/>
    <row r="6369" hidden="1" x14ac:dyDescent="0.2"/>
    <row r="6370" hidden="1" x14ac:dyDescent="0.2"/>
    <row r="6371" hidden="1" x14ac:dyDescent="0.2"/>
    <row r="6372" hidden="1" x14ac:dyDescent="0.2"/>
    <row r="6373" hidden="1" x14ac:dyDescent="0.2"/>
    <row r="6374" hidden="1" x14ac:dyDescent="0.2"/>
    <row r="6375" hidden="1" x14ac:dyDescent="0.2"/>
    <row r="6376" hidden="1" x14ac:dyDescent="0.2"/>
    <row r="6377" hidden="1" x14ac:dyDescent="0.2"/>
    <row r="6378" hidden="1" x14ac:dyDescent="0.2"/>
    <row r="6379" hidden="1" x14ac:dyDescent="0.2"/>
    <row r="6380" hidden="1" x14ac:dyDescent="0.2"/>
    <row r="6381" hidden="1" x14ac:dyDescent="0.2"/>
    <row r="6382" hidden="1" x14ac:dyDescent="0.2"/>
    <row r="6383" hidden="1" x14ac:dyDescent="0.2"/>
    <row r="6384" hidden="1" x14ac:dyDescent="0.2"/>
    <row r="6385" hidden="1" x14ac:dyDescent="0.2"/>
    <row r="6386" hidden="1" x14ac:dyDescent="0.2"/>
    <row r="6387" hidden="1" x14ac:dyDescent="0.2"/>
    <row r="6388" hidden="1" x14ac:dyDescent="0.2"/>
    <row r="6389" hidden="1" x14ac:dyDescent="0.2"/>
    <row r="6390" hidden="1" x14ac:dyDescent="0.2"/>
    <row r="6391" hidden="1" x14ac:dyDescent="0.2"/>
    <row r="6392" hidden="1" x14ac:dyDescent="0.2"/>
    <row r="6393" hidden="1" x14ac:dyDescent="0.2"/>
    <row r="6394" hidden="1" x14ac:dyDescent="0.2"/>
    <row r="6395" hidden="1" x14ac:dyDescent="0.2"/>
    <row r="6396" hidden="1" x14ac:dyDescent="0.2"/>
    <row r="6397" hidden="1" x14ac:dyDescent="0.2"/>
    <row r="6398" hidden="1" x14ac:dyDescent="0.2"/>
    <row r="6399" hidden="1" x14ac:dyDescent="0.2"/>
    <row r="6400" hidden="1" x14ac:dyDescent="0.2"/>
    <row r="6401" hidden="1" x14ac:dyDescent="0.2"/>
    <row r="6402" hidden="1" x14ac:dyDescent="0.2"/>
    <row r="6403" hidden="1" x14ac:dyDescent="0.2"/>
    <row r="6404" hidden="1" x14ac:dyDescent="0.2"/>
    <row r="6405" hidden="1" x14ac:dyDescent="0.2"/>
    <row r="6406" hidden="1" x14ac:dyDescent="0.2"/>
    <row r="6407" hidden="1" x14ac:dyDescent="0.2"/>
    <row r="6408" hidden="1" x14ac:dyDescent="0.2"/>
    <row r="6409" hidden="1" x14ac:dyDescent="0.2"/>
    <row r="6410" hidden="1" x14ac:dyDescent="0.2"/>
    <row r="6411" hidden="1" x14ac:dyDescent="0.2"/>
    <row r="6412" hidden="1" x14ac:dyDescent="0.2"/>
    <row r="6413" hidden="1" x14ac:dyDescent="0.2"/>
    <row r="6414" hidden="1" x14ac:dyDescent="0.2"/>
    <row r="6415" hidden="1" x14ac:dyDescent="0.2"/>
    <row r="6416" hidden="1" x14ac:dyDescent="0.2"/>
    <row r="6417" hidden="1" x14ac:dyDescent="0.2"/>
    <row r="6418" hidden="1" x14ac:dyDescent="0.2"/>
    <row r="6419" hidden="1" x14ac:dyDescent="0.2"/>
    <row r="6420" hidden="1" x14ac:dyDescent="0.2"/>
    <row r="6421" hidden="1" x14ac:dyDescent="0.2"/>
    <row r="6422" hidden="1" x14ac:dyDescent="0.2"/>
    <row r="6423" hidden="1" x14ac:dyDescent="0.2"/>
    <row r="6424" hidden="1" x14ac:dyDescent="0.2"/>
    <row r="6425" hidden="1" x14ac:dyDescent="0.2"/>
    <row r="6426" hidden="1" x14ac:dyDescent="0.2"/>
    <row r="6427" hidden="1" x14ac:dyDescent="0.2"/>
    <row r="6428" hidden="1" x14ac:dyDescent="0.2"/>
    <row r="6429" hidden="1" x14ac:dyDescent="0.2"/>
    <row r="6430" hidden="1" x14ac:dyDescent="0.2"/>
    <row r="6431" hidden="1" x14ac:dyDescent="0.2"/>
    <row r="6432" hidden="1" x14ac:dyDescent="0.2"/>
    <row r="6433" hidden="1" x14ac:dyDescent="0.2"/>
    <row r="6434" hidden="1" x14ac:dyDescent="0.2"/>
    <row r="6435" hidden="1" x14ac:dyDescent="0.2"/>
    <row r="6436" hidden="1" x14ac:dyDescent="0.2"/>
    <row r="6437" hidden="1" x14ac:dyDescent="0.2"/>
    <row r="6438" hidden="1" x14ac:dyDescent="0.2"/>
    <row r="6439" hidden="1" x14ac:dyDescent="0.2"/>
    <row r="6440" hidden="1" x14ac:dyDescent="0.2"/>
    <row r="6441" hidden="1" x14ac:dyDescent="0.2"/>
    <row r="6442" hidden="1" x14ac:dyDescent="0.2"/>
    <row r="6443" hidden="1" x14ac:dyDescent="0.2"/>
    <row r="6444" hidden="1" x14ac:dyDescent="0.2"/>
    <row r="6445" hidden="1" x14ac:dyDescent="0.2"/>
    <row r="6446" hidden="1" x14ac:dyDescent="0.2"/>
    <row r="6447" hidden="1" x14ac:dyDescent="0.2"/>
    <row r="6448" hidden="1" x14ac:dyDescent="0.2"/>
    <row r="6449" hidden="1" x14ac:dyDescent="0.2"/>
    <row r="6450" hidden="1" x14ac:dyDescent="0.2"/>
    <row r="6451" hidden="1" x14ac:dyDescent="0.2"/>
    <row r="6452" hidden="1" x14ac:dyDescent="0.2"/>
    <row r="6453" hidden="1" x14ac:dyDescent="0.2"/>
    <row r="6454" hidden="1" x14ac:dyDescent="0.2"/>
    <row r="6455" hidden="1" x14ac:dyDescent="0.2"/>
    <row r="6456" hidden="1" x14ac:dyDescent="0.2"/>
    <row r="6457" hidden="1" x14ac:dyDescent="0.2"/>
    <row r="6458" hidden="1" x14ac:dyDescent="0.2"/>
    <row r="6459" hidden="1" x14ac:dyDescent="0.2"/>
    <row r="6460" hidden="1" x14ac:dyDescent="0.2"/>
    <row r="6461" hidden="1" x14ac:dyDescent="0.2"/>
    <row r="6462" hidden="1" x14ac:dyDescent="0.2"/>
    <row r="6463" hidden="1" x14ac:dyDescent="0.2"/>
    <row r="6464" hidden="1" x14ac:dyDescent="0.2"/>
    <row r="6465" hidden="1" x14ac:dyDescent="0.2"/>
    <row r="6466" hidden="1" x14ac:dyDescent="0.2"/>
    <row r="6467" hidden="1" x14ac:dyDescent="0.2"/>
    <row r="6468" hidden="1" x14ac:dyDescent="0.2"/>
    <row r="6469" hidden="1" x14ac:dyDescent="0.2"/>
    <row r="6470" hidden="1" x14ac:dyDescent="0.2"/>
    <row r="6471" hidden="1" x14ac:dyDescent="0.2"/>
    <row r="6472" hidden="1" x14ac:dyDescent="0.2"/>
    <row r="6473" hidden="1" x14ac:dyDescent="0.2"/>
    <row r="6474" hidden="1" x14ac:dyDescent="0.2"/>
    <row r="6475" hidden="1" x14ac:dyDescent="0.2"/>
    <row r="6476" hidden="1" x14ac:dyDescent="0.2"/>
    <row r="6477" hidden="1" x14ac:dyDescent="0.2"/>
    <row r="6478" hidden="1" x14ac:dyDescent="0.2"/>
    <row r="6479" hidden="1" x14ac:dyDescent="0.2"/>
    <row r="6480" hidden="1" x14ac:dyDescent="0.2"/>
    <row r="6481" hidden="1" x14ac:dyDescent="0.2"/>
    <row r="6482" hidden="1" x14ac:dyDescent="0.2"/>
    <row r="6483" hidden="1" x14ac:dyDescent="0.2"/>
    <row r="6484" hidden="1" x14ac:dyDescent="0.2"/>
    <row r="6485" hidden="1" x14ac:dyDescent="0.2"/>
    <row r="6486" hidden="1" x14ac:dyDescent="0.2"/>
    <row r="6487" hidden="1" x14ac:dyDescent="0.2"/>
    <row r="6488" hidden="1" x14ac:dyDescent="0.2"/>
    <row r="6489" hidden="1" x14ac:dyDescent="0.2"/>
    <row r="6490" hidden="1" x14ac:dyDescent="0.2"/>
    <row r="6491" hidden="1" x14ac:dyDescent="0.2"/>
    <row r="6492" hidden="1" x14ac:dyDescent="0.2"/>
    <row r="6493" hidden="1" x14ac:dyDescent="0.2"/>
    <row r="6494" hidden="1" x14ac:dyDescent="0.2"/>
    <row r="6495" hidden="1" x14ac:dyDescent="0.2"/>
    <row r="6496" hidden="1" x14ac:dyDescent="0.2"/>
    <row r="6497" hidden="1" x14ac:dyDescent="0.2"/>
    <row r="6498" hidden="1" x14ac:dyDescent="0.2"/>
    <row r="6499" hidden="1" x14ac:dyDescent="0.2"/>
    <row r="6500" hidden="1" x14ac:dyDescent="0.2"/>
    <row r="6501" hidden="1" x14ac:dyDescent="0.2"/>
    <row r="6502" hidden="1" x14ac:dyDescent="0.2"/>
    <row r="6503" hidden="1" x14ac:dyDescent="0.2"/>
    <row r="6504" hidden="1" x14ac:dyDescent="0.2"/>
    <row r="6505" hidden="1" x14ac:dyDescent="0.2"/>
    <row r="6506" hidden="1" x14ac:dyDescent="0.2"/>
    <row r="6507" hidden="1" x14ac:dyDescent="0.2"/>
    <row r="6508" hidden="1" x14ac:dyDescent="0.2"/>
    <row r="6509" hidden="1" x14ac:dyDescent="0.2"/>
    <row r="6510" hidden="1" x14ac:dyDescent="0.2"/>
    <row r="6511" hidden="1" x14ac:dyDescent="0.2"/>
    <row r="6512" hidden="1" x14ac:dyDescent="0.2"/>
    <row r="6513" hidden="1" x14ac:dyDescent="0.2"/>
    <row r="6514" hidden="1" x14ac:dyDescent="0.2"/>
    <row r="6515" hidden="1" x14ac:dyDescent="0.2"/>
    <row r="6516" hidden="1" x14ac:dyDescent="0.2"/>
    <row r="6517" hidden="1" x14ac:dyDescent="0.2"/>
    <row r="6518" hidden="1" x14ac:dyDescent="0.2"/>
    <row r="6519" hidden="1" x14ac:dyDescent="0.2"/>
    <row r="6520" hidden="1" x14ac:dyDescent="0.2"/>
    <row r="6521" hidden="1" x14ac:dyDescent="0.2"/>
    <row r="6522" hidden="1" x14ac:dyDescent="0.2"/>
    <row r="6523" hidden="1" x14ac:dyDescent="0.2"/>
    <row r="6524" hidden="1" x14ac:dyDescent="0.2"/>
    <row r="6525" hidden="1" x14ac:dyDescent="0.2"/>
    <row r="6526" hidden="1" x14ac:dyDescent="0.2"/>
    <row r="6527" hidden="1" x14ac:dyDescent="0.2"/>
    <row r="6528" hidden="1" x14ac:dyDescent="0.2"/>
    <row r="6529" hidden="1" x14ac:dyDescent="0.2"/>
    <row r="6530" hidden="1" x14ac:dyDescent="0.2"/>
    <row r="6531" hidden="1" x14ac:dyDescent="0.2"/>
    <row r="6532" hidden="1" x14ac:dyDescent="0.2"/>
    <row r="6533" hidden="1" x14ac:dyDescent="0.2"/>
    <row r="6534" hidden="1" x14ac:dyDescent="0.2"/>
    <row r="6535" hidden="1" x14ac:dyDescent="0.2"/>
    <row r="6536" hidden="1" x14ac:dyDescent="0.2"/>
    <row r="6537" hidden="1" x14ac:dyDescent="0.2"/>
    <row r="6538" hidden="1" x14ac:dyDescent="0.2"/>
    <row r="6539" hidden="1" x14ac:dyDescent="0.2"/>
    <row r="6540" hidden="1" x14ac:dyDescent="0.2"/>
    <row r="6541" hidden="1" x14ac:dyDescent="0.2"/>
    <row r="6542" hidden="1" x14ac:dyDescent="0.2"/>
    <row r="6543" hidden="1" x14ac:dyDescent="0.2"/>
    <row r="6544" hidden="1" x14ac:dyDescent="0.2"/>
    <row r="6545" hidden="1" x14ac:dyDescent="0.2"/>
    <row r="6546" hidden="1" x14ac:dyDescent="0.2"/>
    <row r="6547" hidden="1" x14ac:dyDescent="0.2"/>
    <row r="6548" hidden="1" x14ac:dyDescent="0.2"/>
    <row r="6549" hidden="1" x14ac:dyDescent="0.2"/>
    <row r="6550" hidden="1" x14ac:dyDescent="0.2"/>
    <row r="6551" hidden="1" x14ac:dyDescent="0.2"/>
    <row r="6552" hidden="1" x14ac:dyDescent="0.2"/>
    <row r="6553" hidden="1" x14ac:dyDescent="0.2"/>
    <row r="6554" hidden="1" x14ac:dyDescent="0.2"/>
    <row r="6555" hidden="1" x14ac:dyDescent="0.2"/>
    <row r="6556" hidden="1" x14ac:dyDescent="0.2"/>
    <row r="6557" hidden="1" x14ac:dyDescent="0.2"/>
    <row r="6558" hidden="1" x14ac:dyDescent="0.2"/>
    <row r="6559" hidden="1" x14ac:dyDescent="0.2"/>
    <row r="6560" hidden="1" x14ac:dyDescent="0.2"/>
    <row r="6561" hidden="1" x14ac:dyDescent="0.2"/>
    <row r="6562" hidden="1" x14ac:dyDescent="0.2"/>
    <row r="6563" hidden="1" x14ac:dyDescent="0.2"/>
    <row r="6564" hidden="1" x14ac:dyDescent="0.2"/>
    <row r="6565" hidden="1" x14ac:dyDescent="0.2"/>
    <row r="6566" hidden="1" x14ac:dyDescent="0.2"/>
    <row r="6567" hidden="1" x14ac:dyDescent="0.2"/>
    <row r="6568" hidden="1" x14ac:dyDescent="0.2"/>
    <row r="6569" hidden="1" x14ac:dyDescent="0.2"/>
    <row r="6570" hidden="1" x14ac:dyDescent="0.2"/>
    <row r="6571" hidden="1" x14ac:dyDescent="0.2"/>
    <row r="6572" hidden="1" x14ac:dyDescent="0.2"/>
    <row r="6573" hidden="1" x14ac:dyDescent="0.2"/>
    <row r="6574" hidden="1" x14ac:dyDescent="0.2"/>
    <row r="6575" hidden="1" x14ac:dyDescent="0.2"/>
    <row r="6576" hidden="1" x14ac:dyDescent="0.2"/>
    <row r="6577" hidden="1" x14ac:dyDescent="0.2"/>
    <row r="6578" hidden="1" x14ac:dyDescent="0.2"/>
    <row r="6579" hidden="1" x14ac:dyDescent="0.2"/>
    <row r="6580" hidden="1" x14ac:dyDescent="0.2"/>
    <row r="6581" hidden="1" x14ac:dyDescent="0.2"/>
    <row r="6582" hidden="1" x14ac:dyDescent="0.2"/>
    <row r="6583" hidden="1" x14ac:dyDescent="0.2"/>
    <row r="6584" hidden="1" x14ac:dyDescent="0.2"/>
    <row r="6585" hidden="1" x14ac:dyDescent="0.2"/>
    <row r="6586" hidden="1" x14ac:dyDescent="0.2"/>
    <row r="6587" hidden="1" x14ac:dyDescent="0.2"/>
    <row r="6588" hidden="1" x14ac:dyDescent="0.2"/>
    <row r="6589" hidden="1" x14ac:dyDescent="0.2"/>
    <row r="6590" hidden="1" x14ac:dyDescent="0.2"/>
    <row r="6591" hidden="1" x14ac:dyDescent="0.2"/>
    <row r="6592" hidden="1" x14ac:dyDescent="0.2"/>
    <row r="6593" hidden="1" x14ac:dyDescent="0.2"/>
    <row r="6594" hidden="1" x14ac:dyDescent="0.2"/>
    <row r="6595" hidden="1" x14ac:dyDescent="0.2"/>
    <row r="6596" hidden="1" x14ac:dyDescent="0.2"/>
    <row r="6597" hidden="1" x14ac:dyDescent="0.2"/>
    <row r="6598" hidden="1" x14ac:dyDescent="0.2"/>
    <row r="6599" hidden="1" x14ac:dyDescent="0.2"/>
    <row r="6600" hidden="1" x14ac:dyDescent="0.2"/>
    <row r="6601" hidden="1" x14ac:dyDescent="0.2"/>
    <row r="6602" hidden="1" x14ac:dyDescent="0.2"/>
    <row r="6603" hidden="1" x14ac:dyDescent="0.2"/>
    <row r="6604" hidden="1" x14ac:dyDescent="0.2"/>
    <row r="6605" hidden="1" x14ac:dyDescent="0.2"/>
    <row r="6606" hidden="1" x14ac:dyDescent="0.2"/>
    <row r="6607" hidden="1" x14ac:dyDescent="0.2"/>
    <row r="6608" hidden="1" x14ac:dyDescent="0.2"/>
    <row r="6609" hidden="1" x14ac:dyDescent="0.2"/>
    <row r="6610" hidden="1" x14ac:dyDescent="0.2"/>
    <row r="6611" hidden="1" x14ac:dyDescent="0.2"/>
    <row r="6612" hidden="1" x14ac:dyDescent="0.2"/>
    <row r="6613" hidden="1" x14ac:dyDescent="0.2"/>
    <row r="6614" hidden="1" x14ac:dyDescent="0.2"/>
    <row r="6615" hidden="1" x14ac:dyDescent="0.2"/>
    <row r="6616" hidden="1" x14ac:dyDescent="0.2"/>
    <row r="6617" hidden="1" x14ac:dyDescent="0.2"/>
    <row r="6618" hidden="1" x14ac:dyDescent="0.2"/>
    <row r="6619" hidden="1" x14ac:dyDescent="0.2"/>
    <row r="6620" hidden="1" x14ac:dyDescent="0.2"/>
    <row r="6621" hidden="1" x14ac:dyDescent="0.2"/>
    <row r="6622" hidden="1" x14ac:dyDescent="0.2"/>
    <row r="6623" hidden="1" x14ac:dyDescent="0.2"/>
    <row r="6624" hidden="1" x14ac:dyDescent="0.2"/>
    <row r="6625" hidden="1" x14ac:dyDescent="0.2"/>
    <row r="6626" hidden="1" x14ac:dyDescent="0.2"/>
    <row r="6627" hidden="1" x14ac:dyDescent="0.2"/>
    <row r="6628" hidden="1" x14ac:dyDescent="0.2"/>
    <row r="6629" hidden="1" x14ac:dyDescent="0.2"/>
    <row r="6630" hidden="1" x14ac:dyDescent="0.2"/>
    <row r="6631" hidden="1" x14ac:dyDescent="0.2"/>
    <row r="6632" hidden="1" x14ac:dyDescent="0.2"/>
    <row r="6633" hidden="1" x14ac:dyDescent="0.2"/>
    <row r="6634" hidden="1" x14ac:dyDescent="0.2"/>
    <row r="6635" hidden="1" x14ac:dyDescent="0.2"/>
    <row r="6636" hidden="1" x14ac:dyDescent="0.2"/>
    <row r="6637" hidden="1" x14ac:dyDescent="0.2"/>
    <row r="6638" hidden="1" x14ac:dyDescent="0.2"/>
    <row r="6639" hidden="1" x14ac:dyDescent="0.2"/>
    <row r="6640" hidden="1" x14ac:dyDescent="0.2"/>
    <row r="6641" hidden="1" x14ac:dyDescent="0.2"/>
    <row r="6642" hidden="1" x14ac:dyDescent="0.2"/>
    <row r="6643" hidden="1" x14ac:dyDescent="0.2"/>
    <row r="6644" hidden="1" x14ac:dyDescent="0.2"/>
    <row r="6645" hidden="1" x14ac:dyDescent="0.2"/>
    <row r="6646" hidden="1" x14ac:dyDescent="0.2"/>
    <row r="6647" hidden="1" x14ac:dyDescent="0.2"/>
    <row r="6648" hidden="1" x14ac:dyDescent="0.2"/>
    <row r="6649" hidden="1" x14ac:dyDescent="0.2"/>
    <row r="6650" hidden="1" x14ac:dyDescent="0.2"/>
    <row r="6651" hidden="1" x14ac:dyDescent="0.2"/>
    <row r="6652" hidden="1" x14ac:dyDescent="0.2"/>
    <row r="6653" hidden="1" x14ac:dyDescent="0.2"/>
    <row r="6654" hidden="1" x14ac:dyDescent="0.2"/>
    <row r="6655" hidden="1" x14ac:dyDescent="0.2"/>
    <row r="6656" hidden="1" x14ac:dyDescent="0.2"/>
    <row r="6657" hidden="1" x14ac:dyDescent="0.2"/>
    <row r="6658" hidden="1" x14ac:dyDescent="0.2"/>
    <row r="6659" hidden="1" x14ac:dyDescent="0.2"/>
    <row r="6660" hidden="1" x14ac:dyDescent="0.2"/>
    <row r="6661" hidden="1" x14ac:dyDescent="0.2"/>
    <row r="6662" hidden="1" x14ac:dyDescent="0.2"/>
    <row r="6663" hidden="1" x14ac:dyDescent="0.2"/>
    <row r="6664" hidden="1" x14ac:dyDescent="0.2"/>
    <row r="6665" hidden="1" x14ac:dyDescent="0.2"/>
    <row r="6666" hidden="1" x14ac:dyDescent="0.2"/>
    <row r="6667" hidden="1" x14ac:dyDescent="0.2"/>
    <row r="6668" hidden="1" x14ac:dyDescent="0.2"/>
    <row r="6669" hidden="1" x14ac:dyDescent="0.2"/>
    <row r="6670" hidden="1" x14ac:dyDescent="0.2"/>
    <row r="6671" hidden="1" x14ac:dyDescent="0.2"/>
    <row r="6672" hidden="1" x14ac:dyDescent="0.2"/>
    <row r="6673" hidden="1" x14ac:dyDescent="0.2"/>
    <row r="6674" hidden="1" x14ac:dyDescent="0.2"/>
    <row r="6675" hidden="1" x14ac:dyDescent="0.2"/>
    <row r="6676" hidden="1" x14ac:dyDescent="0.2"/>
    <row r="6677" hidden="1" x14ac:dyDescent="0.2"/>
    <row r="6678" hidden="1" x14ac:dyDescent="0.2"/>
    <row r="6679" hidden="1" x14ac:dyDescent="0.2"/>
    <row r="6680" hidden="1" x14ac:dyDescent="0.2"/>
    <row r="6681" hidden="1" x14ac:dyDescent="0.2"/>
    <row r="6682" hidden="1" x14ac:dyDescent="0.2"/>
    <row r="6683" hidden="1" x14ac:dyDescent="0.2"/>
    <row r="6684" hidden="1" x14ac:dyDescent="0.2"/>
    <row r="6685" hidden="1" x14ac:dyDescent="0.2"/>
    <row r="6686" hidden="1" x14ac:dyDescent="0.2"/>
    <row r="6687" hidden="1" x14ac:dyDescent="0.2"/>
    <row r="6688" hidden="1" x14ac:dyDescent="0.2"/>
    <row r="6689" hidden="1" x14ac:dyDescent="0.2"/>
    <row r="6690" hidden="1" x14ac:dyDescent="0.2"/>
    <row r="6691" hidden="1" x14ac:dyDescent="0.2"/>
    <row r="6692" hidden="1" x14ac:dyDescent="0.2"/>
    <row r="6693" hidden="1" x14ac:dyDescent="0.2"/>
    <row r="6694" hidden="1" x14ac:dyDescent="0.2"/>
    <row r="6695" hidden="1" x14ac:dyDescent="0.2"/>
    <row r="6696" hidden="1" x14ac:dyDescent="0.2"/>
    <row r="6697" hidden="1" x14ac:dyDescent="0.2"/>
    <row r="6698" hidden="1" x14ac:dyDescent="0.2"/>
    <row r="6699" hidden="1" x14ac:dyDescent="0.2"/>
    <row r="6700" hidden="1" x14ac:dyDescent="0.2"/>
    <row r="6701" hidden="1" x14ac:dyDescent="0.2"/>
    <row r="6702" hidden="1" x14ac:dyDescent="0.2"/>
    <row r="6703" hidden="1" x14ac:dyDescent="0.2"/>
    <row r="6704" hidden="1" x14ac:dyDescent="0.2"/>
    <row r="6705" hidden="1" x14ac:dyDescent="0.2"/>
    <row r="6706" hidden="1" x14ac:dyDescent="0.2"/>
    <row r="6707" hidden="1" x14ac:dyDescent="0.2"/>
    <row r="6708" hidden="1" x14ac:dyDescent="0.2"/>
    <row r="6709" hidden="1" x14ac:dyDescent="0.2"/>
    <row r="6710" hidden="1" x14ac:dyDescent="0.2"/>
    <row r="6711" hidden="1" x14ac:dyDescent="0.2"/>
    <row r="6712" hidden="1" x14ac:dyDescent="0.2"/>
    <row r="6713" hidden="1" x14ac:dyDescent="0.2"/>
    <row r="6714" hidden="1" x14ac:dyDescent="0.2"/>
    <row r="6715" hidden="1" x14ac:dyDescent="0.2"/>
    <row r="6716" hidden="1" x14ac:dyDescent="0.2"/>
    <row r="6717" hidden="1" x14ac:dyDescent="0.2"/>
    <row r="6718" hidden="1" x14ac:dyDescent="0.2"/>
    <row r="6719" hidden="1" x14ac:dyDescent="0.2"/>
    <row r="6720" hidden="1" x14ac:dyDescent="0.2"/>
    <row r="6721" hidden="1" x14ac:dyDescent="0.2"/>
    <row r="6722" hidden="1" x14ac:dyDescent="0.2"/>
    <row r="6723" hidden="1" x14ac:dyDescent="0.2"/>
    <row r="6724" hidden="1" x14ac:dyDescent="0.2"/>
    <row r="6725" hidden="1" x14ac:dyDescent="0.2"/>
    <row r="6726" hidden="1" x14ac:dyDescent="0.2"/>
    <row r="6727" hidden="1" x14ac:dyDescent="0.2"/>
    <row r="6728" hidden="1" x14ac:dyDescent="0.2"/>
    <row r="6729" hidden="1" x14ac:dyDescent="0.2"/>
    <row r="6730" hidden="1" x14ac:dyDescent="0.2"/>
    <row r="6731" hidden="1" x14ac:dyDescent="0.2"/>
    <row r="6732" hidden="1" x14ac:dyDescent="0.2"/>
    <row r="6733" hidden="1" x14ac:dyDescent="0.2"/>
    <row r="6734" hidden="1" x14ac:dyDescent="0.2"/>
    <row r="6735" hidden="1" x14ac:dyDescent="0.2"/>
    <row r="6736" hidden="1" x14ac:dyDescent="0.2"/>
    <row r="6737" hidden="1" x14ac:dyDescent="0.2"/>
    <row r="6738" hidden="1" x14ac:dyDescent="0.2"/>
    <row r="6739" hidden="1" x14ac:dyDescent="0.2"/>
    <row r="6740" hidden="1" x14ac:dyDescent="0.2"/>
    <row r="6741" hidden="1" x14ac:dyDescent="0.2"/>
    <row r="6742" hidden="1" x14ac:dyDescent="0.2"/>
    <row r="6743" hidden="1" x14ac:dyDescent="0.2"/>
    <row r="6744" hidden="1" x14ac:dyDescent="0.2"/>
    <row r="6745" hidden="1" x14ac:dyDescent="0.2"/>
    <row r="6746" hidden="1" x14ac:dyDescent="0.2"/>
    <row r="6747" hidden="1" x14ac:dyDescent="0.2"/>
    <row r="6748" hidden="1" x14ac:dyDescent="0.2"/>
    <row r="6749" hidden="1" x14ac:dyDescent="0.2"/>
    <row r="6750" hidden="1" x14ac:dyDescent="0.2"/>
    <row r="6751" hidden="1" x14ac:dyDescent="0.2"/>
    <row r="6752" hidden="1" x14ac:dyDescent="0.2"/>
    <row r="6753" hidden="1" x14ac:dyDescent="0.2"/>
    <row r="6754" hidden="1" x14ac:dyDescent="0.2"/>
    <row r="6755" hidden="1" x14ac:dyDescent="0.2"/>
    <row r="6756" hidden="1" x14ac:dyDescent="0.2"/>
    <row r="6757" hidden="1" x14ac:dyDescent="0.2"/>
    <row r="6758" hidden="1" x14ac:dyDescent="0.2"/>
    <row r="6759" hidden="1" x14ac:dyDescent="0.2"/>
    <row r="6760" hidden="1" x14ac:dyDescent="0.2"/>
    <row r="6761" hidden="1" x14ac:dyDescent="0.2"/>
    <row r="6762" hidden="1" x14ac:dyDescent="0.2"/>
    <row r="6763" hidden="1" x14ac:dyDescent="0.2"/>
    <row r="6764" hidden="1" x14ac:dyDescent="0.2"/>
    <row r="6765" hidden="1" x14ac:dyDescent="0.2"/>
    <row r="6766" hidden="1" x14ac:dyDescent="0.2"/>
    <row r="6767" hidden="1" x14ac:dyDescent="0.2"/>
    <row r="6768" hidden="1" x14ac:dyDescent="0.2"/>
    <row r="6769" hidden="1" x14ac:dyDescent="0.2"/>
    <row r="6770" hidden="1" x14ac:dyDescent="0.2"/>
    <row r="6771" hidden="1" x14ac:dyDescent="0.2"/>
    <row r="6772" hidden="1" x14ac:dyDescent="0.2"/>
    <row r="6773" hidden="1" x14ac:dyDescent="0.2"/>
    <row r="6774" hidden="1" x14ac:dyDescent="0.2"/>
    <row r="6775" hidden="1" x14ac:dyDescent="0.2"/>
    <row r="6776" hidden="1" x14ac:dyDescent="0.2"/>
    <row r="6777" hidden="1" x14ac:dyDescent="0.2"/>
    <row r="6778" hidden="1" x14ac:dyDescent="0.2"/>
    <row r="6779" hidden="1" x14ac:dyDescent="0.2"/>
    <row r="6780" hidden="1" x14ac:dyDescent="0.2"/>
    <row r="6781" hidden="1" x14ac:dyDescent="0.2"/>
    <row r="6782" hidden="1" x14ac:dyDescent="0.2"/>
    <row r="6783" hidden="1" x14ac:dyDescent="0.2"/>
    <row r="6784" hidden="1" x14ac:dyDescent="0.2"/>
    <row r="6785" hidden="1" x14ac:dyDescent="0.2"/>
    <row r="6786" hidden="1" x14ac:dyDescent="0.2"/>
    <row r="6787" hidden="1" x14ac:dyDescent="0.2"/>
    <row r="6788" hidden="1" x14ac:dyDescent="0.2"/>
    <row r="6789" hidden="1" x14ac:dyDescent="0.2"/>
    <row r="6790" hidden="1" x14ac:dyDescent="0.2"/>
    <row r="6791" hidden="1" x14ac:dyDescent="0.2"/>
    <row r="6792" hidden="1" x14ac:dyDescent="0.2"/>
    <row r="6793" hidden="1" x14ac:dyDescent="0.2"/>
    <row r="6794" hidden="1" x14ac:dyDescent="0.2"/>
    <row r="6795" hidden="1" x14ac:dyDescent="0.2"/>
    <row r="6796" hidden="1" x14ac:dyDescent="0.2"/>
    <row r="6797" hidden="1" x14ac:dyDescent="0.2"/>
    <row r="6798" hidden="1" x14ac:dyDescent="0.2"/>
    <row r="6799" hidden="1" x14ac:dyDescent="0.2"/>
    <row r="6800" hidden="1" x14ac:dyDescent="0.2"/>
    <row r="6801" hidden="1" x14ac:dyDescent="0.2"/>
    <row r="6802" hidden="1" x14ac:dyDescent="0.2"/>
    <row r="6803" hidden="1" x14ac:dyDescent="0.2"/>
    <row r="6804" hidden="1" x14ac:dyDescent="0.2"/>
    <row r="6805" hidden="1" x14ac:dyDescent="0.2"/>
    <row r="6806" hidden="1" x14ac:dyDescent="0.2"/>
    <row r="6807" hidden="1" x14ac:dyDescent="0.2"/>
    <row r="6808" hidden="1" x14ac:dyDescent="0.2"/>
    <row r="6809" hidden="1" x14ac:dyDescent="0.2"/>
    <row r="6810" hidden="1" x14ac:dyDescent="0.2"/>
    <row r="6811" hidden="1" x14ac:dyDescent="0.2"/>
    <row r="6812" hidden="1" x14ac:dyDescent="0.2"/>
    <row r="6813" hidden="1" x14ac:dyDescent="0.2"/>
    <row r="6814" hidden="1" x14ac:dyDescent="0.2"/>
    <row r="6815" hidden="1" x14ac:dyDescent="0.2"/>
    <row r="6816" hidden="1" x14ac:dyDescent="0.2"/>
    <row r="6817" hidden="1" x14ac:dyDescent="0.2"/>
    <row r="6818" hidden="1" x14ac:dyDescent="0.2"/>
    <row r="6819" hidden="1" x14ac:dyDescent="0.2"/>
    <row r="6820" hidden="1" x14ac:dyDescent="0.2"/>
    <row r="6821" hidden="1" x14ac:dyDescent="0.2"/>
    <row r="6822" hidden="1" x14ac:dyDescent="0.2"/>
    <row r="6823" hidden="1" x14ac:dyDescent="0.2"/>
    <row r="6824" hidden="1" x14ac:dyDescent="0.2"/>
    <row r="6825" hidden="1" x14ac:dyDescent="0.2"/>
    <row r="6826" hidden="1" x14ac:dyDescent="0.2"/>
    <row r="6827" hidden="1" x14ac:dyDescent="0.2"/>
    <row r="6828" hidden="1" x14ac:dyDescent="0.2"/>
    <row r="6829" hidden="1" x14ac:dyDescent="0.2"/>
    <row r="6830" hidden="1" x14ac:dyDescent="0.2"/>
    <row r="6831" hidden="1" x14ac:dyDescent="0.2"/>
    <row r="6832" hidden="1" x14ac:dyDescent="0.2"/>
    <row r="6833" hidden="1" x14ac:dyDescent="0.2"/>
    <row r="6834" hidden="1" x14ac:dyDescent="0.2"/>
    <row r="6835" hidden="1" x14ac:dyDescent="0.2"/>
    <row r="6836" hidden="1" x14ac:dyDescent="0.2"/>
    <row r="6837" hidden="1" x14ac:dyDescent="0.2"/>
    <row r="6838" hidden="1" x14ac:dyDescent="0.2"/>
    <row r="6839" hidden="1" x14ac:dyDescent="0.2"/>
    <row r="6840" hidden="1" x14ac:dyDescent="0.2"/>
    <row r="6841" hidden="1" x14ac:dyDescent="0.2"/>
    <row r="6842" hidden="1" x14ac:dyDescent="0.2"/>
    <row r="6843" hidden="1" x14ac:dyDescent="0.2"/>
    <row r="6844" hidden="1" x14ac:dyDescent="0.2"/>
    <row r="6845" hidden="1" x14ac:dyDescent="0.2"/>
    <row r="6846" hidden="1" x14ac:dyDescent="0.2"/>
    <row r="6847" hidden="1" x14ac:dyDescent="0.2"/>
    <row r="6848" hidden="1" x14ac:dyDescent="0.2"/>
    <row r="6849" hidden="1" x14ac:dyDescent="0.2"/>
    <row r="6850" hidden="1" x14ac:dyDescent="0.2"/>
    <row r="6851" hidden="1" x14ac:dyDescent="0.2"/>
    <row r="6852" hidden="1" x14ac:dyDescent="0.2"/>
    <row r="6853" hidden="1" x14ac:dyDescent="0.2"/>
    <row r="6854" hidden="1" x14ac:dyDescent="0.2"/>
    <row r="6855" hidden="1" x14ac:dyDescent="0.2"/>
    <row r="6856" hidden="1" x14ac:dyDescent="0.2"/>
    <row r="6857" hidden="1" x14ac:dyDescent="0.2"/>
    <row r="6858" hidden="1" x14ac:dyDescent="0.2"/>
    <row r="6859" hidden="1" x14ac:dyDescent="0.2"/>
    <row r="6860" hidden="1" x14ac:dyDescent="0.2"/>
    <row r="6861" hidden="1" x14ac:dyDescent="0.2"/>
    <row r="6862" hidden="1" x14ac:dyDescent="0.2"/>
    <row r="6863" hidden="1" x14ac:dyDescent="0.2"/>
    <row r="6864" hidden="1" x14ac:dyDescent="0.2"/>
    <row r="6865" hidden="1" x14ac:dyDescent="0.2"/>
    <row r="6866" hidden="1" x14ac:dyDescent="0.2"/>
    <row r="6867" hidden="1" x14ac:dyDescent="0.2"/>
    <row r="6868" hidden="1" x14ac:dyDescent="0.2"/>
    <row r="6869" hidden="1" x14ac:dyDescent="0.2"/>
    <row r="6870" hidden="1" x14ac:dyDescent="0.2"/>
    <row r="6871" hidden="1" x14ac:dyDescent="0.2"/>
    <row r="6872" hidden="1" x14ac:dyDescent="0.2"/>
    <row r="6873" hidden="1" x14ac:dyDescent="0.2"/>
    <row r="6874" hidden="1" x14ac:dyDescent="0.2"/>
    <row r="6875" hidden="1" x14ac:dyDescent="0.2"/>
    <row r="6876" hidden="1" x14ac:dyDescent="0.2"/>
    <row r="6877" hidden="1" x14ac:dyDescent="0.2"/>
    <row r="6878" hidden="1" x14ac:dyDescent="0.2"/>
    <row r="6879" hidden="1" x14ac:dyDescent="0.2"/>
    <row r="6880" hidden="1" x14ac:dyDescent="0.2"/>
    <row r="6881" hidden="1" x14ac:dyDescent="0.2"/>
    <row r="6882" hidden="1" x14ac:dyDescent="0.2"/>
    <row r="6883" hidden="1" x14ac:dyDescent="0.2"/>
    <row r="6884" hidden="1" x14ac:dyDescent="0.2"/>
    <row r="6885" hidden="1" x14ac:dyDescent="0.2"/>
    <row r="6886" hidden="1" x14ac:dyDescent="0.2"/>
    <row r="6887" hidden="1" x14ac:dyDescent="0.2"/>
    <row r="6888" hidden="1" x14ac:dyDescent="0.2"/>
    <row r="6889" hidden="1" x14ac:dyDescent="0.2"/>
    <row r="6890" hidden="1" x14ac:dyDescent="0.2"/>
    <row r="6891" hidden="1" x14ac:dyDescent="0.2"/>
    <row r="6892" hidden="1" x14ac:dyDescent="0.2"/>
    <row r="6893" hidden="1" x14ac:dyDescent="0.2"/>
    <row r="6894" hidden="1" x14ac:dyDescent="0.2"/>
    <row r="6895" hidden="1" x14ac:dyDescent="0.2"/>
    <row r="6896" hidden="1" x14ac:dyDescent="0.2"/>
    <row r="6897" hidden="1" x14ac:dyDescent="0.2"/>
    <row r="6898" hidden="1" x14ac:dyDescent="0.2"/>
    <row r="6899" hidden="1" x14ac:dyDescent="0.2"/>
    <row r="6900" hidden="1" x14ac:dyDescent="0.2"/>
    <row r="6901" hidden="1" x14ac:dyDescent="0.2"/>
    <row r="6902" hidden="1" x14ac:dyDescent="0.2"/>
    <row r="6903" hidden="1" x14ac:dyDescent="0.2"/>
    <row r="6904" hidden="1" x14ac:dyDescent="0.2"/>
    <row r="6905" hidden="1" x14ac:dyDescent="0.2"/>
    <row r="6906" hidden="1" x14ac:dyDescent="0.2"/>
    <row r="6907" hidden="1" x14ac:dyDescent="0.2"/>
    <row r="6908" hidden="1" x14ac:dyDescent="0.2"/>
    <row r="6909" hidden="1" x14ac:dyDescent="0.2"/>
    <row r="6910" hidden="1" x14ac:dyDescent="0.2"/>
    <row r="6911" hidden="1" x14ac:dyDescent="0.2"/>
    <row r="6912" hidden="1" x14ac:dyDescent="0.2"/>
    <row r="6913" hidden="1" x14ac:dyDescent="0.2"/>
    <row r="6914" hidden="1" x14ac:dyDescent="0.2"/>
    <row r="6915" hidden="1" x14ac:dyDescent="0.2"/>
    <row r="6916" hidden="1" x14ac:dyDescent="0.2"/>
    <row r="6917" hidden="1" x14ac:dyDescent="0.2"/>
    <row r="6918" hidden="1" x14ac:dyDescent="0.2"/>
    <row r="6919" hidden="1" x14ac:dyDescent="0.2"/>
    <row r="6920" hidden="1" x14ac:dyDescent="0.2"/>
    <row r="6921" hidden="1" x14ac:dyDescent="0.2"/>
    <row r="6922" hidden="1" x14ac:dyDescent="0.2"/>
    <row r="6923" hidden="1" x14ac:dyDescent="0.2"/>
    <row r="6924" hidden="1" x14ac:dyDescent="0.2"/>
    <row r="6925" hidden="1" x14ac:dyDescent="0.2"/>
    <row r="6926" hidden="1" x14ac:dyDescent="0.2"/>
    <row r="6927" hidden="1" x14ac:dyDescent="0.2"/>
    <row r="6928" hidden="1" x14ac:dyDescent="0.2"/>
    <row r="6929" hidden="1" x14ac:dyDescent="0.2"/>
    <row r="6930" hidden="1" x14ac:dyDescent="0.2"/>
    <row r="6931" hidden="1" x14ac:dyDescent="0.2"/>
    <row r="6932" hidden="1" x14ac:dyDescent="0.2"/>
    <row r="6933" hidden="1" x14ac:dyDescent="0.2"/>
    <row r="6934" hidden="1" x14ac:dyDescent="0.2"/>
    <row r="6935" hidden="1" x14ac:dyDescent="0.2"/>
    <row r="6936" hidden="1" x14ac:dyDescent="0.2"/>
    <row r="6937" hidden="1" x14ac:dyDescent="0.2"/>
    <row r="6938" hidden="1" x14ac:dyDescent="0.2"/>
    <row r="6939" hidden="1" x14ac:dyDescent="0.2"/>
    <row r="6940" hidden="1" x14ac:dyDescent="0.2"/>
    <row r="6941" hidden="1" x14ac:dyDescent="0.2"/>
    <row r="6942" hidden="1" x14ac:dyDescent="0.2"/>
    <row r="6943" hidden="1" x14ac:dyDescent="0.2"/>
    <row r="6944" hidden="1" x14ac:dyDescent="0.2"/>
    <row r="6945" hidden="1" x14ac:dyDescent="0.2"/>
    <row r="6946" hidden="1" x14ac:dyDescent="0.2"/>
    <row r="6947" hidden="1" x14ac:dyDescent="0.2"/>
    <row r="6948" hidden="1" x14ac:dyDescent="0.2"/>
    <row r="6949" hidden="1" x14ac:dyDescent="0.2"/>
    <row r="6950" hidden="1" x14ac:dyDescent="0.2"/>
    <row r="6951" hidden="1" x14ac:dyDescent="0.2"/>
    <row r="6952" hidden="1" x14ac:dyDescent="0.2"/>
    <row r="6953" hidden="1" x14ac:dyDescent="0.2"/>
    <row r="6954" hidden="1" x14ac:dyDescent="0.2"/>
    <row r="6955" hidden="1" x14ac:dyDescent="0.2"/>
    <row r="6956" hidden="1" x14ac:dyDescent="0.2"/>
    <row r="6957" hidden="1" x14ac:dyDescent="0.2"/>
    <row r="6958" hidden="1" x14ac:dyDescent="0.2"/>
    <row r="6959" hidden="1" x14ac:dyDescent="0.2"/>
    <row r="6960" hidden="1" x14ac:dyDescent="0.2"/>
    <row r="6961" hidden="1" x14ac:dyDescent="0.2"/>
    <row r="6962" hidden="1" x14ac:dyDescent="0.2"/>
    <row r="6963" hidden="1" x14ac:dyDescent="0.2"/>
    <row r="6964" hidden="1" x14ac:dyDescent="0.2"/>
    <row r="6965" hidden="1" x14ac:dyDescent="0.2"/>
    <row r="6966" hidden="1" x14ac:dyDescent="0.2"/>
    <row r="6967" hidden="1" x14ac:dyDescent="0.2"/>
    <row r="6968" hidden="1" x14ac:dyDescent="0.2"/>
    <row r="6969" hidden="1" x14ac:dyDescent="0.2"/>
    <row r="6970" hidden="1" x14ac:dyDescent="0.2"/>
    <row r="6971" hidden="1" x14ac:dyDescent="0.2"/>
    <row r="6972" hidden="1" x14ac:dyDescent="0.2"/>
    <row r="6973" hidden="1" x14ac:dyDescent="0.2"/>
    <row r="6974" hidden="1" x14ac:dyDescent="0.2"/>
    <row r="6975" hidden="1" x14ac:dyDescent="0.2"/>
    <row r="6976" hidden="1" x14ac:dyDescent="0.2"/>
    <row r="6977" hidden="1" x14ac:dyDescent="0.2"/>
    <row r="6978" hidden="1" x14ac:dyDescent="0.2"/>
    <row r="6979" hidden="1" x14ac:dyDescent="0.2"/>
    <row r="6980" hidden="1" x14ac:dyDescent="0.2"/>
    <row r="6981" hidden="1" x14ac:dyDescent="0.2"/>
    <row r="6982" hidden="1" x14ac:dyDescent="0.2"/>
    <row r="6983" hidden="1" x14ac:dyDescent="0.2"/>
    <row r="6984" hidden="1" x14ac:dyDescent="0.2"/>
    <row r="6985" hidden="1" x14ac:dyDescent="0.2"/>
    <row r="6986" hidden="1" x14ac:dyDescent="0.2"/>
    <row r="6987" hidden="1" x14ac:dyDescent="0.2"/>
    <row r="6988" hidden="1" x14ac:dyDescent="0.2"/>
    <row r="6989" hidden="1" x14ac:dyDescent="0.2"/>
    <row r="6990" hidden="1" x14ac:dyDescent="0.2"/>
    <row r="6991" hidden="1" x14ac:dyDescent="0.2"/>
    <row r="6992" hidden="1" x14ac:dyDescent="0.2"/>
    <row r="6993" hidden="1" x14ac:dyDescent="0.2"/>
    <row r="6994" hidden="1" x14ac:dyDescent="0.2"/>
    <row r="6995" hidden="1" x14ac:dyDescent="0.2"/>
    <row r="6996" hidden="1" x14ac:dyDescent="0.2"/>
    <row r="6997" hidden="1" x14ac:dyDescent="0.2"/>
    <row r="6998" hidden="1" x14ac:dyDescent="0.2"/>
    <row r="6999" hidden="1" x14ac:dyDescent="0.2"/>
    <row r="7000" hidden="1" x14ac:dyDescent="0.2"/>
    <row r="7001" hidden="1" x14ac:dyDescent="0.2"/>
    <row r="7002" hidden="1" x14ac:dyDescent="0.2"/>
    <row r="7003" hidden="1" x14ac:dyDescent="0.2"/>
    <row r="7004" hidden="1" x14ac:dyDescent="0.2"/>
    <row r="7005" hidden="1" x14ac:dyDescent="0.2"/>
    <row r="7006" hidden="1" x14ac:dyDescent="0.2"/>
    <row r="7007" hidden="1" x14ac:dyDescent="0.2"/>
    <row r="7008" hidden="1" x14ac:dyDescent="0.2"/>
    <row r="7009" hidden="1" x14ac:dyDescent="0.2"/>
    <row r="7010" hidden="1" x14ac:dyDescent="0.2"/>
    <row r="7011" hidden="1" x14ac:dyDescent="0.2"/>
    <row r="7012" hidden="1" x14ac:dyDescent="0.2"/>
    <row r="7013" hidden="1" x14ac:dyDescent="0.2"/>
    <row r="7014" hidden="1" x14ac:dyDescent="0.2"/>
    <row r="7015" hidden="1" x14ac:dyDescent="0.2"/>
    <row r="7016" hidden="1" x14ac:dyDescent="0.2"/>
    <row r="7017" hidden="1" x14ac:dyDescent="0.2"/>
    <row r="7018" hidden="1" x14ac:dyDescent="0.2"/>
    <row r="7019" hidden="1" x14ac:dyDescent="0.2"/>
    <row r="7020" hidden="1" x14ac:dyDescent="0.2"/>
    <row r="7021" hidden="1" x14ac:dyDescent="0.2"/>
    <row r="7022" hidden="1" x14ac:dyDescent="0.2"/>
    <row r="7023" hidden="1" x14ac:dyDescent="0.2"/>
    <row r="7024" hidden="1" x14ac:dyDescent="0.2"/>
    <row r="7025" hidden="1" x14ac:dyDescent="0.2"/>
    <row r="7026" hidden="1" x14ac:dyDescent="0.2"/>
    <row r="7027" hidden="1" x14ac:dyDescent="0.2"/>
    <row r="7028" hidden="1" x14ac:dyDescent="0.2"/>
    <row r="7029" hidden="1" x14ac:dyDescent="0.2"/>
    <row r="7030" hidden="1" x14ac:dyDescent="0.2"/>
    <row r="7031" hidden="1" x14ac:dyDescent="0.2"/>
    <row r="7032" hidden="1" x14ac:dyDescent="0.2"/>
    <row r="7033" hidden="1" x14ac:dyDescent="0.2"/>
    <row r="7034" hidden="1" x14ac:dyDescent="0.2"/>
    <row r="7035" hidden="1" x14ac:dyDescent="0.2"/>
    <row r="7036" hidden="1" x14ac:dyDescent="0.2"/>
    <row r="7037" hidden="1" x14ac:dyDescent="0.2"/>
    <row r="7038" hidden="1" x14ac:dyDescent="0.2"/>
    <row r="7039" hidden="1" x14ac:dyDescent="0.2"/>
    <row r="7040" hidden="1" x14ac:dyDescent="0.2"/>
    <row r="7041" hidden="1" x14ac:dyDescent="0.2"/>
    <row r="7042" hidden="1" x14ac:dyDescent="0.2"/>
    <row r="7043" hidden="1" x14ac:dyDescent="0.2"/>
    <row r="7044" hidden="1" x14ac:dyDescent="0.2"/>
    <row r="7045" hidden="1" x14ac:dyDescent="0.2"/>
    <row r="7046" hidden="1" x14ac:dyDescent="0.2"/>
    <row r="7047" hidden="1" x14ac:dyDescent="0.2"/>
    <row r="7048" hidden="1" x14ac:dyDescent="0.2"/>
    <row r="7049" hidden="1" x14ac:dyDescent="0.2"/>
    <row r="7050" hidden="1" x14ac:dyDescent="0.2"/>
    <row r="7051" hidden="1" x14ac:dyDescent="0.2"/>
    <row r="7052" hidden="1" x14ac:dyDescent="0.2"/>
    <row r="7053" hidden="1" x14ac:dyDescent="0.2"/>
    <row r="7054" hidden="1" x14ac:dyDescent="0.2"/>
    <row r="7055" hidden="1" x14ac:dyDescent="0.2"/>
    <row r="7056" hidden="1" x14ac:dyDescent="0.2"/>
    <row r="7057" hidden="1" x14ac:dyDescent="0.2"/>
    <row r="7058" hidden="1" x14ac:dyDescent="0.2"/>
    <row r="7059" hidden="1" x14ac:dyDescent="0.2"/>
    <row r="7060" hidden="1" x14ac:dyDescent="0.2"/>
    <row r="7061" hidden="1" x14ac:dyDescent="0.2"/>
    <row r="7062" hidden="1" x14ac:dyDescent="0.2"/>
    <row r="7063" hidden="1" x14ac:dyDescent="0.2"/>
    <row r="7064" hidden="1" x14ac:dyDescent="0.2"/>
    <row r="7065" hidden="1" x14ac:dyDescent="0.2"/>
    <row r="7066" hidden="1" x14ac:dyDescent="0.2"/>
    <row r="7067" hidden="1" x14ac:dyDescent="0.2"/>
    <row r="7068" hidden="1" x14ac:dyDescent="0.2"/>
    <row r="7069" hidden="1" x14ac:dyDescent="0.2"/>
    <row r="7070" hidden="1" x14ac:dyDescent="0.2"/>
    <row r="7071" hidden="1" x14ac:dyDescent="0.2"/>
    <row r="7072" hidden="1" x14ac:dyDescent="0.2"/>
    <row r="7073" hidden="1" x14ac:dyDescent="0.2"/>
    <row r="7074" hidden="1" x14ac:dyDescent="0.2"/>
    <row r="7075" hidden="1" x14ac:dyDescent="0.2"/>
    <row r="7076" hidden="1" x14ac:dyDescent="0.2"/>
    <row r="7077" hidden="1" x14ac:dyDescent="0.2"/>
    <row r="7078" hidden="1" x14ac:dyDescent="0.2"/>
    <row r="7079" hidden="1" x14ac:dyDescent="0.2"/>
    <row r="7080" hidden="1" x14ac:dyDescent="0.2"/>
    <row r="7081" hidden="1" x14ac:dyDescent="0.2"/>
    <row r="7082" hidden="1" x14ac:dyDescent="0.2"/>
    <row r="7083" hidden="1" x14ac:dyDescent="0.2"/>
    <row r="7084" hidden="1" x14ac:dyDescent="0.2"/>
    <row r="7085" hidden="1" x14ac:dyDescent="0.2"/>
    <row r="7086" hidden="1" x14ac:dyDescent="0.2"/>
    <row r="7087" hidden="1" x14ac:dyDescent="0.2"/>
    <row r="7088" hidden="1" x14ac:dyDescent="0.2"/>
    <row r="7089" hidden="1" x14ac:dyDescent="0.2"/>
    <row r="7090" hidden="1" x14ac:dyDescent="0.2"/>
    <row r="7091" hidden="1" x14ac:dyDescent="0.2"/>
    <row r="7092" hidden="1" x14ac:dyDescent="0.2"/>
    <row r="7093" hidden="1" x14ac:dyDescent="0.2"/>
    <row r="7094" hidden="1" x14ac:dyDescent="0.2"/>
    <row r="7095" hidden="1" x14ac:dyDescent="0.2"/>
    <row r="7096" hidden="1" x14ac:dyDescent="0.2"/>
    <row r="7097" hidden="1" x14ac:dyDescent="0.2"/>
    <row r="7098" hidden="1" x14ac:dyDescent="0.2"/>
    <row r="7099" hidden="1" x14ac:dyDescent="0.2"/>
    <row r="7100" hidden="1" x14ac:dyDescent="0.2"/>
    <row r="7101" hidden="1" x14ac:dyDescent="0.2"/>
    <row r="7102" hidden="1" x14ac:dyDescent="0.2"/>
    <row r="7103" hidden="1" x14ac:dyDescent="0.2"/>
    <row r="7104" hidden="1" x14ac:dyDescent="0.2"/>
    <row r="7105" hidden="1" x14ac:dyDescent="0.2"/>
    <row r="7106" hidden="1" x14ac:dyDescent="0.2"/>
    <row r="7107" hidden="1" x14ac:dyDescent="0.2"/>
    <row r="7108" hidden="1" x14ac:dyDescent="0.2"/>
    <row r="7109" hidden="1" x14ac:dyDescent="0.2"/>
    <row r="7110" hidden="1" x14ac:dyDescent="0.2"/>
    <row r="7111" hidden="1" x14ac:dyDescent="0.2"/>
    <row r="7112" hidden="1" x14ac:dyDescent="0.2"/>
    <row r="7113" hidden="1" x14ac:dyDescent="0.2"/>
    <row r="7114" hidden="1" x14ac:dyDescent="0.2"/>
    <row r="7115" hidden="1" x14ac:dyDescent="0.2"/>
    <row r="7116" hidden="1" x14ac:dyDescent="0.2"/>
    <row r="7117" hidden="1" x14ac:dyDescent="0.2"/>
    <row r="7118" hidden="1" x14ac:dyDescent="0.2"/>
    <row r="7119" hidden="1" x14ac:dyDescent="0.2"/>
    <row r="7120" hidden="1" x14ac:dyDescent="0.2"/>
    <row r="7121" hidden="1" x14ac:dyDescent="0.2"/>
    <row r="7122" hidden="1" x14ac:dyDescent="0.2"/>
    <row r="7123" hidden="1" x14ac:dyDescent="0.2"/>
    <row r="7124" hidden="1" x14ac:dyDescent="0.2"/>
    <row r="7125" hidden="1" x14ac:dyDescent="0.2"/>
    <row r="7126" hidden="1" x14ac:dyDescent="0.2"/>
    <row r="7127" hidden="1" x14ac:dyDescent="0.2"/>
    <row r="7128" hidden="1" x14ac:dyDescent="0.2"/>
    <row r="7129" hidden="1" x14ac:dyDescent="0.2"/>
    <row r="7130" hidden="1" x14ac:dyDescent="0.2"/>
    <row r="7131" hidden="1" x14ac:dyDescent="0.2"/>
    <row r="7132" hidden="1" x14ac:dyDescent="0.2"/>
    <row r="7133" hidden="1" x14ac:dyDescent="0.2"/>
    <row r="7134" hidden="1" x14ac:dyDescent="0.2"/>
    <row r="7135" hidden="1" x14ac:dyDescent="0.2"/>
    <row r="7136" hidden="1" x14ac:dyDescent="0.2"/>
    <row r="7137" hidden="1" x14ac:dyDescent="0.2"/>
    <row r="7138" hidden="1" x14ac:dyDescent="0.2"/>
    <row r="7139" hidden="1" x14ac:dyDescent="0.2"/>
    <row r="7140" hidden="1" x14ac:dyDescent="0.2"/>
    <row r="7141" hidden="1" x14ac:dyDescent="0.2"/>
    <row r="7142" hidden="1" x14ac:dyDescent="0.2"/>
    <row r="7143" hidden="1" x14ac:dyDescent="0.2"/>
    <row r="7144" hidden="1" x14ac:dyDescent="0.2"/>
    <row r="7145" hidden="1" x14ac:dyDescent="0.2"/>
    <row r="7146" hidden="1" x14ac:dyDescent="0.2"/>
    <row r="7147" hidden="1" x14ac:dyDescent="0.2"/>
    <row r="7148" hidden="1" x14ac:dyDescent="0.2"/>
    <row r="7149" hidden="1" x14ac:dyDescent="0.2"/>
    <row r="7150" hidden="1" x14ac:dyDescent="0.2"/>
    <row r="7151" hidden="1" x14ac:dyDescent="0.2"/>
    <row r="7152" hidden="1" x14ac:dyDescent="0.2"/>
    <row r="7153" hidden="1" x14ac:dyDescent="0.2"/>
    <row r="7154" hidden="1" x14ac:dyDescent="0.2"/>
    <row r="7155" hidden="1" x14ac:dyDescent="0.2"/>
    <row r="7156" hidden="1" x14ac:dyDescent="0.2"/>
    <row r="7157" hidden="1" x14ac:dyDescent="0.2"/>
    <row r="7158" hidden="1" x14ac:dyDescent="0.2"/>
    <row r="7159" hidden="1" x14ac:dyDescent="0.2"/>
    <row r="7160" hidden="1" x14ac:dyDescent="0.2"/>
    <row r="7161" hidden="1" x14ac:dyDescent="0.2"/>
    <row r="7162" hidden="1" x14ac:dyDescent="0.2"/>
    <row r="7163" hidden="1" x14ac:dyDescent="0.2"/>
    <row r="7164" hidden="1" x14ac:dyDescent="0.2"/>
    <row r="7165" hidden="1" x14ac:dyDescent="0.2"/>
    <row r="7166" hidden="1" x14ac:dyDescent="0.2"/>
    <row r="7167" hidden="1" x14ac:dyDescent="0.2"/>
    <row r="7168" hidden="1" x14ac:dyDescent="0.2"/>
    <row r="7169" hidden="1" x14ac:dyDescent="0.2"/>
    <row r="7170" hidden="1" x14ac:dyDescent="0.2"/>
    <row r="7171" hidden="1" x14ac:dyDescent="0.2"/>
    <row r="7172" hidden="1" x14ac:dyDescent="0.2"/>
    <row r="7173" hidden="1" x14ac:dyDescent="0.2"/>
    <row r="7174" hidden="1" x14ac:dyDescent="0.2"/>
    <row r="7175" hidden="1" x14ac:dyDescent="0.2"/>
    <row r="7176" hidden="1" x14ac:dyDescent="0.2"/>
    <row r="7177" hidden="1" x14ac:dyDescent="0.2"/>
    <row r="7178" hidden="1" x14ac:dyDescent="0.2"/>
    <row r="7179" hidden="1" x14ac:dyDescent="0.2"/>
    <row r="7180" hidden="1" x14ac:dyDescent="0.2"/>
    <row r="7181" hidden="1" x14ac:dyDescent="0.2"/>
    <row r="7182" hidden="1" x14ac:dyDescent="0.2"/>
    <row r="7183" hidden="1" x14ac:dyDescent="0.2"/>
    <row r="7184" hidden="1" x14ac:dyDescent="0.2"/>
    <row r="7185" hidden="1" x14ac:dyDescent="0.2"/>
    <row r="7186" hidden="1" x14ac:dyDescent="0.2"/>
    <row r="7187" hidden="1" x14ac:dyDescent="0.2"/>
    <row r="7188" hidden="1" x14ac:dyDescent="0.2"/>
    <row r="7189" hidden="1" x14ac:dyDescent="0.2"/>
    <row r="7190" hidden="1" x14ac:dyDescent="0.2"/>
    <row r="7191" hidden="1" x14ac:dyDescent="0.2"/>
    <row r="7192" hidden="1" x14ac:dyDescent="0.2"/>
    <row r="7193" hidden="1" x14ac:dyDescent="0.2"/>
    <row r="7194" hidden="1" x14ac:dyDescent="0.2"/>
    <row r="7195" hidden="1" x14ac:dyDescent="0.2"/>
    <row r="7196" hidden="1" x14ac:dyDescent="0.2"/>
    <row r="7197" hidden="1" x14ac:dyDescent="0.2"/>
    <row r="7198" hidden="1" x14ac:dyDescent="0.2"/>
    <row r="7199" hidden="1" x14ac:dyDescent="0.2"/>
    <row r="7200" hidden="1" x14ac:dyDescent="0.2"/>
    <row r="7201" hidden="1" x14ac:dyDescent="0.2"/>
    <row r="7202" hidden="1" x14ac:dyDescent="0.2"/>
    <row r="7203" hidden="1" x14ac:dyDescent="0.2"/>
    <row r="7204" hidden="1" x14ac:dyDescent="0.2"/>
    <row r="7205" hidden="1" x14ac:dyDescent="0.2"/>
    <row r="7206" hidden="1" x14ac:dyDescent="0.2"/>
    <row r="7207" hidden="1" x14ac:dyDescent="0.2"/>
    <row r="7208" hidden="1" x14ac:dyDescent="0.2"/>
    <row r="7209" hidden="1" x14ac:dyDescent="0.2"/>
    <row r="7210" hidden="1" x14ac:dyDescent="0.2"/>
    <row r="7211" hidden="1" x14ac:dyDescent="0.2"/>
    <row r="7212" hidden="1" x14ac:dyDescent="0.2"/>
    <row r="7213" hidden="1" x14ac:dyDescent="0.2"/>
    <row r="7214" hidden="1" x14ac:dyDescent="0.2"/>
    <row r="7215" hidden="1" x14ac:dyDescent="0.2"/>
    <row r="7216" hidden="1" x14ac:dyDescent="0.2"/>
    <row r="7217" hidden="1" x14ac:dyDescent="0.2"/>
    <row r="7218" hidden="1" x14ac:dyDescent="0.2"/>
    <row r="7219" hidden="1" x14ac:dyDescent="0.2"/>
    <row r="7220" hidden="1" x14ac:dyDescent="0.2"/>
    <row r="7221" hidden="1" x14ac:dyDescent="0.2"/>
    <row r="7222" hidden="1" x14ac:dyDescent="0.2"/>
    <row r="7223" hidden="1" x14ac:dyDescent="0.2"/>
    <row r="7224" hidden="1" x14ac:dyDescent="0.2"/>
    <row r="7225" hidden="1" x14ac:dyDescent="0.2"/>
    <row r="7226" hidden="1" x14ac:dyDescent="0.2"/>
    <row r="7227" hidden="1" x14ac:dyDescent="0.2"/>
    <row r="7228" hidden="1" x14ac:dyDescent="0.2"/>
    <row r="7229" hidden="1" x14ac:dyDescent="0.2"/>
    <row r="7230" hidden="1" x14ac:dyDescent="0.2"/>
    <row r="7231" hidden="1" x14ac:dyDescent="0.2"/>
    <row r="7232" hidden="1" x14ac:dyDescent="0.2"/>
    <row r="7233" hidden="1" x14ac:dyDescent="0.2"/>
    <row r="7234" hidden="1" x14ac:dyDescent="0.2"/>
    <row r="7235" hidden="1" x14ac:dyDescent="0.2"/>
    <row r="7236" hidden="1" x14ac:dyDescent="0.2"/>
    <row r="7237" hidden="1" x14ac:dyDescent="0.2"/>
    <row r="7238" hidden="1" x14ac:dyDescent="0.2"/>
    <row r="7239" hidden="1" x14ac:dyDescent="0.2"/>
    <row r="7240" hidden="1" x14ac:dyDescent="0.2"/>
    <row r="7241" hidden="1" x14ac:dyDescent="0.2"/>
    <row r="7242" hidden="1" x14ac:dyDescent="0.2"/>
    <row r="7243" hidden="1" x14ac:dyDescent="0.2"/>
    <row r="7244" hidden="1" x14ac:dyDescent="0.2"/>
    <row r="7245" hidden="1" x14ac:dyDescent="0.2"/>
    <row r="7246" hidden="1" x14ac:dyDescent="0.2"/>
    <row r="7247" hidden="1" x14ac:dyDescent="0.2"/>
    <row r="7248" hidden="1" x14ac:dyDescent="0.2"/>
    <row r="7249" hidden="1" x14ac:dyDescent="0.2"/>
    <row r="7250" hidden="1" x14ac:dyDescent="0.2"/>
    <row r="7251" hidden="1" x14ac:dyDescent="0.2"/>
    <row r="7252" hidden="1" x14ac:dyDescent="0.2"/>
    <row r="7253" hidden="1" x14ac:dyDescent="0.2"/>
    <row r="7254" hidden="1" x14ac:dyDescent="0.2"/>
    <row r="7255" hidden="1" x14ac:dyDescent="0.2"/>
    <row r="7256" hidden="1" x14ac:dyDescent="0.2"/>
    <row r="7257" hidden="1" x14ac:dyDescent="0.2"/>
    <row r="7258" hidden="1" x14ac:dyDescent="0.2"/>
    <row r="7259" hidden="1" x14ac:dyDescent="0.2"/>
    <row r="7260" hidden="1" x14ac:dyDescent="0.2"/>
    <row r="7261" hidden="1" x14ac:dyDescent="0.2"/>
    <row r="7262" hidden="1" x14ac:dyDescent="0.2"/>
    <row r="7263" hidden="1" x14ac:dyDescent="0.2"/>
    <row r="7264" hidden="1" x14ac:dyDescent="0.2"/>
    <row r="7265" hidden="1" x14ac:dyDescent="0.2"/>
    <row r="7266" hidden="1" x14ac:dyDescent="0.2"/>
    <row r="7267" hidden="1" x14ac:dyDescent="0.2"/>
    <row r="7268" hidden="1" x14ac:dyDescent="0.2"/>
    <row r="7269" hidden="1" x14ac:dyDescent="0.2"/>
    <row r="7270" hidden="1" x14ac:dyDescent="0.2"/>
    <row r="7271" hidden="1" x14ac:dyDescent="0.2"/>
    <row r="7272" hidden="1" x14ac:dyDescent="0.2"/>
    <row r="7273" hidden="1" x14ac:dyDescent="0.2"/>
    <row r="7274" hidden="1" x14ac:dyDescent="0.2"/>
    <row r="7275" hidden="1" x14ac:dyDescent="0.2"/>
    <row r="7276" hidden="1" x14ac:dyDescent="0.2"/>
    <row r="7277" hidden="1" x14ac:dyDescent="0.2"/>
    <row r="7278" hidden="1" x14ac:dyDescent="0.2"/>
    <row r="7279" hidden="1" x14ac:dyDescent="0.2"/>
    <row r="7280" hidden="1" x14ac:dyDescent="0.2"/>
    <row r="7281" hidden="1" x14ac:dyDescent="0.2"/>
    <row r="7282" hidden="1" x14ac:dyDescent="0.2"/>
    <row r="7283" hidden="1" x14ac:dyDescent="0.2"/>
    <row r="7284" hidden="1" x14ac:dyDescent="0.2"/>
    <row r="7285" hidden="1" x14ac:dyDescent="0.2"/>
    <row r="7286" hidden="1" x14ac:dyDescent="0.2"/>
    <row r="7287" hidden="1" x14ac:dyDescent="0.2"/>
    <row r="7288" hidden="1" x14ac:dyDescent="0.2"/>
    <row r="7289" hidden="1" x14ac:dyDescent="0.2"/>
    <row r="7290" hidden="1" x14ac:dyDescent="0.2"/>
    <row r="7291" hidden="1" x14ac:dyDescent="0.2"/>
    <row r="7292" hidden="1" x14ac:dyDescent="0.2"/>
    <row r="7293" hidden="1" x14ac:dyDescent="0.2"/>
    <row r="7294" hidden="1" x14ac:dyDescent="0.2"/>
    <row r="7295" hidden="1" x14ac:dyDescent="0.2"/>
    <row r="7296" hidden="1" x14ac:dyDescent="0.2"/>
    <row r="7297" hidden="1" x14ac:dyDescent="0.2"/>
    <row r="7298" hidden="1" x14ac:dyDescent="0.2"/>
    <row r="7299" hidden="1" x14ac:dyDescent="0.2"/>
    <row r="7300" hidden="1" x14ac:dyDescent="0.2"/>
    <row r="7301" hidden="1" x14ac:dyDescent="0.2"/>
    <row r="7302" hidden="1" x14ac:dyDescent="0.2"/>
    <row r="7303" hidden="1" x14ac:dyDescent="0.2"/>
    <row r="7304" hidden="1" x14ac:dyDescent="0.2"/>
    <row r="7305" hidden="1" x14ac:dyDescent="0.2"/>
    <row r="7306" hidden="1" x14ac:dyDescent="0.2"/>
    <row r="7307" hidden="1" x14ac:dyDescent="0.2"/>
    <row r="7308" hidden="1" x14ac:dyDescent="0.2"/>
    <row r="7309" hidden="1" x14ac:dyDescent="0.2"/>
    <row r="7310" hidden="1" x14ac:dyDescent="0.2"/>
    <row r="7311" hidden="1" x14ac:dyDescent="0.2"/>
    <row r="7312" hidden="1" x14ac:dyDescent="0.2"/>
    <row r="7313" hidden="1" x14ac:dyDescent="0.2"/>
    <row r="7314" hidden="1" x14ac:dyDescent="0.2"/>
    <row r="7315" hidden="1" x14ac:dyDescent="0.2"/>
    <row r="7316" hidden="1" x14ac:dyDescent="0.2"/>
    <row r="7317" hidden="1" x14ac:dyDescent="0.2"/>
    <row r="7318" hidden="1" x14ac:dyDescent="0.2"/>
    <row r="7319" hidden="1" x14ac:dyDescent="0.2"/>
    <row r="7320" hidden="1" x14ac:dyDescent="0.2"/>
    <row r="7321" hidden="1" x14ac:dyDescent="0.2"/>
    <row r="7322" hidden="1" x14ac:dyDescent="0.2"/>
    <row r="7323" hidden="1" x14ac:dyDescent="0.2"/>
    <row r="7324" hidden="1" x14ac:dyDescent="0.2"/>
    <row r="7325" hidden="1" x14ac:dyDescent="0.2"/>
    <row r="7326" hidden="1" x14ac:dyDescent="0.2"/>
    <row r="7327" hidden="1" x14ac:dyDescent="0.2"/>
    <row r="7328" hidden="1" x14ac:dyDescent="0.2"/>
    <row r="7329" hidden="1" x14ac:dyDescent="0.2"/>
    <row r="7330" hidden="1" x14ac:dyDescent="0.2"/>
    <row r="7331" hidden="1" x14ac:dyDescent="0.2"/>
    <row r="7332" hidden="1" x14ac:dyDescent="0.2"/>
    <row r="7333" hidden="1" x14ac:dyDescent="0.2"/>
    <row r="7334" hidden="1" x14ac:dyDescent="0.2"/>
    <row r="7335" hidden="1" x14ac:dyDescent="0.2"/>
    <row r="7336" hidden="1" x14ac:dyDescent="0.2"/>
    <row r="7337" hidden="1" x14ac:dyDescent="0.2"/>
    <row r="7338" hidden="1" x14ac:dyDescent="0.2"/>
    <row r="7339" hidden="1" x14ac:dyDescent="0.2"/>
    <row r="7340" hidden="1" x14ac:dyDescent="0.2"/>
    <row r="7341" hidden="1" x14ac:dyDescent="0.2"/>
    <row r="7342" hidden="1" x14ac:dyDescent="0.2"/>
    <row r="7343" hidden="1" x14ac:dyDescent="0.2"/>
    <row r="7344" hidden="1" x14ac:dyDescent="0.2"/>
    <row r="7345" hidden="1" x14ac:dyDescent="0.2"/>
    <row r="7346" hidden="1" x14ac:dyDescent="0.2"/>
    <row r="7347" hidden="1" x14ac:dyDescent="0.2"/>
    <row r="7348" hidden="1" x14ac:dyDescent="0.2"/>
    <row r="7349" hidden="1" x14ac:dyDescent="0.2"/>
    <row r="7350" hidden="1" x14ac:dyDescent="0.2"/>
    <row r="7351" hidden="1" x14ac:dyDescent="0.2"/>
    <row r="7352" hidden="1" x14ac:dyDescent="0.2"/>
    <row r="7353" hidden="1" x14ac:dyDescent="0.2"/>
    <row r="7354" hidden="1" x14ac:dyDescent="0.2"/>
    <row r="7355" hidden="1" x14ac:dyDescent="0.2"/>
    <row r="7356" hidden="1" x14ac:dyDescent="0.2"/>
    <row r="7357" hidden="1" x14ac:dyDescent="0.2"/>
    <row r="7358" hidden="1" x14ac:dyDescent="0.2"/>
    <row r="7359" hidden="1" x14ac:dyDescent="0.2"/>
    <row r="7360" hidden="1" x14ac:dyDescent="0.2"/>
    <row r="7361" hidden="1" x14ac:dyDescent="0.2"/>
    <row r="7362" hidden="1" x14ac:dyDescent="0.2"/>
    <row r="7363" hidden="1" x14ac:dyDescent="0.2"/>
    <row r="7364" hidden="1" x14ac:dyDescent="0.2"/>
    <row r="7365" hidden="1" x14ac:dyDescent="0.2"/>
    <row r="7366" hidden="1" x14ac:dyDescent="0.2"/>
    <row r="7367" hidden="1" x14ac:dyDescent="0.2"/>
    <row r="7368" hidden="1" x14ac:dyDescent="0.2"/>
    <row r="7369" hidden="1" x14ac:dyDescent="0.2"/>
    <row r="7370" hidden="1" x14ac:dyDescent="0.2"/>
    <row r="7371" hidden="1" x14ac:dyDescent="0.2"/>
    <row r="7372" hidden="1" x14ac:dyDescent="0.2"/>
    <row r="7373" hidden="1" x14ac:dyDescent="0.2"/>
    <row r="7374" hidden="1" x14ac:dyDescent="0.2"/>
    <row r="7375" hidden="1" x14ac:dyDescent="0.2"/>
    <row r="7376" hidden="1" x14ac:dyDescent="0.2"/>
    <row r="7377" hidden="1" x14ac:dyDescent="0.2"/>
    <row r="7378" hidden="1" x14ac:dyDescent="0.2"/>
    <row r="7379" hidden="1" x14ac:dyDescent="0.2"/>
    <row r="7380" hidden="1" x14ac:dyDescent="0.2"/>
    <row r="7381" hidden="1" x14ac:dyDescent="0.2"/>
    <row r="7382" hidden="1" x14ac:dyDescent="0.2"/>
    <row r="7383" hidden="1" x14ac:dyDescent="0.2"/>
    <row r="7384" hidden="1" x14ac:dyDescent="0.2"/>
    <row r="7385" hidden="1" x14ac:dyDescent="0.2"/>
    <row r="7386" hidden="1" x14ac:dyDescent="0.2"/>
    <row r="7387" hidden="1" x14ac:dyDescent="0.2"/>
    <row r="7388" hidden="1" x14ac:dyDescent="0.2"/>
    <row r="7389" hidden="1" x14ac:dyDescent="0.2"/>
    <row r="7390" hidden="1" x14ac:dyDescent="0.2"/>
    <row r="7391" hidden="1" x14ac:dyDescent="0.2"/>
    <row r="7392" hidden="1" x14ac:dyDescent="0.2"/>
    <row r="7393" hidden="1" x14ac:dyDescent="0.2"/>
    <row r="7394" hidden="1" x14ac:dyDescent="0.2"/>
    <row r="7395" hidden="1" x14ac:dyDescent="0.2"/>
    <row r="7396" hidden="1" x14ac:dyDescent="0.2"/>
    <row r="7397" hidden="1" x14ac:dyDescent="0.2"/>
    <row r="7398" hidden="1" x14ac:dyDescent="0.2"/>
    <row r="7399" hidden="1" x14ac:dyDescent="0.2"/>
    <row r="7400" hidden="1" x14ac:dyDescent="0.2"/>
    <row r="7401" hidden="1" x14ac:dyDescent="0.2"/>
    <row r="7402" hidden="1" x14ac:dyDescent="0.2"/>
    <row r="7403" hidden="1" x14ac:dyDescent="0.2"/>
    <row r="7404" hidden="1" x14ac:dyDescent="0.2"/>
    <row r="7405" hidden="1" x14ac:dyDescent="0.2"/>
    <row r="7406" hidden="1" x14ac:dyDescent="0.2"/>
    <row r="7407" hidden="1" x14ac:dyDescent="0.2"/>
    <row r="7408" hidden="1" x14ac:dyDescent="0.2"/>
    <row r="7409" hidden="1" x14ac:dyDescent="0.2"/>
    <row r="7410" hidden="1" x14ac:dyDescent="0.2"/>
    <row r="7411" hidden="1" x14ac:dyDescent="0.2"/>
    <row r="7412" hidden="1" x14ac:dyDescent="0.2"/>
    <row r="7413" hidden="1" x14ac:dyDescent="0.2"/>
    <row r="7414" hidden="1" x14ac:dyDescent="0.2"/>
    <row r="7415" hidden="1" x14ac:dyDescent="0.2"/>
    <row r="7416" hidden="1" x14ac:dyDescent="0.2"/>
    <row r="7417" hidden="1" x14ac:dyDescent="0.2"/>
    <row r="7418" hidden="1" x14ac:dyDescent="0.2"/>
    <row r="7419" hidden="1" x14ac:dyDescent="0.2"/>
    <row r="7420" hidden="1" x14ac:dyDescent="0.2"/>
    <row r="7421" hidden="1" x14ac:dyDescent="0.2"/>
    <row r="7422" hidden="1" x14ac:dyDescent="0.2"/>
    <row r="7423" hidden="1" x14ac:dyDescent="0.2"/>
    <row r="7424" hidden="1" x14ac:dyDescent="0.2"/>
    <row r="7425" hidden="1" x14ac:dyDescent="0.2"/>
    <row r="7426" hidden="1" x14ac:dyDescent="0.2"/>
    <row r="7427" hidden="1" x14ac:dyDescent="0.2"/>
    <row r="7428" hidden="1" x14ac:dyDescent="0.2"/>
    <row r="7429" hidden="1" x14ac:dyDescent="0.2"/>
    <row r="7430" hidden="1" x14ac:dyDescent="0.2"/>
    <row r="7431" hidden="1" x14ac:dyDescent="0.2"/>
    <row r="7432" hidden="1" x14ac:dyDescent="0.2"/>
    <row r="7433" hidden="1" x14ac:dyDescent="0.2"/>
    <row r="7434" hidden="1" x14ac:dyDescent="0.2"/>
    <row r="7435" hidden="1" x14ac:dyDescent="0.2"/>
    <row r="7436" hidden="1" x14ac:dyDescent="0.2"/>
    <row r="7437" hidden="1" x14ac:dyDescent="0.2"/>
    <row r="7438" hidden="1" x14ac:dyDescent="0.2"/>
    <row r="7439" hidden="1" x14ac:dyDescent="0.2"/>
    <row r="7440" hidden="1" x14ac:dyDescent="0.2"/>
    <row r="7441" hidden="1" x14ac:dyDescent="0.2"/>
    <row r="7442" hidden="1" x14ac:dyDescent="0.2"/>
    <row r="7443" hidden="1" x14ac:dyDescent="0.2"/>
    <row r="7444" hidden="1" x14ac:dyDescent="0.2"/>
    <row r="7445" hidden="1" x14ac:dyDescent="0.2"/>
    <row r="7446" hidden="1" x14ac:dyDescent="0.2"/>
    <row r="7447" hidden="1" x14ac:dyDescent="0.2"/>
    <row r="7448" hidden="1" x14ac:dyDescent="0.2"/>
    <row r="7449" hidden="1" x14ac:dyDescent="0.2"/>
    <row r="7450" hidden="1" x14ac:dyDescent="0.2"/>
    <row r="7451" hidden="1" x14ac:dyDescent="0.2"/>
    <row r="7452" hidden="1" x14ac:dyDescent="0.2"/>
    <row r="7453" hidden="1" x14ac:dyDescent="0.2"/>
    <row r="7454" hidden="1" x14ac:dyDescent="0.2"/>
    <row r="7455" hidden="1" x14ac:dyDescent="0.2"/>
    <row r="7456" hidden="1" x14ac:dyDescent="0.2"/>
    <row r="7457" hidden="1" x14ac:dyDescent="0.2"/>
    <row r="7458" hidden="1" x14ac:dyDescent="0.2"/>
    <row r="7459" hidden="1" x14ac:dyDescent="0.2"/>
    <row r="7460" hidden="1" x14ac:dyDescent="0.2"/>
    <row r="7461" hidden="1" x14ac:dyDescent="0.2"/>
    <row r="7462" hidden="1" x14ac:dyDescent="0.2"/>
    <row r="7463" hidden="1" x14ac:dyDescent="0.2"/>
    <row r="7464" hidden="1" x14ac:dyDescent="0.2"/>
    <row r="7465" hidden="1" x14ac:dyDescent="0.2"/>
    <row r="7466" hidden="1" x14ac:dyDescent="0.2"/>
    <row r="7467" hidden="1" x14ac:dyDescent="0.2"/>
    <row r="7468" hidden="1" x14ac:dyDescent="0.2"/>
    <row r="7469" hidden="1" x14ac:dyDescent="0.2"/>
    <row r="7470" hidden="1" x14ac:dyDescent="0.2"/>
    <row r="7471" hidden="1" x14ac:dyDescent="0.2"/>
    <row r="7472" hidden="1" x14ac:dyDescent="0.2"/>
    <row r="7473" hidden="1" x14ac:dyDescent="0.2"/>
    <row r="7474" hidden="1" x14ac:dyDescent="0.2"/>
    <row r="7475" hidden="1" x14ac:dyDescent="0.2"/>
    <row r="7476" hidden="1" x14ac:dyDescent="0.2"/>
    <row r="7477" hidden="1" x14ac:dyDescent="0.2"/>
    <row r="7478" hidden="1" x14ac:dyDescent="0.2"/>
    <row r="7479" hidden="1" x14ac:dyDescent="0.2"/>
    <row r="7480" hidden="1" x14ac:dyDescent="0.2"/>
    <row r="7481" hidden="1" x14ac:dyDescent="0.2"/>
    <row r="7482" hidden="1" x14ac:dyDescent="0.2"/>
    <row r="7483" hidden="1" x14ac:dyDescent="0.2"/>
    <row r="7484" hidden="1" x14ac:dyDescent="0.2"/>
    <row r="7485" hidden="1" x14ac:dyDescent="0.2"/>
    <row r="7486" hidden="1" x14ac:dyDescent="0.2"/>
    <row r="7487" hidden="1" x14ac:dyDescent="0.2"/>
    <row r="7488" hidden="1" x14ac:dyDescent="0.2"/>
    <row r="7489" hidden="1" x14ac:dyDescent="0.2"/>
    <row r="7490" hidden="1" x14ac:dyDescent="0.2"/>
    <row r="7491" hidden="1" x14ac:dyDescent="0.2"/>
    <row r="7492" hidden="1" x14ac:dyDescent="0.2"/>
    <row r="7493" hidden="1" x14ac:dyDescent="0.2"/>
    <row r="7494" hidden="1" x14ac:dyDescent="0.2"/>
    <row r="7495" hidden="1" x14ac:dyDescent="0.2"/>
    <row r="7496" hidden="1" x14ac:dyDescent="0.2"/>
    <row r="7497" hidden="1" x14ac:dyDescent="0.2"/>
    <row r="7498" hidden="1" x14ac:dyDescent="0.2"/>
    <row r="7499" hidden="1" x14ac:dyDescent="0.2"/>
    <row r="7500" hidden="1" x14ac:dyDescent="0.2"/>
    <row r="7501" hidden="1" x14ac:dyDescent="0.2"/>
    <row r="7502" hidden="1" x14ac:dyDescent="0.2"/>
    <row r="7503" hidden="1" x14ac:dyDescent="0.2"/>
    <row r="7504" hidden="1" x14ac:dyDescent="0.2"/>
    <row r="7505" hidden="1" x14ac:dyDescent="0.2"/>
    <row r="7506" hidden="1" x14ac:dyDescent="0.2"/>
    <row r="7507" hidden="1" x14ac:dyDescent="0.2"/>
    <row r="7508" hidden="1" x14ac:dyDescent="0.2"/>
    <row r="7509" hidden="1" x14ac:dyDescent="0.2"/>
    <row r="7510" hidden="1" x14ac:dyDescent="0.2"/>
    <row r="7511" hidden="1" x14ac:dyDescent="0.2"/>
    <row r="7512" hidden="1" x14ac:dyDescent="0.2"/>
    <row r="7513" hidden="1" x14ac:dyDescent="0.2"/>
    <row r="7514" hidden="1" x14ac:dyDescent="0.2"/>
    <row r="7515" hidden="1" x14ac:dyDescent="0.2"/>
    <row r="7516" hidden="1" x14ac:dyDescent="0.2"/>
    <row r="7517" hidden="1" x14ac:dyDescent="0.2"/>
    <row r="7518" hidden="1" x14ac:dyDescent="0.2"/>
    <row r="7519" hidden="1" x14ac:dyDescent="0.2"/>
    <row r="7520" hidden="1" x14ac:dyDescent="0.2"/>
    <row r="7521" hidden="1" x14ac:dyDescent="0.2"/>
    <row r="7522" hidden="1" x14ac:dyDescent="0.2"/>
    <row r="7523" hidden="1" x14ac:dyDescent="0.2"/>
    <row r="7524" hidden="1" x14ac:dyDescent="0.2"/>
    <row r="7525" hidden="1" x14ac:dyDescent="0.2"/>
    <row r="7526" hidden="1" x14ac:dyDescent="0.2"/>
    <row r="7527" hidden="1" x14ac:dyDescent="0.2"/>
    <row r="7528" hidden="1" x14ac:dyDescent="0.2"/>
    <row r="7529" hidden="1" x14ac:dyDescent="0.2"/>
    <row r="7530" hidden="1" x14ac:dyDescent="0.2"/>
    <row r="7531" hidden="1" x14ac:dyDescent="0.2"/>
    <row r="7532" hidden="1" x14ac:dyDescent="0.2"/>
    <row r="7533" hidden="1" x14ac:dyDescent="0.2"/>
    <row r="7534" hidden="1" x14ac:dyDescent="0.2"/>
    <row r="7535" hidden="1" x14ac:dyDescent="0.2"/>
    <row r="7536" hidden="1" x14ac:dyDescent="0.2"/>
    <row r="7537" hidden="1" x14ac:dyDescent="0.2"/>
    <row r="7538" hidden="1" x14ac:dyDescent="0.2"/>
    <row r="7539" hidden="1" x14ac:dyDescent="0.2"/>
    <row r="7540" hidden="1" x14ac:dyDescent="0.2"/>
    <row r="7541" hidden="1" x14ac:dyDescent="0.2"/>
    <row r="7542" hidden="1" x14ac:dyDescent="0.2"/>
    <row r="7543" hidden="1" x14ac:dyDescent="0.2"/>
    <row r="7544" hidden="1" x14ac:dyDescent="0.2"/>
    <row r="7545" hidden="1" x14ac:dyDescent="0.2"/>
    <row r="7546" hidden="1" x14ac:dyDescent="0.2"/>
    <row r="7547" hidden="1" x14ac:dyDescent="0.2"/>
    <row r="7548" hidden="1" x14ac:dyDescent="0.2"/>
    <row r="7549" hidden="1" x14ac:dyDescent="0.2"/>
    <row r="7550" hidden="1" x14ac:dyDescent="0.2"/>
    <row r="7551" hidden="1" x14ac:dyDescent="0.2"/>
    <row r="7552" hidden="1" x14ac:dyDescent="0.2"/>
    <row r="7553" hidden="1" x14ac:dyDescent="0.2"/>
    <row r="7554" hidden="1" x14ac:dyDescent="0.2"/>
    <row r="7555" hidden="1" x14ac:dyDescent="0.2"/>
    <row r="7556" hidden="1" x14ac:dyDescent="0.2"/>
    <row r="7557" hidden="1" x14ac:dyDescent="0.2"/>
    <row r="7558" hidden="1" x14ac:dyDescent="0.2"/>
    <row r="7559" hidden="1" x14ac:dyDescent="0.2"/>
    <row r="7560" hidden="1" x14ac:dyDescent="0.2"/>
    <row r="7561" hidden="1" x14ac:dyDescent="0.2"/>
    <row r="7562" hidden="1" x14ac:dyDescent="0.2"/>
    <row r="7563" hidden="1" x14ac:dyDescent="0.2"/>
    <row r="7564" hidden="1" x14ac:dyDescent="0.2"/>
    <row r="7565" hidden="1" x14ac:dyDescent="0.2"/>
    <row r="7566" hidden="1" x14ac:dyDescent="0.2"/>
    <row r="7567" hidden="1" x14ac:dyDescent="0.2"/>
    <row r="7568" hidden="1" x14ac:dyDescent="0.2"/>
    <row r="7569" hidden="1" x14ac:dyDescent="0.2"/>
    <row r="7570" hidden="1" x14ac:dyDescent="0.2"/>
    <row r="7571" hidden="1" x14ac:dyDescent="0.2"/>
    <row r="7572" hidden="1" x14ac:dyDescent="0.2"/>
    <row r="7573" hidden="1" x14ac:dyDescent="0.2"/>
    <row r="7574" hidden="1" x14ac:dyDescent="0.2"/>
    <row r="7575" hidden="1" x14ac:dyDescent="0.2"/>
    <row r="7576" hidden="1" x14ac:dyDescent="0.2"/>
    <row r="7577" hidden="1" x14ac:dyDescent="0.2"/>
    <row r="7578" hidden="1" x14ac:dyDescent="0.2"/>
    <row r="7579" hidden="1" x14ac:dyDescent="0.2"/>
    <row r="7580" hidden="1" x14ac:dyDescent="0.2"/>
    <row r="7581" hidden="1" x14ac:dyDescent="0.2"/>
    <row r="7582" hidden="1" x14ac:dyDescent="0.2"/>
    <row r="7583" hidden="1" x14ac:dyDescent="0.2"/>
    <row r="7584" hidden="1" x14ac:dyDescent="0.2"/>
    <row r="7585" hidden="1" x14ac:dyDescent="0.2"/>
    <row r="7586" hidden="1" x14ac:dyDescent="0.2"/>
    <row r="7587" hidden="1" x14ac:dyDescent="0.2"/>
    <row r="7588" hidden="1" x14ac:dyDescent="0.2"/>
    <row r="7589" hidden="1" x14ac:dyDescent="0.2"/>
    <row r="7590" hidden="1" x14ac:dyDescent="0.2"/>
    <row r="7591" hidden="1" x14ac:dyDescent="0.2"/>
    <row r="7592" hidden="1" x14ac:dyDescent="0.2"/>
    <row r="7593" hidden="1" x14ac:dyDescent="0.2"/>
    <row r="7594" hidden="1" x14ac:dyDescent="0.2"/>
    <row r="7595" hidden="1" x14ac:dyDescent="0.2"/>
    <row r="7596" hidden="1" x14ac:dyDescent="0.2"/>
    <row r="7597" hidden="1" x14ac:dyDescent="0.2"/>
    <row r="7598" hidden="1" x14ac:dyDescent="0.2"/>
    <row r="7599" hidden="1" x14ac:dyDescent="0.2"/>
    <row r="7600" hidden="1" x14ac:dyDescent="0.2"/>
    <row r="7601" hidden="1" x14ac:dyDescent="0.2"/>
    <row r="7602" hidden="1" x14ac:dyDescent="0.2"/>
    <row r="7603" hidden="1" x14ac:dyDescent="0.2"/>
    <row r="7604" hidden="1" x14ac:dyDescent="0.2"/>
    <row r="7605" hidden="1" x14ac:dyDescent="0.2"/>
    <row r="7606" hidden="1" x14ac:dyDescent="0.2"/>
    <row r="7607" hidden="1" x14ac:dyDescent="0.2"/>
    <row r="7608" hidden="1" x14ac:dyDescent="0.2"/>
    <row r="7609" hidden="1" x14ac:dyDescent="0.2"/>
    <row r="7610" hidden="1" x14ac:dyDescent="0.2"/>
    <row r="7611" hidden="1" x14ac:dyDescent="0.2"/>
    <row r="7612" hidden="1" x14ac:dyDescent="0.2"/>
    <row r="7613" hidden="1" x14ac:dyDescent="0.2"/>
    <row r="7614" hidden="1" x14ac:dyDescent="0.2"/>
    <row r="7615" hidden="1" x14ac:dyDescent="0.2"/>
    <row r="7616" hidden="1" x14ac:dyDescent="0.2"/>
    <row r="7617" hidden="1" x14ac:dyDescent="0.2"/>
    <row r="7618" hidden="1" x14ac:dyDescent="0.2"/>
    <row r="7619" hidden="1" x14ac:dyDescent="0.2"/>
    <row r="7620" hidden="1" x14ac:dyDescent="0.2"/>
    <row r="7621" hidden="1" x14ac:dyDescent="0.2"/>
    <row r="7622" hidden="1" x14ac:dyDescent="0.2"/>
    <row r="7623" hidden="1" x14ac:dyDescent="0.2"/>
    <row r="7624" hidden="1" x14ac:dyDescent="0.2"/>
    <row r="7625" hidden="1" x14ac:dyDescent="0.2"/>
    <row r="7626" hidden="1" x14ac:dyDescent="0.2"/>
    <row r="7627" hidden="1" x14ac:dyDescent="0.2"/>
    <row r="7628" hidden="1" x14ac:dyDescent="0.2"/>
    <row r="7629" hidden="1" x14ac:dyDescent="0.2"/>
    <row r="7630" hidden="1" x14ac:dyDescent="0.2"/>
    <row r="7631" hidden="1" x14ac:dyDescent="0.2"/>
    <row r="7632" hidden="1" x14ac:dyDescent="0.2"/>
    <row r="7633" hidden="1" x14ac:dyDescent="0.2"/>
    <row r="7634" hidden="1" x14ac:dyDescent="0.2"/>
    <row r="7635" hidden="1" x14ac:dyDescent="0.2"/>
    <row r="7636" hidden="1" x14ac:dyDescent="0.2"/>
    <row r="7637" hidden="1" x14ac:dyDescent="0.2"/>
    <row r="7638" hidden="1" x14ac:dyDescent="0.2"/>
    <row r="7639" hidden="1" x14ac:dyDescent="0.2"/>
    <row r="7640" hidden="1" x14ac:dyDescent="0.2"/>
    <row r="7641" hidden="1" x14ac:dyDescent="0.2"/>
    <row r="7642" hidden="1" x14ac:dyDescent="0.2"/>
    <row r="7643" hidden="1" x14ac:dyDescent="0.2"/>
    <row r="7644" hidden="1" x14ac:dyDescent="0.2"/>
    <row r="7645" hidden="1" x14ac:dyDescent="0.2"/>
    <row r="7646" hidden="1" x14ac:dyDescent="0.2"/>
    <row r="7647" hidden="1" x14ac:dyDescent="0.2"/>
    <row r="7648" hidden="1" x14ac:dyDescent="0.2"/>
    <row r="7649" hidden="1" x14ac:dyDescent="0.2"/>
    <row r="7650" hidden="1" x14ac:dyDescent="0.2"/>
    <row r="7651" hidden="1" x14ac:dyDescent="0.2"/>
    <row r="7652" hidden="1" x14ac:dyDescent="0.2"/>
    <row r="7653" hidden="1" x14ac:dyDescent="0.2"/>
    <row r="7654" hidden="1" x14ac:dyDescent="0.2"/>
    <row r="7655" hidden="1" x14ac:dyDescent="0.2"/>
    <row r="7656" hidden="1" x14ac:dyDescent="0.2"/>
    <row r="7657" hidden="1" x14ac:dyDescent="0.2"/>
    <row r="7658" hidden="1" x14ac:dyDescent="0.2"/>
    <row r="7659" hidden="1" x14ac:dyDescent="0.2"/>
    <row r="7660" hidden="1" x14ac:dyDescent="0.2"/>
    <row r="7661" hidden="1" x14ac:dyDescent="0.2"/>
    <row r="7662" hidden="1" x14ac:dyDescent="0.2"/>
    <row r="7663" hidden="1" x14ac:dyDescent="0.2"/>
    <row r="7664" hidden="1" x14ac:dyDescent="0.2"/>
    <row r="7665" hidden="1" x14ac:dyDescent="0.2"/>
    <row r="7666" hidden="1" x14ac:dyDescent="0.2"/>
    <row r="7667" hidden="1" x14ac:dyDescent="0.2"/>
    <row r="7668" hidden="1" x14ac:dyDescent="0.2"/>
    <row r="7669" hidden="1" x14ac:dyDescent="0.2"/>
    <row r="7670" hidden="1" x14ac:dyDescent="0.2"/>
    <row r="7671" hidden="1" x14ac:dyDescent="0.2"/>
    <row r="7672" hidden="1" x14ac:dyDescent="0.2"/>
    <row r="7673" hidden="1" x14ac:dyDescent="0.2"/>
    <row r="7674" hidden="1" x14ac:dyDescent="0.2"/>
    <row r="7675" hidden="1" x14ac:dyDescent="0.2"/>
    <row r="7676" hidden="1" x14ac:dyDescent="0.2"/>
    <row r="7677" hidden="1" x14ac:dyDescent="0.2"/>
    <row r="7678" hidden="1" x14ac:dyDescent="0.2"/>
    <row r="7679" hidden="1" x14ac:dyDescent="0.2"/>
    <row r="7680" hidden="1" x14ac:dyDescent="0.2"/>
    <row r="7681" hidden="1" x14ac:dyDescent="0.2"/>
    <row r="7682" hidden="1" x14ac:dyDescent="0.2"/>
    <row r="7683" hidden="1" x14ac:dyDescent="0.2"/>
    <row r="7684" hidden="1" x14ac:dyDescent="0.2"/>
    <row r="7685" hidden="1" x14ac:dyDescent="0.2"/>
    <row r="7686" hidden="1" x14ac:dyDescent="0.2"/>
    <row r="7687" hidden="1" x14ac:dyDescent="0.2"/>
    <row r="7688" hidden="1" x14ac:dyDescent="0.2"/>
    <row r="7689" hidden="1" x14ac:dyDescent="0.2"/>
    <row r="7690" hidden="1" x14ac:dyDescent="0.2"/>
    <row r="7691" hidden="1" x14ac:dyDescent="0.2"/>
    <row r="7692" hidden="1" x14ac:dyDescent="0.2"/>
    <row r="7693" hidden="1" x14ac:dyDescent="0.2"/>
    <row r="7694" hidden="1" x14ac:dyDescent="0.2"/>
    <row r="7695" hidden="1" x14ac:dyDescent="0.2"/>
    <row r="7696" hidden="1" x14ac:dyDescent="0.2"/>
    <row r="7697" hidden="1" x14ac:dyDescent="0.2"/>
    <row r="7698" hidden="1" x14ac:dyDescent="0.2"/>
    <row r="7699" hidden="1" x14ac:dyDescent="0.2"/>
    <row r="7700" hidden="1" x14ac:dyDescent="0.2"/>
    <row r="7701" hidden="1" x14ac:dyDescent="0.2"/>
    <row r="7702" hidden="1" x14ac:dyDescent="0.2"/>
    <row r="7703" hidden="1" x14ac:dyDescent="0.2"/>
    <row r="7704" hidden="1" x14ac:dyDescent="0.2"/>
    <row r="7705" hidden="1" x14ac:dyDescent="0.2"/>
    <row r="7706" hidden="1" x14ac:dyDescent="0.2"/>
    <row r="7707" hidden="1" x14ac:dyDescent="0.2"/>
    <row r="7708" hidden="1" x14ac:dyDescent="0.2"/>
    <row r="7709" hidden="1" x14ac:dyDescent="0.2"/>
    <row r="7710" hidden="1" x14ac:dyDescent="0.2"/>
    <row r="7711" hidden="1" x14ac:dyDescent="0.2"/>
    <row r="7712" hidden="1" x14ac:dyDescent="0.2"/>
    <row r="7713" hidden="1" x14ac:dyDescent="0.2"/>
    <row r="7714" hidden="1" x14ac:dyDescent="0.2"/>
    <row r="7715" hidden="1" x14ac:dyDescent="0.2"/>
    <row r="7716" hidden="1" x14ac:dyDescent="0.2"/>
    <row r="7717" hidden="1" x14ac:dyDescent="0.2"/>
    <row r="7718" hidden="1" x14ac:dyDescent="0.2"/>
    <row r="7719" hidden="1" x14ac:dyDescent="0.2"/>
    <row r="7720" hidden="1" x14ac:dyDescent="0.2"/>
    <row r="7721" hidden="1" x14ac:dyDescent="0.2"/>
    <row r="7722" hidden="1" x14ac:dyDescent="0.2"/>
    <row r="7723" hidden="1" x14ac:dyDescent="0.2"/>
    <row r="7724" hidden="1" x14ac:dyDescent="0.2"/>
    <row r="7725" hidden="1" x14ac:dyDescent="0.2"/>
    <row r="7726" hidden="1" x14ac:dyDescent="0.2"/>
    <row r="7727" hidden="1" x14ac:dyDescent="0.2"/>
    <row r="7728" hidden="1" x14ac:dyDescent="0.2"/>
    <row r="7729" hidden="1" x14ac:dyDescent="0.2"/>
    <row r="7730" hidden="1" x14ac:dyDescent="0.2"/>
    <row r="7731" hidden="1" x14ac:dyDescent="0.2"/>
    <row r="7732" hidden="1" x14ac:dyDescent="0.2"/>
    <row r="7733" hidden="1" x14ac:dyDescent="0.2"/>
    <row r="7734" hidden="1" x14ac:dyDescent="0.2"/>
    <row r="7735" hidden="1" x14ac:dyDescent="0.2"/>
    <row r="7736" hidden="1" x14ac:dyDescent="0.2"/>
    <row r="7737" hidden="1" x14ac:dyDescent="0.2"/>
    <row r="7738" hidden="1" x14ac:dyDescent="0.2"/>
    <row r="7739" hidden="1" x14ac:dyDescent="0.2"/>
    <row r="7740" hidden="1" x14ac:dyDescent="0.2"/>
    <row r="7741" hidden="1" x14ac:dyDescent="0.2"/>
    <row r="7742" hidden="1" x14ac:dyDescent="0.2"/>
    <row r="7743" hidden="1" x14ac:dyDescent="0.2"/>
    <row r="7744" hidden="1" x14ac:dyDescent="0.2"/>
    <row r="7745" hidden="1" x14ac:dyDescent="0.2"/>
    <row r="7746" hidden="1" x14ac:dyDescent="0.2"/>
    <row r="7747" hidden="1" x14ac:dyDescent="0.2"/>
    <row r="7748" hidden="1" x14ac:dyDescent="0.2"/>
    <row r="7749" hidden="1" x14ac:dyDescent="0.2"/>
    <row r="7750" hidden="1" x14ac:dyDescent="0.2"/>
    <row r="7751" hidden="1" x14ac:dyDescent="0.2"/>
    <row r="7752" hidden="1" x14ac:dyDescent="0.2"/>
    <row r="7753" hidden="1" x14ac:dyDescent="0.2"/>
    <row r="7754" hidden="1" x14ac:dyDescent="0.2"/>
    <row r="7755" hidden="1" x14ac:dyDescent="0.2"/>
    <row r="7756" hidden="1" x14ac:dyDescent="0.2"/>
    <row r="7757" hidden="1" x14ac:dyDescent="0.2"/>
    <row r="7758" hidden="1" x14ac:dyDescent="0.2"/>
    <row r="7759" hidden="1" x14ac:dyDescent="0.2"/>
    <row r="7760" hidden="1" x14ac:dyDescent="0.2"/>
    <row r="7761" hidden="1" x14ac:dyDescent="0.2"/>
    <row r="7762" hidden="1" x14ac:dyDescent="0.2"/>
    <row r="7763" hidden="1" x14ac:dyDescent="0.2"/>
    <row r="7764" hidden="1" x14ac:dyDescent="0.2"/>
    <row r="7765" hidden="1" x14ac:dyDescent="0.2"/>
    <row r="7766" hidden="1" x14ac:dyDescent="0.2"/>
    <row r="7767" hidden="1" x14ac:dyDescent="0.2"/>
    <row r="7768" hidden="1" x14ac:dyDescent="0.2"/>
    <row r="7769" hidden="1" x14ac:dyDescent="0.2"/>
    <row r="7770" hidden="1" x14ac:dyDescent="0.2"/>
    <row r="7771" hidden="1" x14ac:dyDescent="0.2"/>
    <row r="7772" hidden="1" x14ac:dyDescent="0.2"/>
    <row r="7773" hidden="1" x14ac:dyDescent="0.2"/>
    <row r="7774" hidden="1" x14ac:dyDescent="0.2"/>
    <row r="7775" hidden="1" x14ac:dyDescent="0.2"/>
    <row r="7776" hidden="1" x14ac:dyDescent="0.2"/>
    <row r="7777" hidden="1" x14ac:dyDescent="0.2"/>
    <row r="7778" hidden="1" x14ac:dyDescent="0.2"/>
    <row r="7779" hidden="1" x14ac:dyDescent="0.2"/>
    <row r="7780" hidden="1" x14ac:dyDescent="0.2"/>
    <row r="7781" hidden="1" x14ac:dyDescent="0.2"/>
    <row r="7782" hidden="1" x14ac:dyDescent="0.2"/>
    <row r="7783" hidden="1" x14ac:dyDescent="0.2"/>
    <row r="7784" hidden="1" x14ac:dyDescent="0.2"/>
    <row r="7785" hidden="1" x14ac:dyDescent="0.2"/>
    <row r="7786" hidden="1" x14ac:dyDescent="0.2"/>
    <row r="7787" hidden="1" x14ac:dyDescent="0.2"/>
    <row r="7788" hidden="1" x14ac:dyDescent="0.2"/>
    <row r="7789" hidden="1" x14ac:dyDescent="0.2"/>
    <row r="7790" hidden="1" x14ac:dyDescent="0.2"/>
    <row r="7791" hidden="1" x14ac:dyDescent="0.2"/>
    <row r="7792" hidden="1" x14ac:dyDescent="0.2"/>
    <row r="7793" hidden="1" x14ac:dyDescent="0.2"/>
    <row r="7794" hidden="1" x14ac:dyDescent="0.2"/>
    <row r="7795" hidden="1" x14ac:dyDescent="0.2"/>
    <row r="7796" hidden="1" x14ac:dyDescent="0.2"/>
    <row r="7797" hidden="1" x14ac:dyDescent="0.2"/>
    <row r="7798" hidden="1" x14ac:dyDescent="0.2"/>
    <row r="7799" hidden="1" x14ac:dyDescent="0.2"/>
    <row r="7800" hidden="1" x14ac:dyDescent="0.2"/>
    <row r="7801" hidden="1" x14ac:dyDescent="0.2"/>
    <row r="7802" hidden="1" x14ac:dyDescent="0.2"/>
    <row r="7803" hidden="1" x14ac:dyDescent="0.2"/>
    <row r="7804" hidden="1" x14ac:dyDescent="0.2"/>
    <row r="7805" hidden="1" x14ac:dyDescent="0.2"/>
    <row r="7806" hidden="1" x14ac:dyDescent="0.2"/>
    <row r="7807" hidden="1" x14ac:dyDescent="0.2"/>
    <row r="7808" hidden="1" x14ac:dyDescent="0.2"/>
    <row r="7809" hidden="1" x14ac:dyDescent="0.2"/>
    <row r="7810" hidden="1" x14ac:dyDescent="0.2"/>
    <row r="7811" hidden="1" x14ac:dyDescent="0.2"/>
    <row r="7812" hidden="1" x14ac:dyDescent="0.2"/>
    <row r="7813" hidden="1" x14ac:dyDescent="0.2"/>
    <row r="7814" hidden="1" x14ac:dyDescent="0.2"/>
    <row r="7815" hidden="1" x14ac:dyDescent="0.2"/>
    <row r="7816" hidden="1" x14ac:dyDescent="0.2"/>
    <row r="7817" hidden="1" x14ac:dyDescent="0.2"/>
    <row r="7818" hidden="1" x14ac:dyDescent="0.2"/>
    <row r="7819" hidden="1" x14ac:dyDescent="0.2"/>
    <row r="7820" hidden="1" x14ac:dyDescent="0.2"/>
    <row r="7821" hidden="1" x14ac:dyDescent="0.2"/>
    <row r="7822" hidden="1" x14ac:dyDescent="0.2"/>
    <row r="7823" hidden="1" x14ac:dyDescent="0.2"/>
    <row r="7824" hidden="1" x14ac:dyDescent="0.2"/>
    <row r="7825" hidden="1" x14ac:dyDescent="0.2"/>
    <row r="7826" hidden="1" x14ac:dyDescent="0.2"/>
    <row r="7827" hidden="1" x14ac:dyDescent="0.2"/>
    <row r="7828" hidden="1" x14ac:dyDescent="0.2"/>
    <row r="7829" hidden="1" x14ac:dyDescent="0.2"/>
    <row r="7830" hidden="1" x14ac:dyDescent="0.2"/>
    <row r="7831" hidden="1" x14ac:dyDescent="0.2"/>
    <row r="7832" hidden="1" x14ac:dyDescent="0.2"/>
    <row r="7833" hidden="1" x14ac:dyDescent="0.2"/>
    <row r="7834" hidden="1" x14ac:dyDescent="0.2"/>
    <row r="7835" hidden="1" x14ac:dyDescent="0.2"/>
    <row r="7836" hidden="1" x14ac:dyDescent="0.2"/>
    <row r="7837" hidden="1" x14ac:dyDescent="0.2"/>
    <row r="7838" hidden="1" x14ac:dyDescent="0.2"/>
    <row r="7839" hidden="1" x14ac:dyDescent="0.2"/>
    <row r="7840" hidden="1" x14ac:dyDescent="0.2"/>
    <row r="7841" hidden="1" x14ac:dyDescent="0.2"/>
    <row r="7842" hidden="1" x14ac:dyDescent="0.2"/>
    <row r="7843" hidden="1" x14ac:dyDescent="0.2"/>
    <row r="7844" hidden="1" x14ac:dyDescent="0.2"/>
    <row r="7845" hidden="1" x14ac:dyDescent="0.2"/>
    <row r="7846" hidden="1" x14ac:dyDescent="0.2"/>
    <row r="7847" hidden="1" x14ac:dyDescent="0.2"/>
    <row r="7848" hidden="1" x14ac:dyDescent="0.2"/>
    <row r="7849" hidden="1" x14ac:dyDescent="0.2"/>
    <row r="7850" hidden="1" x14ac:dyDescent="0.2"/>
    <row r="7851" hidden="1" x14ac:dyDescent="0.2"/>
    <row r="7852" hidden="1" x14ac:dyDescent="0.2"/>
    <row r="7853" hidden="1" x14ac:dyDescent="0.2"/>
    <row r="7854" hidden="1" x14ac:dyDescent="0.2"/>
    <row r="7855" hidden="1" x14ac:dyDescent="0.2"/>
    <row r="7856" hidden="1" x14ac:dyDescent="0.2"/>
    <row r="7857" hidden="1" x14ac:dyDescent="0.2"/>
    <row r="7858" hidden="1" x14ac:dyDescent="0.2"/>
    <row r="7859" hidden="1" x14ac:dyDescent="0.2"/>
    <row r="7860" hidden="1" x14ac:dyDescent="0.2"/>
    <row r="7861" hidden="1" x14ac:dyDescent="0.2"/>
    <row r="7862" hidden="1" x14ac:dyDescent="0.2"/>
    <row r="7863" hidden="1" x14ac:dyDescent="0.2"/>
    <row r="7864" hidden="1" x14ac:dyDescent="0.2"/>
    <row r="7865" hidden="1" x14ac:dyDescent="0.2"/>
    <row r="7866" hidden="1" x14ac:dyDescent="0.2"/>
    <row r="7867" hidden="1" x14ac:dyDescent="0.2"/>
    <row r="7868" hidden="1" x14ac:dyDescent="0.2"/>
    <row r="7869" hidden="1" x14ac:dyDescent="0.2"/>
    <row r="7870" hidden="1" x14ac:dyDescent="0.2"/>
    <row r="7871" hidden="1" x14ac:dyDescent="0.2"/>
    <row r="7872" hidden="1" x14ac:dyDescent="0.2"/>
    <row r="7873" hidden="1" x14ac:dyDescent="0.2"/>
    <row r="7874" hidden="1" x14ac:dyDescent="0.2"/>
    <row r="7875" hidden="1" x14ac:dyDescent="0.2"/>
    <row r="7876" hidden="1" x14ac:dyDescent="0.2"/>
    <row r="7877" hidden="1" x14ac:dyDescent="0.2"/>
    <row r="7878" hidden="1" x14ac:dyDescent="0.2"/>
    <row r="7879" hidden="1" x14ac:dyDescent="0.2"/>
    <row r="7880" hidden="1" x14ac:dyDescent="0.2"/>
    <row r="7881" hidden="1" x14ac:dyDescent="0.2"/>
    <row r="7882" hidden="1" x14ac:dyDescent="0.2"/>
    <row r="7883" hidden="1" x14ac:dyDescent="0.2"/>
    <row r="7884" hidden="1" x14ac:dyDescent="0.2"/>
    <row r="7885" hidden="1" x14ac:dyDescent="0.2"/>
    <row r="7886" hidden="1" x14ac:dyDescent="0.2"/>
    <row r="7887" hidden="1" x14ac:dyDescent="0.2"/>
    <row r="7888" hidden="1" x14ac:dyDescent="0.2"/>
    <row r="7889" hidden="1" x14ac:dyDescent="0.2"/>
    <row r="7890" hidden="1" x14ac:dyDescent="0.2"/>
    <row r="7891" hidden="1" x14ac:dyDescent="0.2"/>
    <row r="7892" hidden="1" x14ac:dyDescent="0.2"/>
    <row r="7893" hidden="1" x14ac:dyDescent="0.2"/>
    <row r="7894" hidden="1" x14ac:dyDescent="0.2"/>
    <row r="7895" hidden="1" x14ac:dyDescent="0.2"/>
    <row r="7896" hidden="1" x14ac:dyDescent="0.2"/>
    <row r="7897" hidden="1" x14ac:dyDescent="0.2"/>
    <row r="7898" hidden="1" x14ac:dyDescent="0.2"/>
    <row r="7899" hidden="1" x14ac:dyDescent="0.2"/>
    <row r="7900" hidden="1" x14ac:dyDescent="0.2"/>
    <row r="7901" hidden="1" x14ac:dyDescent="0.2"/>
    <row r="7902" hidden="1" x14ac:dyDescent="0.2"/>
    <row r="7903" hidden="1" x14ac:dyDescent="0.2"/>
    <row r="7904" hidden="1" x14ac:dyDescent="0.2"/>
    <row r="7905" hidden="1" x14ac:dyDescent="0.2"/>
    <row r="7906" hidden="1" x14ac:dyDescent="0.2"/>
    <row r="7907" hidden="1" x14ac:dyDescent="0.2"/>
    <row r="7908" hidden="1" x14ac:dyDescent="0.2"/>
    <row r="7909" hidden="1" x14ac:dyDescent="0.2"/>
    <row r="7910" hidden="1" x14ac:dyDescent="0.2"/>
    <row r="7911" hidden="1" x14ac:dyDescent="0.2"/>
    <row r="7912" hidden="1" x14ac:dyDescent="0.2"/>
    <row r="7913" hidden="1" x14ac:dyDescent="0.2"/>
    <row r="7914" hidden="1" x14ac:dyDescent="0.2"/>
    <row r="7915" hidden="1" x14ac:dyDescent="0.2"/>
    <row r="7916" hidden="1" x14ac:dyDescent="0.2"/>
    <row r="7917" hidden="1" x14ac:dyDescent="0.2"/>
    <row r="7918" hidden="1" x14ac:dyDescent="0.2"/>
    <row r="7919" hidden="1" x14ac:dyDescent="0.2"/>
    <row r="7920" hidden="1" x14ac:dyDescent="0.2"/>
    <row r="7921" hidden="1" x14ac:dyDescent="0.2"/>
    <row r="7922" hidden="1" x14ac:dyDescent="0.2"/>
    <row r="7923" hidden="1" x14ac:dyDescent="0.2"/>
    <row r="7924" hidden="1" x14ac:dyDescent="0.2"/>
    <row r="7925" hidden="1" x14ac:dyDescent="0.2"/>
    <row r="7926" hidden="1" x14ac:dyDescent="0.2"/>
    <row r="7927" hidden="1" x14ac:dyDescent="0.2"/>
    <row r="7928" hidden="1" x14ac:dyDescent="0.2"/>
    <row r="7929" hidden="1" x14ac:dyDescent="0.2"/>
    <row r="7930" hidden="1" x14ac:dyDescent="0.2"/>
    <row r="7931" hidden="1" x14ac:dyDescent="0.2"/>
    <row r="7932" hidden="1" x14ac:dyDescent="0.2"/>
    <row r="7933" hidden="1" x14ac:dyDescent="0.2"/>
    <row r="7934" hidden="1" x14ac:dyDescent="0.2"/>
    <row r="7935" hidden="1" x14ac:dyDescent="0.2"/>
    <row r="7936" hidden="1" x14ac:dyDescent="0.2"/>
    <row r="7937" hidden="1" x14ac:dyDescent="0.2"/>
    <row r="7938" hidden="1" x14ac:dyDescent="0.2"/>
    <row r="7939" hidden="1" x14ac:dyDescent="0.2"/>
    <row r="7940" hidden="1" x14ac:dyDescent="0.2"/>
    <row r="7941" hidden="1" x14ac:dyDescent="0.2"/>
    <row r="7942" hidden="1" x14ac:dyDescent="0.2"/>
    <row r="7943" hidden="1" x14ac:dyDescent="0.2"/>
    <row r="7944" hidden="1" x14ac:dyDescent="0.2"/>
    <row r="7945" hidden="1" x14ac:dyDescent="0.2"/>
    <row r="7946" hidden="1" x14ac:dyDescent="0.2"/>
    <row r="7947" hidden="1" x14ac:dyDescent="0.2"/>
    <row r="7948" hidden="1" x14ac:dyDescent="0.2"/>
    <row r="7949" hidden="1" x14ac:dyDescent="0.2"/>
    <row r="7950" hidden="1" x14ac:dyDescent="0.2"/>
    <row r="7951" hidden="1" x14ac:dyDescent="0.2"/>
    <row r="7952" hidden="1" x14ac:dyDescent="0.2"/>
    <row r="7953" hidden="1" x14ac:dyDescent="0.2"/>
    <row r="7954" hidden="1" x14ac:dyDescent="0.2"/>
    <row r="7955" hidden="1" x14ac:dyDescent="0.2"/>
    <row r="7956" hidden="1" x14ac:dyDescent="0.2"/>
    <row r="7957" hidden="1" x14ac:dyDescent="0.2"/>
    <row r="7958" hidden="1" x14ac:dyDescent="0.2"/>
    <row r="7959" hidden="1" x14ac:dyDescent="0.2"/>
    <row r="7960" hidden="1" x14ac:dyDescent="0.2"/>
    <row r="7961" hidden="1" x14ac:dyDescent="0.2"/>
    <row r="7962" hidden="1" x14ac:dyDescent="0.2"/>
    <row r="7963" hidden="1" x14ac:dyDescent="0.2"/>
    <row r="7964" hidden="1" x14ac:dyDescent="0.2"/>
    <row r="7965" hidden="1" x14ac:dyDescent="0.2"/>
    <row r="7966" hidden="1" x14ac:dyDescent="0.2"/>
    <row r="7967" hidden="1" x14ac:dyDescent="0.2"/>
    <row r="7968" hidden="1" x14ac:dyDescent="0.2"/>
    <row r="7969" hidden="1" x14ac:dyDescent="0.2"/>
    <row r="7970" hidden="1" x14ac:dyDescent="0.2"/>
    <row r="7971" hidden="1" x14ac:dyDescent="0.2"/>
    <row r="7972" hidden="1" x14ac:dyDescent="0.2"/>
    <row r="7973" hidden="1" x14ac:dyDescent="0.2"/>
    <row r="7974" hidden="1" x14ac:dyDescent="0.2"/>
    <row r="7975" hidden="1" x14ac:dyDescent="0.2"/>
    <row r="7976" hidden="1" x14ac:dyDescent="0.2"/>
    <row r="7977" hidden="1" x14ac:dyDescent="0.2"/>
    <row r="7978" hidden="1" x14ac:dyDescent="0.2"/>
    <row r="7979" hidden="1" x14ac:dyDescent="0.2"/>
    <row r="7980" hidden="1" x14ac:dyDescent="0.2"/>
    <row r="7981" hidden="1" x14ac:dyDescent="0.2"/>
    <row r="7982" hidden="1" x14ac:dyDescent="0.2"/>
    <row r="7983" hidden="1" x14ac:dyDescent="0.2"/>
    <row r="7984" hidden="1" x14ac:dyDescent="0.2"/>
    <row r="7985" hidden="1" x14ac:dyDescent="0.2"/>
    <row r="7986" hidden="1" x14ac:dyDescent="0.2"/>
    <row r="7987" hidden="1" x14ac:dyDescent="0.2"/>
    <row r="7988" hidden="1" x14ac:dyDescent="0.2"/>
    <row r="7989" hidden="1" x14ac:dyDescent="0.2"/>
    <row r="7990" hidden="1" x14ac:dyDescent="0.2"/>
    <row r="7991" hidden="1" x14ac:dyDescent="0.2"/>
    <row r="7992" hidden="1" x14ac:dyDescent="0.2"/>
    <row r="7993" hidden="1" x14ac:dyDescent="0.2"/>
    <row r="7994" hidden="1" x14ac:dyDescent="0.2"/>
    <row r="7995" hidden="1" x14ac:dyDescent="0.2"/>
    <row r="7996" hidden="1" x14ac:dyDescent="0.2"/>
    <row r="7997" hidden="1" x14ac:dyDescent="0.2"/>
    <row r="7998" hidden="1" x14ac:dyDescent="0.2"/>
    <row r="7999" hidden="1" x14ac:dyDescent="0.2"/>
    <row r="8000" hidden="1" x14ac:dyDescent="0.2"/>
    <row r="8001" hidden="1" x14ac:dyDescent="0.2"/>
    <row r="8002" hidden="1" x14ac:dyDescent="0.2"/>
    <row r="8003" hidden="1" x14ac:dyDescent="0.2"/>
    <row r="8004" hidden="1" x14ac:dyDescent="0.2"/>
    <row r="8005" hidden="1" x14ac:dyDescent="0.2"/>
    <row r="8006" hidden="1" x14ac:dyDescent="0.2"/>
    <row r="8007" hidden="1" x14ac:dyDescent="0.2"/>
    <row r="8008" hidden="1" x14ac:dyDescent="0.2"/>
    <row r="8009" hidden="1" x14ac:dyDescent="0.2"/>
    <row r="8010" hidden="1" x14ac:dyDescent="0.2"/>
    <row r="8011" hidden="1" x14ac:dyDescent="0.2"/>
    <row r="8012" hidden="1" x14ac:dyDescent="0.2"/>
    <row r="8013" hidden="1" x14ac:dyDescent="0.2"/>
    <row r="8014" hidden="1" x14ac:dyDescent="0.2"/>
    <row r="8015" hidden="1" x14ac:dyDescent="0.2"/>
    <row r="8016" hidden="1" x14ac:dyDescent="0.2"/>
    <row r="8017" hidden="1" x14ac:dyDescent="0.2"/>
    <row r="8018" hidden="1" x14ac:dyDescent="0.2"/>
    <row r="8019" hidden="1" x14ac:dyDescent="0.2"/>
    <row r="8020" hidden="1" x14ac:dyDescent="0.2"/>
    <row r="8021" hidden="1" x14ac:dyDescent="0.2"/>
    <row r="8022" hidden="1" x14ac:dyDescent="0.2"/>
    <row r="8023" hidden="1" x14ac:dyDescent="0.2"/>
    <row r="8024" hidden="1" x14ac:dyDescent="0.2"/>
    <row r="8025" hidden="1" x14ac:dyDescent="0.2"/>
    <row r="8026" hidden="1" x14ac:dyDescent="0.2"/>
    <row r="8027" hidden="1" x14ac:dyDescent="0.2"/>
    <row r="8028" hidden="1" x14ac:dyDescent="0.2"/>
    <row r="8029" hidden="1" x14ac:dyDescent="0.2"/>
    <row r="8030" hidden="1" x14ac:dyDescent="0.2"/>
    <row r="8031" hidden="1" x14ac:dyDescent="0.2"/>
    <row r="8032" hidden="1" x14ac:dyDescent="0.2"/>
    <row r="8033" hidden="1" x14ac:dyDescent="0.2"/>
    <row r="8034" hidden="1" x14ac:dyDescent="0.2"/>
    <row r="8035" hidden="1" x14ac:dyDescent="0.2"/>
    <row r="8036" hidden="1" x14ac:dyDescent="0.2"/>
    <row r="8037" hidden="1" x14ac:dyDescent="0.2"/>
    <row r="8038" hidden="1" x14ac:dyDescent="0.2"/>
    <row r="8039" hidden="1" x14ac:dyDescent="0.2"/>
    <row r="8040" hidden="1" x14ac:dyDescent="0.2"/>
    <row r="8041" hidden="1" x14ac:dyDescent="0.2"/>
    <row r="8042" hidden="1" x14ac:dyDescent="0.2"/>
    <row r="8043" hidden="1" x14ac:dyDescent="0.2"/>
    <row r="8044" hidden="1" x14ac:dyDescent="0.2"/>
    <row r="8045" hidden="1" x14ac:dyDescent="0.2"/>
    <row r="8046" hidden="1" x14ac:dyDescent="0.2"/>
    <row r="8047" hidden="1" x14ac:dyDescent="0.2"/>
    <row r="8048" hidden="1" x14ac:dyDescent="0.2"/>
    <row r="8049" hidden="1" x14ac:dyDescent="0.2"/>
    <row r="8050" hidden="1" x14ac:dyDescent="0.2"/>
    <row r="8051" hidden="1" x14ac:dyDescent="0.2"/>
    <row r="8052" hidden="1" x14ac:dyDescent="0.2"/>
    <row r="8053" hidden="1" x14ac:dyDescent="0.2"/>
    <row r="8054" hidden="1" x14ac:dyDescent="0.2"/>
    <row r="8055" hidden="1" x14ac:dyDescent="0.2"/>
    <row r="8056" hidden="1" x14ac:dyDescent="0.2"/>
    <row r="8057" hidden="1" x14ac:dyDescent="0.2"/>
    <row r="8058" hidden="1" x14ac:dyDescent="0.2"/>
    <row r="8059" hidden="1" x14ac:dyDescent="0.2"/>
    <row r="8060" hidden="1" x14ac:dyDescent="0.2"/>
    <row r="8061" hidden="1" x14ac:dyDescent="0.2"/>
    <row r="8062" hidden="1" x14ac:dyDescent="0.2"/>
    <row r="8063" hidden="1" x14ac:dyDescent="0.2"/>
    <row r="8064" hidden="1" x14ac:dyDescent="0.2"/>
    <row r="8065" hidden="1" x14ac:dyDescent="0.2"/>
    <row r="8066" hidden="1" x14ac:dyDescent="0.2"/>
    <row r="8067" hidden="1" x14ac:dyDescent="0.2"/>
    <row r="8068" hidden="1" x14ac:dyDescent="0.2"/>
    <row r="8069" hidden="1" x14ac:dyDescent="0.2"/>
    <row r="8070" hidden="1" x14ac:dyDescent="0.2"/>
    <row r="8071" hidden="1" x14ac:dyDescent="0.2"/>
    <row r="8072" hidden="1" x14ac:dyDescent="0.2"/>
    <row r="8073" hidden="1" x14ac:dyDescent="0.2"/>
    <row r="8074" hidden="1" x14ac:dyDescent="0.2"/>
    <row r="8075" hidden="1" x14ac:dyDescent="0.2"/>
    <row r="8076" hidden="1" x14ac:dyDescent="0.2"/>
    <row r="8077" hidden="1" x14ac:dyDescent="0.2"/>
    <row r="8078" hidden="1" x14ac:dyDescent="0.2"/>
    <row r="8079" hidden="1" x14ac:dyDescent="0.2"/>
    <row r="8080" hidden="1" x14ac:dyDescent="0.2"/>
    <row r="8081" hidden="1" x14ac:dyDescent="0.2"/>
    <row r="8082" hidden="1" x14ac:dyDescent="0.2"/>
    <row r="8083" hidden="1" x14ac:dyDescent="0.2"/>
    <row r="8084" hidden="1" x14ac:dyDescent="0.2"/>
    <row r="8085" hidden="1" x14ac:dyDescent="0.2"/>
    <row r="8086" hidden="1" x14ac:dyDescent="0.2"/>
    <row r="8087" hidden="1" x14ac:dyDescent="0.2"/>
    <row r="8088" hidden="1" x14ac:dyDescent="0.2"/>
    <row r="8089" hidden="1" x14ac:dyDescent="0.2"/>
    <row r="8090" hidden="1" x14ac:dyDescent="0.2"/>
    <row r="8091" hidden="1" x14ac:dyDescent="0.2"/>
    <row r="8092" hidden="1" x14ac:dyDescent="0.2"/>
    <row r="8093" hidden="1" x14ac:dyDescent="0.2"/>
    <row r="8094" hidden="1" x14ac:dyDescent="0.2"/>
    <row r="8095" hidden="1" x14ac:dyDescent="0.2"/>
    <row r="8096" hidden="1" x14ac:dyDescent="0.2"/>
    <row r="8097" hidden="1" x14ac:dyDescent="0.2"/>
    <row r="8098" hidden="1" x14ac:dyDescent="0.2"/>
    <row r="8099" hidden="1" x14ac:dyDescent="0.2"/>
    <row r="8100" hidden="1" x14ac:dyDescent="0.2"/>
    <row r="8101" hidden="1" x14ac:dyDescent="0.2"/>
    <row r="8102" hidden="1" x14ac:dyDescent="0.2"/>
    <row r="8103" hidden="1" x14ac:dyDescent="0.2"/>
    <row r="8104" hidden="1" x14ac:dyDescent="0.2"/>
    <row r="8105" hidden="1" x14ac:dyDescent="0.2"/>
    <row r="8106" hidden="1" x14ac:dyDescent="0.2"/>
    <row r="8107" hidden="1" x14ac:dyDescent="0.2"/>
    <row r="8108" hidden="1" x14ac:dyDescent="0.2"/>
    <row r="8109" hidden="1" x14ac:dyDescent="0.2"/>
    <row r="8110" hidden="1" x14ac:dyDescent="0.2"/>
    <row r="8111" hidden="1" x14ac:dyDescent="0.2"/>
    <row r="8112" hidden="1" x14ac:dyDescent="0.2"/>
    <row r="8113" hidden="1" x14ac:dyDescent="0.2"/>
    <row r="8114" hidden="1" x14ac:dyDescent="0.2"/>
    <row r="8115" hidden="1" x14ac:dyDescent="0.2"/>
    <row r="8116" hidden="1" x14ac:dyDescent="0.2"/>
    <row r="8117" hidden="1" x14ac:dyDescent="0.2"/>
    <row r="8118" hidden="1" x14ac:dyDescent="0.2"/>
    <row r="8119" hidden="1" x14ac:dyDescent="0.2"/>
    <row r="8120" hidden="1" x14ac:dyDescent="0.2"/>
    <row r="8121" hidden="1" x14ac:dyDescent="0.2"/>
    <row r="8122" hidden="1" x14ac:dyDescent="0.2"/>
    <row r="8123" hidden="1" x14ac:dyDescent="0.2"/>
    <row r="8124" hidden="1" x14ac:dyDescent="0.2"/>
    <row r="8125" hidden="1" x14ac:dyDescent="0.2"/>
    <row r="8126" hidden="1" x14ac:dyDescent="0.2"/>
    <row r="8127" hidden="1" x14ac:dyDescent="0.2"/>
    <row r="8128" hidden="1" x14ac:dyDescent="0.2"/>
    <row r="8129" hidden="1" x14ac:dyDescent="0.2"/>
    <row r="8130" hidden="1" x14ac:dyDescent="0.2"/>
    <row r="8131" hidden="1" x14ac:dyDescent="0.2"/>
    <row r="8132" hidden="1" x14ac:dyDescent="0.2"/>
    <row r="8133" hidden="1" x14ac:dyDescent="0.2"/>
    <row r="8134" hidden="1" x14ac:dyDescent="0.2"/>
    <row r="8135" hidden="1" x14ac:dyDescent="0.2"/>
    <row r="8136" hidden="1" x14ac:dyDescent="0.2"/>
    <row r="8137" hidden="1" x14ac:dyDescent="0.2"/>
    <row r="8138" hidden="1" x14ac:dyDescent="0.2"/>
    <row r="8139" hidden="1" x14ac:dyDescent="0.2"/>
    <row r="8140" hidden="1" x14ac:dyDescent="0.2"/>
    <row r="8141" hidden="1" x14ac:dyDescent="0.2"/>
    <row r="8142" hidden="1" x14ac:dyDescent="0.2"/>
    <row r="8143" hidden="1" x14ac:dyDescent="0.2"/>
    <row r="8144" hidden="1" x14ac:dyDescent="0.2"/>
    <row r="8145" hidden="1" x14ac:dyDescent="0.2"/>
    <row r="8146" hidden="1" x14ac:dyDescent="0.2"/>
    <row r="8147" hidden="1" x14ac:dyDescent="0.2"/>
    <row r="8148" hidden="1" x14ac:dyDescent="0.2"/>
    <row r="8149" hidden="1" x14ac:dyDescent="0.2"/>
    <row r="8150" hidden="1" x14ac:dyDescent="0.2"/>
    <row r="8151" hidden="1" x14ac:dyDescent="0.2"/>
    <row r="8152" hidden="1" x14ac:dyDescent="0.2"/>
    <row r="8153" hidden="1" x14ac:dyDescent="0.2"/>
    <row r="8154" hidden="1" x14ac:dyDescent="0.2"/>
    <row r="8155" hidden="1" x14ac:dyDescent="0.2"/>
    <row r="8156" hidden="1" x14ac:dyDescent="0.2"/>
    <row r="8157" hidden="1" x14ac:dyDescent="0.2"/>
    <row r="8158" hidden="1" x14ac:dyDescent="0.2"/>
    <row r="8159" hidden="1" x14ac:dyDescent="0.2"/>
    <row r="8160" hidden="1" x14ac:dyDescent="0.2"/>
    <row r="8161" hidden="1" x14ac:dyDescent="0.2"/>
    <row r="8162" hidden="1" x14ac:dyDescent="0.2"/>
    <row r="8163" hidden="1" x14ac:dyDescent="0.2"/>
    <row r="8164" hidden="1" x14ac:dyDescent="0.2"/>
    <row r="8165" hidden="1" x14ac:dyDescent="0.2"/>
    <row r="8166" hidden="1" x14ac:dyDescent="0.2"/>
    <row r="8167" hidden="1" x14ac:dyDescent="0.2"/>
    <row r="8168" hidden="1" x14ac:dyDescent="0.2"/>
    <row r="8169" hidden="1" x14ac:dyDescent="0.2"/>
    <row r="8170" hidden="1" x14ac:dyDescent="0.2"/>
    <row r="8171" hidden="1" x14ac:dyDescent="0.2"/>
    <row r="8172" hidden="1" x14ac:dyDescent="0.2"/>
    <row r="8173" hidden="1" x14ac:dyDescent="0.2"/>
    <row r="8174" hidden="1" x14ac:dyDescent="0.2"/>
    <row r="8175" hidden="1" x14ac:dyDescent="0.2"/>
    <row r="8176" hidden="1" x14ac:dyDescent="0.2"/>
    <row r="8177" hidden="1" x14ac:dyDescent="0.2"/>
    <row r="8178" hidden="1" x14ac:dyDescent="0.2"/>
    <row r="8179" hidden="1" x14ac:dyDescent="0.2"/>
    <row r="8180" hidden="1" x14ac:dyDescent="0.2"/>
    <row r="8181" hidden="1" x14ac:dyDescent="0.2"/>
    <row r="8182" hidden="1" x14ac:dyDescent="0.2"/>
    <row r="8183" hidden="1" x14ac:dyDescent="0.2"/>
    <row r="8184" hidden="1" x14ac:dyDescent="0.2"/>
    <row r="8185" hidden="1" x14ac:dyDescent="0.2"/>
    <row r="8186" hidden="1" x14ac:dyDescent="0.2"/>
    <row r="8187" hidden="1" x14ac:dyDescent="0.2"/>
    <row r="8188" hidden="1" x14ac:dyDescent="0.2"/>
    <row r="8189" hidden="1" x14ac:dyDescent="0.2"/>
    <row r="8190" hidden="1" x14ac:dyDescent="0.2"/>
    <row r="8191" hidden="1" x14ac:dyDescent="0.2"/>
    <row r="8192" hidden="1" x14ac:dyDescent="0.2"/>
    <row r="8193" hidden="1" x14ac:dyDescent="0.2"/>
    <row r="8194" hidden="1" x14ac:dyDescent="0.2"/>
    <row r="8195" hidden="1" x14ac:dyDescent="0.2"/>
    <row r="8196" hidden="1" x14ac:dyDescent="0.2"/>
    <row r="8197" hidden="1" x14ac:dyDescent="0.2"/>
    <row r="8198" hidden="1" x14ac:dyDescent="0.2"/>
    <row r="8199" hidden="1" x14ac:dyDescent="0.2"/>
    <row r="8200" hidden="1" x14ac:dyDescent="0.2"/>
    <row r="8201" hidden="1" x14ac:dyDescent="0.2"/>
    <row r="8202" hidden="1" x14ac:dyDescent="0.2"/>
    <row r="8203" hidden="1" x14ac:dyDescent="0.2"/>
    <row r="8204" hidden="1" x14ac:dyDescent="0.2"/>
    <row r="8205" hidden="1" x14ac:dyDescent="0.2"/>
    <row r="8206" hidden="1" x14ac:dyDescent="0.2"/>
    <row r="8207" hidden="1" x14ac:dyDescent="0.2"/>
    <row r="8208" hidden="1" x14ac:dyDescent="0.2"/>
    <row r="8209" hidden="1" x14ac:dyDescent="0.2"/>
    <row r="8210" hidden="1" x14ac:dyDescent="0.2"/>
    <row r="8211" hidden="1" x14ac:dyDescent="0.2"/>
    <row r="8212" hidden="1" x14ac:dyDescent="0.2"/>
    <row r="8213" hidden="1" x14ac:dyDescent="0.2"/>
    <row r="8214" hidden="1" x14ac:dyDescent="0.2"/>
    <row r="8215" hidden="1" x14ac:dyDescent="0.2"/>
    <row r="8216" hidden="1" x14ac:dyDescent="0.2"/>
    <row r="8217" hidden="1" x14ac:dyDescent="0.2"/>
    <row r="8218" hidden="1" x14ac:dyDescent="0.2"/>
    <row r="8219" hidden="1" x14ac:dyDescent="0.2"/>
    <row r="8220" hidden="1" x14ac:dyDescent="0.2"/>
    <row r="8221" hidden="1" x14ac:dyDescent="0.2"/>
    <row r="8222" hidden="1" x14ac:dyDescent="0.2"/>
    <row r="8223" hidden="1" x14ac:dyDescent="0.2"/>
    <row r="8224" hidden="1" x14ac:dyDescent="0.2"/>
    <row r="8225" hidden="1" x14ac:dyDescent="0.2"/>
    <row r="8226" hidden="1" x14ac:dyDescent="0.2"/>
    <row r="8227" hidden="1" x14ac:dyDescent="0.2"/>
    <row r="8228" hidden="1" x14ac:dyDescent="0.2"/>
    <row r="8229" hidden="1" x14ac:dyDescent="0.2"/>
    <row r="8230" hidden="1" x14ac:dyDescent="0.2"/>
    <row r="8231" hidden="1" x14ac:dyDescent="0.2"/>
    <row r="8232" hidden="1" x14ac:dyDescent="0.2"/>
    <row r="8233" hidden="1" x14ac:dyDescent="0.2"/>
    <row r="8234" hidden="1" x14ac:dyDescent="0.2"/>
    <row r="8235" hidden="1" x14ac:dyDescent="0.2"/>
    <row r="8236" hidden="1" x14ac:dyDescent="0.2"/>
    <row r="8237" hidden="1" x14ac:dyDescent="0.2"/>
    <row r="8238" hidden="1" x14ac:dyDescent="0.2"/>
    <row r="8239" hidden="1" x14ac:dyDescent="0.2"/>
    <row r="8240" hidden="1" x14ac:dyDescent="0.2"/>
    <row r="8241" hidden="1" x14ac:dyDescent="0.2"/>
    <row r="8242" hidden="1" x14ac:dyDescent="0.2"/>
    <row r="8243" hidden="1" x14ac:dyDescent="0.2"/>
    <row r="8244" hidden="1" x14ac:dyDescent="0.2"/>
    <row r="8245" hidden="1" x14ac:dyDescent="0.2"/>
    <row r="8246" hidden="1" x14ac:dyDescent="0.2"/>
    <row r="8247" hidden="1" x14ac:dyDescent="0.2"/>
    <row r="8248" hidden="1" x14ac:dyDescent="0.2"/>
    <row r="8249" hidden="1" x14ac:dyDescent="0.2"/>
    <row r="8250" hidden="1" x14ac:dyDescent="0.2"/>
    <row r="8251" hidden="1" x14ac:dyDescent="0.2"/>
    <row r="8252" hidden="1" x14ac:dyDescent="0.2"/>
    <row r="8253" hidden="1" x14ac:dyDescent="0.2"/>
    <row r="8254" hidden="1" x14ac:dyDescent="0.2"/>
    <row r="8255" hidden="1" x14ac:dyDescent="0.2"/>
    <row r="8256" hidden="1" x14ac:dyDescent="0.2"/>
    <row r="8257" hidden="1" x14ac:dyDescent="0.2"/>
    <row r="8258" hidden="1" x14ac:dyDescent="0.2"/>
    <row r="8259" hidden="1" x14ac:dyDescent="0.2"/>
    <row r="8260" hidden="1" x14ac:dyDescent="0.2"/>
    <row r="8261" hidden="1" x14ac:dyDescent="0.2"/>
    <row r="8262" hidden="1" x14ac:dyDescent="0.2"/>
    <row r="8263" hidden="1" x14ac:dyDescent="0.2"/>
    <row r="8264" hidden="1" x14ac:dyDescent="0.2"/>
    <row r="8265" hidden="1" x14ac:dyDescent="0.2"/>
    <row r="8266" hidden="1" x14ac:dyDescent="0.2"/>
    <row r="8267" hidden="1" x14ac:dyDescent="0.2"/>
    <row r="8268" hidden="1" x14ac:dyDescent="0.2"/>
    <row r="8269" hidden="1" x14ac:dyDescent="0.2"/>
    <row r="8270" hidden="1" x14ac:dyDescent="0.2"/>
    <row r="8271" hidden="1" x14ac:dyDescent="0.2"/>
    <row r="8272" hidden="1" x14ac:dyDescent="0.2"/>
    <row r="8273" hidden="1" x14ac:dyDescent="0.2"/>
    <row r="8274" hidden="1" x14ac:dyDescent="0.2"/>
    <row r="8275" hidden="1" x14ac:dyDescent="0.2"/>
    <row r="8276" hidden="1" x14ac:dyDescent="0.2"/>
    <row r="8277" hidden="1" x14ac:dyDescent="0.2"/>
    <row r="8278" hidden="1" x14ac:dyDescent="0.2"/>
    <row r="8279" hidden="1" x14ac:dyDescent="0.2"/>
    <row r="8280" hidden="1" x14ac:dyDescent="0.2"/>
    <row r="8281" hidden="1" x14ac:dyDescent="0.2"/>
    <row r="8282" hidden="1" x14ac:dyDescent="0.2"/>
    <row r="8283" hidden="1" x14ac:dyDescent="0.2"/>
    <row r="8284" hidden="1" x14ac:dyDescent="0.2"/>
    <row r="8285" hidden="1" x14ac:dyDescent="0.2"/>
    <row r="8286" hidden="1" x14ac:dyDescent="0.2"/>
    <row r="8287" hidden="1" x14ac:dyDescent="0.2"/>
    <row r="8288" hidden="1" x14ac:dyDescent="0.2"/>
    <row r="8289" hidden="1" x14ac:dyDescent="0.2"/>
    <row r="8290" hidden="1" x14ac:dyDescent="0.2"/>
    <row r="8291" hidden="1" x14ac:dyDescent="0.2"/>
    <row r="8292" hidden="1" x14ac:dyDescent="0.2"/>
    <row r="8293" hidden="1" x14ac:dyDescent="0.2"/>
    <row r="8294" hidden="1" x14ac:dyDescent="0.2"/>
    <row r="8295" hidden="1" x14ac:dyDescent="0.2"/>
    <row r="8296" hidden="1" x14ac:dyDescent="0.2"/>
    <row r="8297" hidden="1" x14ac:dyDescent="0.2"/>
    <row r="8298" hidden="1" x14ac:dyDescent="0.2"/>
    <row r="8299" hidden="1" x14ac:dyDescent="0.2"/>
    <row r="8300" hidden="1" x14ac:dyDescent="0.2"/>
    <row r="8301" hidden="1" x14ac:dyDescent="0.2"/>
    <row r="8302" hidden="1" x14ac:dyDescent="0.2"/>
    <row r="8303" hidden="1" x14ac:dyDescent="0.2"/>
    <row r="8304" hidden="1" x14ac:dyDescent="0.2"/>
    <row r="8305" hidden="1" x14ac:dyDescent="0.2"/>
    <row r="8306" hidden="1" x14ac:dyDescent="0.2"/>
    <row r="8307" hidden="1" x14ac:dyDescent="0.2"/>
    <row r="8308" hidden="1" x14ac:dyDescent="0.2"/>
    <row r="8309" hidden="1" x14ac:dyDescent="0.2"/>
    <row r="8310" hidden="1" x14ac:dyDescent="0.2"/>
    <row r="8311" hidden="1" x14ac:dyDescent="0.2"/>
    <row r="8312" hidden="1" x14ac:dyDescent="0.2"/>
    <row r="8313" hidden="1" x14ac:dyDescent="0.2"/>
    <row r="8314" hidden="1" x14ac:dyDescent="0.2"/>
    <row r="8315" hidden="1" x14ac:dyDescent="0.2"/>
    <row r="8316" hidden="1" x14ac:dyDescent="0.2"/>
    <row r="8317" hidden="1" x14ac:dyDescent="0.2"/>
    <row r="8318" hidden="1" x14ac:dyDescent="0.2"/>
    <row r="8319" hidden="1" x14ac:dyDescent="0.2"/>
    <row r="8320" hidden="1" x14ac:dyDescent="0.2"/>
    <row r="8321" hidden="1" x14ac:dyDescent="0.2"/>
    <row r="8322" hidden="1" x14ac:dyDescent="0.2"/>
    <row r="8323" hidden="1" x14ac:dyDescent="0.2"/>
    <row r="8324" hidden="1" x14ac:dyDescent="0.2"/>
    <row r="8325" hidden="1" x14ac:dyDescent="0.2"/>
    <row r="8326" hidden="1" x14ac:dyDescent="0.2"/>
    <row r="8327" hidden="1" x14ac:dyDescent="0.2"/>
    <row r="8328" hidden="1" x14ac:dyDescent="0.2"/>
    <row r="8329" hidden="1" x14ac:dyDescent="0.2"/>
    <row r="8330" hidden="1" x14ac:dyDescent="0.2"/>
    <row r="8331" hidden="1" x14ac:dyDescent="0.2"/>
    <row r="8332" hidden="1" x14ac:dyDescent="0.2"/>
    <row r="8333" hidden="1" x14ac:dyDescent="0.2"/>
    <row r="8334" hidden="1" x14ac:dyDescent="0.2"/>
    <row r="8335" hidden="1" x14ac:dyDescent="0.2"/>
    <row r="8336" hidden="1" x14ac:dyDescent="0.2"/>
    <row r="8337" hidden="1" x14ac:dyDescent="0.2"/>
    <row r="8338" hidden="1" x14ac:dyDescent="0.2"/>
    <row r="8339" hidden="1" x14ac:dyDescent="0.2"/>
    <row r="8340" hidden="1" x14ac:dyDescent="0.2"/>
    <row r="8341" hidden="1" x14ac:dyDescent="0.2"/>
    <row r="8342" hidden="1" x14ac:dyDescent="0.2"/>
    <row r="8343" hidden="1" x14ac:dyDescent="0.2"/>
    <row r="8344" hidden="1" x14ac:dyDescent="0.2"/>
    <row r="8345" hidden="1" x14ac:dyDescent="0.2"/>
    <row r="8346" hidden="1" x14ac:dyDescent="0.2"/>
    <row r="8347" hidden="1" x14ac:dyDescent="0.2"/>
    <row r="8348" hidden="1" x14ac:dyDescent="0.2"/>
    <row r="8349" hidden="1" x14ac:dyDescent="0.2"/>
    <row r="8350" hidden="1" x14ac:dyDescent="0.2"/>
    <row r="8351" hidden="1" x14ac:dyDescent="0.2"/>
    <row r="8352" hidden="1" x14ac:dyDescent="0.2"/>
    <row r="8353" hidden="1" x14ac:dyDescent="0.2"/>
    <row r="8354" hidden="1" x14ac:dyDescent="0.2"/>
    <row r="8355" hidden="1" x14ac:dyDescent="0.2"/>
    <row r="8356" hidden="1" x14ac:dyDescent="0.2"/>
    <row r="8357" hidden="1" x14ac:dyDescent="0.2"/>
    <row r="8358" hidden="1" x14ac:dyDescent="0.2"/>
    <row r="8359" hidden="1" x14ac:dyDescent="0.2"/>
    <row r="8360" hidden="1" x14ac:dyDescent="0.2"/>
    <row r="8361" hidden="1" x14ac:dyDescent="0.2"/>
    <row r="8362" hidden="1" x14ac:dyDescent="0.2"/>
    <row r="8363" hidden="1" x14ac:dyDescent="0.2"/>
    <row r="8364" hidden="1" x14ac:dyDescent="0.2"/>
    <row r="8365" hidden="1" x14ac:dyDescent="0.2"/>
    <row r="8366" hidden="1" x14ac:dyDescent="0.2"/>
    <row r="8367" hidden="1" x14ac:dyDescent="0.2"/>
    <row r="8368" hidden="1" x14ac:dyDescent="0.2"/>
    <row r="8369" hidden="1" x14ac:dyDescent="0.2"/>
    <row r="8370" hidden="1" x14ac:dyDescent="0.2"/>
    <row r="8371" hidden="1" x14ac:dyDescent="0.2"/>
    <row r="8372" hidden="1" x14ac:dyDescent="0.2"/>
    <row r="8373" hidden="1" x14ac:dyDescent="0.2"/>
    <row r="8374" hidden="1" x14ac:dyDescent="0.2"/>
    <row r="8375" hidden="1" x14ac:dyDescent="0.2"/>
    <row r="8376" hidden="1" x14ac:dyDescent="0.2"/>
    <row r="8377" hidden="1" x14ac:dyDescent="0.2"/>
    <row r="8378" hidden="1" x14ac:dyDescent="0.2"/>
    <row r="8379" hidden="1" x14ac:dyDescent="0.2"/>
    <row r="8380" hidden="1" x14ac:dyDescent="0.2"/>
    <row r="8381" hidden="1" x14ac:dyDescent="0.2"/>
    <row r="8382" hidden="1" x14ac:dyDescent="0.2"/>
    <row r="8383" hidden="1" x14ac:dyDescent="0.2"/>
    <row r="8384" hidden="1" x14ac:dyDescent="0.2"/>
    <row r="8385" hidden="1" x14ac:dyDescent="0.2"/>
    <row r="8386" hidden="1" x14ac:dyDescent="0.2"/>
    <row r="8387" hidden="1" x14ac:dyDescent="0.2"/>
    <row r="8388" hidden="1" x14ac:dyDescent="0.2"/>
    <row r="8389" hidden="1" x14ac:dyDescent="0.2"/>
    <row r="8390" hidden="1" x14ac:dyDescent="0.2"/>
    <row r="8391" hidden="1" x14ac:dyDescent="0.2"/>
    <row r="8392" hidden="1" x14ac:dyDescent="0.2"/>
    <row r="8393" hidden="1" x14ac:dyDescent="0.2"/>
    <row r="8394" hidden="1" x14ac:dyDescent="0.2"/>
    <row r="8395" hidden="1" x14ac:dyDescent="0.2"/>
    <row r="8396" hidden="1" x14ac:dyDescent="0.2"/>
    <row r="8397" hidden="1" x14ac:dyDescent="0.2"/>
    <row r="8398" hidden="1" x14ac:dyDescent="0.2"/>
    <row r="8399" hidden="1" x14ac:dyDescent="0.2"/>
    <row r="8400" hidden="1" x14ac:dyDescent="0.2"/>
    <row r="8401" hidden="1" x14ac:dyDescent="0.2"/>
    <row r="8402" hidden="1" x14ac:dyDescent="0.2"/>
    <row r="8403" hidden="1" x14ac:dyDescent="0.2"/>
    <row r="8404" hidden="1" x14ac:dyDescent="0.2"/>
    <row r="8405" hidden="1" x14ac:dyDescent="0.2"/>
    <row r="8406" hidden="1" x14ac:dyDescent="0.2"/>
    <row r="8407" hidden="1" x14ac:dyDescent="0.2"/>
    <row r="8408" hidden="1" x14ac:dyDescent="0.2"/>
    <row r="8409" hidden="1" x14ac:dyDescent="0.2"/>
    <row r="8410" hidden="1" x14ac:dyDescent="0.2"/>
    <row r="8411" hidden="1" x14ac:dyDescent="0.2"/>
    <row r="8412" hidden="1" x14ac:dyDescent="0.2"/>
    <row r="8413" hidden="1" x14ac:dyDescent="0.2"/>
    <row r="8414" hidden="1" x14ac:dyDescent="0.2"/>
    <row r="8415" hidden="1" x14ac:dyDescent="0.2"/>
    <row r="8416" hidden="1" x14ac:dyDescent="0.2"/>
    <row r="8417" hidden="1" x14ac:dyDescent="0.2"/>
    <row r="8418" hidden="1" x14ac:dyDescent="0.2"/>
    <row r="8419" hidden="1" x14ac:dyDescent="0.2"/>
    <row r="8420" hidden="1" x14ac:dyDescent="0.2"/>
    <row r="8421" hidden="1" x14ac:dyDescent="0.2"/>
    <row r="8422" hidden="1" x14ac:dyDescent="0.2"/>
    <row r="8423" hidden="1" x14ac:dyDescent="0.2"/>
    <row r="8424" hidden="1" x14ac:dyDescent="0.2"/>
    <row r="8425" hidden="1" x14ac:dyDescent="0.2"/>
    <row r="8426" hidden="1" x14ac:dyDescent="0.2"/>
    <row r="8427" hidden="1" x14ac:dyDescent="0.2"/>
    <row r="8428" hidden="1" x14ac:dyDescent="0.2"/>
    <row r="8429" hidden="1" x14ac:dyDescent="0.2"/>
    <row r="8430" hidden="1" x14ac:dyDescent="0.2"/>
    <row r="8431" hidden="1" x14ac:dyDescent="0.2"/>
    <row r="8432" hidden="1" x14ac:dyDescent="0.2"/>
    <row r="8433" hidden="1" x14ac:dyDescent="0.2"/>
    <row r="8434" hidden="1" x14ac:dyDescent="0.2"/>
    <row r="8435" hidden="1" x14ac:dyDescent="0.2"/>
    <row r="8436" hidden="1" x14ac:dyDescent="0.2"/>
    <row r="8437" hidden="1" x14ac:dyDescent="0.2"/>
    <row r="8438" hidden="1" x14ac:dyDescent="0.2"/>
    <row r="8439" hidden="1" x14ac:dyDescent="0.2"/>
    <row r="8440" hidden="1" x14ac:dyDescent="0.2"/>
    <row r="8441" hidden="1" x14ac:dyDescent="0.2"/>
    <row r="8442" hidden="1" x14ac:dyDescent="0.2"/>
    <row r="8443" hidden="1" x14ac:dyDescent="0.2"/>
    <row r="8444" hidden="1" x14ac:dyDescent="0.2"/>
    <row r="8445" hidden="1" x14ac:dyDescent="0.2"/>
    <row r="8446" hidden="1" x14ac:dyDescent="0.2"/>
    <row r="8447" hidden="1" x14ac:dyDescent="0.2"/>
    <row r="8448" hidden="1" x14ac:dyDescent="0.2"/>
    <row r="8449" hidden="1" x14ac:dyDescent="0.2"/>
    <row r="8450" hidden="1" x14ac:dyDescent="0.2"/>
    <row r="8451" hidden="1" x14ac:dyDescent="0.2"/>
    <row r="8452" hidden="1" x14ac:dyDescent="0.2"/>
    <row r="8453" hidden="1" x14ac:dyDescent="0.2"/>
    <row r="8454" hidden="1" x14ac:dyDescent="0.2"/>
    <row r="8455" hidden="1" x14ac:dyDescent="0.2"/>
    <row r="8456" hidden="1" x14ac:dyDescent="0.2"/>
    <row r="8457" hidden="1" x14ac:dyDescent="0.2"/>
    <row r="8458" hidden="1" x14ac:dyDescent="0.2"/>
    <row r="8459" hidden="1" x14ac:dyDescent="0.2"/>
    <row r="8460" hidden="1" x14ac:dyDescent="0.2"/>
    <row r="8461" hidden="1" x14ac:dyDescent="0.2"/>
    <row r="8462" hidden="1" x14ac:dyDescent="0.2"/>
    <row r="8463" hidden="1" x14ac:dyDescent="0.2"/>
    <row r="8464" hidden="1" x14ac:dyDescent="0.2"/>
    <row r="8465" hidden="1" x14ac:dyDescent="0.2"/>
    <row r="8466" hidden="1" x14ac:dyDescent="0.2"/>
    <row r="8467" hidden="1" x14ac:dyDescent="0.2"/>
    <row r="8468" hidden="1" x14ac:dyDescent="0.2"/>
    <row r="8469" hidden="1" x14ac:dyDescent="0.2"/>
    <row r="8470" hidden="1" x14ac:dyDescent="0.2"/>
    <row r="8471" hidden="1" x14ac:dyDescent="0.2"/>
    <row r="8472" hidden="1" x14ac:dyDescent="0.2"/>
    <row r="8473" hidden="1" x14ac:dyDescent="0.2"/>
    <row r="8474" hidden="1" x14ac:dyDescent="0.2"/>
    <row r="8475" hidden="1" x14ac:dyDescent="0.2"/>
    <row r="8476" hidden="1" x14ac:dyDescent="0.2"/>
    <row r="8477" hidden="1" x14ac:dyDescent="0.2"/>
    <row r="8478" hidden="1" x14ac:dyDescent="0.2"/>
    <row r="8479" hidden="1" x14ac:dyDescent="0.2"/>
    <row r="8480" hidden="1" x14ac:dyDescent="0.2"/>
    <row r="8481" hidden="1" x14ac:dyDescent="0.2"/>
    <row r="8482" hidden="1" x14ac:dyDescent="0.2"/>
    <row r="8483" hidden="1" x14ac:dyDescent="0.2"/>
    <row r="8484" hidden="1" x14ac:dyDescent="0.2"/>
    <row r="8485" hidden="1" x14ac:dyDescent="0.2"/>
    <row r="8486" hidden="1" x14ac:dyDescent="0.2"/>
    <row r="8487" hidden="1" x14ac:dyDescent="0.2"/>
    <row r="8488" hidden="1" x14ac:dyDescent="0.2"/>
    <row r="8489" hidden="1" x14ac:dyDescent="0.2"/>
    <row r="8490" hidden="1" x14ac:dyDescent="0.2"/>
    <row r="8491" hidden="1" x14ac:dyDescent="0.2"/>
    <row r="8492" hidden="1" x14ac:dyDescent="0.2"/>
    <row r="8493" hidden="1" x14ac:dyDescent="0.2"/>
    <row r="8494" hidden="1" x14ac:dyDescent="0.2"/>
    <row r="8495" hidden="1" x14ac:dyDescent="0.2"/>
    <row r="8496" hidden="1" x14ac:dyDescent="0.2"/>
    <row r="8497" hidden="1" x14ac:dyDescent="0.2"/>
    <row r="8498" hidden="1" x14ac:dyDescent="0.2"/>
    <row r="8499" hidden="1" x14ac:dyDescent="0.2"/>
    <row r="8500" hidden="1" x14ac:dyDescent="0.2"/>
    <row r="8501" hidden="1" x14ac:dyDescent="0.2"/>
    <row r="8502" hidden="1" x14ac:dyDescent="0.2"/>
    <row r="8503" hidden="1" x14ac:dyDescent="0.2"/>
    <row r="8504" hidden="1" x14ac:dyDescent="0.2"/>
    <row r="8505" hidden="1" x14ac:dyDescent="0.2"/>
    <row r="8506" hidden="1" x14ac:dyDescent="0.2"/>
    <row r="8507" hidden="1" x14ac:dyDescent="0.2"/>
    <row r="8508" hidden="1" x14ac:dyDescent="0.2"/>
    <row r="8509" hidden="1" x14ac:dyDescent="0.2"/>
    <row r="8510" hidden="1" x14ac:dyDescent="0.2"/>
    <row r="8511" hidden="1" x14ac:dyDescent="0.2"/>
    <row r="8512" hidden="1" x14ac:dyDescent="0.2"/>
    <row r="8513" hidden="1" x14ac:dyDescent="0.2"/>
    <row r="8514" hidden="1" x14ac:dyDescent="0.2"/>
    <row r="8515" hidden="1" x14ac:dyDescent="0.2"/>
    <row r="8516" hidden="1" x14ac:dyDescent="0.2"/>
    <row r="8517" hidden="1" x14ac:dyDescent="0.2"/>
    <row r="8518" hidden="1" x14ac:dyDescent="0.2"/>
    <row r="8519" hidden="1" x14ac:dyDescent="0.2"/>
    <row r="8520" hidden="1" x14ac:dyDescent="0.2"/>
    <row r="8521" hidden="1" x14ac:dyDescent="0.2"/>
    <row r="8522" hidden="1" x14ac:dyDescent="0.2"/>
    <row r="8523" hidden="1" x14ac:dyDescent="0.2"/>
    <row r="8524" hidden="1" x14ac:dyDescent="0.2"/>
    <row r="8525" hidden="1" x14ac:dyDescent="0.2"/>
    <row r="8526" hidden="1" x14ac:dyDescent="0.2"/>
    <row r="8527" hidden="1" x14ac:dyDescent="0.2"/>
    <row r="8528" hidden="1" x14ac:dyDescent="0.2"/>
    <row r="8529" hidden="1" x14ac:dyDescent="0.2"/>
    <row r="8530" hidden="1" x14ac:dyDescent="0.2"/>
    <row r="8531" hidden="1" x14ac:dyDescent="0.2"/>
    <row r="8532" hidden="1" x14ac:dyDescent="0.2"/>
    <row r="8533" hidden="1" x14ac:dyDescent="0.2"/>
    <row r="8534" hidden="1" x14ac:dyDescent="0.2"/>
    <row r="8535" hidden="1" x14ac:dyDescent="0.2"/>
    <row r="8536" hidden="1" x14ac:dyDescent="0.2"/>
    <row r="8537" hidden="1" x14ac:dyDescent="0.2"/>
    <row r="8538" hidden="1" x14ac:dyDescent="0.2"/>
    <row r="8539" hidden="1" x14ac:dyDescent="0.2"/>
    <row r="8540" hidden="1" x14ac:dyDescent="0.2"/>
    <row r="8541" hidden="1" x14ac:dyDescent="0.2"/>
    <row r="8542" hidden="1" x14ac:dyDescent="0.2"/>
    <row r="8543" hidden="1" x14ac:dyDescent="0.2"/>
    <row r="8544" hidden="1" x14ac:dyDescent="0.2"/>
    <row r="8545" hidden="1" x14ac:dyDescent="0.2"/>
    <row r="8546" hidden="1" x14ac:dyDescent="0.2"/>
    <row r="8547" hidden="1" x14ac:dyDescent="0.2"/>
    <row r="8548" hidden="1" x14ac:dyDescent="0.2"/>
    <row r="8549" hidden="1" x14ac:dyDescent="0.2"/>
    <row r="8550" hidden="1" x14ac:dyDescent="0.2"/>
    <row r="8551" hidden="1" x14ac:dyDescent="0.2"/>
    <row r="8552" hidden="1" x14ac:dyDescent="0.2"/>
    <row r="8553" hidden="1" x14ac:dyDescent="0.2"/>
    <row r="8554" hidden="1" x14ac:dyDescent="0.2"/>
    <row r="8555" hidden="1" x14ac:dyDescent="0.2"/>
    <row r="8556" hidden="1" x14ac:dyDescent="0.2"/>
    <row r="8557" hidden="1" x14ac:dyDescent="0.2"/>
    <row r="8558" hidden="1" x14ac:dyDescent="0.2"/>
    <row r="8559" hidden="1" x14ac:dyDescent="0.2"/>
    <row r="8560" hidden="1" x14ac:dyDescent="0.2"/>
    <row r="8561" hidden="1" x14ac:dyDescent="0.2"/>
    <row r="8562" hidden="1" x14ac:dyDescent="0.2"/>
    <row r="8563" hidden="1" x14ac:dyDescent="0.2"/>
    <row r="8564" hidden="1" x14ac:dyDescent="0.2"/>
    <row r="8565" hidden="1" x14ac:dyDescent="0.2"/>
    <row r="8566" hidden="1" x14ac:dyDescent="0.2"/>
    <row r="8567" hidden="1" x14ac:dyDescent="0.2"/>
    <row r="8568" hidden="1" x14ac:dyDescent="0.2"/>
    <row r="8569" hidden="1" x14ac:dyDescent="0.2"/>
    <row r="8570" hidden="1" x14ac:dyDescent="0.2"/>
    <row r="8571" hidden="1" x14ac:dyDescent="0.2"/>
    <row r="8572" hidden="1" x14ac:dyDescent="0.2"/>
    <row r="8573" hidden="1" x14ac:dyDescent="0.2"/>
    <row r="8574" hidden="1" x14ac:dyDescent="0.2"/>
    <row r="8575" hidden="1" x14ac:dyDescent="0.2"/>
    <row r="8576" hidden="1" x14ac:dyDescent="0.2"/>
    <row r="8577" hidden="1" x14ac:dyDescent="0.2"/>
    <row r="8578" hidden="1" x14ac:dyDescent="0.2"/>
    <row r="8579" hidden="1" x14ac:dyDescent="0.2"/>
    <row r="8580" hidden="1" x14ac:dyDescent="0.2"/>
    <row r="8581" hidden="1" x14ac:dyDescent="0.2"/>
    <row r="8582" hidden="1" x14ac:dyDescent="0.2"/>
    <row r="8583" hidden="1" x14ac:dyDescent="0.2"/>
    <row r="8584" hidden="1" x14ac:dyDescent="0.2"/>
    <row r="8585" hidden="1" x14ac:dyDescent="0.2"/>
    <row r="8586" hidden="1" x14ac:dyDescent="0.2"/>
    <row r="8587" hidden="1" x14ac:dyDescent="0.2"/>
    <row r="8588" hidden="1" x14ac:dyDescent="0.2"/>
    <row r="8589" hidden="1" x14ac:dyDescent="0.2"/>
    <row r="8590" hidden="1" x14ac:dyDescent="0.2"/>
    <row r="8591" hidden="1" x14ac:dyDescent="0.2"/>
    <row r="8592" hidden="1" x14ac:dyDescent="0.2"/>
    <row r="8593" hidden="1" x14ac:dyDescent="0.2"/>
    <row r="8594" hidden="1" x14ac:dyDescent="0.2"/>
    <row r="8595" hidden="1" x14ac:dyDescent="0.2"/>
    <row r="8596" hidden="1" x14ac:dyDescent="0.2"/>
    <row r="8597" hidden="1" x14ac:dyDescent="0.2"/>
    <row r="8598" hidden="1" x14ac:dyDescent="0.2"/>
    <row r="8599" hidden="1" x14ac:dyDescent="0.2"/>
    <row r="8600" hidden="1" x14ac:dyDescent="0.2"/>
    <row r="8601" hidden="1" x14ac:dyDescent="0.2"/>
    <row r="8602" hidden="1" x14ac:dyDescent="0.2"/>
    <row r="8603" hidden="1" x14ac:dyDescent="0.2"/>
    <row r="8604" hidden="1" x14ac:dyDescent="0.2"/>
    <row r="8605" hidden="1" x14ac:dyDescent="0.2"/>
    <row r="8606" hidden="1" x14ac:dyDescent="0.2"/>
    <row r="8607" hidden="1" x14ac:dyDescent="0.2"/>
    <row r="8608" hidden="1" x14ac:dyDescent="0.2"/>
    <row r="8609" hidden="1" x14ac:dyDescent="0.2"/>
    <row r="8610" hidden="1" x14ac:dyDescent="0.2"/>
    <row r="8611" hidden="1" x14ac:dyDescent="0.2"/>
    <row r="8612" hidden="1" x14ac:dyDescent="0.2"/>
    <row r="8613" hidden="1" x14ac:dyDescent="0.2"/>
    <row r="8614" hidden="1" x14ac:dyDescent="0.2"/>
    <row r="8615" hidden="1" x14ac:dyDescent="0.2"/>
    <row r="8616" hidden="1" x14ac:dyDescent="0.2"/>
    <row r="8617" hidden="1" x14ac:dyDescent="0.2"/>
    <row r="8618" hidden="1" x14ac:dyDescent="0.2"/>
    <row r="8619" hidden="1" x14ac:dyDescent="0.2"/>
    <row r="8620" hidden="1" x14ac:dyDescent="0.2"/>
    <row r="8621" hidden="1" x14ac:dyDescent="0.2"/>
    <row r="8622" hidden="1" x14ac:dyDescent="0.2"/>
    <row r="8623" hidden="1" x14ac:dyDescent="0.2"/>
    <row r="8624" hidden="1" x14ac:dyDescent="0.2"/>
    <row r="8625" hidden="1" x14ac:dyDescent="0.2"/>
    <row r="8626" hidden="1" x14ac:dyDescent="0.2"/>
    <row r="8627" hidden="1" x14ac:dyDescent="0.2"/>
    <row r="8628" hidden="1" x14ac:dyDescent="0.2"/>
    <row r="8629" hidden="1" x14ac:dyDescent="0.2"/>
    <row r="8630" hidden="1" x14ac:dyDescent="0.2"/>
    <row r="8631" hidden="1" x14ac:dyDescent="0.2"/>
    <row r="8632" hidden="1" x14ac:dyDescent="0.2"/>
    <row r="8633" hidden="1" x14ac:dyDescent="0.2"/>
    <row r="8634" hidden="1" x14ac:dyDescent="0.2"/>
    <row r="8635" hidden="1" x14ac:dyDescent="0.2"/>
    <row r="8636" hidden="1" x14ac:dyDescent="0.2"/>
    <row r="8637" hidden="1" x14ac:dyDescent="0.2"/>
    <row r="8638" hidden="1" x14ac:dyDescent="0.2"/>
    <row r="8639" hidden="1" x14ac:dyDescent="0.2"/>
    <row r="8640" hidden="1" x14ac:dyDescent="0.2"/>
    <row r="8641" hidden="1" x14ac:dyDescent="0.2"/>
    <row r="8642" hidden="1" x14ac:dyDescent="0.2"/>
    <row r="8643" hidden="1" x14ac:dyDescent="0.2"/>
    <row r="8644" hidden="1" x14ac:dyDescent="0.2"/>
    <row r="8645" hidden="1" x14ac:dyDescent="0.2"/>
    <row r="8646" hidden="1" x14ac:dyDescent="0.2"/>
    <row r="8647" hidden="1" x14ac:dyDescent="0.2"/>
    <row r="8648" hidden="1" x14ac:dyDescent="0.2"/>
    <row r="8649" hidden="1" x14ac:dyDescent="0.2"/>
    <row r="8650" hidden="1" x14ac:dyDescent="0.2"/>
    <row r="8651" hidden="1" x14ac:dyDescent="0.2"/>
    <row r="8652" hidden="1" x14ac:dyDescent="0.2"/>
    <row r="8653" hidden="1" x14ac:dyDescent="0.2"/>
    <row r="8654" hidden="1" x14ac:dyDescent="0.2"/>
    <row r="8655" hidden="1" x14ac:dyDescent="0.2"/>
    <row r="8656" hidden="1" x14ac:dyDescent="0.2"/>
    <row r="8657" hidden="1" x14ac:dyDescent="0.2"/>
    <row r="8658" hidden="1" x14ac:dyDescent="0.2"/>
    <row r="8659" hidden="1" x14ac:dyDescent="0.2"/>
    <row r="8660" hidden="1" x14ac:dyDescent="0.2"/>
    <row r="8661" hidden="1" x14ac:dyDescent="0.2"/>
    <row r="8662" hidden="1" x14ac:dyDescent="0.2"/>
    <row r="8663" hidden="1" x14ac:dyDescent="0.2"/>
    <row r="8664" hidden="1" x14ac:dyDescent="0.2"/>
    <row r="8665" hidden="1" x14ac:dyDescent="0.2"/>
    <row r="8666" hidden="1" x14ac:dyDescent="0.2"/>
    <row r="8667" hidden="1" x14ac:dyDescent="0.2"/>
    <row r="8668" hidden="1" x14ac:dyDescent="0.2"/>
    <row r="8669" hidden="1" x14ac:dyDescent="0.2"/>
    <row r="8670" hidden="1" x14ac:dyDescent="0.2"/>
    <row r="8671" hidden="1" x14ac:dyDescent="0.2"/>
    <row r="8672" hidden="1" x14ac:dyDescent="0.2"/>
    <row r="8673" hidden="1" x14ac:dyDescent="0.2"/>
    <row r="8674" hidden="1" x14ac:dyDescent="0.2"/>
    <row r="8675" hidden="1" x14ac:dyDescent="0.2"/>
    <row r="8676" hidden="1" x14ac:dyDescent="0.2"/>
    <row r="8677" hidden="1" x14ac:dyDescent="0.2"/>
    <row r="8678" hidden="1" x14ac:dyDescent="0.2"/>
    <row r="8679" hidden="1" x14ac:dyDescent="0.2"/>
    <row r="8680" hidden="1" x14ac:dyDescent="0.2"/>
    <row r="8681" hidden="1" x14ac:dyDescent="0.2"/>
    <row r="8682" hidden="1" x14ac:dyDescent="0.2"/>
    <row r="8683" hidden="1" x14ac:dyDescent="0.2"/>
    <row r="8684" hidden="1" x14ac:dyDescent="0.2"/>
    <row r="8685" hidden="1" x14ac:dyDescent="0.2"/>
    <row r="8686" hidden="1" x14ac:dyDescent="0.2"/>
    <row r="8687" hidden="1" x14ac:dyDescent="0.2"/>
    <row r="8688" hidden="1" x14ac:dyDescent="0.2"/>
    <row r="8689" hidden="1" x14ac:dyDescent="0.2"/>
    <row r="8690" hidden="1" x14ac:dyDescent="0.2"/>
    <row r="8691" hidden="1" x14ac:dyDescent="0.2"/>
    <row r="8692" hidden="1" x14ac:dyDescent="0.2"/>
    <row r="8693" hidden="1" x14ac:dyDescent="0.2"/>
    <row r="8694" hidden="1" x14ac:dyDescent="0.2"/>
    <row r="8695" hidden="1" x14ac:dyDescent="0.2"/>
    <row r="8696" hidden="1" x14ac:dyDescent="0.2"/>
    <row r="8697" hidden="1" x14ac:dyDescent="0.2"/>
    <row r="8698" hidden="1" x14ac:dyDescent="0.2"/>
    <row r="8699" hidden="1" x14ac:dyDescent="0.2"/>
    <row r="8700" hidden="1" x14ac:dyDescent="0.2"/>
    <row r="8701" hidden="1" x14ac:dyDescent="0.2"/>
    <row r="8702" hidden="1" x14ac:dyDescent="0.2"/>
    <row r="8703" hidden="1" x14ac:dyDescent="0.2"/>
    <row r="8704" hidden="1" x14ac:dyDescent="0.2"/>
    <row r="8705" hidden="1" x14ac:dyDescent="0.2"/>
    <row r="8706" hidden="1" x14ac:dyDescent="0.2"/>
    <row r="8707" hidden="1" x14ac:dyDescent="0.2"/>
    <row r="8708" hidden="1" x14ac:dyDescent="0.2"/>
    <row r="8709" hidden="1" x14ac:dyDescent="0.2"/>
    <row r="8710" hidden="1" x14ac:dyDescent="0.2"/>
    <row r="8711" hidden="1" x14ac:dyDescent="0.2"/>
    <row r="8712" hidden="1" x14ac:dyDescent="0.2"/>
    <row r="8713" hidden="1" x14ac:dyDescent="0.2"/>
    <row r="8714" hidden="1" x14ac:dyDescent="0.2"/>
    <row r="8715" hidden="1" x14ac:dyDescent="0.2"/>
    <row r="8716" hidden="1" x14ac:dyDescent="0.2"/>
    <row r="8717" hidden="1" x14ac:dyDescent="0.2"/>
    <row r="8718" hidden="1" x14ac:dyDescent="0.2"/>
    <row r="8719" hidden="1" x14ac:dyDescent="0.2"/>
    <row r="8720" hidden="1" x14ac:dyDescent="0.2"/>
    <row r="8721" hidden="1" x14ac:dyDescent="0.2"/>
    <row r="8722" hidden="1" x14ac:dyDescent="0.2"/>
    <row r="8723" hidden="1" x14ac:dyDescent="0.2"/>
    <row r="8724" hidden="1" x14ac:dyDescent="0.2"/>
    <row r="8725" hidden="1" x14ac:dyDescent="0.2"/>
    <row r="8726" hidden="1" x14ac:dyDescent="0.2"/>
    <row r="8727" hidden="1" x14ac:dyDescent="0.2"/>
    <row r="8728" hidden="1" x14ac:dyDescent="0.2"/>
    <row r="8729" hidden="1" x14ac:dyDescent="0.2"/>
    <row r="8730" hidden="1" x14ac:dyDescent="0.2"/>
    <row r="8731" hidden="1" x14ac:dyDescent="0.2"/>
    <row r="8732" hidden="1" x14ac:dyDescent="0.2"/>
    <row r="8733" hidden="1" x14ac:dyDescent="0.2"/>
    <row r="8734" hidden="1" x14ac:dyDescent="0.2"/>
    <row r="8735" hidden="1" x14ac:dyDescent="0.2"/>
    <row r="8736" hidden="1" x14ac:dyDescent="0.2"/>
    <row r="8737" hidden="1" x14ac:dyDescent="0.2"/>
    <row r="8738" hidden="1" x14ac:dyDescent="0.2"/>
    <row r="8739" hidden="1" x14ac:dyDescent="0.2"/>
    <row r="8740" hidden="1" x14ac:dyDescent="0.2"/>
    <row r="8741" hidden="1" x14ac:dyDescent="0.2"/>
    <row r="8742" hidden="1" x14ac:dyDescent="0.2"/>
    <row r="8743" hidden="1" x14ac:dyDescent="0.2"/>
    <row r="8744" hidden="1" x14ac:dyDescent="0.2"/>
    <row r="8745" hidden="1" x14ac:dyDescent="0.2"/>
    <row r="8746" hidden="1" x14ac:dyDescent="0.2"/>
    <row r="8747" hidden="1" x14ac:dyDescent="0.2"/>
    <row r="8748" hidden="1" x14ac:dyDescent="0.2"/>
    <row r="8749" hidden="1" x14ac:dyDescent="0.2"/>
    <row r="8750" hidden="1" x14ac:dyDescent="0.2"/>
    <row r="8751" hidden="1" x14ac:dyDescent="0.2"/>
    <row r="8752" hidden="1" x14ac:dyDescent="0.2"/>
    <row r="8753" hidden="1" x14ac:dyDescent="0.2"/>
    <row r="8754" hidden="1" x14ac:dyDescent="0.2"/>
    <row r="8755" hidden="1" x14ac:dyDescent="0.2"/>
    <row r="8756" hidden="1" x14ac:dyDescent="0.2"/>
    <row r="8757" hidden="1" x14ac:dyDescent="0.2"/>
    <row r="8758" hidden="1" x14ac:dyDescent="0.2"/>
    <row r="8759" hidden="1" x14ac:dyDescent="0.2"/>
    <row r="8760" hidden="1" x14ac:dyDescent="0.2"/>
    <row r="8761" hidden="1" x14ac:dyDescent="0.2"/>
    <row r="8762" hidden="1" x14ac:dyDescent="0.2"/>
    <row r="8763" hidden="1" x14ac:dyDescent="0.2"/>
    <row r="8764" hidden="1" x14ac:dyDescent="0.2"/>
    <row r="8765" hidden="1" x14ac:dyDescent="0.2"/>
    <row r="8766" hidden="1" x14ac:dyDescent="0.2"/>
    <row r="8767" hidden="1" x14ac:dyDescent="0.2"/>
    <row r="8768" hidden="1" x14ac:dyDescent="0.2"/>
    <row r="8769" hidden="1" x14ac:dyDescent="0.2"/>
    <row r="8770" hidden="1" x14ac:dyDescent="0.2"/>
    <row r="8771" hidden="1" x14ac:dyDescent="0.2"/>
    <row r="8772" hidden="1" x14ac:dyDescent="0.2"/>
    <row r="8773" hidden="1" x14ac:dyDescent="0.2"/>
    <row r="8774" hidden="1" x14ac:dyDescent="0.2"/>
    <row r="8775" hidden="1" x14ac:dyDescent="0.2"/>
    <row r="8776" hidden="1" x14ac:dyDescent="0.2"/>
    <row r="8777" hidden="1" x14ac:dyDescent="0.2"/>
    <row r="8778" hidden="1" x14ac:dyDescent="0.2"/>
    <row r="8779" hidden="1" x14ac:dyDescent="0.2"/>
    <row r="8780" hidden="1" x14ac:dyDescent="0.2"/>
    <row r="8781" hidden="1" x14ac:dyDescent="0.2"/>
    <row r="8782" hidden="1" x14ac:dyDescent="0.2"/>
    <row r="8783" hidden="1" x14ac:dyDescent="0.2"/>
    <row r="8784" hidden="1" x14ac:dyDescent="0.2"/>
    <row r="8785" hidden="1" x14ac:dyDescent="0.2"/>
    <row r="8786" hidden="1" x14ac:dyDescent="0.2"/>
    <row r="8787" hidden="1" x14ac:dyDescent="0.2"/>
    <row r="8788" hidden="1" x14ac:dyDescent="0.2"/>
    <row r="8789" hidden="1" x14ac:dyDescent="0.2"/>
    <row r="8790" hidden="1" x14ac:dyDescent="0.2"/>
    <row r="8791" hidden="1" x14ac:dyDescent="0.2"/>
    <row r="8792" hidden="1" x14ac:dyDescent="0.2"/>
    <row r="8793" hidden="1" x14ac:dyDescent="0.2"/>
    <row r="8794" hidden="1" x14ac:dyDescent="0.2"/>
    <row r="8795" hidden="1" x14ac:dyDescent="0.2"/>
    <row r="8796" hidden="1" x14ac:dyDescent="0.2"/>
    <row r="8797" hidden="1" x14ac:dyDescent="0.2"/>
    <row r="8798" hidden="1" x14ac:dyDescent="0.2"/>
    <row r="8799" hidden="1" x14ac:dyDescent="0.2"/>
    <row r="8800" hidden="1" x14ac:dyDescent="0.2"/>
    <row r="8801" hidden="1" x14ac:dyDescent="0.2"/>
    <row r="8802" hidden="1" x14ac:dyDescent="0.2"/>
    <row r="8803" hidden="1" x14ac:dyDescent="0.2"/>
    <row r="8804" hidden="1" x14ac:dyDescent="0.2"/>
    <row r="8805" hidden="1" x14ac:dyDescent="0.2"/>
    <row r="8806" hidden="1" x14ac:dyDescent="0.2"/>
    <row r="8807" hidden="1" x14ac:dyDescent="0.2"/>
    <row r="8808" hidden="1" x14ac:dyDescent="0.2"/>
    <row r="8809" hidden="1" x14ac:dyDescent="0.2"/>
    <row r="8810" hidden="1" x14ac:dyDescent="0.2"/>
    <row r="8811" hidden="1" x14ac:dyDescent="0.2"/>
    <row r="8812" hidden="1" x14ac:dyDescent="0.2"/>
    <row r="8813" hidden="1" x14ac:dyDescent="0.2"/>
    <row r="8814" hidden="1" x14ac:dyDescent="0.2"/>
    <row r="8815" hidden="1" x14ac:dyDescent="0.2"/>
    <row r="8816" hidden="1" x14ac:dyDescent="0.2"/>
    <row r="8817" hidden="1" x14ac:dyDescent="0.2"/>
    <row r="8818" hidden="1" x14ac:dyDescent="0.2"/>
    <row r="8819" hidden="1" x14ac:dyDescent="0.2"/>
    <row r="8820" hidden="1" x14ac:dyDescent="0.2"/>
    <row r="8821" hidden="1" x14ac:dyDescent="0.2"/>
    <row r="8822" hidden="1" x14ac:dyDescent="0.2"/>
    <row r="8823" hidden="1" x14ac:dyDescent="0.2"/>
    <row r="8824" hidden="1" x14ac:dyDescent="0.2"/>
    <row r="8825" hidden="1" x14ac:dyDescent="0.2"/>
    <row r="8826" hidden="1" x14ac:dyDescent="0.2"/>
    <row r="8827" hidden="1" x14ac:dyDescent="0.2"/>
    <row r="8828" hidden="1" x14ac:dyDescent="0.2"/>
    <row r="8829" hidden="1" x14ac:dyDescent="0.2"/>
    <row r="8830" hidden="1" x14ac:dyDescent="0.2"/>
    <row r="8831" hidden="1" x14ac:dyDescent="0.2"/>
    <row r="8832" hidden="1" x14ac:dyDescent="0.2"/>
    <row r="8833" hidden="1" x14ac:dyDescent="0.2"/>
    <row r="8834" hidden="1" x14ac:dyDescent="0.2"/>
    <row r="8835" hidden="1" x14ac:dyDescent="0.2"/>
    <row r="8836" hidden="1" x14ac:dyDescent="0.2"/>
    <row r="8837" hidden="1" x14ac:dyDescent="0.2"/>
    <row r="8838" hidden="1" x14ac:dyDescent="0.2"/>
    <row r="8839" hidden="1" x14ac:dyDescent="0.2"/>
    <row r="8840" hidden="1" x14ac:dyDescent="0.2"/>
    <row r="8841" hidden="1" x14ac:dyDescent="0.2"/>
    <row r="8842" hidden="1" x14ac:dyDescent="0.2"/>
    <row r="8843" hidden="1" x14ac:dyDescent="0.2"/>
    <row r="8844" hidden="1" x14ac:dyDescent="0.2"/>
    <row r="8845" hidden="1" x14ac:dyDescent="0.2"/>
    <row r="8846" hidden="1" x14ac:dyDescent="0.2"/>
    <row r="8847" hidden="1" x14ac:dyDescent="0.2"/>
    <row r="8848" hidden="1" x14ac:dyDescent="0.2"/>
    <row r="8849" hidden="1" x14ac:dyDescent="0.2"/>
    <row r="8850" hidden="1" x14ac:dyDescent="0.2"/>
    <row r="8851" hidden="1" x14ac:dyDescent="0.2"/>
    <row r="8852" hidden="1" x14ac:dyDescent="0.2"/>
    <row r="8853" hidden="1" x14ac:dyDescent="0.2"/>
    <row r="8854" hidden="1" x14ac:dyDescent="0.2"/>
    <row r="8855" hidden="1" x14ac:dyDescent="0.2"/>
    <row r="8856" hidden="1" x14ac:dyDescent="0.2"/>
    <row r="8857" hidden="1" x14ac:dyDescent="0.2"/>
    <row r="8858" hidden="1" x14ac:dyDescent="0.2"/>
    <row r="8859" hidden="1" x14ac:dyDescent="0.2"/>
    <row r="8860" hidden="1" x14ac:dyDescent="0.2"/>
    <row r="8861" hidden="1" x14ac:dyDescent="0.2"/>
    <row r="8862" hidden="1" x14ac:dyDescent="0.2"/>
    <row r="8863" hidden="1" x14ac:dyDescent="0.2"/>
    <row r="8864" hidden="1" x14ac:dyDescent="0.2"/>
    <row r="8865" hidden="1" x14ac:dyDescent="0.2"/>
    <row r="8866" hidden="1" x14ac:dyDescent="0.2"/>
    <row r="8867" hidden="1" x14ac:dyDescent="0.2"/>
    <row r="8868" hidden="1" x14ac:dyDescent="0.2"/>
    <row r="8869" hidden="1" x14ac:dyDescent="0.2"/>
    <row r="8870" hidden="1" x14ac:dyDescent="0.2"/>
    <row r="8871" hidden="1" x14ac:dyDescent="0.2"/>
    <row r="8872" hidden="1" x14ac:dyDescent="0.2"/>
    <row r="8873" hidden="1" x14ac:dyDescent="0.2"/>
    <row r="8874" hidden="1" x14ac:dyDescent="0.2"/>
    <row r="8875" hidden="1" x14ac:dyDescent="0.2"/>
    <row r="8876" hidden="1" x14ac:dyDescent="0.2"/>
    <row r="8877" hidden="1" x14ac:dyDescent="0.2"/>
    <row r="8878" hidden="1" x14ac:dyDescent="0.2"/>
    <row r="8879" hidden="1" x14ac:dyDescent="0.2"/>
    <row r="8880" hidden="1" x14ac:dyDescent="0.2"/>
    <row r="8881" hidden="1" x14ac:dyDescent="0.2"/>
    <row r="8882" hidden="1" x14ac:dyDescent="0.2"/>
    <row r="8883" hidden="1" x14ac:dyDescent="0.2"/>
    <row r="8884" hidden="1" x14ac:dyDescent="0.2"/>
    <row r="8885" hidden="1" x14ac:dyDescent="0.2"/>
    <row r="8886" hidden="1" x14ac:dyDescent="0.2"/>
    <row r="8887" hidden="1" x14ac:dyDescent="0.2"/>
    <row r="8888" hidden="1" x14ac:dyDescent="0.2"/>
    <row r="8889" hidden="1" x14ac:dyDescent="0.2"/>
    <row r="8890" hidden="1" x14ac:dyDescent="0.2"/>
    <row r="8891" hidden="1" x14ac:dyDescent="0.2"/>
    <row r="8892" hidden="1" x14ac:dyDescent="0.2"/>
    <row r="8893" hidden="1" x14ac:dyDescent="0.2"/>
    <row r="8894" hidden="1" x14ac:dyDescent="0.2"/>
    <row r="8895" hidden="1" x14ac:dyDescent="0.2"/>
    <row r="8896" hidden="1" x14ac:dyDescent="0.2"/>
    <row r="8897" hidden="1" x14ac:dyDescent="0.2"/>
    <row r="8898" hidden="1" x14ac:dyDescent="0.2"/>
    <row r="8899" hidden="1" x14ac:dyDescent="0.2"/>
    <row r="8900" hidden="1" x14ac:dyDescent="0.2"/>
    <row r="8901" hidden="1" x14ac:dyDescent="0.2"/>
    <row r="8902" hidden="1" x14ac:dyDescent="0.2"/>
    <row r="8903" hidden="1" x14ac:dyDescent="0.2"/>
    <row r="8904" hidden="1" x14ac:dyDescent="0.2"/>
    <row r="8905" hidden="1" x14ac:dyDescent="0.2"/>
    <row r="8906" hidden="1" x14ac:dyDescent="0.2"/>
    <row r="8907" hidden="1" x14ac:dyDescent="0.2"/>
    <row r="8908" hidden="1" x14ac:dyDescent="0.2"/>
    <row r="8909" hidden="1" x14ac:dyDescent="0.2"/>
    <row r="8910" hidden="1" x14ac:dyDescent="0.2"/>
    <row r="8911" hidden="1" x14ac:dyDescent="0.2"/>
    <row r="8912" hidden="1" x14ac:dyDescent="0.2"/>
    <row r="8913" hidden="1" x14ac:dyDescent="0.2"/>
    <row r="8914" hidden="1" x14ac:dyDescent="0.2"/>
    <row r="8915" hidden="1" x14ac:dyDescent="0.2"/>
    <row r="8916" hidden="1" x14ac:dyDescent="0.2"/>
    <row r="8917" hidden="1" x14ac:dyDescent="0.2"/>
    <row r="8918" hidden="1" x14ac:dyDescent="0.2"/>
    <row r="8919" hidden="1" x14ac:dyDescent="0.2"/>
    <row r="8920" hidden="1" x14ac:dyDescent="0.2"/>
    <row r="8921" hidden="1" x14ac:dyDescent="0.2"/>
    <row r="8922" hidden="1" x14ac:dyDescent="0.2"/>
    <row r="8923" hidden="1" x14ac:dyDescent="0.2"/>
    <row r="8924" hidden="1" x14ac:dyDescent="0.2"/>
    <row r="8925" hidden="1" x14ac:dyDescent="0.2"/>
    <row r="8926" hidden="1" x14ac:dyDescent="0.2"/>
    <row r="8927" hidden="1" x14ac:dyDescent="0.2"/>
    <row r="8928" hidden="1" x14ac:dyDescent="0.2"/>
    <row r="8929" hidden="1" x14ac:dyDescent="0.2"/>
    <row r="8930" hidden="1" x14ac:dyDescent="0.2"/>
    <row r="8931" hidden="1" x14ac:dyDescent="0.2"/>
    <row r="8932" hidden="1" x14ac:dyDescent="0.2"/>
    <row r="8933" hidden="1" x14ac:dyDescent="0.2"/>
    <row r="8934" hidden="1" x14ac:dyDescent="0.2"/>
    <row r="8935" hidden="1" x14ac:dyDescent="0.2"/>
    <row r="8936" hidden="1" x14ac:dyDescent="0.2"/>
    <row r="8937" hidden="1" x14ac:dyDescent="0.2"/>
    <row r="8938" hidden="1" x14ac:dyDescent="0.2"/>
    <row r="8939" hidden="1" x14ac:dyDescent="0.2"/>
    <row r="8940" hidden="1" x14ac:dyDescent="0.2"/>
    <row r="8941" hidden="1" x14ac:dyDescent="0.2"/>
    <row r="8942" hidden="1" x14ac:dyDescent="0.2"/>
    <row r="8943" hidden="1" x14ac:dyDescent="0.2"/>
    <row r="8944" hidden="1" x14ac:dyDescent="0.2"/>
    <row r="8945" hidden="1" x14ac:dyDescent="0.2"/>
    <row r="8946" hidden="1" x14ac:dyDescent="0.2"/>
    <row r="8947" hidden="1" x14ac:dyDescent="0.2"/>
    <row r="8948" hidden="1" x14ac:dyDescent="0.2"/>
    <row r="8949" hidden="1" x14ac:dyDescent="0.2"/>
    <row r="8950" hidden="1" x14ac:dyDescent="0.2"/>
    <row r="8951" hidden="1" x14ac:dyDescent="0.2"/>
    <row r="8952" hidden="1" x14ac:dyDescent="0.2"/>
    <row r="8953" hidden="1" x14ac:dyDescent="0.2"/>
    <row r="8954" hidden="1" x14ac:dyDescent="0.2"/>
    <row r="8955" hidden="1" x14ac:dyDescent="0.2"/>
    <row r="8956" hidden="1" x14ac:dyDescent="0.2"/>
    <row r="8957" hidden="1" x14ac:dyDescent="0.2"/>
    <row r="8958" hidden="1" x14ac:dyDescent="0.2"/>
    <row r="8959" hidden="1" x14ac:dyDescent="0.2"/>
    <row r="8960" hidden="1" x14ac:dyDescent="0.2"/>
    <row r="8961" hidden="1" x14ac:dyDescent="0.2"/>
    <row r="8962" hidden="1" x14ac:dyDescent="0.2"/>
    <row r="8963" hidden="1" x14ac:dyDescent="0.2"/>
    <row r="8964" hidden="1" x14ac:dyDescent="0.2"/>
    <row r="8965" hidden="1" x14ac:dyDescent="0.2"/>
    <row r="8966" hidden="1" x14ac:dyDescent="0.2"/>
    <row r="8967" hidden="1" x14ac:dyDescent="0.2"/>
    <row r="8968" hidden="1" x14ac:dyDescent="0.2"/>
    <row r="8969" hidden="1" x14ac:dyDescent="0.2"/>
    <row r="8970" hidden="1" x14ac:dyDescent="0.2"/>
    <row r="8971" hidden="1" x14ac:dyDescent="0.2"/>
    <row r="8972" hidden="1" x14ac:dyDescent="0.2"/>
    <row r="8973" hidden="1" x14ac:dyDescent="0.2"/>
    <row r="8974" hidden="1" x14ac:dyDescent="0.2"/>
    <row r="8975" hidden="1" x14ac:dyDescent="0.2"/>
    <row r="8976" hidden="1" x14ac:dyDescent="0.2"/>
    <row r="8977" hidden="1" x14ac:dyDescent="0.2"/>
    <row r="8978" hidden="1" x14ac:dyDescent="0.2"/>
    <row r="8979" hidden="1" x14ac:dyDescent="0.2"/>
    <row r="8980" hidden="1" x14ac:dyDescent="0.2"/>
    <row r="8981" hidden="1" x14ac:dyDescent="0.2"/>
    <row r="8982" hidden="1" x14ac:dyDescent="0.2"/>
    <row r="8983" hidden="1" x14ac:dyDescent="0.2"/>
    <row r="8984" hidden="1" x14ac:dyDescent="0.2"/>
    <row r="8985" hidden="1" x14ac:dyDescent="0.2"/>
    <row r="8986" hidden="1" x14ac:dyDescent="0.2"/>
    <row r="8987" hidden="1" x14ac:dyDescent="0.2"/>
    <row r="8988" hidden="1" x14ac:dyDescent="0.2"/>
    <row r="8989" hidden="1" x14ac:dyDescent="0.2"/>
    <row r="8990" hidden="1" x14ac:dyDescent="0.2"/>
    <row r="8991" hidden="1" x14ac:dyDescent="0.2"/>
    <row r="8992" hidden="1" x14ac:dyDescent="0.2"/>
    <row r="8993" hidden="1" x14ac:dyDescent="0.2"/>
    <row r="8994" hidden="1" x14ac:dyDescent="0.2"/>
    <row r="8995" hidden="1" x14ac:dyDescent="0.2"/>
    <row r="8996" hidden="1" x14ac:dyDescent="0.2"/>
    <row r="8997" hidden="1" x14ac:dyDescent="0.2"/>
    <row r="8998" hidden="1" x14ac:dyDescent="0.2"/>
    <row r="8999" hidden="1" x14ac:dyDescent="0.2"/>
    <row r="9000" hidden="1" x14ac:dyDescent="0.2"/>
    <row r="9001" hidden="1" x14ac:dyDescent="0.2"/>
    <row r="9002" hidden="1" x14ac:dyDescent="0.2"/>
    <row r="9003" hidden="1" x14ac:dyDescent="0.2"/>
    <row r="9004" hidden="1" x14ac:dyDescent="0.2"/>
    <row r="9005" hidden="1" x14ac:dyDescent="0.2"/>
    <row r="9006" hidden="1" x14ac:dyDescent="0.2"/>
    <row r="9007" hidden="1" x14ac:dyDescent="0.2"/>
    <row r="9008" hidden="1" x14ac:dyDescent="0.2"/>
    <row r="9009" hidden="1" x14ac:dyDescent="0.2"/>
    <row r="9010" hidden="1" x14ac:dyDescent="0.2"/>
    <row r="9011" hidden="1" x14ac:dyDescent="0.2"/>
    <row r="9012" hidden="1" x14ac:dyDescent="0.2"/>
    <row r="9013" hidden="1" x14ac:dyDescent="0.2"/>
    <row r="9014" hidden="1" x14ac:dyDescent="0.2"/>
    <row r="9015" hidden="1" x14ac:dyDescent="0.2"/>
    <row r="9016" hidden="1" x14ac:dyDescent="0.2"/>
    <row r="9017" hidden="1" x14ac:dyDescent="0.2"/>
    <row r="9018" hidden="1" x14ac:dyDescent="0.2"/>
    <row r="9019" hidden="1" x14ac:dyDescent="0.2"/>
    <row r="9020" hidden="1" x14ac:dyDescent="0.2"/>
    <row r="9021" hidden="1" x14ac:dyDescent="0.2"/>
    <row r="9022" hidden="1" x14ac:dyDescent="0.2"/>
    <row r="9023" hidden="1" x14ac:dyDescent="0.2"/>
    <row r="9024" hidden="1" x14ac:dyDescent="0.2"/>
    <row r="9025" hidden="1" x14ac:dyDescent="0.2"/>
    <row r="9026" hidden="1" x14ac:dyDescent="0.2"/>
    <row r="9027" hidden="1" x14ac:dyDescent="0.2"/>
    <row r="9028" hidden="1" x14ac:dyDescent="0.2"/>
    <row r="9029" hidden="1" x14ac:dyDescent="0.2"/>
    <row r="9030" hidden="1" x14ac:dyDescent="0.2"/>
    <row r="9031" hidden="1" x14ac:dyDescent="0.2"/>
    <row r="9032" hidden="1" x14ac:dyDescent="0.2"/>
    <row r="9033" hidden="1" x14ac:dyDescent="0.2"/>
    <row r="9034" hidden="1" x14ac:dyDescent="0.2"/>
    <row r="9035" hidden="1" x14ac:dyDescent="0.2"/>
    <row r="9036" hidden="1" x14ac:dyDescent="0.2"/>
    <row r="9037" hidden="1" x14ac:dyDescent="0.2"/>
    <row r="9038" hidden="1" x14ac:dyDescent="0.2"/>
    <row r="9039" hidden="1" x14ac:dyDescent="0.2"/>
    <row r="9040" hidden="1" x14ac:dyDescent="0.2"/>
    <row r="9041" hidden="1" x14ac:dyDescent="0.2"/>
    <row r="9042" hidden="1" x14ac:dyDescent="0.2"/>
    <row r="9043" hidden="1" x14ac:dyDescent="0.2"/>
    <row r="9044" hidden="1" x14ac:dyDescent="0.2"/>
    <row r="9045" hidden="1" x14ac:dyDescent="0.2"/>
    <row r="9046" hidden="1" x14ac:dyDescent="0.2"/>
    <row r="9047" hidden="1" x14ac:dyDescent="0.2"/>
    <row r="9048" hidden="1" x14ac:dyDescent="0.2"/>
    <row r="9049" hidden="1" x14ac:dyDescent="0.2"/>
    <row r="9050" hidden="1" x14ac:dyDescent="0.2"/>
    <row r="9051" hidden="1" x14ac:dyDescent="0.2"/>
    <row r="9052" hidden="1" x14ac:dyDescent="0.2"/>
    <row r="9053" hidden="1" x14ac:dyDescent="0.2"/>
    <row r="9054" hidden="1" x14ac:dyDescent="0.2"/>
    <row r="9055" hidden="1" x14ac:dyDescent="0.2"/>
    <row r="9056" hidden="1" x14ac:dyDescent="0.2"/>
    <row r="9057" hidden="1" x14ac:dyDescent="0.2"/>
    <row r="9058" hidden="1" x14ac:dyDescent="0.2"/>
    <row r="9059" hidden="1" x14ac:dyDescent="0.2"/>
    <row r="9060" hidden="1" x14ac:dyDescent="0.2"/>
    <row r="9061" hidden="1" x14ac:dyDescent="0.2"/>
    <row r="9062" hidden="1" x14ac:dyDescent="0.2"/>
    <row r="9063" hidden="1" x14ac:dyDescent="0.2"/>
    <row r="9064" hidden="1" x14ac:dyDescent="0.2"/>
    <row r="9065" hidden="1" x14ac:dyDescent="0.2"/>
    <row r="9066" hidden="1" x14ac:dyDescent="0.2"/>
    <row r="9067" hidden="1" x14ac:dyDescent="0.2"/>
    <row r="9068" hidden="1" x14ac:dyDescent="0.2"/>
    <row r="9069" hidden="1" x14ac:dyDescent="0.2"/>
    <row r="9070" hidden="1" x14ac:dyDescent="0.2"/>
    <row r="9071" hidden="1" x14ac:dyDescent="0.2"/>
    <row r="9072" hidden="1" x14ac:dyDescent="0.2"/>
    <row r="9073" hidden="1" x14ac:dyDescent="0.2"/>
    <row r="9074" hidden="1" x14ac:dyDescent="0.2"/>
    <row r="9075" hidden="1" x14ac:dyDescent="0.2"/>
    <row r="9076" hidden="1" x14ac:dyDescent="0.2"/>
    <row r="9077" hidden="1" x14ac:dyDescent="0.2"/>
    <row r="9078" hidden="1" x14ac:dyDescent="0.2"/>
    <row r="9079" hidden="1" x14ac:dyDescent="0.2"/>
    <row r="9080" hidden="1" x14ac:dyDescent="0.2"/>
    <row r="9081" hidden="1" x14ac:dyDescent="0.2"/>
    <row r="9082" hidden="1" x14ac:dyDescent="0.2"/>
    <row r="9083" hidden="1" x14ac:dyDescent="0.2"/>
    <row r="9084" hidden="1" x14ac:dyDescent="0.2"/>
    <row r="9085" hidden="1" x14ac:dyDescent="0.2"/>
    <row r="9086" hidden="1" x14ac:dyDescent="0.2"/>
    <row r="9087" hidden="1" x14ac:dyDescent="0.2"/>
    <row r="9088" hidden="1" x14ac:dyDescent="0.2"/>
    <row r="9089" hidden="1" x14ac:dyDescent="0.2"/>
    <row r="9090" hidden="1" x14ac:dyDescent="0.2"/>
    <row r="9091" hidden="1" x14ac:dyDescent="0.2"/>
    <row r="9092" hidden="1" x14ac:dyDescent="0.2"/>
    <row r="9093" hidden="1" x14ac:dyDescent="0.2"/>
    <row r="9094" hidden="1" x14ac:dyDescent="0.2"/>
    <row r="9095" hidden="1" x14ac:dyDescent="0.2"/>
    <row r="9096" hidden="1" x14ac:dyDescent="0.2"/>
    <row r="9097" hidden="1" x14ac:dyDescent="0.2"/>
    <row r="9098" hidden="1" x14ac:dyDescent="0.2"/>
    <row r="9099" hidden="1" x14ac:dyDescent="0.2"/>
    <row r="9100" hidden="1" x14ac:dyDescent="0.2"/>
    <row r="9101" hidden="1" x14ac:dyDescent="0.2"/>
    <row r="9102" hidden="1" x14ac:dyDescent="0.2"/>
    <row r="9103" hidden="1" x14ac:dyDescent="0.2"/>
    <row r="9104" hidden="1" x14ac:dyDescent="0.2"/>
    <row r="9105" hidden="1" x14ac:dyDescent="0.2"/>
    <row r="9106" hidden="1" x14ac:dyDescent="0.2"/>
    <row r="9107" hidden="1" x14ac:dyDescent="0.2"/>
    <row r="9108" hidden="1" x14ac:dyDescent="0.2"/>
    <row r="9109" hidden="1" x14ac:dyDescent="0.2"/>
    <row r="9110" hidden="1" x14ac:dyDescent="0.2"/>
    <row r="9111" hidden="1" x14ac:dyDescent="0.2"/>
    <row r="9112" hidden="1" x14ac:dyDescent="0.2"/>
    <row r="9113" hidden="1" x14ac:dyDescent="0.2"/>
    <row r="9114" hidden="1" x14ac:dyDescent="0.2"/>
    <row r="9115" hidden="1" x14ac:dyDescent="0.2"/>
    <row r="9116" hidden="1" x14ac:dyDescent="0.2"/>
    <row r="9117" hidden="1" x14ac:dyDescent="0.2"/>
    <row r="9118" hidden="1" x14ac:dyDescent="0.2"/>
    <row r="9119" hidden="1" x14ac:dyDescent="0.2"/>
    <row r="9120" hidden="1" x14ac:dyDescent="0.2"/>
    <row r="9121" hidden="1" x14ac:dyDescent="0.2"/>
    <row r="9122" hidden="1" x14ac:dyDescent="0.2"/>
    <row r="9123" hidden="1" x14ac:dyDescent="0.2"/>
    <row r="9124" hidden="1" x14ac:dyDescent="0.2"/>
    <row r="9125" hidden="1" x14ac:dyDescent="0.2"/>
    <row r="9126" hidden="1" x14ac:dyDescent="0.2"/>
    <row r="9127" hidden="1" x14ac:dyDescent="0.2"/>
    <row r="9128" hidden="1" x14ac:dyDescent="0.2"/>
    <row r="9129" hidden="1" x14ac:dyDescent="0.2"/>
    <row r="9130" hidden="1" x14ac:dyDescent="0.2"/>
    <row r="9131" hidden="1" x14ac:dyDescent="0.2"/>
    <row r="9132" hidden="1" x14ac:dyDescent="0.2"/>
    <row r="9133" hidden="1" x14ac:dyDescent="0.2"/>
    <row r="9134" hidden="1" x14ac:dyDescent="0.2"/>
    <row r="9135" hidden="1" x14ac:dyDescent="0.2"/>
    <row r="9136" hidden="1" x14ac:dyDescent="0.2"/>
    <row r="9137" hidden="1" x14ac:dyDescent="0.2"/>
    <row r="9138" hidden="1" x14ac:dyDescent="0.2"/>
    <row r="9139" hidden="1" x14ac:dyDescent="0.2"/>
    <row r="9140" hidden="1" x14ac:dyDescent="0.2"/>
    <row r="9141" hidden="1" x14ac:dyDescent="0.2"/>
    <row r="9142" hidden="1" x14ac:dyDescent="0.2"/>
    <row r="9143" hidden="1" x14ac:dyDescent="0.2"/>
    <row r="9144" hidden="1" x14ac:dyDescent="0.2"/>
    <row r="9145" hidden="1" x14ac:dyDescent="0.2"/>
    <row r="9146" hidden="1" x14ac:dyDescent="0.2"/>
    <row r="9147" hidden="1" x14ac:dyDescent="0.2"/>
    <row r="9148" hidden="1" x14ac:dyDescent="0.2"/>
    <row r="9149" hidden="1" x14ac:dyDescent="0.2"/>
    <row r="9150" hidden="1" x14ac:dyDescent="0.2"/>
    <row r="9151" hidden="1" x14ac:dyDescent="0.2"/>
    <row r="9152" hidden="1" x14ac:dyDescent="0.2"/>
    <row r="9153" hidden="1" x14ac:dyDescent="0.2"/>
    <row r="9154" hidden="1" x14ac:dyDescent="0.2"/>
    <row r="9155" hidden="1" x14ac:dyDescent="0.2"/>
    <row r="9156" hidden="1" x14ac:dyDescent="0.2"/>
    <row r="9157" hidden="1" x14ac:dyDescent="0.2"/>
    <row r="9158" hidden="1" x14ac:dyDescent="0.2"/>
    <row r="9159" hidden="1" x14ac:dyDescent="0.2"/>
    <row r="9160" hidden="1" x14ac:dyDescent="0.2"/>
    <row r="9161" hidden="1" x14ac:dyDescent="0.2"/>
    <row r="9162" hidden="1" x14ac:dyDescent="0.2"/>
    <row r="9163" hidden="1" x14ac:dyDescent="0.2"/>
    <row r="9164" hidden="1" x14ac:dyDescent="0.2"/>
    <row r="9165" hidden="1" x14ac:dyDescent="0.2"/>
    <row r="9166" hidden="1" x14ac:dyDescent="0.2"/>
    <row r="9167" hidden="1" x14ac:dyDescent="0.2"/>
    <row r="9168" hidden="1" x14ac:dyDescent="0.2"/>
    <row r="9169" hidden="1" x14ac:dyDescent="0.2"/>
    <row r="9170" hidden="1" x14ac:dyDescent="0.2"/>
    <row r="9171" hidden="1" x14ac:dyDescent="0.2"/>
    <row r="9172" hidden="1" x14ac:dyDescent="0.2"/>
    <row r="9173" hidden="1" x14ac:dyDescent="0.2"/>
    <row r="9174" hidden="1" x14ac:dyDescent="0.2"/>
    <row r="9175" hidden="1" x14ac:dyDescent="0.2"/>
    <row r="9176" hidden="1" x14ac:dyDescent="0.2"/>
    <row r="9177" hidden="1" x14ac:dyDescent="0.2"/>
    <row r="9178" hidden="1" x14ac:dyDescent="0.2"/>
    <row r="9179" hidden="1" x14ac:dyDescent="0.2"/>
    <row r="9180" hidden="1" x14ac:dyDescent="0.2"/>
    <row r="9181" hidden="1" x14ac:dyDescent="0.2"/>
    <row r="9182" hidden="1" x14ac:dyDescent="0.2"/>
    <row r="9183" hidden="1" x14ac:dyDescent="0.2"/>
    <row r="9184" hidden="1" x14ac:dyDescent="0.2"/>
    <row r="9185" hidden="1" x14ac:dyDescent="0.2"/>
    <row r="9186" hidden="1" x14ac:dyDescent="0.2"/>
    <row r="9187" hidden="1" x14ac:dyDescent="0.2"/>
    <row r="9188" hidden="1" x14ac:dyDescent="0.2"/>
    <row r="9189" hidden="1" x14ac:dyDescent="0.2"/>
    <row r="9190" hidden="1" x14ac:dyDescent="0.2"/>
    <row r="9191" hidden="1" x14ac:dyDescent="0.2"/>
    <row r="9192" hidden="1" x14ac:dyDescent="0.2"/>
    <row r="9193" hidden="1" x14ac:dyDescent="0.2"/>
    <row r="9194" hidden="1" x14ac:dyDescent="0.2"/>
    <row r="9195" hidden="1" x14ac:dyDescent="0.2"/>
    <row r="9196" hidden="1" x14ac:dyDescent="0.2"/>
    <row r="9197" hidden="1" x14ac:dyDescent="0.2"/>
    <row r="9198" hidden="1" x14ac:dyDescent="0.2"/>
    <row r="9199" hidden="1" x14ac:dyDescent="0.2"/>
    <row r="9200" hidden="1" x14ac:dyDescent="0.2"/>
    <row r="9201" hidden="1" x14ac:dyDescent="0.2"/>
    <row r="9202" hidden="1" x14ac:dyDescent="0.2"/>
    <row r="9203" hidden="1" x14ac:dyDescent="0.2"/>
    <row r="9204" hidden="1" x14ac:dyDescent="0.2"/>
    <row r="9205" hidden="1" x14ac:dyDescent="0.2"/>
    <row r="9206" hidden="1" x14ac:dyDescent="0.2"/>
    <row r="9207" hidden="1" x14ac:dyDescent="0.2"/>
    <row r="9208" hidden="1" x14ac:dyDescent="0.2"/>
    <row r="9209" hidden="1" x14ac:dyDescent="0.2"/>
    <row r="9210" hidden="1" x14ac:dyDescent="0.2"/>
    <row r="9211" hidden="1" x14ac:dyDescent="0.2"/>
    <row r="9212" hidden="1" x14ac:dyDescent="0.2"/>
    <row r="9213" hidden="1" x14ac:dyDescent="0.2"/>
    <row r="9214" hidden="1" x14ac:dyDescent="0.2"/>
    <row r="9215" hidden="1" x14ac:dyDescent="0.2"/>
    <row r="9216" hidden="1" x14ac:dyDescent="0.2"/>
    <row r="9217" hidden="1" x14ac:dyDescent="0.2"/>
    <row r="9218" hidden="1" x14ac:dyDescent="0.2"/>
    <row r="9219" hidden="1" x14ac:dyDescent="0.2"/>
    <row r="9220" hidden="1" x14ac:dyDescent="0.2"/>
    <row r="9221" hidden="1" x14ac:dyDescent="0.2"/>
    <row r="9222" hidden="1" x14ac:dyDescent="0.2"/>
    <row r="9223" hidden="1" x14ac:dyDescent="0.2"/>
    <row r="9224" hidden="1" x14ac:dyDescent="0.2"/>
    <row r="9225" hidden="1" x14ac:dyDescent="0.2"/>
    <row r="9226" hidden="1" x14ac:dyDescent="0.2"/>
    <row r="9227" hidden="1" x14ac:dyDescent="0.2"/>
    <row r="9228" hidden="1" x14ac:dyDescent="0.2"/>
    <row r="9229" hidden="1" x14ac:dyDescent="0.2"/>
    <row r="9230" hidden="1" x14ac:dyDescent="0.2"/>
    <row r="9231" hidden="1" x14ac:dyDescent="0.2"/>
    <row r="9232" hidden="1" x14ac:dyDescent="0.2"/>
    <row r="9233" hidden="1" x14ac:dyDescent="0.2"/>
    <row r="9234" hidden="1" x14ac:dyDescent="0.2"/>
    <row r="9235" hidden="1" x14ac:dyDescent="0.2"/>
    <row r="9236" hidden="1" x14ac:dyDescent="0.2"/>
    <row r="9237" hidden="1" x14ac:dyDescent="0.2"/>
    <row r="9238" hidden="1" x14ac:dyDescent="0.2"/>
    <row r="9239" hidden="1" x14ac:dyDescent="0.2"/>
    <row r="9240" hidden="1" x14ac:dyDescent="0.2"/>
    <row r="9241" hidden="1" x14ac:dyDescent="0.2"/>
    <row r="9242" hidden="1" x14ac:dyDescent="0.2"/>
    <row r="9243" hidden="1" x14ac:dyDescent="0.2"/>
    <row r="9244" hidden="1" x14ac:dyDescent="0.2"/>
    <row r="9245" hidden="1" x14ac:dyDescent="0.2"/>
    <row r="9246" hidden="1" x14ac:dyDescent="0.2"/>
    <row r="9247" hidden="1" x14ac:dyDescent="0.2"/>
    <row r="9248" hidden="1" x14ac:dyDescent="0.2"/>
    <row r="9249" hidden="1" x14ac:dyDescent="0.2"/>
    <row r="9250" hidden="1" x14ac:dyDescent="0.2"/>
    <row r="9251" hidden="1" x14ac:dyDescent="0.2"/>
    <row r="9252" hidden="1" x14ac:dyDescent="0.2"/>
    <row r="9253" hidden="1" x14ac:dyDescent="0.2"/>
    <row r="9254" hidden="1" x14ac:dyDescent="0.2"/>
    <row r="9255" hidden="1" x14ac:dyDescent="0.2"/>
    <row r="9256" hidden="1" x14ac:dyDescent="0.2"/>
    <row r="9257" hidden="1" x14ac:dyDescent="0.2"/>
    <row r="9258" hidden="1" x14ac:dyDescent="0.2"/>
    <row r="9259" hidden="1" x14ac:dyDescent="0.2"/>
    <row r="9260" hidden="1" x14ac:dyDescent="0.2"/>
    <row r="9261" hidden="1" x14ac:dyDescent="0.2"/>
    <row r="9262" hidden="1" x14ac:dyDescent="0.2"/>
    <row r="9263" hidden="1" x14ac:dyDescent="0.2"/>
    <row r="9264" hidden="1" x14ac:dyDescent="0.2"/>
    <row r="9265" hidden="1" x14ac:dyDescent="0.2"/>
    <row r="9266" hidden="1" x14ac:dyDescent="0.2"/>
    <row r="9267" hidden="1" x14ac:dyDescent="0.2"/>
    <row r="9268" hidden="1" x14ac:dyDescent="0.2"/>
    <row r="9269" hidden="1" x14ac:dyDescent="0.2"/>
    <row r="9270" hidden="1" x14ac:dyDescent="0.2"/>
    <row r="9271" hidden="1" x14ac:dyDescent="0.2"/>
    <row r="9272" hidden="1" x14ac:dyDescent="0.2"/>
    <row r="9273" hidden="1" x14ac:dyDescent="0.2"/>
    <row r="9274" hidden="1" x14ac:dyDescent="0.2"/>
    <row r="9275" hidden="1" x14ac:dyDescent="0.2"/>
    <row r="9276" hidden="1" x14ac:dyDescent="0.2"/>
    <row r="9277" hidden="1" x14ac:dyDescent="0.2"/>
    <row r="9278" hidden="1" x14ac:dyDescent="0.2"/>
    <row r="9279" hidden="1" x14ac:dyDescent="0.2"/>
    <row r="9280" hidden="1" x14ac:dyDescent="0.2"/>
    <row r="9281" hidden="1" x14ac:dyDescent="0.2"/>
    <row r="9282" hidden="1" x14ac:dyDescent="0.2"/>
    <row r="9283" hidden="1" x14ac:dyDescent="0.2"/>
    <row r="9284" hidden="1" x14ac:dyDescent="0.2"/>
    <row r="9285" hidden="1" x14ac:dyDescent="0.2"/>
    <row r="9286" hidden="1" x14ac:dyDescent="0.2"/>
    <row r="9287" hidden="1" x14ac:dyDescent="0.2"/>
    <row r="9288" hidden="1" x14ac:dyDescent="0.2"/>
    <row r="9289" hidden="1" x14ac:dyDescent="0.2"/>
    <row r="9290" hidden="1" x14ac:dyDescent="0.2"/>
    <row r="9291" hidden="1" x14ac:dyDescent="0.2"/>
    <row r="9292" hidden="1" x14ac:dyDescent="0.2"/>
    <row r="9293" hidden="1" x14ac:dyDescent="0.2"/>
    <row r="9294" hidden="1" x14ac:dyDescent="0.2"/>
    <row r="9295" hidden="1" x14ac:dyDescent="0.2"/>
    <row r="9296" hidden="1" x14ac:dyDescent="0.2"/>
    <row r="9297" hidden="1" x14ac:dyDescent="0.2"/>
    <row r="9298" hidden="1" x14ac:dyDescent="0.2"/>
    <row r="9299" hidden="1" x14ac:dyDescent="0.2"/>
    <row r="9300" hidden="1" x14ac:dyDescent="0.2"/>
    <row r="9301" hidden="1" x14ac:dyDescent="0.2"/>
    <row r="9302" hidden="1" x14ac:dyDescent="0.2"/>
    <row r="9303" hidden="1" x14ac:dyDescent="0.2"/>
    <row r="9304" hidden="1" x14ac:dyDescent="0.2"/>
    <row r="9305" hidden="1" x14ac:dyDescent="0.2"/>
    <row r="9306" hidden="1" x14ac:dyDescent="0.2"/>
    <row r="9307" hidden="1" x14ac:dyDescent="0.2"/>
    <row r="9308" hidden="1" x14ac:dyDescent="0.2"/>
    <row r="9309" hidden="1" x14ac:dyDescent="0.2"/>
    <row r="9310" hidden="1" x14ac:dyDescent="0.2"/>
    <row r="9311" hidden="1" x14ac:dyDescent="0.2"/>
    <row r="9312" hidden="1" x14ac:dyDescent="0.2"/>
    <row r="9313" hidden="1" x14ac:dyDescent="0.2"/>
    <row r="9314" hidden="1" x14ac:dyDescent="0.2"/>
    <row r="9315" hidden="1" x14ac:dyDescent="0.2"/>
    <row r="9316" hidden="1" x14ac:dyDescent="0.2"/>
    <row r="9317" hidden="1" x14ac:dyDescent="0.2"/>
    <row r="9318" hidden="1" x14ac:dyDescent="0.2"/>
    <row r="9319" hidden="1" x14ac:dyDescent="0.2"/>
    <row r="9320" hidden="1" x14ac:dyDescent="0.2"/>
    <row r="9321" hidden="1" x14ac:dyDescent="0.2"/>
    <row r="9322" hidden="1" x14ac:dyDescent="0.2"/>
    <row r="9323" hidden="1" x14ac:dyDescent="0.2"/>
    <row r="9324" hidden="1" x14ac:dyDescent="0.2"/>
    <row r="9325" hidden="1" x14ac:dyDescent="0.2"/>
    <row r="9326" hidden="1" x14ac:dyDescent="0.2"/>
    <row r="9327" hidden="1" x14ac:dyDescent="0.2"/>
    <row r="9328" hidden="1" x14ac:dyDescent="0.2"/>
    <row r="9329" hidden="1" x14ac:dyDescent="0.2"/>
    <row r="9330" hidden="1" x14ac:dyDescent="0.2"/>
    <row r="9331" hidden="1" x14ac:dyDescent="0.2"/>
    <row r="9332" hidden="1" x14ac:dyDescent="0.2"/>
    <row r="9333" hidden="1" x14ac:dyDescent="0.2"/>
    <row r="9334" hidden="1" x14ac:dyDescent="0.2"/>
    <row r="9335" hidden="1" x14ac:dyDescent="0.2"/>
    <row r="9336" hidden="1" x14ac:dyDescent="0.2"/>
    <row r="9337" hidden="1" x14ac:dyDescent="0.2"/>
    <row r="9338" hidden="1" x14ac:dyDescent="0.2"/>
    <row r="9339" hidden="1" x14ac:dyDescent="0.2"/>
    <row r="9340" hidden="1" x14ac:dyDescent="0.2"/>
    <row r="9341" hidden="1" x14ac:dyDescent="0.2"/>
    <row r="9342" hidden="1" x14ac:dyDescent="0.2"/>
    <row r="9343" hidden="1" x14ac:dyDescent="0.2"/>
    <row r="9344" hidden="1" x14ac:dyDescent="0.2"/>
    <row r="9345" hidden="1" x14ac:dyDescent="0.2"/>
    <row r="9346" hidden="1" x14ac:dyDescent="0.2"/>
    <row r="9347" hidden="1" x14ac:dyDescent="0.2"/>
    <row r="9348" hidden="1" x14ac:dyDescent="0.2"/>
    <row r="9349" hidden="1" x14ac:dyDescent="0.2"/>
    <row r="9350" hidden="1" x14ac:dyDescent="0.2"/>
    <row r="9351" hidden="1" x14ac:dyDescent="0.2"/>
    <row r="9352" hidden="1" x14ac:dyDescent="0.2"/>
    <row r="9353" hidden="1" x14ac:dyDescent="0.2"/>
    <row r="9354" hidden="1" x14ac:dyDescent="0.2"/>
    <row r="9355" hidden="1" x14ac:dyDescent="0.2"/>
    <row r="9356" hidden="1" x14ac:dyDescent="0.2"/>
    <row r="9357" hidden="1" x14ac:dyDescent="0.2"/>
    <row r="9358" hidden="1" x14ac:dyDescent="0.2"/>
    <row r="9359" hidden="1" x14ac:dyDescent="0.2"/>
    <row r="9360" hidden="1" x14ac:dyDescent="0.2"/>
    <row r="9361" hidden="1" x14ac:dyDescent="0.2"/>
    <row r="9362" hidden="1" x14ac:dyDescent="0.2"/>
    <row r="9363" hidden="1" x14ac:dyDescent="0.2"/>
    <row r="9364" hidden="1" x14ac:dyDescent="0.2"/>
    <row r="9365" hidden="1" x14ac:dyDescent="0.2"/>
    <row r="9366" hidden="1" x14ac:dyDescent="0.2"/>
    <row r="9367" hidden="1" x14ac:dyDescent="0.2"/>
    <row r="9368" hidden="1" x14ac:dyDescent="0.2"/>
    <row r="9369" hidden="1" x14ac:dyDescent="0.2"/>
    <row r="9370" hidden="1" x14ac:dyDescent="0.2"/>
    <row r="9371" hidden="1" x14ac:dyDescent="0.2"/>
    <row r="9372" hidden="1" x14ac:dyDescent="0.2"/>
    <row r="9373" hidden="1" x14ac:dyDescent="0.2"/>
    <row r="9374" hidden="1" x14ac:dyDescent="0.2"/>
    <row r="9375" hidden="1" x14ac:dyDescent="0.2"/>
    <row r="9376" hidden="1" x14ac:dyDescent="0.2"/>
    <row r="9377" hidden="1" x14ac:dyDescent="0.2"/>
    <row r="9378" hidden="1" x14ac:dyDescent="0.2"/>
    <row r="9379" hidden="1" x14ac:dyDescent="0.2"/>
    <row r="9380" hidden="1" x14ac:dyDescent="0.2"/>
    <row r="9381" hidden="1" x14ac:dyDescent="0.2"/>
    <row r="9382" hidden="1" x14ac:dyDescent="0.2"/>
    <row r="9383" hidden="1" x14ac:dyDescent="0.2"/>
    <row r="9384" hidden="1" x14ac:dyDescent="0.2"/>
    <row r="9385" hidden="1" x14ac:dyDescent="0.2"/>
    <row r="9386" hidden="1" x14ac:dyDescent="0.2"/>
    <row r="9387" hidden="1" x14ac:dyDescent="0.2"/>
    <row r="9388" hidden="1" x14ac:dyDescent="0.2"/>
    <row r="9389" hidden="1" x14ac:dyDescent="0.2"/>
    <row r="9390" hidden="1" x14ac:dyDescent="0.2"/>
    <row r="9391" hidden="1" x14ac:dyDescent="0.2"/>
    <row r="9392" hidden="1" x14ac:dyDescent="0.2"/>
    <row r="9393" hidden="1" x14ac:dyDescent="0.2"/>
    <row r="9394" hidden="1" x14ac:dyDescent="0.2"/>
    <row r="9395" hidden="1" x14ac:dyDescent="0.2"/>
    <row r="9396" hidden="1" x14ac:dyDescent="0.2"/>
    <row r="9397" hidden="1" x14ac:dyDescent="0.2"/>
    <row r="9398" hidden="1" x14ac:dyDescent="0.2"/>
    <row r="9399" hidden="1" x14ac:dyDescent="0.2"/>
    <row r="9400" hidden="1" x14ac:dyDescent="0.2"/>
    <row r="9401" hidden="1" x14ac:dyDescent="0.2"/>
    <row r="9402" hidden="1" x14ac:dyDescent="0.2"/>
    <row r="9403" hidden="1" x14ac:dyDescent="0.2"/>
    <row r="9404" hidden="1" x14ac:dyDescent="0.2"/>
    <row r="9405" hidden="1" x14ac:dyDescent="0.2"/>
    <row r="9406" hidden="1" x14ac:dyDescent="0.2"/>
    <row r="9407" hidden="1" x14ac:dyDescent="0.2"/>
    <row r="9408" hidden="1" x14ac:dyDescent="0.2"/>
    <row r="9409" hidden="1" x14ac:dyDescent="0.2"/>
    <row r="9410" hidden="1" x14ac:dyDescent="0.2"/>
    <row r="9411" hidden="1" x14ac:dyDescent="0.2"/>
    <row r="9412" hidden="1" x14ac:dyDescent="0.2"/>
    <row r="9413" hidden="1" x14ac:dyDescent="0.2"/>
    <row r="9414" hidden="1" x14ac:dyDescent="0.2"/>
    <row r="9415" hidden="1" x14ac:dyDescent="0.2"/>
    <row r="9416" hidden="1" x14ac:dyDescent="0.2"/>
    <row r="9417" hidden="1" x14ac:dyDescent="0.2"/>
    <row r="9418" hidden="1" x14ac:dyDescent="0.2"/>
    <row r="9419" hidden="1" x14ac:dyDescent="0.2"/>
    <row r="9420" hidden="1" x14ac:dyDescent="0.2"/>
    <row r="9421" hidden="1" x14ac:dyDescent="0.2"/>
    <row r="9422" hidden="1" x14ac:dyDescent="0.2"/>
    <row r="9423" hidden="1" x14ac:dyDescent="0.2"/>
    <row r="9424" hidden="1" x14ac:dyDescent="0.2"/>
    <row r="9425" hidden="1" x14ac:dyDescent="0.2"/>
    <row r="9426" hidden="1" x14ac:dyDescent="0.2"/>
    <row r="9427" hidden="1" x14ac:dyDescent="0.2"/>
    <row r="9428" hidden="1" x14ac:dyDescent="0.2"/>
    <row r="9429" hidden="1" x14ac:dyDescent="0.2"/>
    <row r="9430" hidden="1" x14ac:dyDescent="0.2"/>
    <row r="9431" hidden="1" x14ac:dyDescent="0.2"/>
    <row r="9432" hidden="1" x14ac:dyDescent="0.2"/>
    <row r="9433" hidden="1" x14ac:dyDescent="0.2"/>
    <row r="9434" hidden="1" x14ac:dyDescent="0.2"/>
    <row r="9435" hidden="1" x14ac:dyDescent="0.2"/>
    <row r="9436" hidden="1" x14ac:dyDescent="0.2"/>
    <row r="9437" hidden="1" x14ac:dyDescent="0.2"/>
    <row r="9438" hidden="1" x14ac:dyDescent="0.2"/>
    <row r="9439" hidden="1" x14ac:dyDescent="0.2"/>
    <row r="9440" hidden="1" x14ac:dyDescent="0.2"/>
    <row r="9441" hidden="1" x14ac:dyDescent="0.2"/>
    <row r="9442" hidden="1" x14ac:dyDescent="0.2"/>
    <row r="9443" hidden="1" x14ac:dyDescent="0.2"/>
    <row r="9444" hidden="1" x14ac:dyDescent="0.2"/>
    <row r="9445" hidden="1" x14ac:dyDescent="0.2"/>
    <row r="9446" hidden="1" x14ac:dyDescent="0.2"/>
    <row r="9447" hidden="1" x14ac:dyDescent="0.2"/>
    <row r="9448" hidden="1" x14ac:dyDescent="0.2"/>
    <row r="9449" hidden="1" x14ac:dyDescent="0.2"/>
    <row r="9450" hidden="1" x14ac:dyDescent="0.2"/>
    <row r="9451" hidden="1" x14ac:dyDescent="0.2"/>
    <row r="9452" hidden="1" x14ac:dyDescent="0.2"/>
    <row r="9453" hidden="1" x14ac:dyDescent="0.2"/>
    <row r="9454" hidden="1" x14ac:dyDescent="0.2"/>
    <row r="9455" hidden="1" x14ac:dyDescent="0.2"/>
    <row r="9456" hidden="1" x14ac:dyDescent="0.2"/>
    <row r="9457" hidden="1" x14ac:dyDescent="0.2"/>
    <row r="9458" hidden="1" x14ac:dyDescent="0.2"/>
    <row r="9459" hidden="1" x14ac:dyDescent="0.2"/>
    <row r="9460" hidden="1" x14ac:dyDescent="0.2"/>
    <row r="9461" hidden="1" x14ac:dyDescent="0.2"/>
    <row r="9462" hidden="1" x14ac:dyDescent="0.2"/>
    <row r="9463" hidden="1" x14ac:dyDescent="0.2"/>
    <row r="9464" hidden="1" x14ac:dyDescent="0.2"/>
    <row r="9465" hidden="1" x14ac:dyDescent="0.2"/>
    <row r="9466" hidden="1" x14ac:dyDescent="0.2"/>
    <row r="9467" hidden="1" x14ac:dyDescent="0.2"/>
    <row r="9468" hidden="1" x14ac:dyDescent="0.2"/>
    <row r="9469" hidden="1" x14ac:dyDescent="0.2"/>
    <row r="9470" hidden="1" x14ac:dyDescent="0.2"/>
    <row r="9471" hidden="1" x14ac:dyDescent="0.2"/>
    <row r="9472" hidden="1" x14ac:dyDescent="0.2"/>
    <row r="9473" hidden="1" x14ac:dyDescent="0.2"/>
    <row r="9474" hidden="1" x14ac:dyDescent="0.2"/>
    <row r="9475" hidden="1" x14ac:dyDescent="0.2"/>
    <row r="9476" hidden="1" x14ac:dyDescent="0.2"/>
    <row r="9477" hidden="1" x14ac:dyDescent="0.2"/>
    <row r="9478" hidden="1" x14ac:dyDescent="0.2"/>
    <row r="9479" hidden="1" x14ac:dyDescent="0.2"/>
    <row r="9480" hidden="1" x14ac:dyDescent="0.2"/>
    <row r="9481" hidden="1" x14ac:dyDescent="0.2"/>
    <row r="9482" hidden="1" x14ac:dyDescent="0.2"/>
    <row r="9483" hidden="1" x14ac:dyDescent="0.2"/>
    <row r="9484" hidden="1" x14ac:dyDescent="0.2"/>
    <row r="9485" hidden="1" x14ac:dyDescent="0.2"/>
    <row r="9486" hidden="1" x14ac:dyDescent="0.2"/>
    <row r="9487" hidden="1" x14ac:dyDescent="0.2"/>
    <row r="9488" hidden="1" x14ac:dyDescent="0.2"/>
    <row r="9489" hidden="1" x14ac:dyDescent="0.2"/>
    <row r="9490" hidden="1" x14ac:dyDescent="0.2"/>
    <row r="9491" hidden="1" x14ac:dyDescent="0.2"/>
    <row r="9492" hidden="1" x14ac:dyDescent="0.2"/>
    <row r="9493" hidden="1" x14ac:dyDescent="0.2"/>
    <row r="9494" hidden="1" x14ac:dyDescent="0.2"/>
    <row r="9495" hidden="1" x14ac:dyDescent="0.2"/>
    <row r="9496" hidden="1" x14ac:dyDescent="0.2"/>
    <row r="9497" hidden="1" x14ac:dyDescent="0.2"/>
    <row r="9498" hidden="1" x14ac:dyDescent="0.2"/>
    <row r="9499" hidden="1" x14ac:dyDescent="0.2"/>
    <row r="9500" hidden="1" x14ac:dyDescent="0.2"/>
    <row r="9501" hidden="1" x14ac:dyDescent="0.2"/>
    <row r="9502" hidden="1" x14ac:dyDescent="0.2"/>
    <row r="9503" hidden="1" x14ac:dyDescent="0.2"/>
    <row r="9504" hidden="1" x14ac:dyDescent="0.2"/>
    <row r="9505" hidden="1" x14ac:dyDescent="0.2"/>
    <row r="9506" hidden="1" x14ac:dyDescent="0.2"/>
    <row r="9507" hidden="1" x14ac:dyDescent="0.2"/>
    <row r="9508" hidden="1" x14ac:dyDescent="0.2"/>
    <row r="9509" hidden="1" x14ac:dyDescent="0.2"/>
    <row r="9510" hidden="1" x14ac:dyDescent="0.2"/>
    <row r="9511" hidden="1" x14ac:dyDescent="0.2"/>
    <row r="9512" hidden="1" x14ac:dyDescent="0.2"/>
    <row r="9513" hidden="1" x14ac:dyDescent="0.2"/>
    <row r="9514" hidden="1" x14ac:dyDescent="0.2"/>
    <row r="9515" hidden="1" x14ac:dyDescent="0.2"/>
    <row r="9516" hidden="1" x14ac:dyDescent="0.2"/>
    <row r="9517" hidden="1" x14ac:dyDescent="0.2"/>
    <row r="9518" hidden="1" x14ac:dyDescent="0.2"/>
    <row r="9519" hidden="1" x14ac:dyDescent="0.2"/>
    <row r="9520" hidden="1" x14ac:dyDescent="0.2"/>
    <row r="9521" hidden="1" x14ac:dyDescent="0.2"/>
    <row r="9522" hidden="1" x14ac:dyDescent="0.2"/>
    <row r="9523" hidden="1" x14ac:dyDescent="0.2"/>
    <row r="9524" hidden="1" x14ac:dyDescent="0.2"/>
    <row r="9525" hidden="1" x14ac:dyDescent="0.2"/>
    <row r="9526" hidden="1" x14ac:dyDescent="0.2"/>
    <row r="9527" hidden="1" x14ac:dyDescent="0.2"/>
    <row r="9528" hidden="1" x14ac:dyDescent="0.2"/>
    <row r="9529" hidden="1" x14ac:dyDescent="0.2"/>
    <row r="9530" hidden="1" x14ac:dyDescent="0.2"/>
    <row r="9531" hidden="1" x14ac:dyDescent="0.2"/>
    <row r="9532" hidden="1" x14ac:dyDescent="0.2"/>
    <row r="9533" hidden="1" x14ac:dyDescent="0.2"/>
    <row r="9534" hidden="1" x14ac:dyDescent="0.2"/>
    <row r="9535" hidden="1" x14ac:dyDescent="0.2"/>
    <row r="9536" hidden="1" x14ac:dyDescent="0.2"/>
    <row r="9537" hidden="1" x14ac:dyDescent="0.2"/>
    <row r="9538" hidden="1" x14ac:dyDescent="0.2"/>
    <row r="9539" hidden="1" x14ac:dyDescent="0.2"/>
    <row r="9540" hidden="1" x14ac:dyDescent="0.2"/>
    <row r="9541" hidden="1" x14ac:dyDescent="0.2"/>
    <row r="9542" hidden="1" x14ac:dyDescent="0.2"/>
    <row r="9543" hidden="1" x14ac:dyDescent="0.2"/>
    <row r="9544" hidden="1" x14ac:dyDescent="0.2"/>
    <row r="9545" hidden="1" x14ac:dyDescent="0.2"/>
    <row r="9546" hidden="1" x14ac:dyDescent="0.2"/>
    <row r="9547" hidden="1" x14ac:dyDescent="0.2"/>
    <row r="9548" hidden="1" x14ac:dyDescent="0.2"/>
    <row r="9549" hidden="1" x14ac:dyDescent="0.2"/>
    <row r="9550" hidden="1" x14ac:dyDescent="0.2"/>
    <row r="9551" hidden="1" x14ac:dyDescent="0.2"/>
    <row r="9552" hidden="1" x14ac:dyDescent="0.2"/>
    <row r="9553" hidden="1" x14ac:dyDescent="0.2"/>
    <row r="9554" hidden="1" x14ac:dyDescent="0.2"/>
    <row r="9555" hidden="1" x14ac:dyDescent="0.2"/>
    <row r="9556" hidden="1" x14ac:dyDescent="0.2"/>
    <row r="9557" hidden="1" x14ac:dyDescent="0.2"/>
    <row r="9558" hidden="1" x14ac:dyDescent="0.2"/>
    <row r="9559" hidden="1" x14ac:dyDescent="0.2"/>
    <row r="9560" hidden="1" x14ac:dyDescent="0.2"/>
    <row r="9561" hidden="1" x14ac:dyDescent="0.2"/>
    <row r="9562" hidden="1" x14ac:dyDescent="0.2"/>
    <row r="9563" hidden="1" x14ac:dyDescent="0.2"/>
    <row r="9564" hidden="1" x14ac:dyDescent="0.2"/>
    <row r="9565" hidden="1" x14ac:dyDescent="0.2"/>
    <row r="9566" hidden="1" x14ac:dyDescent="0.2"/>
    <row r="9567" hidden="1" x14ac:dyDescent="0.2"/>
    <row r="9568" hidden="1" x14ac:dyDescent="0.2"/>
    <row r="9569" hidden="1" x14ac:dyDescent="0.2"/>
    <row r="9570" hidden="1" x14ac:dyDescent="0.2"/>
    <row r="9571" hidden="1" x14ac:dyDescent="0.2"/>
    <row r="9572" hidden="1" x14ac:dyDescent="0.2"/>
    <row r="9573" hidden="1" x14ac:dyDescent="0.2"/>
    <row r="9574" hidden="1" x14ac:dyDescent="0.2"/>
    <row r="9575" hidden="1" x14ac:dyDescent="0.2"/>
    <row r="9576" hidden="1" x14ac:dyDescent="0.2"/>
    <row r="9577" hidden="1" x14ac:dyDescent="0.2"/>
    <row r="9578" hidden="1" x14ac:dyDescent="0.2"/>
    <row r="9579" hidden="1" x14ac:dyDescent="0.2"/>
    <row r="9580" hidden="1" x14ac:dyDescent="0.2"/>
    <row r="9581" hidden="1" x14ac:dyDescent="0.2"/>
    <row r="9582" hidden="1" x14ac:dyDescent="0.2"/>
    <row r="9583" hidden="1" x14ac:dyDescent="0.2"/>
    <row r="9584" hidden="1" x14ac:dyDescent="0.2"/>
    <row r="9585" hidden="1" x14ac:dyDescent="0.2"/>
    <row r="9586" hidden="1" x14ac:dyDescent="0.2"/>
    <row r="9587" hidden="1" x14ac:dyDescent="0.2"/>
    <row r="9588" hidden="1" x14ac:dyDescent="0.2"/>
    <row r="9589" hidden="1" x14ac:dyDescent="0.2"/>
    <row r="9590" hidden="1" x14ac:dyDescent="0.2"/>
    <row r="9591" hidden="1" x14ac:dyDescent="0.2"/>
    <row r="9592" hidden="1" x14ac:dyDescent="0.2"/>
    <row r="9593" hidden="1" x14ac:dyDescent="0.2"/>
    <row r="9594" hidden="1" x14ac:dyDescent="0.2"/>
    <row r="9595" hidden="1" x14ac:dyDescent="0.2"/>
    <row r="9596" hidden="1" x14ac:dyDescent="0.2"/>
    <row r="9597" hidden="1" x14ac:dyDescent="0.2"/>
    <row r="9598" hidden="1" x14ac:dyDescent="0.2"/>
    <row r="9599" hidden="1" x14ac:dyDescent="0.2"/>
    <row r="9600" hidden="1" x14ac:dyDescent="0.2"/>
    <row r="9601" hidden="1" x14ac:dyDescent="0.2"/>
    <row r="9602" hidden="1" x14ac:dyDescent="0.2"/>
    <row r="9603" hidden="1" x14ac:dyDescent="0.2"/>
    <row r="9604" hidden="1" x14ac:dyDescent="0.2"/>
    <row r="9605" hidden="1" x14ac:dyDescent="0.2"/>
    <row r="9606" hidden="1" x14ac:dyDescent="0.2"/>
    <row r="9607" hidden="1" x14ac:dyDescent="0.2"/>
    <row r="9608" hidden="1" x14ac:dyDescent="0.2"/>
    <row r="9609" hidden="1" x14ac:dyDescent="0.2"/>
    <row r="9610" hidden="1" x14ac:dyDescent="0.2"/>
    <row r="9611" hidden="1" x14ac:dyDescent="0.2"/>
    <row r="9612" hidden="1" x14ac:dyDescent="0.2"/>
    <row r="9613" hidden="1" x14ac:dyDescent="0.2"/>
    <row r="9614" hidden="1" x14ac:dyDescent="0.2"/>
    <row r="9615" hidden="1" x14ac:dyDescent="0.2"/>
    <row r="9616" hidden="1" x14ac:dyDescent="0.2"/>
    <row r="9617" hidden="1" x14ac:dyDescent="0.2"/>
    <row r="9618" hidden="1" x14ac:dyDescent="0.2"/>
    <row r="9619" hidden="1" x14ac:dyDescent="0.2"/>
    <row r="9620" hidden="1" x14ac:dyDescent="0.2"/>
    <row r="9621" hidden="1" x14ac:dyDescent="0.2"/>
    <row r="9622" hidden="1" x14ac:dyDescent="0.2"/>
    <row r="9623" hidden="1" x14ac:dyDescent="0.2"/>
    <row r="9624" hidden="1" x14ac:dyDescent="0.2"/>
    <row r="9625" hidden="1" x14ac:dyDescent="0.2"/>
    <row r="9626" hidden="1" x14ac:dyDescent="0.2"/>
    <row r="9627" hidden="1" x14ac:dyDescent="0.2"/>
    <row r="9628" hidden="1" x14ac:dyDescent="0.2"/>
    <row r="9629" hidden="1" x14ac:dyDescent="0.2"/>
    <row r="9630" hidden="1" x14ac:dyDescent="0.2"/>
    <row r="9631" hidden="1" x14ac:dyDescent="0.2"/>
    <row r="9632" hidden="1" x14ac:dyDescent="0.2"/>
    <row r="9633" hidden="1" x14ac:dyDescent="0.2"/>
    <row r="9634" hidden="1" x14ac:dyDescent="0.2"/>
    <row r="9635" hidden="1" x14ac:dyDescent="0.2"/>
    <row r="9636" hidden="1" x14ac:dyDescent="0.2"/>
    <row r="9637" hidden="1" x14ac:dyDescent="0.2"/>
    <row r="9638" hidden="1" x14ac:dyDescent="0.2"/>
    <row r="9639" hidden="1" x14ac:dyDescent="0.2"/>
    <row r="9640" hidden="1" x14ac:dyDescent="0.2"/>
    <row r="9641" hidden="1" x14ac:dyDescent="0.2"/>
    <row r="9642" hidden="1" x14ac:dyDescent="0.2"/>
    <row r="9643" hidden="1" x14ac:dyDescent="0.2"/>
    <row r="9644" hidden="1" x14ac:dyDescent="0.2"/>
    <row r="9645" hidden="1" x14ac:dyDescent="0.2"/>
    <row r="9646" hidden="1" x14ac:dyDescent="0.2"/>
    <row r="9647" hidden="1" x14ac:dyDescent="0.2"/>
    <row r="9648" hidden="1" x14ac:dyDescent="0.2"/>
    <row r="9649" hidden="1" x14ac:dyDescent="0.2"/>
    <row r="9650" hidden="1" x14ac:dyDescent="0.2"/>
    <row r="9651" hidden="1" x14ac:dyDescent="0.2"/>
    <row r="9652" hidden="1" x14ac:dyDescent="0.2"/>
    <row r="9653" hidden="1" x14ac:dyDescent="0.2"/>
    <row r="9654" hidden="1" x14ac:dyDescent="0.2"/>
    <row r="9655" hidden="1" x14ac:dyDescent="0.2"/>
    <row r="9656" hidden="1" x14ac:dyDescent="0.2"/>
    <row r="9657" hidden="1" x14ac:dyDescent="0.2"/>
    <row r="9658" hidden="1" x14ac:dyDescent="0.2"/>
    <row r="9659" hidden="1" x14ac:dyDescent="0.2"/>
    <row r="9660" hidden="1" x14ac:dyDescent="0.2"/>
    <row r="9661" hidden="1" x14ac:dyDescent="0.2"/>
    <row r="9662" hidden="1" x14ac:dyDescent="0.2"/>
    <row r="9663" hidden="1" x14ac:dyDescent="0.2"/>
    <row r="9664" hidden="1" x14ac:dyDescent="0.2"/>
    <row r="9665" hidden="1" x14ac:dyDescent="0.2"/>
    <row r="9666" hidden="1" x14ac:dyDescent="0.2"/>
    <row r="9667" hidden="1" x14ac:dyDescent="0.2"/>
    <row r="9668" hidden="1" x14ac:dyDescent="0.2"/>
    <row r="9669" hidden="1" x14ac:dyDescent="0.2"/>
    <row r="9670" hidden="1" x14ac:dyDescent="0.2"/>
    <row r="9671" hidden="1" x14ac:dyDescent="0.2"/>
    <row r="9672" hidden="1" x14ac:dyDescent="0.2"/>
    <row r="9673" hidden="1" x14ac:dyDescent="0.2"/>
    <row r="9674" hidden="1" x14ac:dyDescent="0.2"/>
    <row r="9675" hidden="1" x14ac:dyDescent="0.2"/>
    <row r="9676" hidden="1" x14ac:dyDescent="0.2"/>
    <row r="9677" hidden="1" x14ac:dyDescent="0.2"/>
    <row r="9678" hidden="1" x14ac:dyDescent="0.2"/>
    <row r="9679" hidden="1" x14ac:dyDescent="0.2"/>
    <row r="9680" hidden="1" x14ac:dyDescent="0.2"/>
    <row r="9681" hidden="1" x14ac:dyDescent="0.2"/>
    <row r="9682" hidden="1" x14ac:dyDescent="0.2"/>
    <row r="9683" hidden="1" x14ac:dyDescent="0.2"/>
    <row r="9684" hidden="1" x14ac:dyDescent="0.2"/>
    <row r="9685" hidden="1" x14ac:dyDescent="0.2"/>
    <row r="9686" hidden="1" x14ac:dyDescent="0.2"/>
    <row r="9687" hidden="1" x14ac:dyDescent="0.2"/>
    <row r="9688" hidden="1" x14ac:dyDescent="0.2"/>
    <row r="9689" hidden="1" x14ac:dyDescent="0.2"/>
    <row r="9690" hidden="1" x14ac:dyDescent="0.2"/>
    <row r="9691" hidden="1" x14ac:dyDescent="0.2"/>
    <row r="9692" hidden="1" x14ac:dyDescent="0.2"/>
    <row r="9693" hidden="1" x14ac:dyDescent="0.2"/>
    <row r="9694" hidden="1" x14ac:dyDescent="0.2"/>
    <row r="9695" hidden="1" x14ac:dyDescent="0.2"/>
    <row r="9696" hidden="1" x14ac:dyDescent="0.2"/>
    <row r="9697" hidden="1" x14ac:dyDescent="0.2"/>
    <row r="9698" hidden="1" x14ac:dyDescent="0.2"/>
    <row r="9699" hidden="1" x14ac:dyDescent="0.2"/>
    <row r="9700" hidden="1" x14ac:dyDescent="0.2"/>
    <row r="9701" hidden="1" x14ac:dyDescent="0.2"/>
    <row r="9702" hidden="1" x14ac:dyDescent="0.2"/>
    <row r="9703" hidden="1" x14ac:dyDescent="0.2"/>
    <row r="9704" hidden="1" x14ac:dyDescent="0.2"/>
    <row r="9705" hidden="1" x14ac:dyDescent="0.2"/>
    <row r="9706" hidden="1" x14ac:dyDescent="0.2"/>
    <row r="9707" hidden="1" x14ac:dyDescent="0.2"/>
    <row r="9708" hidden="1" x14ac:dyDescent="0.2"/>
    <row r="9709" hidden="1" x14ac:dyDescent="0.2"/>
    <row r="9710" hidden="1" x14ac:dyDescent="0.2"/>
    <row r="9711" hidden="1" x14ac:dyDescent="0.2"/>
    <row r="9712" hidden="1" x14ac:dyDescent="0.2"/>
    <row r="9713" hidden="1" x14ac:dyDescent="0.2"/>
    <row r="9714" hidden="1" x14ac:dyDescent="0.2"/>
    <row r="9715" hidden="1" x14ac:dyDescent="0.2"/>
    <row r="9716" hidden="1" x14ac:dyDescent="0.2"/>
    <row r="9717" hidden="1" x14ac:dyDescent="0.2"/>
    <row r="9718" hidden="1" x14ac:dyDescent="0.2"/>
    <row r="9719" hidden="1" x14ac:dyDescent="0.2"/>
    <row r="9720" hidden="1" x14ac:dyDescent="0.2"/>
    <row r="9721" hidden="1" x14ac:dyDescent="0.2"/>
    <row r="9722" hidden="1" x14ac:dyDescent="0.2"/>
    <row r="9723" hidden="1" x14ac:dyDescent="0.2"/>
    <row r="9724" hidden="1" x14ac:dyDescent="0.2"/>
    <row r="9725" hidden="1" x14ac:dyDescent="0.2"/>
    <row r="9726" hidden="1" x14ac:dyDescent="0.2"/>
    <row r="9727" hidden="1" x14ac:dyDescent="0.2"/>
    <row r="9728" hidden="1" x14ac:dyDescent="0.2"/>
    <row r="9729" hidden="1" x14ac:dyDescent="0.2"/>
    <row r="9730" hidden="1" x14ac:dyDescent="0.2"/>
    <row r="9731" hidden="1" x14ac:dyDescent="0.2"/>
    <row r="9732" hidden="1" x14ac:dyDescent="0.2"/>
    <row r="9733" hidden="1" x14ac:dyDescent="0.2"/>
    <row r="9734" hidden="1" x14ac:dyDescent="0.2"/>
    <row r="9735" hidden="1" x14ac:dyDescent="0.2"/>
    <row r="9736" hidden="1" x14ac:dyDescent="0.2"/>
    <row r="9737" hidden="1" x14ac:dyDescent="0.2"/>
    <row r="9738" hidden="1" x14ac:dyDescent="0.2"/>
    <row r="9739" hidden="1" x14ac:dyDescent="0.2"/>
    <row r="9740" hidden="1" x14ac:dyDescent="0.2"/>
    <row r="9741" hidden="1" x14ac:dyDescent="0.2"/>
    <row r="9742" hidden="1" x14ac:dyDescent="0.2"/>
    <row r="9743" hidden="1" x14ac:dyDescent="0.2"/>
    <row r="9744" hidden="1" x14ac:dyDescent="0.2"/>
    <row r="9745" hidden="1" x14ac:dyDescent="0.2"/>
    <row r="9746" hidden="1" x14ac:dyDescent="0.2"/>
    <row r="9747" hidden="1" x14ac:dyDescent="0.2"/>
    <row r="9748" hidden="1" x14ac:dyDescent="0.2"/>
    <row r="9749" hidden="1" x14ac:dyDescent="0.2"/>
    <row r="9750" hidden="1" x14ac:dyDescent="0.2"/>
    <row r="9751" hidden="1" x14ac:dyDescent="0.2"/>
    <row r="9752" hidden="1" x14ac:dyDescent="0.2"/>
    <row r="9753" hidden="1" x14ac:dyDescent="0.2"/>
    <row r="9754" hidden="1" x14ac:dyDescent="0.2"/>
    <row r="9755" hidden="1" x14ac:dyDescent="0.2"/>
    <row r="9756" hidden="1" x14ac:dyDescent="0.2"/>
    <row r="9757" hidden="1" x14ac:dyDescent="0.2"/>
    <row r="9758" hidden="1" x14ac:dyDescent="0.2"/>
    <row r="9759" hidden="1" x14ac:dyDescent="0.2"/>
    <row r="9760" hidden="1" x14ac:dyDescent="0.2"/>
    <row r="9761" hidden="1" x14ac:dyDescent="0.2"/>
    <row r="9762" hidden="1" x14ac:dyDescent="0.2"/>
    <row r="9763" hidden="1" x14ac:dyDescent="0.2"/>
    <row r="9764" hidden="1" x14ac:dyDescent="0.2"/>
    <row r="9765" hidden="1" x14ac:dyDescent="0.2"/>
    <row r="9766" hidden="1" x14ac:dyDescent="0.2"/>
    <row r="9767" hidden="1" x14ac:dyDescent="0.2"/>
    <row r="9768" hidden="1" x14ac:dyDescent="0.2"/>
    <row r="9769" hidden="1" x14ac:dyDescent="0.2"/>
    <row r="9770" hidden="1" x14ac:dyDescent="0.2"/>
    <row r="9771" hidden="1" x14ac:dyDescent="0.2"/>
    <row r="9772" hidden="1" x14ac:dyDescent="0.2"/>
    <row r="9773" hidden="1" x14ac:dyDescent="0.2"/>
    <row r="9774" hidden="1" x14ac:dyDescent="0.2"/>
    <row r="9775" hidden="1" x14ac:dyDescent="0.2"/>
    <row r="9776" hidden="1" x14ac:dyDescent="0.2"/>
    <row r="9777" hidden="1" x14ac:dyDescent="0.2"/>
    <row r="9778" hidden="1" x14ac:dyDescent="0.2"/>
    <row r="9779" hidden="1" x14ac:dyDescent="0.2"/>
    <row r="9780" hidden="1" x14ac:dyDescent="0.2"/>
    <row r="9781" hidden="1" x14ac:dyDescent="0.2"/>
    <row r="9782" hidden="1" x14ac:dyDescent="0.2"/>
    <row r="9783" hidden="1" x14ac:dyDescent="0.2"/>
    <row r="9784" hidden="1" x14ac:dyDescent="0.2"/>
    <row r="9785" hidden="1" x14ac:dyDescent="0.2"/>
    <row r="9786" hidden="1" x14ac:dyDescent="0.2"/>
    <row r="9787" hidden="1" x14ac:dyDescent="0.2"/>
    <row r="9788" hidden="1" x14ac:dyDescent="0.2"/>
    <row r="9789" hidden="1" x14ac:dyDescent="0.2"/>
    <row r="9790" hidden="1" x14ac:dyDescent="0.2"/>
    <row r="9791" hidden="1" x14ac:dyDescent="0.2"/>
    <row r="9792" hidden="1" x14ac:dyDescent="0.2"/>
    <row r="9793" hidden="1" x14ac:dyDescent="0.2"/>
    <row r="9794" hidden="1" x14ac:dyDescent="0.2"/>
    <row r="9795" hidden="1" x14ac:dyDescent="0.2"/>
    <row r="9796" hidden="1" x14ac:dyDescent="0.2"/>
    <row r="9797" hidden="1" x14ac:dyDescent="0.2"/>
    <row r="9798" hidden="1" x14ac:dyDescent="0.2"/>
    <row r="9799" hidden="1" x14ac:dyDescent="0.2"/>
    <row r="9800" hidden="1" x14ac:dyDescent="0.2"/>
    <row r="9801" hidden="1" x14ac:dyDescent="0.2"/>
    <row r="9802" hidden="1" x14ac:dyDescent="0.2"/>
    <row r="9803" hidden="1" x14ac:dyDescent="0.2"/>
    <row r="9804" hidden="1" x14ac:dyDescent="0.2"/>
    <row r="9805" hidden="1" x14ac:dyDescent="0.2"/>
    <row r="9806" hidden="1" x14ac:dyDescent="0.2"/>
    <row r="9807" hidden="1" x14ac:dyDescent="0.2"/>
    <row r="9808" hidden="1" x14ac:dyDescent="0.2"/>
    <row r="9809" hidden="1" x14ac:dyDescent="0.2"/>
    <row r="9810" hidden="1" x14ac:dyDescent="0.2"/>
    <row r="9811" hidden="1" x14ac:dyDescent="0.2"/>
    <row r="9812" hidden="1" x14ac:dyDescent="0.2"/>
    <row r="9813" hidden="1" x14ac:dyDescent="0.2"/>
    <row r="9814" hidden="1" x14ac:dyDescent="0.2"/>
    <row r="9815" hidden="1" x14ac:dyDescent="0.2"/>
    <row r="9816" hidden="1" x14ac:dyDescent="0.2"/>
    <row r="9817" hidden="1" x14ac:dyDescent="0.2"/>
    <row r="9818" hidden="1" x14ac:dyDescent="0.2"/>
    <row r="9819" hidden="1" x14ac:dyDescent="0.2"/>
    <row r="9820" hidden="1" x14ac:dyDescent="0.2"/>
    <row r="9821" hidden="1" x14ac:dyDescent="0.2"/>
    <row r="9822" hidden="1" x14ac:dyDescent="0.2"/>
    <row r="9823" hidden="1" x14ac:dyDescent="0.2"/>
    <row r="9824" hidden="1" x14ac:dyDescent="0.2"/>
    <row r="9825" hidden="1" x14ac:dyDescent="0.2"/>
    <row r="9826" hidden="1" x14ac:dyDescent="0.2"/>
    <row r="9827" hidden="1" x14ac:dyDescent="0.2"/>
    <row r="9828" hidden="1" x14ac:dyDescent="0.2"/>
    <row r="9829" hidden="1" x14ac:dyDescent="0.2"/>
    <row r="9830" hidden="1" x14ac:dyDescent="0.2"/>
    <row r="9831" hidden="1" x14ac:dyDescent="0.2"/>
    <row r="9832" hidden="1" x14ac:dyDescent="0.2"/>
    <row r="9833" hidden="1" x14ac:dyDescent="0.2"/>
    <row r="9834" hidden="1" x14ac:dyDescent="0.2"/>
    <row r="9835" hidden="1" x14ac:dyDescent="0.2"/>
    <row r="9836" hidden="1" x14ac:dyDescent="0.2"/>
    <row r="9837" hidden="1" x14ac:dyDescent="0.2"/>
    <row r="9838" hidden="1" x14ac:dyDescent="0.2"/>
    <row r="9839" hidden="1" x14ac:dyDescent="0.2"/>
    <row r="9840" hidden="1" x14ac:dyDescent="0.2"/>
    <row r="9841" hidden="1" x14ac:dyDescent="0.2"/>
    <row r="9842" hidden="1" x14ac:dyDescent="0.2"/>
    <row r="9843" hidden="1" x14ac:dyDescent="0.2"/>
    <row r="9844" hidden="1" x14ac:dyDescent="0.2"/>
    <row r="9845" hidden="1" x14ac:dyDescent="0.2"/>
    <row r="9846" hidden="1" x14ac:dyDescent="0.2"/>
    <row r="9847" hidden="1" x14ac:dyDescent="0.2"/>
    <row r="9848" hidden="1" x14ac:dyDescent="0.2"/>
    <row r="9849" hidden="1" x14ac:dyDescent="0.2"/>
    <row r="9850" hidden="1" x14ac:dyDescent="0.2"/>
    <row r="9851" hidden="1" x14ac:dyDescent="0.2"/>
    <row r="9852" hidden="1" x14ac:dyDescent="0.2"/>
    <row r="9853" hidden="1" x14ac:dyDescent="0.2"/>
    <row r="9854" hidden="1" x14ac:dyDescent="0.2"/>
    <row r="9855" hidden="1" x14ac:dyDescent="0.2"/>
    <row r="9856" hidden="1" x14ac:dyDescent="0.2"/>
    <row r="9857" hidden="1" x14ac:dyDescent="0.2"/>
    <row r="9858" hidden="1" x14ac:dyDescent="0.2"/>
    <row r="9859" hidden="1" x14ac:dyDescent="0.2"/>
    <row r="9860" hidden="1" x14ac:dyDescent="0.2"/>
    <row r="9861" hidden="1" x14ac:dyDescent="0.2"/>
    <row r="9862" hidden="1" x14ac:dyDescent="0.2"/>
    <row r="9863" hidden="1" x14ac:dyDescent="0.2"/>
    <row r="9864" hidden="1" x14ac:dyDescent="0.2"/>
    <row r="9865" hidden="1" x14ac:dyDescent="0.2"/>
    <row r="9866" hidden="1" x14ac:dyDescent="0.2"/>
    <row r="9867" hidden="1" x14ac:dyDescent="0.2"/>
    <row r="9868" hidden="1" x14ac:dyDescent="0.2"/>
    <row r="9869" hidden="1" x14ac:dyDescent="0.2"/>
    <row r="9870" hidden="1" x14ac:dyDescent="0.2"/>
    <row r="9871" hidden="1" x14ac:dyDescent="0.2"/>
    <row r="9872" hidden="1" x14ac:dyDescent="0.2"/>
    <row r="9873" hidden="1" x14ac:dyDescent="0.2"/>
    <row r="9874" hidden="1" x14ac:dyDescent="0.2"/>
    <row r="9875" hidden="1" x14ac:dyDescent="0.2"/>
    <row r="9876" hidden="1" x14ac:dyDescent="0.2"/>
    <row r="9877" hidden="1" x14ac:dyDescent="0.2"/>
    <row r="9878" hidden="1" x14ac:dyDescent="0.2"/>
    <row r="9879" hidden="1" x14ac:dyDescent="0.2"/>
    <row r="9880" hidden="1" x14ac:dyDescent="0.2"/>
    <row r="9881" hidden="1" x14ac:dyDescent="0.2"/>
    <row r="9882" hidden="1" x14ac:dyDescent="0.2"/>
    <row r="9883" hidden="1" x14ac:dyDescent="0.2"/>
    <row r="9884" hidden="1" x14ac:dyDescent="0.2"/>
    <row r="9885" hidden="1" x14ac:dyDescent="0.2"/>
    <row r="9886" hidden="1" x14ac:dyDescent="0.2"/>
    <row r="9887" hidden="1" x14ac:dyDescent="0.2"/>
    <row r="9888" hidden="1" x14ac:dyDescent="0.2"/>
    <row r="9889" hidden="1" x14ac:dyDescent="0.2"/>
    <row r="9890" hidden="1" x14ac:dyDescent="0.2"/>
    <row r="9891" hidden="1" x14ac:dyDescent="0.2"/>
    <row r="9892" hidden="1" x14ac:dyDescent="0.2"/>
    <row r="9893" hidden="1" x14ac:dyDescent="0.2"/>
    <row r="9894" hidden="1" x14ac:dyDescent="0.2"/>
    <row r="9895" hidden="1" x14ac:dyDescent="0.2"/>
    <row r="9896" hidden="1" x14ac:dyDescent="0.2"/>
    <row r="9897" hidden="1" x14ac:dyDescent="0.2"/>
    <row r="9898" hidden="1" x14ac:dyDescent="0.2"/>
    <row r="9899" hidden="1" x14ac:dyDescent="0.2"/>
    <row r="9900" hidden="1" x14ac:dyDescent="0.2"/>
    <row r="9901" hidden="1" x14ac:dyDescent="0.2"/>
    <row r="9902" hidden="1" x14ac:dyDescent="0.2"/>
    <row r="9903" hidden="1" x14ac:dyDescent="0.2"/>
    <row r="9904" hidden="1" x14ac:dyDescent="0.2"/>
    <row r="9905" hidden="1" x14ac:dyDescent="0.2"/>
    <row r="9906" hidden="1" x14ac:dyDescent="0.2"/>
    <row r="9907" hidden="1" x14ac:dyDescent="0.2"/>
    <row r="9908" hidden="1" x14ac:dyDescent="0.2"/>
    <row r="9909" hidden="1" x14ac:dyDescent="0.2"/>
    <row r="9910" hidden="1" x14ac:dyDescent="0.2"/>
    <row r="9911" hidden="1" x14ac:dyDescent="0.2"/>
    <row r="9912" hidden="1" x14ac:dyDescent="0.2"/>
    <row r="9913" hidden="1" x14ac:dyDescent="0.2"/>
    <row r="9914" hidden="1" x14ac:dyDescent="0.2"/>
    <row r="9915" hidden="1" x14ac:dyDescent="0.2"/>
    <row r="9916" hidden="1" x14ac:dyDescent="0.2"/>
    <row r="9917" hidden="1" x14ac:dyDescent="0.2"/>
    <row r="9918" hidden="1" x14ac:dyDescent="0.2"/>
    <row r="9919" hidden="1" x14ac:dyDescent="0.2"/>
    <row r="9920" hidden="1" x14ac:dyDescent="0.2"/>
    <row r="9921" hidden="1" x14ac:dyDescent="0.2"/>
    <row r="9922" hidden="1" x14ac:dyDescent="0.2"/>
    <row r="9923" hidden="1" x14ac:dyDescent="0.2"/>
    <row r="9924" hidden="1" x14ac:dyDescent="0.2"/>
    <row r="9925" hidden="1" x14ac:dyDescent="0.2"/>
    <row r="9926" hidden="1" x14ac:dyDescent="0.2"/>
    <row r="9927" hidden="1" x14ac:dyDescent="0.2"/>
    <row r="9928" hidden="1" x14ac:dyDescent="0.2"/>
    <row r="9929" hidden="1" x14ac:dyDescent="0.2"/>
    <row r="9930" hidden="1" x14ac:dyDescent="0.2"/>
    <row r="9931" hidden="1" x14ac:dyDescent="0.2"/>
    <row r="9932" hidden="1" x14ac:dyDescent="0.2"/>
    <row r="9933" hidden="1" x14ac:dyDescent="0.2"/>
    <row r="9934" hidden="1" x14ac:dyDescent="0.2"/>
    <row r="9935" hidden="1" x14ac:dyDescent="0.2"/>
    <row r="9936" hidden="1" x14ac:dyDescent="0.2"/>
    <row r="9937" hidden="1" x14ac:dyDescent="0.2"/>
    <row r="9938" hidden="1" x14ac:dyDescent="0.2"/>
    <row r="9939" hidden="1" x14ac:dyDescent="0.2"/>
    <row r="9940" hidden="1" x14ac:dyDescent="0.2"/>
    <row r="9941" hidden="1" x14ac:dyDescent="0.2"/>
    <row r="9942" hidden="1" x14ac:dyDescent="0.2"/>
    <row r="9943" hidden="1" x14ac:dyDescent="0.2"/>
    <row r="9944" hidden="1" x14ac:dyDescent="0.2"/>
    <row r="9945" hidden="1" x14ac:dyDescent="0.2"/>
    <row r="9946" hidden="1" x14ac:dyDescent="0.2"/>
    <row r="9947" hidden="1" x14ac:dyDescent="0.2"/>
    <row r="9948" hidden="1" x14ac:dyDescent="0.2"/>
    <row r="9949" hidden="1" x14ac:dyDescent="0.2"/>
    <row r="9950" hidden="1" x14ac:dyDescent="0.2"/>
    <row r="9951" hidden="1" x14ac:dyDescent="0.2"/>
    <row r="9952" hidden="1" x14ac:dyDescent="0.2"/>
    <row r="9953" hidden="1" x14ac:dyDescent="0.2"/>
    <row r="9954" hidden="1" x14ac:dyDescent="0.2"/>
    <row r="9955" hidden="1" x14ac:dyDescent="0.2"/>
    <row r="9956" hidden="1" x14ac:dyDescent="0.2"/>
    <row r="9957" hidden="1" x14ac:dyDescent="0.2"/>
    <row r="9958" hidden="1" x14ac:dyDescent="0.2"/>
    <row r="9959" hidden="1" x14ac:dyDescent="0.2"/>
    <row r="9960" hidden="1" x14ac:dyDescent="0.2"/>
    <row r="9961" hidden="1" x14ac:dyDescent="0.2"/>
    <row r="9962" hidden="1" x14ac:dyDescent="0.2"/>
    <row r="9963" hidden="1" x14ac:dyDescent="0.2"/>
    <row r="9964" hidden="1" x14ac:dyDescent="0.2"/>
    <row r="9965" hidden="1" x14ac:dyDescent="0.2"/>
    <row r="9966" hidden="1" x14ac:dyDescent="0.2"/>
    <row r="9967" hidden="1" x14ac:dyDescent="0.2"/>
    <row r="9968" hidden="1" x14ac:dyDescent="0.2"/>
    <row r="9969" hidden="1" x14ac:dyDescent="0.2"/>
    <row r="9970" hidden="1" x14ac:dyDescent="0.2"/>
    <row r="9971" hidden="1" x14ac:dyDescent="0.2"/>
    <row r="9972" hidden="1" x14ac:dyDescent="0.2"/>
    <row r="9973" hidden="1" x14ac:dyDescent="0.2"/>
    <row r="9974" hidden="1" x14ac:dyDescent="0.2"/>
    <row r="9975" hidden="1" x14ac:dyDescent="0.2"/>
    <row r="9976" hidden="1" x14ac:dyDescent="0.2"/>
    <row r="9977" hidden="1" x14ac:dyDescent="0.2"/>
    <row r="9978" hidden="1" x14ac:dyDescent="0.2"/>
    <row r="9979" hidden="1" x14ac:dyDescent="0.2"/>
    <row r="9980" hidden="1" x14ac:dyDescent="0.2"/>
    <row r="9981" hidden="1" x14ac:dyDescent="0.2"/>
    <row r="9982" hidden="1" x14ac:dyDescent="0.2"/>
    <row r="9983" hidden="1" x14ac:dyDescent="0.2"/>
    <row r="9984" hidden="1" x14ac:dyDescent="0.2"/>
    <row r="9985" hidden="1" x14ac:dyDescent="0.2"/>
    <row r="9986" hidden="1" x14ac:dyDescent="0.2"/>
    <row r="9987" hidden="1" x14ac:dyDescent="0.2"/>
    <row r="9988" hidden="1" x14ac:dyDescent="0.2"/>
    <row r="9989" hidden="1" x14ac:dyDescent="0.2"/>
    <row r="9990" hidden="1" x14ac:dyDescent="0.2"/>
    <row r="9991" hidden="1" x14ac:dyDescent="0.2"/>
    <row r="9992" hidden="1" x14ac:dyDescent="0.2"/>
    <row r="9993" hidden="1" x14ac:dyDescent="0.2"/>
    <row r="9994" hidden="1" x14ac:dyDescent="0.2"/>
    <row r="9995" hidden="1" x14ac:dyDescent="0.2"/>
    <row r="9996" hidden="1" x14ac:dyDescent="0.2"/>
    <row r="9997" hidden="1" x14ac:dyDescent="0.2"/>
    <row r="9998" hidden="1" x14ac:dyDescent="0.2"/>
    <row r="9999" hidden="1" x14ac:dyDescent="0.2"/>
    <row r="10000" hidden="1" x14ac:dyDescent="0.2"/>
    <row r="10001" hidden="1" x14ac:dyDescent="0.2"/>
    <row r="10002" hidden="1" x14ac:dyDescent="0.2"/>
    <row r="10003" hidden="1" x14ac:dyDescent="0.2"/>
    <row r="10004" hidden="1" x14ac:dyDescent="0.2"/>
    <row r="10005" hidden="1" x14ac:dyDescent="0.2"/>
    <row r="10006" hidden="1" x14ac:dyDescent="0.2"/>
    <row r="10007" hidden="1" x14ac:dyDescent="0.2"/>
    <row r="10008" hidden="1" x14ac:dyDescent="0.2"/>
    <row r="10009" hidden="1" x14ac:dyDescent="0.2"/>
    <row r="10010" hidden="1" x14ac:dyDescent="0.2"/>
    <row r="10011" hidden="1" x14ac:dyDescent="0.2"/>
    <row r="10012" hidden="1" x14ac:dyDescent="0.2"/>
    <row r="10013" hidden="1" x14ac:dyDescent="0.2"/>
    <row r="10014" hidden="1" x14ac:dyDescent="0.2"/>
    <row r="10015" hidden="1" x14ac:dyDescent="0.2"/>
    <row r="10016" hidden="1" x14ac:dyDescent="0.2"/>
    <row r="10017" hidden="1" x14ac:dyDescent="0.2"/>
    <row r="10018" hidden="1" x14ac:dyDescent="0.2"/>
    <row r="10019" hidden="1" x14ac:dyDescent="0.2"/>
    <row r="10020" hidden="1" x14ac:dyDescent="0.2"/>
    <row r="10021" hidden="1" x14ac:dyDescent="0.2"/>
    <row r="10022" hidden="1" x14ac:dyDescent="0.2"/>
    <row r="10023" hidden="1" x14ac:dyDescent="0.2"/>
    <row r="10024" hidden="1" x14ac:dyDescent="0.2"/>
    <row r="10025" hidden="1" x14ac:dyDescent="0.2"/>
    <row r="10026" hidden="1" x14ac:dyDescent="0.2"/>
    <row r="10027" hidden="1" x14ac:dyDescent="0.2"/>
    <row r="10028" hidden="1" x14ac:dyDescent="0.2"/>
    <row r="10029" hidden="1" x14ac:dyDescent="0.2"/>
    <row r="10030" hidden="1" x14ac:dyDescent="0.2"/>
    <row r="10031" hidden="1" x14ac:dyDescent="0.2"/>
    <row r="10032" hidden="1" x14ac:dyDescent="0.2"/>
    <row r="10033" hidden="1" x14ac:dyDescent="0.2"/>
    <row r="10034" hidden="1" x14ac:dyDescent="0.2"/>
    <row r="10035" hidden="1" x14ac:dyDescent="0.2"/>
    <row r="10036" hidden="1" x14ac:dyDescent="0.2"/>
    <row r="10037" hidden="1" x14ac:dyDescent="0.2"/>
    <row r="10038" hidden="1" x14ac:dyDescent="0.2"/>
    <row r="10039" hidden="1" x14ac:dyDescent="0.2"/>
    <row r="10040" hidden="1" x14ac:dyDescent="0.2"/>
    <row r="10041" hidden="1" x14ac:dyDescent="0.2"/>
    <row r="10042" hidden="1" x14ac:dyDescent="0.2"/>
    <row r="10043" hidden="1" x14ac:dyDescent="0.2"/>
    <row r="10044" hidden="1" x14ac:dyDescent="0.2"/>
    <row r="10045" hidden="1" x14ac:dyDescent="0.2"/>
    <row r="10046" hidden="1" x14ac:dyDescent="0.2"/>
    <row r="10047" hidden="1" x14ac:dyDescent="0.2"/>
    <row r="10048" hidden="1" x14ac:dyDescent="0.2"/>
    <row r="10049" hidden="1" x14ac:dyDescent="0.2"/>
    <row r="10050" hidden="1" x14ac:dyDescent="0.2"/>
    <row r="10051" hidden="1" x14ac:dyDescent="0.2"/>
    <row r="10052" hidden="1" x14ac:dyDescent="0.2"/>
    <row r="10053" hidden="1" x14ac:dyDescent="0.2"/>
    <row r="10054" hidden="1" x14ac:dyDescent="0.2"/>
    <row r="10055" hidden="1" x14ac:dyDescent="0.2"/>
    <row r="10056" hidden="1" x14ac:dyDescent="0.2"/>
    <row r="10057" hidden="1" x14ac:dyDescent="0.2"/>
    <row r="10058" hidden="1" x14ac:dyDescent="0.2"/>
    <row r="10059" hidden="1" x14ac:dyDescent="0.2"/>
    <row r="10060" hidden="1" x14ac:dyDescent="0.2"/>
    <row r="10061" hidden="1" x14ac:dyDescent="0.2"/>
    <row r="10062" hidden="1" x14ac:dyDescent="0.2"/>
    <row r="10063" hidden="1" x14ac:dyDescent="0.2"/>
    <row r="10064" hidden="1" x14ac:dyDescent="0.2"/>
    <row r="10065" hidden="1" x14ac:dyDescent="0.2"/>
    <row r="10066" hidden="1" x14ac:dyDescent="0.2"/>
    <row r="10067" hidden="1" x14ac:dyDescent="0.2"/>
    <row r="10068" hidden="1" x14ac:dyDescent="0.2"/>
    <row r="10069" hidden="1" x14ac:dyDescent="0.2"/>
    <row r="10070" hidden="1" x14ac:dyDescent="0.2"/>
    <row r="10071" hidden="1" x14ac:dyDescent="0.2"/>
    <row r="10072" hidden="1" x14ac:dyDescent="0.2"/>
    <row r="10073" hidden="1" x14ac:dyDescent="0.2"/>
    <row r="10074" hidden="1" x14ac:dyDescent="0.2"/>
    <row r="10075" hidden="1" x14ac:dyDescent="0.2"/>
    <row r="10076" hidden="1" x14ac:dyDescent="0.2"/>
    <row r="10077" hidden="1" x14ac:dyDescent="0.2"/>
    <row r="10078" hidden="1" x14ac:dyDescent="0.2"/>
    <row r="10079" hidden="1" x14ac:dyDescent="0.2"/>
    <row r="10080" hidden="1" x14ac:dyDescent="0.2"/>
    <row r="10081" hidden="1" x14ac:dyDescent="0.2"/>
    <row r="10082" hidden="1" x14ac:dyDescent="0.2"/>
    <row r="10083" hidden="1" x14ac:dyDescent="0.2"/>
    <row r="10084" hidden="1" x14ac:dyDescent="0.2"/>
    <row r="10085" hidden="1" x14ac:dyDescent="0.2"/>
    <row r="10086" hidden="1" x14ac:dyDescent="0.2"/>
    <row r="10087" hidden="1" x14ac:dyDescent="0.2"/>
    <row r="10088" hidden="1" x14ac:dyDescent="0.2"/>
    <row r="10089" hidden="1" x14ac:dyDescent="0.2"/>
    <row r="10090" hidden="1" x14ac:dyDescent="0.2"/>
    <row r="10091" hidden="1" x14ac:dyDescent="0.2"/>
    <row r="10092" hidden="1" x14ac:dyDescent="0.2"/>
    <row r="10093" hidden="1" x14ac:dyDescent="0.2"/>
    <row r="10094" hidden="1" x14ac:dyDescent="0.2"/>
    <row r="10095" hidden="1" x14ac:dyDescent="0.2"/>
    <row r="10096" hidden="1" x14ac:dyDescent="0.2"/>
    <row r="10097" hidden="1" x14ac:dyDescent="0.2"/>
    <row r="10098" hidden="1" x14ac:dyDescent="0.2"/>
    <row r="10099" hidden="1" x14ac:dyDescent="0.2"/>
    <row r="10100" hidden="1" x14ac:dyDescent="0.2"/>
    <row r="10101" hidden="1" x14ac:dyDescent="0.2"/>
    <row r="10102" hidden="1" x14ac:dyDescent="0.2"/>
    <row r="10103" hidden="1" x14ac:dyDescent="0.2"/>
    <row r="10104" hidden="1" x14ac:dyDescent="0.2"/>
    <row r="10105" hidden="1" x14ac:dyDescent="0.2"/>
    <row r="10106" hidden="1" x14ac:dyDescent="0.2"/>
    <row r="10107" hidden="1" x14ac:dyDescent="0.2"/>
    <row r="10108" hidden="1" x14ac:dyDescent="0.2"/>
    <row r="10109" hidden="1" x14ac:dyDescent="0.2"/>
    <row r="10110" hidden="1" x14ac:dyDescent="0.2"/>
    <row r="10111" hidden="1" x14ac:dyDescent="0.2"/>
    <row r="10112" hidden="1" x14ac:dyDescent="0.2"/>
    <row r="10113" hidden="1" x14ac:dyDescent="0.2"/>
    <row r="10114" hidden="1" x14ac:dyDescent="0.2"/>
    <row r="10115" hidden="1" x14ac:dyDescent="0.2"/>
    <row r="10116" hidden="1" x14ac:dyDescent="0.2"/>
    <row r="10117" hidden="1" x14ac:dyDescent="0.2"/>
    <row r="10118" hidden="1" x14ac:dyDescent="0.2"/>
    <row r="10119" hidden="1" x14ac:dyDescent="0.2"/>
    <row r="10120" hidden="1" x14ac:dyDescent="0.2"/>
    <row r="10121" hidden="1" x14ac:dyDescent="0.2"/>
    <row r="10122" hidden="1" x14ac:dyDescent="0.2"/>
    <row r="10123" hidden="1" x14ac:dyDescent="0.2"/>
    <row r="10124" hidden="1" x14ac:dyDescent="0.2"/>
    <row r="10125" hidden="1" x14ac:dyDescent="0.2"/>
    <row r="10126" hidden="1" x14ac:dyDescent="0.2"/>
    <row r="10127" hidden="1" x14ac:dyDescent="0.2"/>
    <row r="10128" hidden="1" x14ac:dyDescent="0.2"/>
    <row r="10129" hidden="1" x14ac:dyDescent="0.2"/>
    <row r="10130" hidden="1" x14ac:dyDescent="0.2"/>
    <row r="10131" hidden="1" x14ac:dyDescent="0.2"/>
    <row r="10132" hidden="1" x14ac:dyDescent="0.2"/>
    <row r="10133" hidden="1" x14ac:dyDescent="0.2"/>
    <row r="10134" hidden="1" x14ac:dyDescent="0.2"/>
    <row r="10135" hidden="1" x14ac:dyDescent="0.2"/>
    <row r="10136" hidden="1" x14ac:dyDescent="0.2"/>
    <row r="10137" hidden="1" x14ac:dyDescent="0.2"/>
    <row r="10138" hidden="1" x14ac:dyDescent="0.2"/>
    <row r="10139" hidden="1" x14ac:dyDescent="0.2"/>
    <row r="10140" hidden="1" x14ac:dyDescent="0.2"/>
    <row r="10141" hidden="1" x14ac:dyDescent="0.2"/>
    <row r="10142" hidden="1" x14ac:dyDescent="0.2"/>
    <row r="10143" hidden="1" x14ac:dyDescent="0.2"/>
    <row r="10144" hidden="1" x14ac:dyDescent="0.2"/>
    <row r="10145" hidden="1" x14ac:dyDescent="0.2"/>
    <row r="10146" hidden="1" x14ac:dyDescent="0.2"/>
    <row r="10147" hidden="1" x14ac:dyDescent="0.2"/>
    <row r="10148" hidden="1" x14ac:dyDescent="0.2"/>
    <row r="10149" hidden="1" x14ac:dyDescent="0.2"/>
    <row r="10150" hidden="1" x14ac:dyDescent="0.2"/>
    <row r="10151" hidden="1" x14ac:dyDescent="0.2"/>
    <row r="10152" hidden="1" x14ac:dyDescent="0.2"/>
    <row r="10153" hidden="1" x14ac:dyDescent="0.2"/>
    <row r="10154" hidden="1" x14ac:dyDescent="0.2"/>
    <row r="10155" hidden="1" x14ac:dyDescent="0.2"/>
    <row r="10156" hidden="1" x14ac:dyDescent="0.2"/>
    <row r="10157" hidden="1" x14ac:dyDescent="0.2"/>
    <row r="10158" hidden="1" x14ac:dyDescent="0.2"/>
    <row r="10159" hidden="1" x14ac:dyDescent="0.2"/>
    <row r="10160" hidden="1" x14ac:dyDescent="0.2"/>
    <row r="10161" hidden="1" x14ac:dyDescent="0.2"/>
    <row r="10162" hidden="1" x14ac:dyDescent="0.2"/>
    <row r="10163" hidden="1" x14ac:dyDescent="0.2"/>
    <row r="10164" hidden="1" x14ac:dyDescent="0.2"/>
    <row r="10165" hidden="1" x14ac:dyDescent="0.2"/>
    <row r="10166" hidden="1" x14ac:dyDescent="0.2"/>
    <row r="10167" hidden="1" x14ac:dyDescent="0.2"/>
    <row r="10168" hidden="1" x14ac:dyDescent="0.2"/>
    <row r="10169" hidden="1" x14ac:dyDescent="0.2"/>
    <row r="10170" hidden="1" x14ac:dyDescent="0.2"/>
    <row r="10171" hidden="1" x14ac:dyDescent="0.2"/>
    <row r="10172" hidden="1" x14ac:dyDescent="0.2"/>
    <row r="10173" hidden="1" x14ac:dyDescent="0.2"/>
    <row r="10174" hidden="1" x14ac:dyDescent="0.2"/>
    <row r="10175" hidden="1" x14ac:dyDescent="0.2"/>
    <row r="10176" hidden="1" x14ac:dyDescent="0.2"/>
    <row r="10177" hidden="1" x14ac:dyDescent="0.2"/>
    <row r="10178" hidden="1" x14ac:dyDescent="0.2"/>
    <row r="10179" hidden="1" x14ac:dyDescent="0.2"/>
    <row r="10180" hidden="1" x14ac:dyDescent="0.2"/>
    <row r="10181" hidden="1" x14ac:dyDescent="0.2"/>
    <row r="10182" hidden="1" x14ac:dyDescent="0.2"/>
    <row r="10183" hidden="1" x14ac:dyDescent="0.2"/>
    <row r="10184" hidden="1" x14ac:dyDescent="0.2"/>
    <row r="10185" hidden="1" x14ac:dyDescent="0.2"/>
    <row r="10186" hidden="1" x14ac:dyDescent="0.2"/>
    <row r="10187" hidden="1" x14ac:dyDescent="0.2"/>
    <row r="10188" hidden="1" x14ac:dyDescent="0.2"/>
    <row r="10189" hidden="1" x14ac:dyDescent="0.2"/>
    <row r="10190" hidden="1" x14ac:dyDescent="0.2"/>
    <row r="10191" hidden="1" x14ac:dyDescent="0.2"/>
    <row r="10192" hidden="1" x14ac:dyDescent="0.2"/>
    <row r="10193" hidden="1" x14ac:dyDescent="0.2"/>
    <row r="10194" hidden="1" x14ac:dyDescent="0.2"/>
    <row r="10195" hidden="1" x14ac:dyDescent="0.2"/>
    <row r="10196" hidden="1" x14ac:dyDescent="0.2"/>
    <row r="10197" hidden="1" x14ac:dyDescent="0.2"/>
    <row r="10198" hidden="1" x14ac:dyDescent="0.2"/>
    <row r="10199" hidden="1" x14ac:dyDescent="0.2"/>
    <row r="10200" hidden="1" x14ac:dyDescent="0.2"/>
    <row r="10201" hidden="1" x14ac:dyDescent="0.2"/>
    <row r="10202" hidden="1" x14ac:dyDescent="0.2"/>
    <row r="10203" hidden="1" x14ac:dyDescent="0.2"/>
    <row r="10204" hidden="1" x14ac:dyDescent="0.2"/>
    <row r="10205" hidden="1" x14ac:dyDescent="0.2"/>
    <row r="10206" hidden="1" x14ac:dyDescent="0.2"/>
    <row r="10207" hidden="1" x14ac:dyDescent="0.2"/>
    <row r="10208" hidden="1" x14ac:dyDescent="0.2"/>
    <row r="10209" hidden="1" x14ac:dyDescent="0.2"/>
    <row r="10210" hidden="1" x14ac:dyDescent="0.2"/>
    <row r="10211" hidden="1" x14ac:dyDescent="0.2"/>
    <row r="10212" hidden="1" x14ac:dyDescent="0.2"/>
    <row r="10213" hidden="1" x14ac:dyDescent="0.2"/>
    <row r="10214" hidden="1" x14ac:dyDescent="0.2"/>
    <row r="10215" hidden="1" x14ac:dyDescent="0.2"/>
    <row r="10216" hidden="1" x14ac:dyDescent="0.2"/>
    <row r="10217" hidden="1" x14ac:dyDescent="0.2"/>
    <row r="10218" hidden="1" x14ac:dyDescent="0.2"/>
    <row r="10219" hidden="1" x14ac:dyDescent="0.2"/>
    <row r="10220" hidden="1" x14ac:dyDescent="0.2"/>
    <row r="10221" hidden="1" x14ac:dyDescent="0.2"/>
    <row r="10222" hidden="1" x14ac:dyDescent="0.2"/>
    <row r="10223" hidden="1" x14ac:dyDescent="0.2"/>
    <row r="10224" hidden="1" x14ac:dyDescent="0.2"/>
    <row r="10225" hidden="1" x14ac:dyDescent="0.2"/>
    <row r="10226" hidden="1" x14ac:dyDescent="0.2"/>
    <row r="10227" hidden="1" x14ac:dyDescent="0.2"/>
    <row r="10228" hidden="1" x14ac:dyDescent="0.2"/>
    <row r="10229" hidden="1" x14ac:dyDescent="0.2"/>
    <row r="10230" hidden="1" x14ac:dyDescent="0.2"/>
    <row r="10231" hidden="1" x14ac:dyDescent="0.2"/>
    <row r="10232" hidden="1" x14ac:dyDescent="0.2"/>
    <row r="10233" hidden="1" x14ac:dyDescent="0.2"/>
    <row r="10234" hidden="1" x14ac:dyDescent="0.2"/>
    <row r="10235" hidden="1" x14ac:dyDescent="0.2"/>
    <row r="10236" hidden="1" x14ac:dyDescent="0.2"/>
    <row r="10237" hidden="1" x14ac:dyDescent="0.2"/>
    <row r="10238" hidden="1" x14ac:dyDescent="0.2"/>
    <row r="10239" hidden="1" x14ac:dyDescent="0.2"/>
    <row r="10240" hidden="1" x14ac:dyDescent="0.2"/>
    <row r="10241" hidden="1" x14ac:dyDescent="0.2"/>
    <row r="10242" hidden="1" x14ac:dyDescent="0.2"/>
    <row r="10243" hidden="1" x14ac:dyDescent="0.2"/>
    <row r="10244" hidden="1" x14ac:dyDescent="0.2"/>
    <row r="10245" hidden="1" x14ac:dyDescent="0.2"/>
    <row r="10246" hidden="1" x14ac:dyDescent="0.2"/>
    <row r="10247" hidden="1" x14ac:dyDescent="0.2"/>
    <row r="10248" hidden="1" x14ac:dyDescent="0.2"/>
    <row r="10249" hidden="1" x14ac:dyDescent="0.2"/>
    <row r="10250" hidden="1" x14ac:dyDescent="0.2"/>
    <row r="10251" hidden="1" x14ac:dyDescent="0.2"/>
    <row r="10252" hidden="1" x14ac:dyDescent="0.2"/>
    <row r="10253" hidden="1" x14ac:dyDescent="0.2"/>
    <row r="10254" hidden="1" x14ac:dyDescent="0.2"/>
    <row r="10255" hidden="1" x14ac:dyDescent="0.2"/>
    <row r="10256" hidden="1" x14ac:dyDescent="0.2"/>
    <row r="10257" hidden="1" x14ac:dyDescent="0.2"/>
    <row r="10258" hidden="1" x14ac:dyDescent="0.2"/>
    <row r="10259" hidden="1" x14ac:dyDescent="0.2"/>
    <row r="10260" hidden="1" x14ac:dyDescent="0.2"/>
    <row r="10261" hidden="1" x14ac:dyDescent="0.2"/>
    <row r="10262" hidden="1" x14ac:dyDescent="0.2"/>
    <row r="10263" hidden="1" x14ac:dyDescent="0.2"/>
    <row r="10264" hidden="1" x14ac:dyDescent="0.2"/>
    <row r="10265" hidden="1" x14ac:dyDescent="0.2"/>
    <row r="10266" hidden="1" x14ac:dyDescent="0.2"/>
    <row r="10267" hidden="1" x14ac:dyDescent="0.2"/>
    <row r="10268" hidden="1" x14ac:dyDescent="0.2"/>
    <row r="10269" hidden="1" x14ac:dyDescent="0.2"/>
    <row r="10270" hidden="1" x14ac:dyDescent="0.2"/>
    <row r="10271" hidden="1" x14ac:dyDescent="0.2"/>
    <row r="10272" hidden="1" x14ac:dyDescent="0.2"/>
    <row r="10273" hidden="1" x14ac:dyDescent="0.2"/>
    <row r="10274" hidden="1" x14ac:dyDescent="0.2"/>
    <row r="10275" hidden="1" x14ac:dyDescent="0.2"/>
    <row r="10276" hidden="1" x14ac:dyDescent="0.2"/>
    <row r="10277" hidden="1" x14ac:dyDescent="0.2"/>
    <row r="10278" hidden="1" x14ac:dyDescent="0.2"/>
    <row r="10279" hidden="1" x14ac:dyDescent="0.2"/>
    <row r="10280" hidden="1" x14ac:dyDescent="0.2"/>
    <row r="10281" hidden="1" x14ac:dyDescent="0.2"/>
    <row r="10282" hidden="1" x14ac:dyDescent="0.2"/>
    <row r="10283" hidden="1" x14ac:dyDescent="0.2"/>
    <row r="10284" hidden="1" x14ac:dyDescent="0.2"/>
    <row r="10285" hidden="1" x14ac:dyDescent="0.2"/>
    <row r="10286" hidden="1" x14ac:dyDescent="0.2"/>
    <row r="10287" hidden="1" x14ac:dyDescent="0.2"/>
    <row r="10288" hidden="1" x14ac:dyDescent="0.2"/>
    <row r="10289" hidden="1" x14ac:dyDescent="0.2"/>
    <row r="10290" hidden="1" x14ac:dyDescent="0.2"/>
    <row r="10291" hidden="1" x14ac:dyDescent="0.2"/>
    <row r="10292" hidden="1" x14ac:dyDescent="0.2"/>
    <row r="10293" hidden="1" x14ac:dyDescent="0.2"/>
    <row r="10294" hidden="1" x14ac:dyDescent="0.2"/>
    <row r="10295" hidden="1" x14ac:dyDescent="0.2"/>
    <row r="10296" hidden="1" x14ac:dyDescent="0.2"/>
    <row r="10297" hidden="1" x14ac:dyDescent="0.2"/>
    <row r="10298" hidden="1" x14ac:dyDescent="0.2"/>
    <row r="10299" hidden="1" x14ac:dyDescent="0.2"/>
    <row r="10300" hidden="1" x14ac:dyDescent="0.2"/>
    <row r="10301" hidden="1" x14ac:dyDescent="0.2"/>
    <row r="10302" hidden="1" x14ac:dyDescent="0.2"/>
    <row r="10303" hidden="1" x14ac:dyDescent="0.2"/>
    <row r="10304" hidden="1" x14ac:dyDescent="0.2"/>
    <row r="10305" hidden="1" x14ac:dyDescent="0.2"/>
    <row r="10306" hidden="1" x14ac:dyDescent="0.2"/>
    <row r="10307" hidden="1" x14ac:dyDescent="0.2"/>
    <row r="10308" hidden="1" x14ac:dyDescent="0.2"/>
    <row r="10309" hidden="1" x14ac:dyDescent="0.2"/>
    <row r="10310" hidden="1" x14ac:dyDescent="0.2"/>
    <row r="10311" hidden="1" x14ac:dyDescent="0.2"/>
    <row r="10312" hidden="1" x14ac:dyDescent="0.2"/>
    <row r="10313" hidden="1" x14ac:dyDescent="0.2"/>
    <row r="10314" hidden="1" x14ac:dyDescent="0.2"/>
    <row r="10315" hidden="1" x14ac:dyDescent="0.2"/>
    <row r="10316" hidden="1" x14ac:dyDescent="0.2"/>
    <row r="10317" hidden="1" x14ac:dyDescent="0.2"/>
    <row r="10318" hidden="1" x14ac:dyDescent="0.2"/>
    <row r="10319" hidden="1" x14ac:dyDescent="0.2"/>
    <row r="10320" hidden="1" x14ac:dyDescent="0.2"/>
    <row r="10321" hidden="1" x14ac:dyDescent="0.2"/>
    <row r="10322" hidden="1" x14ac:dyDescent="0.2"/>
    <row r="10323" hidden="1" x14ac:dyDescent="0.2"/>
    <row r="10324" hidden="1" x14ac:dyDescent="0.2"/>
    <row r="10325" hidden="1" x14ac:dyDescent="0.2"/>
    <row r="10326" hidden="1" x14ac:dyDescent="0.2"/>
    <row r="10327" hidden="1" x14ac:dyDescent="0.2"/>
    <row r="10328" hidden="1" x14ac:dyDescent="0.2"/>
    <row r="10329" hidden="1" x14ac:dyDescent="0.2"/>
    <row r="10330" hidden="1" x14ac:dyDescent="0.2"/>
    <row r="10331" hidden="1" x14ac:dyDescent="0.2"/>
    <row r="10332" hidden="1" x14ac:dyDescent="0.2"/>
    <row r="10333" hidden="1" x14ac:dyDescent="0.2"/>
    <row r="10334" hidden="1" x14ac:dyDescent="0.2"/>
    <row r="10335" hidden="1" x14ac:dyDescent="0.2"/>
    <row r="10336" hidden="1" x14ac:dyDescent="0.2"/>
    <row r="10337" hidden="1" x14ac:dyDescent="0.2"/>
    <row r="10338" hidden="1" x14ac:dyDescent="0.2"/>
    <row r="10339" hidden="1" x14ac:dyDescent="0.2"/>
    <row r="10340" hidden="1" x14ac:dyDescent="0.2"/>
    <row r="10341" hidden="1" x14ac:dyDescent="0.2"/>
    <row r="10342" hidden="1" x14ac:dyDescent="0.2"/>
    <row r="10343" hidden="1" x14ac:dyDescent="0.2"/>
    <row r="10344" hidden="1" x14ac:dyDescent="0.2"/>
    <row r="10345" hidden="1" x14ac:dyDescent="0.2"/>
    <row r="10346" hidden="1" x14ac:dyDescent="0.2"/>
    <row r="10347" hidden="1" x14ac:dyDescent="0.2"/>
    <row r="10348" hidden="1" x14ac:dyDescent="0.2"/>
    <row r="10349" hidden="1" x14ac:dyDescent="0.2"/>
    <row r="10350" hidden="1" x14ac:dyDescent="0.2"/>
    <row r="10351" hidden="1" x14ac:dyDescent="0.2"/>
    <row r="10352" hidden="1" x14ac:dyDescent="0.2"/>
    <row r="10353" hidden="1" x14ac:dyDescent="0.2"/>
    <row r="10354" hidden="1" x14ac:dyDescent="0.2"/>
    <row r="10355" hidden="1" x14ac:dyDescent="0.2"/>
    <row r="10356" hidden="1" x14ac:dyDescent="0.2"/>
    <row r="10357" hidden="1" x14ac:dyDescent="0.2"/>
    <row r="10358" hidden="1" x14ac:dyDescent="0.2"/>
    <row r="10359" hidden="1" x14ac:dyDescent="0.2"/>
    <row r="10360" hidden="1" x14ac:dyDescent="0.2"/>
    <row r="10361" hidden="1" x14ac:dyDescent="0.2"/>
    <row r="10362" hidden="1" x14ac:dyDescent="0.2"/>
    <row r="10363" hidden="1" x14ac:dyDescent="0.2"/>
    <row r="10364" hidden="1" x14ac:dyDescent="0.2"/>
    <row r="10365" hidden="1" x14ac:dyDescent="0.2"/>
    <row r="10366" hidden="1" x14ac:dyDescent="0.2"/>
    <row r="10367" hidden="1" x14ac:dyDescent="0.2"/>
    <row r="10368" hidden="1" x14ac:dyDescent="0.2"/>
    <row r="10369" hidden="1" x14ac:dyDescent="0.2"/>
    <row r="10370" hidden="1" x14ac:dyDescent="0.2"/>
    <row r="10371" hidden="1" x14ac:dyDescent="0.2"/>
    <row r="10372" hidden="1" x14ac:dyDescent="0.2"/>
    <row r="10373" hidden="1" x14ac:dyDescent="0.2"/>
    <row r="10374" hidden="1" x14ac:dyDescent="0.2"/>
    <row r="10375" hidden="1" x14ac:dyDescent="0.2"/>
    <row r="10376" hidden="1" x14ac:dyDescent="0.2"/>
    <row r="10377" hidden="1" x14ac:dyDescent="0.2"/>
    <row r="10378" hidden="1" x14ac:dyDescent="0.2"/>
    <row r="10379" hidden="1" x14ac:dyDescent="0.2"/>
    <row r="10380" hidden="1" x14ac:dyDescent="0.2"/>
    <row r="10381" hidden="1" x14ac:dyDescent="0.2"/>
    <row r="10382" hidden="1" x14ac:dyDescent="0.2"/>
    <row r="10383" hidden="1" x14ac:dyDescent="0.2"/>
    <row r="10384" hidden="1" x14ac:dyDescent="0.2"/>
    <row r="10385" hidden="1" x14ac:dyDescent="0.2"/>
    <row r="10386" hidden="1" x14ac:dyDescent="0.2"/>
    <row r="10387" hidden="1" x14ac:dyDescent="0.2"/>
    <row r="10388" hidden="1" x14ac:dyDescent="0.2"/>
    <row r="10389" hidden="1" x14ac:dyDescent="0.2"/>
    <row r="10390" hidden="1" x14ac:dyDescent="0.2"/>
    <row r="10391" hidden="1" x14ac:dyDescent="0.2"/>
    <row r="10392" hidden="1" x14ac:dyDescent="0.2"/>
    <row r="10393" hidden="1" x14ac:dyDescent="0.2"/>
    <row r="10394" hidden="1" x14ac:dyDescent="0.2"/>
    <row r="10395" hidden="1" x14ac:dyDescent="0.2"/>
    <row r="10396" hidden="1" x14ac:dyDescent="0.2"/>
    <row r="10397" hidden="1" x14ac:dyDescent="0.2"/>
    <row r="10398" hidden="1" x14ac:dyDescent="0.2"/>
    <row r="10399" hidden="1" x14ac:dyDescent="0.2"/>
    <row r="10400" hidden="1" x14ac:dyDescent="0.2"/>
    <row r="10401" hidden="1" x14ac:dyDescent="0.2"/>
    <row r="10402" hidden="1" x14ac:dyDescent="0.2"/>
    <row r="10403" hidden="1" x14ac:dyDescent="0.2"/>
    <row r="10404" hidden="1" x14ac:dyDescent="0.2"/>
    <row r="10405" hidden="1" x14ac:dyDescent="0.2"/>
    <row r="10406" hidden="1" x14ac:dyDescent="0.2"/>
    <row r="10407" hidden="1" x14ac:dyDescent="0.2"/>
    <row r="10408" hidden="1" x14ac:dyDescent="0.2"/>
    <row r="10409" hidden="1" x14ac:dyDescent="0.2"/>
    <row r="10410" hidden="1" x14ac:dyDescent="0.2"/>
    <row r="10411" hidden="1" x14ac:dyDescent="0.2"/>
    <row r="10412" hidden="1" x14ac:dyDescent="0.2"/>
    <row r="10413" hidden="1" x14ac:dyDescent="0.2"/>
    <row r="10414" hidden="1" x14ac:dyDescent="0.2"/>
    <row r="10415" hidden="1" x14ac:dyDescent="0.2"/>
    <row r="10416" hidden="1" x14ac:dyDescent="0.2"/>
    <row r="10417" hidden="1" x14ac:dyDescent="0.2"/>
    <row r="10418" hidden="1" x14ac:dyDescent="0.2"/>
    <row r="10419" hidden="1" x14ac:dyDescent="0.2"/>
    <row r="10420" hidden="1" x14ac:dyDescent="0.2"/>
    <row r="10421" hidden="1" x14ac:dyDescent="0.2"/>
    <row r="10422" hidden="1" x14ac:dyDescent="0.2"/>
    <row r="10423" hidden="1" x14ac:dyDescent="0.2"/>
    <row r="10424" hidden="1" x14ac:dyDescent="0.2"/>
    <row r="10425" hidden="1" x14ac:dyDescent="0.2"/>
    <row r="10426" hidden="1" x14ac:dyDescent="0.2"/>
    <row r="10427" hidden="1" x14ac:dyDescent="0.2"/>
    <row r="10428" hidden="1" x14ac:dyDescent="0.2"/>
    <row r="10429" hidden="1" x14ac:dyDescent="0.2"/>
    <row r="10430" hidden="1" x14ac:dyDescent="0.2"/>
    <row r="10431" hidden="1" x14ac:dyDescent="0.2"/>
    <row r="10432" hidden="1" x14ac:dyDescent="0.2"/>
    <row r="10433" hidden="1" x14ac:dyDescent="0.2"/>
    <row r="10434" hidden="1" x14ac:dyDescent="0.2"/>
    <row r="10435" hidden="1" x14ac:dyDescent="0.2"/>
    <row r="10436" hidden="1" x14ac:dyDescent="0.2"/>
    <row r="10437" hidden="1" x14ac:dyDescent="0.2"/>
    <row r="10438" hidden="1" x14ac:dyDescent="0.2"/>
    <row r="10439" hidden="1" x14ac:dyDescent="0.2"/>
    <row r="10440" hidden="1" x14ac:dyDescent="0.2"/>
    <row r="10441" hidden="1" x14ac:dyDescent="0.2"/>
    <row r="10442" hidden="1" x14ac:dyDescent="0.2"/>
    <row r="10443" hidden="1" x14ac:dyDescent="0.2"/>
    <row r="10444" hidden="1" x14ac:dyDescent="0.2"/>
    <row r="10445" hidden="1" x14ac:dyDescent="0.2"/>
    <row r="10446" hidden="1" x14ac:dyDescent="0.2"/>
    <row r="10447" hidden="1" x14ac:dyDescent="0.2"/>
    <row r="10448" hidden="1" x14ac:dyDescent="0.2"/>
    <row r="10449" hidden="1" x14ac:dyDescent="0.2"/>
    <row r="10450" hidden="1" x14ac:dyDescent="0.2"/>
    <row r="10451" hidden="1" x14ac:dyDescent="0.2"/>
    <row r="10452" hidden="1" x14ac:dyDescent="0.2"/>
    <row r="10453" hidden="1" x14ac:dyDescent="0.2"/>
    <row r="10454" hidden="1" x14ac:dyDescent="0.2"/>
    <row r="10455" hidden="1" x14ac:dyDescent="0.2"/>
    <row r="10456" hidden="1" x14ac:dyDescent="0.2"/>
    <row r="10457" hidden="1" x14ac:dyDescent="0.2"/>
    <row r="10458" hidden="1" x14ac:dyDescent="0.2"/>
    <row r="10459" hidden="1" x14ac:dyDescent="0.2"/>
    <row r="10460" hidden="1" x14ac:dyDescent="0.2"/>
    <row r="10461" hidden="1" x14ac:dyDescent="0.2"/>
    <row r="10462" hidden="1" x14ac:dyDescent="0.2"/>
    <row r="10463" hidden="1" x14ac:dyDescent="0.2"/>
    <row r="10464" hidden="1" x14ac:dyDescent="0.2"/>
    <row r="10465" hidden="1" x14ac:dyDescent="0.2"/>
    <row r="10466" hidden="1" x14ac:dyDescent="0.2"/>
    <row r="10467" hidden="1" x14ac:dyDescent="0.2"/>
    <row r="10468" hidden="1" x14ac:dyDescent="0.2"/>
    <row r="10469" hidden="1" x14ac:dyDescent="0.2"/>
    <row r="10470" hidden="1" x14ac:dyDescent="0.2"/>
    <row r="10471" hidden="1" x14ac:dyDescent="0.2"/>
    <row r="10472" hidden="1" x14ac:dyDescent="0.2"/>
    <row r="10473" hidden="1" x14ac:dyDescent="0.2"/>
    <row r="10474" hidden="1" x14ac:dyDescent="0.2"/>
    <row r="10475" hidden="1" x14ac:dyDescent="0.2"/>
    <row r="10476" hidden="1" x14ac:dyDescent="0.2"/>
    <row r="10477" hidden="1" x14ac:dyDescent="0.2"/>
    <row r="10478" hidden="1" x14ac:dyDescent="0.2"/>
    <row r="10479" hidden="1" x14ac:dyDescent="0.2"/>
    <row r="10480" hidden="1" x14ac:dyDescent="0.2"/>
    <row r="10481" hidden="1" x14ac:dyDescent="0.2"/>
    <row r="10482" hidden="1" x14ac:dyDescent="0.2"/>
    <row r="10483" hidden="1" x14ac:dyDescent="0.2"/>
    <row r="10484" hidden="1" x14ac:dyDescent="0.2"/>
    <row r="10485" hidden="1" x14ac:dyDescent="0.2"/>
    <row r="10486" hidden="1" x14ac:dyDescent="0.2"/>
    <row r="10487" hidden="1" x14ac:dyDescent="0.2"/>
    <row r="10488" hidden="1" x14ac:dyDescent="0.2"/>
    <row r="10489" hidden="1" x14ac:dyDescent="0.2"/>
    <row r="10490" hidden="1" x14ac:dyDescent="0.2"/>
    <row r="10491" hidden="1" x14ac:dyDescent="0.2"/>
    <row r="10492" hidden="1" x14ac:dyDescent="0.2"/>
    <row r="10493" hidden="1" x14ac:dyDescent="0.2"/>
    <row r="10494" hidden="1" x14ac:dyDescent="0.2"/>
    <row r="10495" hidden="1" x14ac:dyDescent="0.2"/>
    <row r="10496" hidden="1" x14ac:dyDescent="0.2"/>
    <row r="10497" hidden="1" x14ac:dyDescent="0.2"/>
    <row r="10498" hidden="1" x14ac:dyDescent="0.2"/>
    <row r="10499" hidden="1" x14ac:dyDescent="0.2"/>
    <row r="10500" hidden="1" x14ac:dyDescent="0.2"/>
    <row r="10501" hidden="1" x14ac:dyDescent="0.2"/>
    <row r="10502" hidden="1" x14ac:dyDescent="0.2"/>
    <row r="10503" hidden="1" x14ac:dyDescent="0.2"/>
    <row r="10504" hidden="1" x14ac:dyDescent="0.2"/>
    <row r="10505" hidden="1" x14ac:dyDescent="0.2"/>
    <row r="10506" hidden="1" x14ac:dyDescent="0.2"/>
    <row r="10507" hidden="1" x14ac:dyDescent="0.2"/>
    <row r="10508" hidden="1" x14ac:dyDescent="0.2"/>
    <row r="10509" hidden="1" x14ac:dyDescent="0.2"/>
    <row r="10510" hidden="1" x14ac:dyDescent="0.2"/>
    <row r="10511" hidden="1" x14ac:dyDescent="0.2"/>
    <row r="10512" hidden="1" x14ac:dyDescent="0.2"/>
    <row r="10513" hidden="1" x14ac:dyDescent="0.2"/>
    <row r="10514" hidden="1" x14ac:dyDescent="0.2"/>
    <row r="10515" hidden="1" x14ac:dyDescent="0.2"/>
    <row r="10516" hidden="1" x14ac:dyDescent="0.2"/>
    <row r="10517" hidden="1" x14ac:dyDescent="0.2"/>
    <row r="10518" hidden="1" x14ac:dyDescent="0.2"/>
    <row r="10519" hidden="1" x14ac:dyDescent="0.2"/>
    <row r="10520" hidden="1" x14ac:dyDescent="0.2"/>
    <row r="10521" hidden="1" x14ac:dyDescent="0.2"/>
    <row r="10522" hidden="1" x14ac:dyDescent="0.2"/>
    <row r="10523" hidden="1" x14ac:dyDescent="0.2"/>
    <row r="10524" hidden="1" x14ac:dyDescent="0.2"/>
    <row r="10525" hidden="1" x14ac:dyDescent="0.2"/>
    <row r="10526" hidden="1" x14ac:dyDescent="0.2"/>
    <row r="10527" hidden="1" x14ac:dyDescent="0.2"/>
    <row r="10528" hidden="1" x14ac:dyDescent="0.2"/>
    <row r="10529" hidden="1" x14ac:dyDescent="0.2"/>
    <row r="10530" hidden="1" x14ac:dyDescent="0.2"/>
    <row r="10531" hidden="1" x14ac:dyDescent="0.2"/>
    <row r="10532" hidden="1" x14ac:dyDescent="0.2"/>
    <row r="10533" hidden="1" x14ac:dyDescent="0.2"/>
    <row r="10534" hidden="1" x14ac:dyDescent="0.2"/>
    <row r="10535" hidden="1" x14ac:dyDescent="0.2"/>
    <row r="10536" hidden="1" x14ac:dyDescent="0.2"/>
    <row r="10537" hidden="1" x14ac:dyDescent="0.2"/>
    <row r="10538" hidden="1" x14ac:dyDescent="0.2"/>
    <row r="10539" hidden="1" x14ac:dyDescent="0.2"/>
    <row r="10540" hidden="1" x14ac:dyDescent="0.2"/>
    <row r="10541" hidden="1" x14ac:dyDescent="0.2"/>
    <row r="10542" hidden="1" x14ac:dyDescent="0.2"/>
    <row r="10543" hidden="1" x14ac:dyDescent="0.2"/>
    <row r="10544" hidden="1" x14ac:dyDescent="0.2"/>
    <row r="10545" hidden="1" x14ac:dyDescent="0.2"/>
    <row r="10546" hidden="1" x14ac:dyDescent="0.2"/>
    <row r="10547" hidden="1" x14ac:dyDescent="0.2"/>
    <row r="10548" hidden="1" x14ac:dyDescent="0.2"/>
    <row r="10549" hidden="1" x14ac:dyDescent="0.2"/>
    <row r="10550" hidden="1" x14ac:dyDescent="0.2"/>
    <row r="10551" hidden="1" x14ac:dyDescent="0.2"/>
    <row r="10552" hidden="1" x14ac:dyDescent="0.2"/>
    <row r="10553" hidden="1" x14ac:dyDescent="0.2"/>
    <row r="10554" hidden="1" x14ac:dyDescent="0.2"/>
    <row r="10555" hidden="1" x14ac:dyDescent="0.2"/>
    <row r="10556" hidden="1" x14ac:dyDescent="0.2"/>
    <row r="10557" hidden="1" x14ac:dyDescent="0.2"/>
    <row r="10558" hidden="1" x14ac:dyDescent="0.2"/>
    <row r="10559" hidden="1" x14ac:dyDescent="0.2"/>
    <row r="10560" hidden="1" x14ac:dyDescent="0.2"/>
    <row r="10561" hidden="1" x14ac:dyDescent="0.2"/>
    <row r="10562" hidden="1" x14ac:dyDescent="0.2"/>
    <row r="10563" hidden="1" x14ac:dyDescent="0.2"/>
    <row r="10564" hidden="1" x14ac:dyDescent="0.2"/>
    <row r="10565" hidden="1" x14ac:dyDescent="0.2"/>
    <row r="10566" hidden="1" x14ac:dyDescent="0.2"/>
    <row r="10567" hidden="1" x14ac:dyDescent="0.2"/>
    <row r="10568" hidden="1" x14ac:dyDescent="0.2"/>
    <row r="10569" hidden="1" x14ac:dyDescent="0.2"/>
    <row r="10570" hidden="1" x14ac:dyDescent="0.2"/>
    <row r="10571" hidden="1" x14ac:dyDescent="0.2"/>
    <row r="10572" hidden="1" x14ac:dyDescent="0.2"/>
    <row r="10573" hidden="1" x14ac:dyDescent="0.2"/>
    <row r="10574" hidden="1" x14ac:dyDescent="0.2"/>
    <row r="10575" hidden="1" x14ac:dyDescent="0.2"/>
    <row r="10576" hidden="1" x14ac:dyDescent="0.2"/>
    <row r="10577" hidden="1" x14ac:dyDescent="0.2"/>
    <row r="10578" hidden="1" x14ac:dyDescent="0.2"/>
    <row r="10579" hidden="1" x14ac:dyDescent="0.2"/>
    <row r="10580" hidden="1" x14ac:dyDescent="0.2"/>
    <row r="10581" hidden="1" x14ac:dyDescent="0.2"/>
    <row r="10582" hidden="1" x14ac:dyDescent="0.2"/>
    <row r="10583" hidden="1" x14ac:dyDescent="0.2"/>
    <row r="10584" hidden="1" x14ac:dyDescent="0.2"/>
    <row r="10585" hidden="1" x14ac:dyDescent="0.2"/>
    <row r="10586" hidden="1" x14ac:dyDescent="0.2"/>
    <row r="10587" hidden="1" x14ac:dyDescent="0.2"/>
    <row r="10588" hidden="1" x14ac:dyDescent="0.2"/>
    <row r="10589" hidden="1" x14ac:dyDescent="0.2"/>
    <row r="10590" hidden="1" x14ac:dyDescent="0.2"/>
    <row r="10591" hidden="1" x14ac:dyDescent="0.2"/>
    <row r="10592" hidden="1" x14ac:dyDescent="0.2"/>
    <row r="10593" hidden="1" x14ac:dyDescent="0.2"/>
    <row r="10594" hidden="1" x14ac:dyDescent="0.2"/>
    <row r="10595" hidden="1" x14ac:dyDescent="0.2"/>
    <row r="10596" hidden="1" x14ac:dyDescent="0.2"/>
    <row r="10597" hidden="1" x14ac:dyDescent="0.2"/>
    <row r="10598" hidden="1" x14ac:dyDescent="0.2"/>
    <row r="10599" hidden="1" x14ac:dyDescent="0.2"/>
    <row r="10600" hidden="1" x14ac:dyDescent="0.2"/>
    <row r="10601" hidden="1" x14ac:dyDescent="0.2"/>
    <row r="10602" hidden="1" x14ac:dyDescent="0.2"/>
    <row r="10603" hidden="1" x14ac:dyDescent="0.2"/>
    <row r="10604" hidden="1" x14ac:dyDescent="0.2"/>
    <row r="10605" hidden="1" x14ac:dyDescent="0.2"/>
    <row r="10606" hidden="1" x14ac:dyDescent="0.2"/>
    <row r="10607" hidden="1" x14ac:dyDescent="0.2"/>
    <row r="10608" hidden="1" x14ac:dyDescent="0.2"/>
    <row r="10609" hidden="1" x14ac:dyDescent="0.2"/>
    <row r="10610" hidden="1" x14ac:dyDescent="0.2"/>
    <row r="10611" hidden="1" x14ac:dyDescent="0.2"/>
    <row r="10612" hidden="1" x14ac:dyDescent="0.2"/>
    <row r="10613" hidden="1" x14ac:dyDescent="0.2"/>
    <row r="10614" hidden="1" x14ac:dyDescent="0.2"/>
    <row r="10615" hidden="1" x14ac:dyDescent="0.2"/>
    <row r="10616" hidden="1" x14ac:dyDescent="0.2"/>
    <row r="10617" hidden="1" x14ac:dyDescent="0.2"/>
    <row r="10618" hidden="1" x14ac:dyDescent="0.2"/>
    <row r="10619" hidden="1" x14ac:dyDescent="0.2"/>
    <row r="10620" hidden="1" x14ac:dyDescent="0.2"/>
    <row r="10621" hidden="1" x14ac:dyDescent="0.2"/>
    <row r="10622" hidden="1" x14ac:dyDescent="0.2"/>
    <row r="10623" hidden="1" x14ac:dyDescent="0.2"/>
    <row r="10624" hidden="1" x14ac:dyDescent="0.2"/>
    <row r="10625" hidden="1" x14ac:dyDescent="0.2"/>
    <row r="10626" hidden="1" x14ac:dyDescent="0.2"/>
    <row r="10627" hidden="1" x14ac:dyDescent="0.2"/>
    <row r="10628" hidden="1" x14ac:dyDescent="0.2"/>
    <row r="10629" hidden="1" x14ac:dyDescent="0.2"/>
    <row r="10630" hidden="1" x14ac:dyDescent="0.2"/>
    <row r="10631" hidden="1" x14ac:dyDescent="0.2"/>
    <row r="10632" hidden="1" x14ac:dyDescent="0.2"/>
    <row r="10633" hidden="1" x14ac:dyDescent="0.2"/>
    <row r="10634" hidden="1" x14ac:dyDescent="0.2"/>
    <row r="10635" hidden="1" x14ac:dyDescent="0.2"/>
    <row r="10636" hidden="1" x14ac:dyDescent="0.2"/>
    <row r="10637" hidden="1" x14ac:dyDescent="0.2"/>
    <row r="10638" hidden="1" x14ac:dyDescent="0.2"/>
    <row r="10639" hidden="1" x14ac:dyDescent="0.2"/>
    <row r="10640" hidden="1" x14ac:dyDescent="0.2"/>
    <row r="10641" hidden="1" x14ac:dyDescent="0.2"/>
    <row r="10642" hidden="1" x14ac:dyDescent="0.2"/>
    <row r="10643" hidden="1" x14ac:dyDescent="0.2"/>
    <row r="10644" hidden="1" x14ac:dyDescent="0.2"/>
    <row r="10645" hidden="1" x14ac:dyDescent="0.2"/>
    <row r="10646" hidden="1" x14ac:dyDescent="0.2"/>
    <row r="10647" hidden="1" x14ac:dyDescent="0.2"/>
    <row r="10648" hidden="1" x14ac:dyDescent="0.2"/>
    <row r="10649" hidden="1" x14ac:dyDescent="0.2"/>
    <row r="10650" hidden="1" x14ac:dyDescent="0.2"/>
    <row r="10651" hidden="1" x14ac:dyDescent="0.2"/>
    <row r="10652" hidden="1" x14ac:dyDescent="0.2"/>
    <row r="10653" hidden="1" x14ac:dyDescent="0.2"/>
    <row r="10654" hidden="1" x14ac:dyDescent="0.2"/>
    <row r="10655" hidden="1" x14ac:dyDescent="0.2"/>
    <row r="10656" hidden="1" x14ac:dyDescent="0.2"/>
    <row r="10657" hidden="1" x14ac:dyDescent="0.2"/>
    <row r="10658" hidden="1" x14ac:dyDescent="0.2"/>
    <row r="10659" hidden="1" x14ac:dyDescent="0.2"/>
    <row r="10660" hidden="1" x14ac:dyDescent="0.2"/>
    <row r="10661" hidden="1" x14ac:dyDescent="0.2"/>
    <row r="10662" hidden="1" x14ac:dyDescent="0.2"/>
    <row r="10663" hidden="1" x14ac:dyDescent="0.2"/>
    <row r="10664" hidden="1" x14ac:dyDescent="0.2"/>
    <row r="10665" hidden="1" x14ac:dyDescent="0.2"/>
    <row r="10666" hidden="1" x14ac:dyDescent="0.2"/>
    <row r="10667" hidden="1" x14ac:dyDescent="0.2"/>
    <row r="10668" hidden="1" x14ac:dyDescent="0.2"/>
    <row r="10669" hidden="1" x14ac:dyDescent="0.2"/>
    <row r="10670" hidden="1" x14ac:dyDescent="0.2"/>
    <row r="10671" hidden="1" x14ac:dyDescent="0.2"/>
    <row r="10672" hidden="1" x14ac:dyDescent="0.2"/>
    <row r="10673" hidden="1" x14ac:dyDescent="0.2"/>
    <row r="10674" hidden="1" x14ac:dyDescent="0.2"/>
    <row r="10675" hidden="1" x14ac:dyDescent="0.2"/>
    <row r="10676" hidden="1" x14ac:dyDescent="0.2"/>
    <row r="10677" hidden="1" x14ac:dyDescent="0.2"/>
    <row r="10678" hidden="1" x14ac:dyDescent="0.2"/>
    <row r="10679" hidden="1" x14ac:dyDescent="0.2"/>
    <row r="10680" hidden="1" x14ac:dyDescent="0.2"/>
    <row r="10681" hidden="1" x14ac:dyDescent="0.2"/>
    <row r="10682" hidden="1" x14ac:dyDescent="0.2"/>
    <row r="10683" hidden="1" x14ac:dyDescent="0.2"/>
    <row r="10684" hidden="1" x14ac:dyDescent="0.2"/>
    <row r="10685" hidden="1" x14ac:dyDescent="0.2"/>
    <row r="10686" hidden="1" x14ac:dyDescent="0.2"/>
    <row r="10687" hidden="1" x14ac:dyDescent="0.2"/>
    <row r="10688" hidden="1" x14ac:dyDescent="0.2"/>
    <row r="10689" hidden="1" x14ac:dyDescent="0.2"/>
    <row r="10690" hidden="1" x14ac:dyDescent="0.2"/>
    <row r="10691" hidden="1" x14ac:dyDescent="0.2"/>
    <row r="10692" hidden="1" x14ac:dyDescent="0.2"/>
    <row r="10693" hidden="1" x14ac:dyDescent="0.2"/>
    <row r="10694" hidden="1" x14ac:dyDescent="0.2"/>
    <row r="10695" hidden="1" x14ac:dyDescent="0.2"/>
    <row r="10696" hidden="1" x14ac:dyDescent="0.2"/>
    <row r="10697" hidden="1" x14ac:dyDescent="0.2"/>
    <row r="10698" hidden="1" x14ac:dyDescent="0.2"/>
    <row r="10699" hidden="1" x14ac:dyDescent="0.2"/>
    <row r="10700" hidden="1" x14ac:dyDescent="0.2"/>
    <row r="10701" hidden="1" x14ac:dyDescent="0.2"/>
    <row r="10702" hidden="1" x14ac:dyDescent="0.2"/>
    <row r="10703" hidden="1" x14ac:dyDescent="0.2"/>
    <row r="10704" hidden="1" x14ac:dyDescent="0.2"/>
    <row r="10705" hidden="1" x14ac:dyDescent="0.2"/>
    <row r="10706" hidden="1" x14ac:dyDescent="0.2"/>
    <row r="10707" hidden="1" x14ac:dyDescent="0.2"/>
    <row r="10708" hidden="1" x14ac:dyDescent="0.2"/>
    <row r="10709" hidden="1" x14ac:dyDescent="0.2"/>
    <row r="10710" hidden="1" x14ac:dyDescent="0.2"/>
    <row r="10711" hidden="1" x14ac:dyDescent="0.2"/>
    <row r="10712" hidden="1" x14ac:dyDescent="0.2"/>
    <row r="10713" hidden="1" x14ac:dyDescent="0.2"/>
    <row r="10714" hidden="1" x14ac:dyDescent="0.2"/>
    <row r="10715" hidden="1" x14ac:dyDescent="0.2"/>
    <row r="10716" hidden="1" x14ac:dyDescent="0.2"/>
    <row r="10717" hidden="1" x14ac:dyDescent="0.2"/>
    <row r="10718" hidden="1" x14ac:dyDescent="0.2"/>
    <row r="10719" hidden="1" x14ac:dyDescent="0.2"/>
    <row r="10720" hidden="1" x14ac:dyDescent="0.2"/>
    <row r="10721" hidden="1" x14ac:dyDescent="0.2"/>
    <row r="10722" hidden="1" x14ac:dyDescent="0.2"/>
    <row r="10723" hidden="1" x14ac:dyDescent="0.2"/>
    <row r="10724" hidden="1" x14ac:dyDescent="0.2"/>
    <row r="10725" hidden="1" x14ac:dyDescent="0.2"/>
    <row r="10726" hidden="1" x14ac:dyDescent="0.2"/>
    <row r="10727" hidden="1" x14ac:dyDescent="0.2"/>
    <row r="10728" hidden="1" x14ac:dyDescent="0.2"/>
    <row r="10729" hidden="1" x14ac:dyDescent="0.2"/>
    <row r="10730" hidden="1" x14ac:dyDescent="0.2"/>
    <row r="10731" hidden="1" x14ac:dyDescent="0.2"/>
    <row r="10732" hidden="1" x14ac:dyDescent="0.2"/>
    <row r="10733" hidden="1" x14ac:dyDescent="0.2"/>
    <row r="10734" hidden="1" x14ac:dyDescent="0.2"/>
    <row r="10735" hidden="1" x14ac:dyDescent="0.2"/>
    <row r="10736" hidden="1" x14ac:dyDescent="0.2"/>
    <row r="10737" hidden="1" x14ac:dyDescent="0.2"/>
    <row r="10738" hidden="1" x14ac:dyDescent="0.2"/>
    <row r="10739" hidden="1" x14ac:dyDescent="0.2"/>
    <row r="10740" hidden="1" x14ac:dyDescent="0.2"/>
    <row r="10741" hidden="1" x14ac:dyDescent="0.2"/>
    <row r="10742" hidden="1" x14ac:dyDescent="0.2"/>
    <row r="10743" hidden="1" x14ac:dyDescent="0.2"/>
    <row r="10744" hidden="1" x14ac:dyDescent="0.2"/>
    <row r="10745" hidden="1" x14ac:dyDescent="0.2"/>
    <row r="10746" hidden="1" x14ac:dyDescent="0.2"/>
    <row r="10747" hidden="1" x14ac:dyDescent="0.2"/>
    <row r="10748" hidden="1" x14ac:dyDescent="0.2"/>
    <row r="10749" hidden="1" x14ac:dyDescent="0.2"/>
    <row r="10750" hidden="1" x14ac:dyDescent="0.2"/>
    <row r="10751" hidden="1" x14ac:dyDescent="0.2"/>
    <row r="10752" hidden="1" x14ac:dyDescent="0.2"/>
    <row r="10753" hidden="1" x14ac:dyDescent="0.2"/>
    <row r="10754" hidden="1" x14ac:dyDescent="0.2"/>
    <row r="10755" hidden="1" x14ac:dyDescent="0.2"/>
    <row r="10756" hidden="1" x14ac:dyDescent="0.2"/>
    <row r="10757" hidden="1" x14ac:dyDescent="0.2"/>
    <row r="10758" hidden="1" x14ac:dyDescent="0.2"/>
    <row r="10759" hidden="1" x14ac:dyDescent="0.2"/>
    <row r="10760" hidden="1" x14ac:dyDescent="0.2"/>
    <row r="10761" hidden="1" x14ac:dyDescent="0.2"/>
    <row r="10762" hidden="1" x14ac:dyDescent="0.2"/>
    <row r="10763" hidden="1" x14ac:dyDescent="0.2"/>
    <row r="10764" hidden="1" x14ac:dyDescent="0.2"/>
    <row r="10765" hidden="1" x14ac:dyDescent="0.2"/>
    <row r="10766" hidden="1" x14ac:dyDescent="0.2"/>
    <row r="10767" hidden="1" x14ac:dyDescent="0.2"/>
    <row r="10768" hidden="1" x14ac:dyDescent="0.2"/>
    <row r="10769" hidden="1" x14ac:dyDescent="0.2"/>
    <row r="10770" hidden="1" x14ac:dyDescent="0.2"/>
    <row r="10771" hidden="1" x14ac:dyDescent="0.2"/>
    <row r="10772" hidden="1" x14ac:dyDescent="0.2"/>
    <row r="10773" hidden="1" x14ac:dyDescent="0.2"/>
    <row r="10774" hidden="1" x14ac:dyDescent="0.2"/>
    <row r="10775" hidden="1" x14ac:dyDescent="0.2"/>
    <row r="10776" hidden="1" x14ac:dyDescent="0.2"/>
    <row r="10777" hidden="1" x14ac:dyDescent="0.2"/>
    <row r="10778" hidden="1" x14ac:dyDescent="0.2"/>
    <row r="10779" hidden="1" x14ac:dyDescent="0.2"/>
    <row r="10780" hidden="1" x14ac:dyDescent="0.2"/>
    <row r="10781" hidden="1" x14ac:dyDescent="0.2"/>
    <row r="10782" hidden="1" x14ac:dyDescent="0.2"/>
    <row r="10783" hidden="1" x14ac:dyDescent="0.2"/>
    <row r="10784" hidden="1" x14ac:dyDescent="0.2"/>
    <row r="10785" hidden="1" x14ac:dyDescent="0.2"/>
    <row r="10786" hidden="1" x14ac:dyDescent="0.2"/>
    <row r="10787" hidden="1" x14ac:dyDescent="0.2"/>
    <row r="10788" hidden="1" x14ac:dyDescent="0.2"/>
    <row r="10789" hidden="1" x14ac:dyDescent="0.2"/>
    <row r="10790" hidden="1" x14ac:dyDescent="0.2"/>
    <row r="10791" hidden="1" x14ac:dyDescent="0.2"/>
    <row r="10792" hidden="1" x14ac:dyDescent="0.2"/>
    <row r="10793" hidden="1" x14ac:dyDescent="0.2"/>
    <row r="10794" hidden="1" x14ac:dyDescent="0.2"/>
    <row r="10795" hidden="1" x14ac:dyDescent="0.2"/>
    <row r="10796" hidden="1" x14ac:dyDescent="0.2"/>
    <row r="10797" hidden="1" x14ac:dyDescent="0.2"/>
    <row r="10798" hidden="1" x14ac:dyDescent="0.2"/>
    <row r="10799" hidden="1" x14ac:dyDescent="0.2"/>
    <row r="10800" hidden="1" x14ac:dyDescent="0.2"/>
    <row r="10801" hidden="1" x14ac:dyDescent="0.2"/>
    <row r="10802" hidden="1" x14ac:dyDescent="0.2"/>
    <row r="10803" hidden="1" x14ac:dyDescent="0.2"/>
    <row r="10804" hidden="1" x14ac:dyDescent="0.2"/>
    <row r="10805" hidden="1" x14ac:dyDescent="0.2"/>
    <row r="10806" hidden="1" x14ac:dyDescent="0.2"/>
    <row r="10807" hidden="1" x14ac:dyDescent="0.2"/>
    <row r="10808" hidden="1" x14ac:dyDescent="0.2"/>
    <row r="10809" hidden="1" x14ac:dyDescent="0.2"/>
    <row r="10810" hidden="1" x14ac:dyDescent="0.2"/>
    <row r="10811" hidden="1" x14ac:dyDescent="0.2"/>
    <row r="10812" hidden="1" x14ac:dyDescent="0.2"/>
    <row r="10813" hidden="1" x14ac:dyDescent="0.2"/>
    <row r="10814" hidden="1" x14ac:dyDescent="0.2"/>
    <row r="10815" hidden="1" x14ac:dyDescent="0.2"/>
    <row r="10816" hidden="1" x14ac:dyDescent="0.2"/>
    <row r="10817" hidden="1" x14ac:dyDescent="0.2"/>
    <row r="10818" hidden="1" x14ac:dyDescent="0.2"/>
    <row r="10819" hidden="1" x14ac:dyDescent="0.2"/>
    <row r="10820" hidden="1" x14ac:dyDescent="0.2"/>
    <row r="10821" hidden="1" x14ac:dyDescent="0.2"/>
    <row r="10822" hidden="1" x14ac:dyDescent="0.2"/>
    <row r="10823" hidden="1" x14ac:dyDescent="0.2"/>
    <row r="10824" hidden="1" x14ac:dyDescent="0.2"/>
    <row r="10825" hidden="1" x14ac:dyDescent="0.2"/>
    <row r="10826" hidden="1" x14ac:dyDescent="0.2"/>
    <row r="10827" hidden="1" x14ac:dyDescent="0.2"/>
    <row r="10828" hidden="1" x14ac:dyDescent="0.2"/>
    <row r="10829" hidden="1" x14ac:dyDescent="0.2"/>
    <row r="10830" hidden="1" x14ac:dyDescent="0.2"/>
    <row r="10831" hidden="1" x14ac:dyDescent="0.2"/>
    <row r="10832" hidden="1" x14ac:dyDescent="0.2"/>
    <row r="10833" hidden="1" x14ac:dyDescent="0.2"/>
    <row r="10834" hidden="1" x14ac:dyDescent="0.2"/>
    <row r="10835" hidden="1" x14ac:dyDescent="0.2"/>
    <row r="10836" hidden="1" x14ac:dyDescent="0.2"/>
    <row r="10837" hidden="1" x14ac:dyDescent="0.2"/>
    <row r="10838" hidden="1" x14ac:dyDescent="0.2"/>
    <row r="10839" hidden="1" x14ac:dyDescent="0.2"/>
    <row r="10840" hidden="1" x14ac:dyDescent="0.2"/>
    <row r="10841" hidden="1" x14ac:dyDescent="0.2"/>
    <row r="10842" hidden="1" x14ac:dyDescent="0.2"/>
    <row r="10843" hidden="1" x14ac:dyDescent="0.2"/>
    <row r="10844" hidden="1" x14ac:dyDescent="0.2"/>
    <row r="10845" hidden="1" x14ac:dyDescent="0.2"/>
    <row r="10846" hidden="1" x14ac:dyDescent="0.2"/>
    <row r="10847" hidden="1" x14ac:dyDescent="0.2"/>
    <row r="10848" hidden="1" x14ac:dyDescent="0.2"/>
    <row r="10849" hidden="1" x14ac:dyDescent="0.2"/>
    <row r="10850" hidden="1" x14ac:dyDescent="0.2"/>
    <row r="10851" hidden="1" x14ac:dyDescent="0.2"/>
    <row r="10852" hidden="1" x14ac:dyDescent="0.2"/>
    <row r="10853" hidden="1" x14ac:dyDescent="0.2"/>
    <row r="10854" hidden="1" x14ac:dyDescent="0.2"/>
    <row r="10855" hidden="1" x14ac:dyDescent="0.2"/>
    <row r="10856" hidden="1" x14ac:dyDescent="0.2"/>
    <row r="10857" hidden="1" x14ac:dyDescent="0.2"/>
    <row r="10858" hidden="1" x14ac:dyDescent="0.2"/>
    <row r="10859" hidden="1" x14ac:dyDescent="0.2"/>
    <row r="10860" hidden="1" x14ac:dyDescent="0.2"/>
    <row r="10861" hidden="1" x14ac:dyDescent="0.2"/>
    <row r="10862" hidden="1" x14ac:dyDescent="0.2"/>
    <row r="10863" hidden="1" x14ac:dyDescent="0.2"/>
    <row r="10864" hidden="1" x14ac:dyDescent="0.2"/>
    <row r="10865" hidden="1" x14ac:dyDescent="0.2"/>
    <row r="10866" hidden="1" x14ac:dyDescent="0.2"/>
    <row r="10867" hidden="1" x14ac:dyDescent="0.2"/>
    <row r="10868" hidden="1" x14ac:dyDescent="0.2"/>
    <row r="10869" hidden="1" x14ac:dyDescent="0.2"/>
    <row r="10870" hidden="1" x14ac:dyDescent="0.2"/>
    <row r="10871" hidden="1" x14ac:dyDescent="0.2"/>
    <row r="10872" hidden="1" x14ac:dyDescent="0.2"/>
    <row r="10873" hidden="1" x14ac:dyDescent="0.2"/>
    <row r="10874" hidden="1" x14ac:dyDescent="0.2"/>
    <row r="10875" hidden="1" x14ac:dyDescent="0.2"/>
    <row r="10876" hidden="1" x14ac:dyDescent="0.2"/>
    <row r="10877" hidden="1" x14ac:dyDescent="0.2"/>
    <row r="10878" hidden="1" x14ac:dyDescent="0.2"/>
    <row r="10879" hidden="1" x14ac:dyDescent="0.2"/>
    <row r="10880" hidden="1" x14ac:dyDescent="0.2"/>
    <row r="10881" hidden="1" x14ac:dyDescent="0.2"/>
    <row r="10882" hidden="1" x14ac:dyDescent="0.2"/>
    <row r="10883" hidden="1" x14ac:dyDescent="0.2"/>
    <row r="10884" hidden="1" x14ac:dyDescent="0.2"/>
    <row r="10885" hidden="1" x14ac:dyDescent="0.2"/>
    <row r="10886" hidden="1" x14ac:dyDescent="0.2"/>
    <row r="10887" hidden="1" x14ac:dyDescent="0.2"/>
    <row r="10888" hidden="1" x14ac:dyDescent="0.2"/>
    <row r="10889" hidden="1" x14ac:dyDescent="0.2"/>
    <row r="10890" hidden="1" x14ac:dyDescent="0.2"/>
    <row r="10891" hidden="1" x14ac:dyDescent="0.2"/>
    <row r="10892" hidden="1" x14ac:dyDescent="0.2"/>
    <row r="10893" hidden="1" x14ac:dyDescent="0.2"/>
    <row r="10894" hidden="1" x14ac:dyDescent="0.2"/>
    <row r="10895" hidden="1" x14ac:dyDescent="0.2"/>
    <row r="10896" hidden="1" x14ac:dyDescent="0.2"/>
    <row r="10897" hidden="1" x14ac:dyDescent="0.2"/>
    <row r="10898" hidden="1" x14ac:dyDescent="0.2"/>
    <row r="10899" hidden="1" x14ac:dyDescent="0.2"/>
    <row r="10900" hidden="1" x14ac:dyDescent="0.2"/>
    <row r="10901" hidden="1" x14ac:dyDescent="0.2"/>
    <row r="10902" hidden="1" x14ac:dyDescent="0.2"/>
    <row r="10903" hidden="1" x14ac:dyDescent="0.2"/>
    <row r="10904" hidden="1" x14ac:dyDescent="0.2"/>
    <row r="10905" hidden="1" x14ac:dyDescent="0.2"/>
    <row r="10906" hidden="1" x14ac:dyDescent="0.2"/>
    <row r="10907" hidden="1" x14ac:dyDescent="0.2"/>
    <row r="10908" hidden="1" x14ac:dyDescent="0.2"/>
    <row r="10909" hidden="1" x14ac:dyDescent="0.2"/>
    <row r="10910" hidden="1" x14ac:dyDescent="0.2"/>
    <row r="10911" hidden="1" x14ac:dyDescent="0.2"/>
    <row r="10912" hidden="1" x14ac:dyDescent="0.2"/>
    <row r="10913" hidden="1" x14ac:dyDescent="0.2"/>
    <row r="10914" hidden="1" x14ac:dyDescent="0.2"/>
    <row r="10915" hidden="1" x14ac:dyDescent="0.2"/>
    <row r="10916" hidden="1" x14ac:dyDescent="0.2"/>
    <row r="10917" hidden="1" x14ac:dyDescent="0.2"/>
    <row r="10918" hidden="1" x14ac:dyDescent="0.2"/>
    <row r="10919" hidden="1" x14ac:dyDescent="0.2"/>
    <row r="10920" hidden="1" x14ac:dyDescent="0.2"/>
    <row r="10921" hidden="1" x14ac:dyDescent="0.2"/>
    <row r="10922" hidden="1" x14ac:dyDescent="0.2"/>
    <row r="10923" hidden="1" x14ac:dyDescent="0.2"/>
    <row r="10924" hidden="1" x14ac:dyDescent="0.2"/>
    <row r="10925" hidden="1" x14ac:dyDescent="0.2"/>
    <row r="10926" hidden="1" x14ac:dyDescent="0.2"/>
    <row r="10927" hidden="1" x14ac:dyDescent="0.2"/>
    <row r="10928" hidden="1" x14ac:dyDescent="0.2"/>
    <row r="10929" hidden="1" x14ac:dyDescent="0.2"/>
    <row r="10930" hidden="1" x14ac:dyDescent="0.2"/>
    <row r="10931" hidden="1" x14ac:dyDescent="0.2"/>
    <row r="10932" hidden="1" x14ac:dyDescent="0.2"/>
    <row r="10933" hidden="1" x14ac:dyDescent="0.2"/>
    <row r="10934" hidden="1" x14ac:dyDescent="0.2"/>
    <row r="10935" hidden="1" x14ac:dyDescent="0.2"/>
    <row r="10936" hidden="1" x14ac:dyDescent="0.2"/>
    <row r="10937" hidden="1" x14ac:dyDescent="0.2"/>
    <row r="10938" hidden="1" x14ac:dyDescent="0.2"/>
    <row r="10939" hidden="1" x14ac:dyDescent="0.2"/>
    <row r="10940" hidden="1" x14ac:dyDescent="0.2"/>
    <row r="10941" hidden="1" x14ac:dyDescent="0.2"/>
    <row r="10942" hidden="1" x14ac:dyDescent="0.2"/>
    <row r="10943" hidden="1" x14ac:dyDescent="0.2"/>
    <row r="10944" hidden="1" x14ac:dyDescent="0.2"/>
    <row r="10945" hidden="1" x14ac:dyDescent="0.2"/>
    <row r="10946" hidden="1" x14ac:dyDescent="0.2"/>
    <row r="10947" hidden="1" x14ac:dyDescent="0.2"/>
    <row r="10948" hidden="1" x14ac:dyDescent="0.2"/>
    <row r="10949" hidden="1" x14ac:dyDescent="0.2"/>
    <row r="10950" hidden="1" x14ac:dyDescent="0.2"/>
    <row r="10951" hidden="1" x14ac:dyDescent="0.2"/>
    <row r="10952" hidden="1" x14ac:dyDescent="0.2"/>
    <row r="10953" hidden="1" x14ac:dyDescent="0.2"/>
    <row r="10954" hidden="1" x14ac:dyDescent="0.2"/>
    <row r="10955" hidden="1" x14ac:dyDescent="0.2"/>
    <row r="10956" hidden="1" x14ac:dyDescent="0.2"/>
    <row r="10957" hidden="1" x14ac:dyDescent="0.2"/>
    <row r="10958" hidden="1" x14ac:dyDescent="0.2"/>
    <row r="10959" hidden="1" x14ac:dyDescent="0.2"/>
    <row r="10960" hidden="1" x14ac:dyDescent="0.2"/>
    <row r="10961" hidden="1" x14ac:dyDescent="0.2"/>
    <row r="10962" hidden="1" x14ac:dyDescent="0.2"/>
    <row r="10963" hidden="1" x14ac:dyDescent="0.2"/>
    <row r="10964" hidden="1" x14ac:dyDescent="0.2"/>
    <row r="10965" hidden="1" x14ac:dyDescent="0.2"/>
    <row r="10966" hidden="1" x14ac:dyDescent="0.2"/>
    <row r="10967" hidden="1" x14ac:dyDescent="0.2"/>
    <row r="10968" hidden="1" x14ac:dyDescent="0.2"/>
    <row r="10969" hidden="1" x14ac:dyDescent="0.2"/>
    <row r="10970" hidden="1" x14ac:dyDescent="0.2"/>
    <row r="10971" hidden="1" x14ac:dyDescent="0.2"/>
    <row r="10972" hidden="1" x14ac:dyDescent="0.2"/>
    <row r="10973" hidden="1" x14ac:dyDescent="0.2"/>
    <row r="10974" hidden="1" x14ac:dyDescent="0.2"/>
    <row r="10975" hidden="1" x14ac:dyDescent="0.2"/>
    <row r="10976" hidden="1" x14ac:dyDescent="0.2"/>
    <row r="10977" hidden="1" x14ac:dyDescent="0.2"/>
    <row r="10978" hidden="1" x14ac:dyDescent="0.2"/>
    <row r="10979" hidden="1" x14ac:dyDescent="0.2"/>
    <row r="10980" hidden="1" x14ac:dyDescent="0.2"/>
    <row r="10981" hidden="1" x14ac:dyDescent="0.2"/>
    <row r="10982" hidden="1" x14ac:dyDescent="0.2"/>
    <row r="10983" hidden="1" x14ac:dyDescent="0.2"/>
    <row r="10984" hidden="1" x14ac:dyDescent="0.2"/>
    <row r="10985" hidden="1" x14ac:dyDescent="0.2"/>
    <row r="10986" hidden="1" x14ac:dyDescent="0.2"/>
    <row r="10987" hidden="1" x14ac:dyDescent="0.2"/>
    <row r="10988" hidden="1" x14ac:dyDescent="0.2"/>
    <row r="10989" hidden="1" x14ac:dyDescent="0.2"/>
    <row r="10990" hidden="1" x14ac:dyDescent="0.2"/>
    <row r="10991" hidden="1" x14ac:dyDescent="0.2"/>
    <row r="10992" hidden="1" x14ac:dyDescent="0.2"/>
    <row r="10993" hidden="1" x14ac:dyDescent="0.2"/>
    <row r="10994" hidden="1" x14ac:dyDescent="0.2"/>
    <row r="10995" hidden="1" x14ac:dyDescent="0.2"/>
    <row r="10996" hidden="1" x14ac:dyDescent="0.2"/>
    <row r="10997" hidden="1" x14ac:dyDescent="0.2"/>
    <row r="10998" hidden="1" x14ac:dyDescent="0.2"/>
    <row r="10999" hidden="1" x14ac:dyDescent="0.2"/>
    <row r="11000" hidden="1" x14ac:dyDescent="0.2"/>
    <row r="11001" hidden="1" x14ac:dyDescent="0.2"/>
    <row r="11002" hidden="1" x14ac:dyDescent="0.2"/>
    <row r="11003" hidden="1" x14ac:dyDescent="0.2"/>
    <row r="11004" hidden="1" x14ac:dyDescent="0.2"/>
    <row r="11005" hidden="1" x14ac:dyDescent="0.2"/>
    <row r="11006" hidden="1" x14ac:dyDescent="0.2"/>
    <row r="11007" hidden="1" x14ac:dyDescent="0.2"/>
    <row r="11008" hidden="1" x14ac:dyDescent="0.2"/>
    <row r="11009" hidden="1" x14ac:dyDescent="0.2"/>
    <row r="11010" hidden="1" x14ac:dyDescent="0.2"/>
    <row r="11011" hidden="1" x14ac:dyDescent="0.2"/>
    <row r="11012" hidden="1" x14ac:dyDescent="0.2"/>
    <row r="11013" hidden="1" x14ac:dyDescent="0.2"/>
    <row r="11014" hidden="1" x14ac:dyDescent="0.2"/>
    <row r="11015" hidden="1" x14ac:dyDescent="0.2"/>
    <row r="11016" hidden="1" x14ac:dyDescent="0.2"/>
    <row r="11017" hidden="1" x14ac:dyDescent="0.2"/>
    <row r="11018" hidden="1" x14ac:dyDescent="0.2"/>
    <row r="11019" hidden="1" x14ac:dyDescent="0.2"/>
    <row r="11020" hidden="1" x14ac:dyDescent="0.2"/>
    <row r="11021" hidden="1" x14ac:dyDescent="0.2"/>
    <row r="11022" hidden="1" x14ac:dyDescent="0.2"/>
    <row r="11023" hidden="1" x14ac:dyDescent="0.2"/>
    <row r="11024" hidden="1" x14ac:dyDescent="0.2"/>
    <row r="11025" hidden="1" x14ac:dyDescent="0.2"/>
    <row r="11026" hidden="1" x14ac:dyDescent="0.2"/>
    <row r="11027" hidden="1" x14ac:dyDescent="0.2"/>
    <row r="11028" hidden="1" x14ac:dyDescent="0.2"/>
    <row r="11029" hidden="1" x14ac:dyDescent="0.2"/>
    <row r="11030" hidden="1" x14ac:dyDescent="0.2"/>
    <row r="11031" hidden="1" x14ac:dyDescent="0.2"/>
    <row r="11032" hidden="1" x14ac:dyDescent="0.2"/>
    <row r="11033" hidden="1" x14ac:dyDescent="0.2"/>
    <row r="11034" hidden="1" x14ac:dyDescent="0.2"/>
    <row r="11035" hidden="1" x14ac:dyDescent="0.2"/>
    <row r="11036" hidden="1" x14ac:dyDescent="0.2"/>
    <row r="11037" hidden="1" x14ac:dyDescent="0.2"/>
    <row r="11038" hidden="1" x14ac:dyDescent="0.2"/>
    <row r="11039" hidden="1" x14ac:dyDescent="0.2"/>
    <row r="11040" hidden="1" x14ac:dyDescent="0.2"/>
    <row r="11041" hidden="1" x14ac:dyDescent="0.2"/>
    <row r="11042" hidden="1" x14ac:dyDescent="0.2"/>
    <row r="11043" hidden="1" x14ac:dyDescent="0.2"/>
    <row r="11044" hidden="1" x14ac:dyDescent="0.2"/>
    <row r="11045" hidden="1" x14ac:dyDescent="0.2"/>
    <row r="11046" hidden="1" x14ac:dyDescent="0.2"/>
    <row r="11047" hidden="1" x14ac:dyDescent="0.2"/>
    <row r="11048" hidden="1" x14ac:dyDescent="0.2"/>
    <row r="11049" hidden="1" x14ac:dyDescent="0.2"/>
    <row r="11050" hidden="1" x14ac:dyDescent="0.2"/>
    <row r="11051" hidden="1" x14ac:dyDescent="0.2"/>
    <row r="11052" hidden="1" x14ac:dyDescent="0.2"/>
    <row r="11053" hidden="1" x14ac:dyDescent="0.2"/>
    <row r="11054" hidden="1" x14ac:dyDescent="0.2"/>
    <row r="11055" hidden="1" x14ac:dyDescent="0.2"/>
    <row r="11056" hidden="1" x14ac:dyDescent="0.2"/>
    <row r="11057" hidden="1" x14ac:dyDescent="0.2"/>
    <row r="11058" hidden="1" x14ac:dyDescent="0.2"/>
    <row r="11059" hidden="1" x14ac:dyDescent="0.2"/>
    <row r="11060" hidden="1" x14ac:dyDescent="0.2"/>
    <row r="11061" hidden="1" x14ac:dyDescent="0.2"/>
    <row r="11062" hidden="1" x14ac:dyDescent="0.2"/>
    <row r="11063" hidden="1" x14ac:dyDescent="0.2"/>
    <row r="11064" hidden="1" x14ac:dyDescent="0.2"/>
    <row r="11065" hidden="1" x14ac:dyDescent="0.2"/>
    <row r="11066" hidden="1" x14ac:dyDescent="0.2"/>
    <row r="11067" hidden="1" x14ac:dyDescent="0.2"/>
    <row r="11068" hidden="1" x14ac:dyDescent="0.2"/>
    <row r="11069" hidden="1" x14ac:dyDescent="0.2"/>
    <row r="11070" hidden="1" x14ac:dyDescent="0.2"/>
    <row r="11071" hidden="1" x14ac:dyDescent="0.2"/>
    <row r="11072" hidden="1" x14ac:dyDescent="0.2"/>
    <row r="11073" hidden="1" x14ac:dyDescent="0.2"/>
    <row r="11074" hidden="1" x14ac:dyDescent="0.2"/>
    <row r="11075" hidden="1" x14ac:dyDescent="0.2"/>
    <row r="11076" hidden="1" x14ac:dyDescent="0.2"/>
    <row r="11077" hidden="1" x14ac:dyDescent="0.2"/>
    <row r="11078" hidden="1" x14ac:dyDescent="0.2"/>
    <row r="11079" hidden="1" x14ac:dyDescent="0.2"/>
    <row r="11080" hidden="1" x14ac:dyDescent="0.2"/>
    <row r="11081" hidden="1" x14ac:dyDescent="0.2"/>
    <row r="11082" hidden="1" x14ac:dyDescent="0.2"/>
    <row r="11083" hidden="1" x14ac:dyDescent="0.2"/>
    <row r="11084" hidden="1" x14ac:dyDescent="0.2"/>
    <row r="11085" hidden="1" x14ac:dyDescent="0.2"/>
    <row r="11086" hidden="1" x14ac:dyDescent="0.2"/>
    <row r="11087" hidden="1" x14ac:dyDescent="0.2"/>
    <row r="11088" hidden="1" x14ac:dyDescent="0.2"/>
    <row r="11089" hidden="1" x14ac:dyDescent="0.2"/>
    <row r="11090" hidden="1" x14ac:dyDescent="0.2"/>
    <row r="11091" hidden="1" x14ac:dyDescent="0.2"/>
    <row r="11092" hidden="1" x14ac:dyDescent="0.2"/>
    <row r="11093" hidden="1" x14ac:dyDescent="0.2"/>
    <row r="11094" hidden="1" x14ac:dyDescent="0.2"/>
    <row r="11095" hidden="1" x14ac:dyDescent="0.2"/>
    <row r="11096" hidden="1" x14ac:dyDescent="0.2"/>
    <row r="11097" hidden="1" x14ac:dyDescent="0.2"/>
    <row r="11098" hidden="1" x14ac:dyDescent="0.2"/>
    <row r="11099" hidden="1" x14ac:dyDescent="0.2"/>
    <row r="11100" hidden="1" x14ac:dyDescent="0.2"/>
    <row r="11101" hidden="1" x14ac:dyDescent="0.2"/>
    <row r="11102" hidden="1" x14ac:dyDescent="0.2"/>
    <row r="11103" hidden="1" x14ac:dyDescent="0.2"/>
    <row r="11104" hidden="1" x14ac:dyDescent="0.2"/>
    <row r="11105" hidden="1" x14ac:dyDescent="0.2"/>
    <row r="11106" hidden="1" x14ac:dyDescent="0.2"/>
    <row r="11107" hidden="1" x14ac:dyDescent="0.2"/>
    <row r="11108" hidden="1" x14ac:dyDescent="0.2"/>
    <row r="11109" hidden="1" x14ac:dyDescent="0.2"/>
    <row r="11110" hidden="1" x14ac:dyDescent="0.2"/>
    <row r="11111" hidden="1" x14ac:dyDescent="0.2"/>
    <row r="11112" hidden="1" x14ac:dyDescent="0.2"/>
    <row r="11113" hidden="1" x14ac:dyDescent="0.2"/>
    <row r="11114" hidden="1" x14ac:dyDescent="0.2"/>
    <row r="11115" hidden="1" x14ac:dyDescent="0.2"/>
    <row r="11116" hidden="1" x14ac:dyDescent="0.2"/>
    <row r="11117" hidden="1" x14ac:dyDescent="0.2"/>
    <row r="11118" hidden="1" x14ac:dyDescent="0.2"/>
    <row r="11119" hidden="1" x14ac:dyDescent="0.2"/>
    <row r="11120" hidden="1" x14ac:dyDescent="0.2"/>
    <row r="11121" hidden="1" x14ac:dyDescent="0.2"/>
    <row r="11122" hidden="1" x14ac:dyDescent="0.2"/>
    <row r="11123" hidden="1" x14ac:dyDescent="0.2"/>
    <row r="11124" hidden="1" x14ac:dyDescent="0.2"/>
    <row r="11125" hidden="1" x14ac:dyDescent="0.2"/>
    <row r="11126" hidden="1" x14ac:dyDescent="0.2"/>
    <row r="11127" hidden="1" x14ac:dyDescent="0.2"/>
    <row r="11128" hidden="1" x14ac:dyDescent="0.2"/>
    <row r="11129" hidden="1" x14ac:dyDescent="0.2"/>
    <row r="11130" hidden="1" x14ac:dyDescent="0.2"/>
    <row r="11131" hidden="1" x14ac:dyDescent="0.2"/>
    <row r="11132" hidden="1" x14ac:dyDescent="0.2"/>
    <row r="11133" hidden="1" x14ac:dyDescent="0.2"/>
    <row r="11134" hidden="1" x14ac:dyDescent="0.2"/>
    <row r="11135" hidden="1" x14ac:dyDescent="0.2"/>
    <row r="11136" hidden="1" x14ac:dyDescent="0.2"/>
    <row r="11137" hidden="1" x14ac:dyDescent="0.2"/>
    <row r="11138" hidden="1" x14ac:dyDescent="0.2"/>
    <row r="11139" hidden="1" x14ac:dyDescent="0.2"/>
    <row r="11140" hidden="1" x14ac:dyDescent="0.2"/>
    <row r="11141" hidden="1" x14ac:dyDescent="0.2"/>
    <row r="11142" hidden="1" x14ac:dyDescent="0.2"/>
    <row r="11143" hidden="1" x14ac:dyDescent="0.2"/>
    <row r="11144" hidden="1" x14ac:dyDescent="0.2"/>
    <row r="11145" hidden="1" x14ac:dyDescent="0.2"/>
    <row r="11146" hidden="1" x14ac:dyDescent="0.2"/>
    <row r="11147" hidden="1" x14ac:dyDescent="0.2"/>
    <row r="11148" hidden="1" x14ac:dyDescent="0.2"/>
    <row r="11149" hidden="1" x14ac:dyDescent="0.2"/>
    <row r="11150" hidden="1" x14ac:dyDescent="0.2"/>
    <row r="11151" hidden="1" x14ac:dyDescent="0.2"/>
    <row r="11152" hidden="1" x14ac:dyDescent="0.2"/>
    <row r="11153" hidden="1" x14ac:dyDescent="0.2"/>
    <row r="11154" hidden="1" x14ac:dyDescent="0.2"/>
    <row r="11155" hidden="1" x14ac:dyDescent="0.2"/>
    <row r="11156" hidden="1" x14ac:dyDescent="0.2"/>
    <row r="11157" hidden="1" x14ac:dyDescent="0.2"/>
    <row r="11158" hidden="1" x14ac:dyDescent="0.2"/>
    <row r="11159" hidden="1" x14ac:dyDescent="0.2"/>
    <row r="11160" hidden="1" x14ac:dyDescent="0.2"/>
    <row r="11161" hidden="1" x14ac:dyDescent="0.2"/>
    <row r="11162" hidden="1" x14ac:dyDescent="0.2"/>
    <row r="11163" hidden="1" x14ac:dyDescent="0.2"/>
    <row r="11164" hidden="1" x14ac:dyDescent="0.2"/>
    <row r="11165" hidden="1" x14ac:dyDescent="0.2"/>
    <row r="11166" hidden="1" x14ac:dyDescent="0.2"/>
    <row r="11167" hidden="1" x14ac:dyDescent="0.2"/>
    <row r="11168" hidden="1" x14ac:dyDescent="0.2"/>
    <row r="11169" hidden="1" x14ac:dyDescent="0.2"/>
    <row r="11170" hidden="1" x14ac:dyDescent="0.2"/>
    <row r="11171" hidden="1" x14ac:dyDescent="0.2"/>
    <row r="11172" hidden="1" x14ac:dyDescent="0.2"/>
    <row r="11173" hidden="1" x14ac:dyDescent="0.2"/>
    <row r="11174" hidden="1" x14ac:dyDescent="0.2"/>
    <row r="11175" hidden="1" x14ac:dyDescent="0.2"/>
    <row r="11176" hidden="1" x14ac:dyDescent="0.2"/>
    <row r="11177" hidden="1" x14ac:dyDescent="0.2"/>
    <row r="11178" hidden="1" x14ac:dyDescent="0.2"/>
    <row r="11179" hidden="1" x14ac:dyDescent="0.2"/>
    <row r="11180" hidden="1" x14ac:dyDescent="0.2"/>
    <row r="11181" hidden="1" x14ac:dyDescent="0.2"/>
    <row r="11182" hidden="1" x14ac:dyDescent="0.2"/>
    <row r="11183" hidden="1" x14ac:dyDescent="0.2"/>
    <row r="11184" hidden="1" x14ac:dyDescent="0.2"/>
    <row r="11185" hidden="1" x14ac:dyDescent="0.2"/>
    <row r="11186" hidden="1" x14ac:dyDescent="0.2"/>
    <row r="11187" hidden="1" x14ac:dyDescent="0.2"/>
    <row r="11188" hidden="1" x14ac:dyDescent="0.2"/>
    <row r="11189" hidden="1" x14ac:dyDescent="0.2"/>
    <row r="11190" hidden="1" x14ac:dyDescent="0.2"/>
    <row r="11191" hidden="1" x14ac:dyDescent="0.2"/>
    <row r="11192" hidden="1" x14ac:dyDescent="0.2"/>
    <row r="11193" hidden="1" x14ac:dyDescent="0.2"/>
    <row r="11194" hidden="1" x14ac:dyDescent="0.2"/>
    <row r="11195" hidden="1" x14ac:dyDescent="0.2"/>
    <row r="11196" hidden="1" x14ac:dyDescent="0.2"/>
    <row r="11197" hidden="1" x14ac:dyDescent="0.2"/>
    <row r="11198" hidden="1" x14ac:dyDescent="0.2"/>
    <row r="11199" hidden="1" x14ac:dyDescent="0.2"/>
    <row r="11200" hidden="1" x14ac:dyDescent="0.2"/>
    <row r="11201" hidden="1" x14ac:dyDescent="0.2"/>
    <row r="11202" hidden="1" x14ac:dyDescent="0.2"/>
    <row r="11203" hidden="1" x14ac:dyDescent="0.2"/>
    <row r="11204" hidden="1" x14ac:dyDescent="0.2"/>
    <row r="11205" hidden="1" x14ac:dyDescent="0.2"/>
    <row r="11206" hidden="1" x14ac:dyDescent="0.2"/>
    <row r="11207" hidden="1" x14ac:dyDescent="0.2"/>
    <row r="11208" hidden="1" x14ac:dyDescent="0.2"/>
    <row r="11209" hidden="1" x14ac:dyDescent="0.2"/>
    <row r="11210" hidden="1" x14ac:dyDescent="0.2"/>
    <row r="11211" hidden="1" x14ac:dyDescent="0.2"/>
    <row r="11212" hidden="1" x14ac:dyDescent="0.2"/>
    <row r="11213" hidden="1" x14ac:dyDescent="0.2"/>
    <row r="11214" hidden="1" x14ac:dyDescent="0.2"/>
    <row r="11215" hidden="1" x14ac:dyDescent="0.2"/>
    <row r="11216" hidden="1" x14ac:dyDescent="0.2"/>
    <row r="11217" hidden="1" x14ac:dyDescent="0.2"/>
    <row r="11218" hidden="1" x14ac:dyDescent="0.2"/>
    <row r="11219" hidden="1" x14ac:dyDescent="0.2"/>
    <row r="11220" hidden="1" x14ac:dyDescent="0.2"/>
    <row r="11221" hidden="1" x14ac:dyDescent="0.2"/>
    <row r="11222" hidden="1" x14ac:dyDescent="0.2"/>
    <row r="11223" hidden="1" x14ac:dyDescent="0.2"/>
    <row r="11224" hidden="1" x14ac:dyDescent="0.2"/>
    <row r="11225" hidden="1" x14ac:dyDescent="0.2"/>
    <row r="11226" hidden="1" x14ac:dyDescent="0.2"/>
    <row r="11227" hidden="1" x14ac:dyDescent="0.2"/>
    <row r="11228" hidden="1" x14ac:dyDescent="0.2"/>
    <row r="11229" hidden="1" x14ac:dyDescent="0.2"/>
    <row r="11230" hidden="1" x14ac:dyDescent="0.2"/>
    <row r="11231" hidden="1" x14ac:dyDescent="0.2"/>
    <row r="11232" hidden="1" x14ac:dyDescent="0.2"/>
    <row r="11233" hidden="1" x14ac:dyDescent="0.2"/>
    <row r="11234" hidden="1" x14ac:dyDescent="0.2"/>
    <row r="11235" hidden="1" x14ac:dyDescent="0.2"/>
    <row r="11236" hidden="1" x14ac:dyDescent="0.2"/>
    <row r="11237" hidden="1" x14ac:dyDescent="0.2"/>
    <row r="11238" hidden="1" x14ac:dyDescent="0.2"/>
    <row r="11239" hidden="1" x14ac:dyDescent="0.2"/>
    <row r="11240" hidden="1" x14ac:dyDescent="0.2"/>
    <row r="11241" hidden="1" x14ac:dyDescent="0.2"/>
    <row r="11242" hidden="1" x14ac:dyDescent="0.2"/>
    <row r="11243" hidden="1" x14ac:dyDescent="0.2"/>
    <row r="11244" hidden="1" x14ac:dyDescent="0.2"/>
    <row r="11245" hidden="1" x14ac:dyDescent="0.2"/>
    <row r="11246" hidden="1" x14ac:dyDescent="0.2"/>
    <row r="11247" hidden="1" x14ac:dyDescent="0.2"/>
    <row r="11248" hidden="1" x14ac:dyDescent="0.2"/>
    <row r="11249" hidden="1" x14ac:dyDescent="0.2"/>
    <row r="11250" hidden="1" x14ac:dyDescent="0.2"/>
    <row r="11251" hidden="1" x14ac:dyDescent="0.2"/>
    <row r="11252" hidden="1" x14ac:dyDescent="0.2"/>
    <row r="11253" hidden="1" x14ac:dyDescent="0.2"/>
    <row r="11254" hidden="1" x14ac:dyDescent="0.2"/>
    <row r="11255" hidden="1" x14ac:dyDescent="0.2"/>
    <row r="11256" hidden="1" x14ac:dyDescent="0.2"/>
    <row r="11257" hidden="1" x14ac:dyDescent="0.2"/>
    <row r="11258" hidden="1" x14ac:dyDescent="0.2"/>
    <row r="11259" hidden="1" x14ac:dyDescent="0.2"/>
    <row r="11260" hidden="1" x14ac:dyDescent="0.2"/>
    <row r="11261" hidden="1" x14ac:dyDescent="0.2"/>
    <row r="11262" hidden="1" x14ac:dyDescent="0.2"/>
    <row r="11263" hidden="1" x14ac:dyDescent="0.2"/>
    <row r="11264" hidden="1" x14ac:dyDescent="0.2"/>
    <row r="11265" hidden="1" x14ac:dyDescent="0.2"/>
    <row r="11266" hidden="1" x14ac:dyDescent="0.2"/>
    <row r="11267" hidden="1" x14ac:dyDescent="0.2"/>
    <row r="11268" hidden="1" x14ac:dyDescent="0.2"/>
    <row r="11269" hidden="1" x14ac:dyDescent="0.2"/>
    <row r="11270" hidden="1" x14ac:dyDescent="0.2"/>
    <row r="11271" hidden="1" x14ac:dyDescent="0.2"/>
    <row r="11272" hidden="1" x14ac:dyDescent="0.2"/>
    <row r="11273" hidden="1" x14ac:dyDescent="0.2"/>
    <row r="11274" hidden="1" x14ac:dyDescent="0.2"/>
    <row r="11275" hidden="1" x14ac:dyDescent="0.2"/>
    <row r="11276" hidden="1" x14ac:dyDescent="0.2"/>
    <row r="11277" hidden="1" x14ac:dyDescent="0.2"/>
    <row r="11278" hidden="1" x14ac:dyDescent="0.2"/>
    <row r="11279" hidden="1" x14ac:dyDescent="0.2"/>
    <row r="11280" hidden="1" x14ac:dyDescent="0.2"/>
    <row r="11281" hidden="1" x14ac:dyDescent="0.2"/>
    <row r="11282" hidden="1" x14ac:dyDescent="0.2"/>
    <row r="11283" hidden="1" x14ac:dyDescent="0.2"/>
    <row r="11284" hidden="1" x14ac:dyDescent="0.2"/>
    <row r="11285" hidden="1" x14ac:dyDescent="0.2"/>
    <row r="11286" hidden="1" x14ac:dyDescent="0.2"/>
    <row r="11287" hidden="1" x14ac:dyDescent="0.2"/>
    <row r="11288" hidden="1" x14ac:dyDescent="0.2"/>
    <row r="11289" hidden="1" x14ac:dyDescent="0.2"/>
    <row r="11290" hidden="1" x14ac:dyDescent="0.2"/>
    <row r="11291" hidden="1" x14ac:dyDescent="0.2"/>
    <row r="11292" hidden="1" x14ac:dyDescent="0.2"/>
    <row r="11293" hidden="1" x14ac:dyDescent="0.2"/>
    <row r="11294" hidden="1" x14ac:dyDescent="0.2"/>
    <row r="11295" hidden="1" x14ac:dyDescent="0.2"/>
    <row r="11296" hidden="1" x14ac:dyDescent="0.2"/>
    <row r="11297" hidden="1" x14ac:dyDescent="0.2"/>
    <row r="11298" hidden="1" x14ac:dyDescent="0.2"/>
    <row r="11299" hidden="1" x14ac:dyDescent="0.2"/>
    <row r="11300" hidden="1" x14ac:dyDescent="0.2"/>
    <row r="11301" hidden="1" x14ac:dyDescent="0.2"/>
    <row r="11302" hidden="1" x14ac:dyDescent="0.2"/>
    <row r="11303" hidden="1" x14ac:dyDescent="0.2"/>
    <row r="11304" hidden="1" x14ac:dyDescent="0.2"/>
    <row r="11305" hidden="1" x14ac:dyDescent="0.2"/>
    <row r="11306" hidden="1" x14ac:dyDescent="0.2"/>
    <row r="11307" hidden="1" x14ac:dyDescent="0.2"/>
    <row r="11308" hidden="1" x14ac:dyDescent="0.2"/>
    <row r="11309" hidden="1" x14ac:dyDescent="0.2"/>
    <row r="11310" hidden="1" x14ac:dyDescent="0.2"/>
    <row r="11311" hidden="1" x14ac:dyDescent="0.2"/>
    <row r="11312" hidden="1" x14ac:dyDescent="0.2"/>
    <row r="11313" hidden="1" x14ac:dyDescent="0.2"/>
    <row r="11314" hidden="1" x14ac:dyDescent="0.2"/>
    <row r="11315" hidden="1" x14ac:dyDescent="0.2"/>
    <row r="11316" hidden="1" x14ac:dyDescent="0.2"/>
    <row r="11317" hidden="1" x14ac:dyDescent="0.2"/>
    <row r="11318" hidden="1" x14ac:dyDescent="0.2"/>
    <row r="11319" hidden="1" x14ac:dyDescent="0.2"/>
    <row r="11320" hidden="1" x14ac:dyDescent="0.2"/>
    <row r="11321" hidden="1" x14ac:dyDescent="0.2"/>
    <row r="11322" hidden="1" x14ac:dyDescent="0.2"/>
    <row r="11323" hidden="1" x14ac:dyDescent="0.2"/>
    <row r="11324" hidden="1" x14ac:dyDescent="0.2"/>
    <row r="11325" hidden="1" x14ac:dyDescent="0.2"/>
    <row r="11326" hidden="1" x14ac:dyDescent="0.2"/>
    <row r="11327" hidden="1" x14ac:dyDescent="0.2"/>
    <row r="11328" hidden="1" x14ac:dyDescent="0.2"/>
    <row r="11329" hidden="1" x14ac:dyDescent="0.2"/>
    <row r="11330" hidden="1" x14ac:dyDescent="0.2"/>
    <row r="11331" hidden="1" x14ac:dyDescent="0.2"/>
    <row r="11332" hidden="1" x14ac:dyDescent="0.2"/>
    <row r="11333" hidden="1" x14ac:dyDescent="0.2"/>
    <row r="11334" hidden="1" x14ac:dyDescent="0.2"/>
    <row r="11335" hidden="1" x14ac:dyDescent="0.2"/>
    <row r="11336" hidden="1" x14ac:dyDescent="0.2"/>
    <row r="11337" hidden="1" x14ac:dyDescent="0.2"/>
    <row r="11338" hidden="1" x14ac:dyDescent="0.2"/>
    <row r="11339" hidden="1" x14ac:dyDescent="0.2"/>
    <row r="11340" hidden="1" x14ac:dyDescent="0.2"/>
    <row r="11341" hidden="1" x14ac:dyDescent="0.2"/>
    <row r="11342" hidden="1" x14ac:dyDescent="0.2"/>
    <row r="11343" hidden="1" x14ac:dyDescent="0.2"/>
    <row r="11344" hidden="1" x14ac:dyDescent="0.2"/>
    <row r="11345" hidden="1" x14ac:dyDescent="0.2"/>
    <row r="11346" hidden="1" x14ac:dyDescent="0.2"/>
    <row r="11347" hidden="1" x14ac:dyDescent="0.2"/>
    <row r="11348" hidden="1" x14ac:dyDescent="0.2"/>
    <row r="11349" hidden="1" x14ac:dyDescent="0.2"/>
    <row r="11350" hidden="1" x14ac:dyDescent="0.2"/>
    <row r="11351" hidden="1" x14ac:dyDescent="0.2"/>
    <row r="11352" hidden="1" x14ac:dyDescent="0.2"/>
    <row r="11353" hidden="1" x14ac:dyDescent="0.2"/>
    <row r="11354" hidden="1" x14ac:dyDescent="0.2"/>
    <row r="11355" hidden="1" x14ac:dyDescent="0.2"/>
    <row r="11356" hidden="1" x14ac:dyDescent="0.2"/>
    <row r="11357" hidden="1" x14ac:dyDescent="0.2"/>
    <row r="11358" hidden="1" x14ac:dyDescent="0.2"/>
    <row r="11359" hidden="1" x14ac:dyDescent="0.2"/>
    <row r="11360" hidden="1" x14ac:dyDescent="0.2"/>
    <row r="11361" hidden="1" x14ac:dyDescent="0.2"/>
    <row r="11362" hidden="1" x14ac:dyDescent="0.2"/>
    <row r="11363" hidden="1" x14ac:dyDescent="0.2"/>
    <row r="11364" hidden="1" x14ac:dyDescent="0.2"/>
    <row r="11365" hidden="1" x14ac:dyDescent="0.2"/>
    <row r="11366" hidden="1" x14ac:dyDescent="0.2"/>
    <row r="11367" hidden="1" x14ac:dyDescent="0.2"/>
    <row r="11368" hidden="1" x14ac:dyDescent="0.2"/>
    <row r="11369" hidden="1" x14ac:dyDescent="0.2"/>
    <row r="11370" hidden="1" x14ac:dyDescent="0.2"/>
    <row r="11371" hidden="1" x14ac:dyDescent="0.2"/>
    <row r="11372" hidden="1" x14ac:dyDescent="0.2"/>
    <row r="11373" hidden="1" x14ac:dyDescent="0.2"/>
    <row r="11374" hidden="1" x14ac:dyDescent="0.2"/>
    <row r="11375" hidden="1" x14ac:dyDescent="0.2"/>
    <row r="11376" hidden="1" x14ac:dyDescent="0.2"/>
    <row r="11377" hidden="1" x14ac:dyDescent="0.2"/>
    <row r="11378" hidden="1" x14ac:dyDescent="0.2"/>
    <row r="11379" hidden="1" x14ac:dyDescent="0.2"/>
    <row r="11380" hidden="1" x14ac:dyDescent="0.2"/>
    <row r="11381" hidden="1" x14ac:dyDescent="0.2"/>
    <row r="11382" hidden="1" x14ac:dyDescent="0.2"/>
    <row r="11383" hidden="1" x14ac:dyDescent="0.2"/>
    <row r="11384" hidden="1" x14ac:dyDescent="0.2"/>
    <row r="11385" hidden="1" x14ac:dyDescent="0.2"/>
    <row r="11386" hidden="1" x14ac:dyDescent="0.2"/>
    <row r="11387" hidden="1" x14ac:dyDescent="0.2"/>
    <row r="11388" hidden="1" x14ac:dyDescent="0.2"/>
    <row r="11389" hidden="1" x14ac:dyDescent="0.2"/>
    <row r="11390" hidden="1" x14ac:dyDescent="0.2"/>
    <row r="11391" hidden="1" x14ac:dyDescent="0.2"/>
    <row r="11392" hidden="1" x14ac:dyDescent="0.2"/>
    <row r="11393" hidden="1" x14ac:dyDescent="0.2"/>
    <row r="11394" hidden="1" x14ac:dyDescent="0.2"/>
    <row r="11395" hidden="1" x14ac:dyDescent="0.2"/>
    <row r="11396" hidden="1" x14ac:dyDescent="0.2"/>
    <row r="11397" hidden="1" x14ac:dyDescent="0.2"/>
    <row r="11398" hidden="1" x14ac:dyDescent="0.2"/>
    <row r="11399" hidden="1" x14ac:dyDescent="0.2"/>
    <row r="11400" hidden="1" x14ac:dyDescent="0.2"/>
    <row r="11401" hidden="1" x14ac:dyDescent="0.2"/>
    <row r="11402" hidden="1" x14ac:dyDescent="0.2"/>
    <row r="11403" hidden="1" x14ac:dyDescent="0.2"/>
    <row r="11404" hidden="1" x14ac:dyDescent="0.2"/>
    <row r="11405" hidden="1" x14ac:dyDescent="0.2"/>
    <row r="11406" hidden="1" x14ac:dyDescent="0.2"/>
    <row r="11407" hidden="1" x14ac:dyDescent="0.2"/>
    <row r="11408" hidden="1" x14ac:dyDescent="0.2"/>
    <row r="11409" hidden="1" x14ac:dyDescent="0.2"/>
    <row r="11410" hidden="1" x14ac:dyDescent="0.2"/>
    <row r="11411" hidden="1" x14ac:dyDescent="0.2"/>
    <row r="11412" hidden="1" x14ac:dyDescent="0.2"/>
    <row r="11413" hidden="1" x14ac:dyDescent="0.2"/>
    <row r="11414" hidden="1" x14ac:dyDescent="0.2"/>
    <row r="11415" hidden="1" x14ac:dyDescent="0.2"/>
    <row r="11416" hidden="1" x14ac:dyDescent="0.2"/>
    <row r="11417" hidden="1" x14ac:dyDescent="0.2"/>
    <row r="11418" hidden="1" x14ac:dyDescent="0.2"/>
    <row r="11419" hidden="1" x14ac:dyDescent="0.2"/>
    <row r="11420" hidden="1" x14ac:dyDescent="0.2"/>
    <row r="11421" hidden="1" x14ac:dyDescent="0.2"/>
    <row r="11422" hidden="1" x14ac:dyDescent="0.2"/>
    <row r="11423" hidden="1" x14ac:dyDescent="0.2"/>
    <row r="11424" hidden="1" x14ac:dyDescent="0.2"/>
    <row r="11425" hidden="1" x14ac:dyDescent="0.2"/>
    <row r="11426" hidden="1" x14ac:dyDescent="0.2"/>
    <row r="11427" hidden="1" x14ac:dyDescent="0.2"/>
    <row r="11428" hidden="1" x14ac:dyDescent="0.2"/>
    <row r="11429" hidden="1" x14ac:dyDescent="0.2"/>
    <row r="11430" hidden="1" x14ac:dyDescent="0.2"/>
    <row r="11431" hidden="1" x14ac:dyDescent="0.2"/>
    <row r="11432" hidden="1" x14ac:dyDescent="0.2"/>
    <row r="11433" hidden="1" x14ac:dyDescent="0.2"/>
    <row r="11434" hidden="1" x14ac:dyDescent="0.2"/>
    <row r="11435" hidden="1" x14ac:dyDescent="0.2"/>
    <row r="11436" hidden="1" x14ac:dyDescent="0.2"/>
    <row r="11437" hidden="1" x14ac:dyDescent="0.2"/>
    <row r="11438" hidden="1" x14ac:dyDescent="0.2"/>
    <row r="11439" hidden="1" x14ac:dyDescent="0.2"/>
    <row r="11440" hidden="1" x14ac:dyDescent="0.2"/>
    <row r="11441" hidden="1" x14ac:dyDescent="0.2"/>
    <row r="11442" hidden="1" x14ac:dyDescent="0.2"/>
    <row r="11443" hidden="1" x14ac:dyDescent="0.2"/>
    <row r="11444" hidden="1" x14ac:dyDescent="0.2"/>
    <row r="11445" hidden="1" x14ac:dyDescent="0.2"/>
    <row r="11446" hidden="1" x14ac:dyDescent="0.2"/>
    <row r="11447" hidden="1" x14ac:dyDescent="0.2"/>
    <row r="11448" hidden="1" x14ac:dyDescent="0.2"/>
    <row r="11449" hidden="1" x14ac:dyDescent="0.2"/>
    <row r="11450" hidden="1" x14ac:dyDescent="0.2"/>
    <row r="11451" hidden="1" x14ac:dyDescent="0.2"/>
    <row r="11452" hidden="1" x14ac:dyDescent="0.2"/>
    <row r="11453" hidden="1" x14ac:dyDescent="0.2"/>
    <row r="11454" hidden="1" x14ac:dyDescent="0.2"/>
    <row r="11455" hidden="1" x14ac:dyDescent="0.2"/>
    <row r="11456" hidden="1" x14ac:dyDescent="0.2"/>
    <row r="11457" hidden="1" x14ac:dyDescent="0.2"/>
    <row r="11458" hidden="1" x14ac:dyDescent="0.2"/>
    <row r="11459" hidden="1" x14ac:dyDescent="0.2"/>
    <row r="11460" hidden="1" x14ac:dyDescent="0.2"/>
    <row r="11461" hidden="1" x14ac:dyDescent="0.2"/>
    <row r="11462" hidden="1" x14ac:dyDescent="0.2"/>
    <row r="11463" hidden="1" x14ac:dyDescent="0.2"/>
    <row r="11464" hidden="1" x14ac:dyDescent="0.2"/>
    <row r="11465" hidden="1" x14ac:dyDescent="0.2"/>
    <row r="11466" hidden="1" x14ac:dyDescent="0.2"/>
    <row r="11467" hidden="1" x14ac:dyDescent="0.2"/>
    <row r="11468" hidden="1" x14ac:dyDescent="0.2"/>
    <row r="11469" hidden="1" x14ac:dyDescent="0.2"/>
    <row r="11470" hidden="1" x14ac:dyDescent="0.2"/>
    <row r="11471" hidden="1" x14ac:dyDescent="0.2"/>
    <row r="11472" hidden="1" x14ac:dyDescent="0.2"/>
    <row r="11473" hidden="1" x14ac:dyDescent="0.2"/>
    <row r="11474" hidden="1" x14ac:dyDescent="0.2"/>
    <row r="11475" hidden="1" x14ac:dyDescent="0.2"/>
    <row r="11476" hidden="1" x14ac:dyDescent="0.2"/>
    <row r="11477" hidden="1" x14ac:dyDescent="0.2"/>
    <row r="11478" hidden="1" x14ac:dyDescent="0.2"/>
    <row r="11479" hidden="1" x14ac:dyDescent="0.2"/>
    <row r="11480" hidden="1" x14ac:dyDescent="0.2"/>
    <row r="11481" hidden="1" x14ac:dyDescent="0.2"/>
    <row r="11482" hidden="1" x14ac:dyDescent="0.2"/>
    <row r="11483" hidden="1" x14ac:dyDescent="0.2"/>
    <row r="11484" hidden="1" x14ac:dyDescent="0.2"/>
    <row r="11485" hidden="1" x14ac:dyDescent="0.2"/>
    <row r="11486" hidden="1" x14ac:dyDescent="0.2"/>
    <row r="11487" hidden="1" x14ac:dyDescent="0.2"/>
    <row r="11488" hidden="1" x14ac:dyDescent="0.2"/>
    <row r="11489" hidden="1" x14ac:dyDescent="0.2"/>
    <row r="11490" hidden="1" x14ac:dyDescent="0.2"/>
    <row r="11491" hidden="1" x14ac:dyDescent="0.2"/>
    <row r="11492" hidden="1" x14ac:dyDescent="0.2"/>
    <row r="11493" hidden="1" x14ac:dyDescent="0.2"/>
    <row r="11494" hidden="1" x14ac:dyDescent="0.2"/>
    <row r="11495" hidden="1" x14ac:dyDescent="0.2"/>
    <row r="11496" hidden="1" x14ac:dyDescent="0.2"/>
    <row r="11497" hidden="1" x14ac:dyDescent="0.2"/>
    <row r="11498" hidden="1" x14ac:dyDescent="0.2"/>
    <row r="11499" hidden="1" x14ac:dyDescent="0.2"/>
    <row r="11500" hidden="1" x14ac:dyDescent="0.2"/>
    <row r="11501" hidden="1" x14ac:dyDescent="0.2"/>
    <row r="11502" hidden="1" x14ac:dyDescent="0.2"/>
    <row r="11503" hidden="1" x14ac:dyDescent="0.2"/>
    <row r="11504" hidden="1" x14ac:dyDescent="0.2"/>
    <row r="11505" hidden="1" x14ac:dyDescent="0.2"/>
    <row r="11506" hidden="1" x14ac:dyDescent="0.2"/>
    <row r="11507" hidden="1" x14ac:dyDescent="0.2"/>
    <row r="11508" hidden="1" x14ac:dyDescent="0.2"/>
    <row r="11509" hidden="1" x14ac:dyDescent="0.2"/>
    <row r="11510" hidden="1" x14ac:dyDescent="0.2"/>
    <row r="11511" hidden="1" x14ac:dyDescent="0.2"/>
    <row r="11512" hidden="1" x14ac:dyDescent="0.2"/>
    <row r="11513" hidden="1" x14ac:dyDescent="0.2"/>
    <row r="11514" hidden="1" x14ac:dyDescent="0.2"/>
    <row r="11515" hidden="1" x14ac:dyDescent="0.2"/>
    <row r="11516" hidden="1" x14ac:dyDescent="0.2"/>
    <row r="11517" hidden="1" x14ac:dyDescent="0.2"/>
    <row r="11518" hidden="1" x14ac:dyDescent="0.2"/>
    <row r="11519" hidden="1" x14ac:dyDescent="0.2"/>
    <row r="11520" hidden="1" x14ac:dyDescent="0.2"/>
    <row r="11521" hidden="1" x14ac:dyDescent="0.2"/>
    <row r="11522" hidden="1" x14ac:dyDescent="0.2"/>
    <row r="11523" hidden="1" x14ac:dyDescent="0.2"/>
    <row r="11524" hidden="1" x14ac:dyDescent="0.2"/>
    <row r="11525" hidden="1" x14ac:dyDescent="0.2"/>
    <row r="11526" hidden="1" x14ac:dyDescent="0.2"/>
    <row r="11527" hidden="1" x14ac:dyDescent="0.2"/>
    <row r="11528" hidden="1" x14ac:dyDescent="0.2"/>
    <row r="11529" hidden="1" x14ac:dyDescent="0.2"/>
    <row r="11530" hidden="1" x14ac:dyDescent="0.2"/>
    <row r="11531" hidden="1" x14ac:dyDescent="0.2"/>
    <row r="11532" hidden="1" x14ac:dyDescent="0.2"/>
    <row r="11533" hidden="1" x14ac:dyDescent="0.2"/>
    <row r="11534" hidden="1" x14ac:dyDescent="0.2"/>
    <row r="11535" hidden="1" x14ac:dyDescent="0.2"/>
    <row r="11536" hidden="1" x14ac:dyDescent="0.2"/>
    <row r="11537" hidden="1" x14ac:dyDescent="0.2"/>
    <row r="11538" hidden="1" x14ac:dyDescent="0.2"/>
    <row r="11539" hidden="1" x14ac:dyDescent="0.2"/>
    <row r="11540" hidden="1" x14ac:dyDescent="0.2"/>
    <row r="11541" hidden="1" x14ac:dyDescent="0.2"/>
    <row r="11542" hidden="1" x14ac:dyDescent="0.2"/>
    <row r="11543" hidden="1" x14ac:dyDescent="0.2"/>
    <row r="11544" hidden="1" x14ac:dyDescent="0.2"/>
    <row r="11545" hidden="1" x14ac:dyDescent="0.2"/>
    <row r="11546" hidden="1" x14ac:dyDescent="0.2"/>
    <row r="11547" hidden="1" x14ac:dyDescent="0.2"/>
    <row r="11548" hidden="1" x14ac:dyDescent="0.2"/>
    <row r="11549" hidden="1" x14ac:dyDescent="0.2"/>
    <row r="11550" hidden="1" x14ac:dyDescent="0.2"/>
    <row r="11551" hidden="1" x14ac:dyDescent="0.2"/>
    <row r="11552" hidden="1" x14ac:dyDescent="0.2"/>
    <row r="11553" hidden="1" x14ac:dyDescent="0.2"/>
    <row r="11554" hidden="1" x14ac:dyDescent="0.2"/>
    <row r="11555" hidden="1" x14ac:dyDescent="0.2"/>
    <row r="11556" hidden="1" x14ac:dyDescent="0.2"/>
    <row r="11557" hidden="1" x14ac:dyDescent="0.2"/>
    <row r="11558" hidden="1" x14ac:dyDescent="0.2"/>
    <row r="11559" hidden="1" x14ac:dyDescent="0.2"/>
    <row r="11560" hidden="1" x14ac:dyDescent="0.2"/>
    <row r="11561" hidden="1" x14ac:dyDescent="0.2"/>
    <row r="11562" hidden="1" x14ac:dyDescent="0.2"/>
    <row r="11563" hidden="1" x14ac:dyDescent="0.2"/>
    <row r="11564" hidden="1" x14ac:dyDescent="0.2"/>
    <row r="11565" hidden="1" x14ac:dyDescent="0.2"/>
    <row r="11566" hidden="1" x14ac:dyDescent="0.2"/>
    <row r="11567" hidden="1" x14ac:dyDescent="0.2"/>
    <row r="11568" hidden="1" x14ac:dyDescent="0.2"/>
    <row r="11569" hidden="1" x14ac:dyDescent="0.2"/>
    <row r="11570" hidden="1" x14ac:dyDescent="0.2"/>
    <row r="11571" hidden="1" x14ac:dyDescent="0.2"/>
    <row r="11572" hidden="1" x14ac:dyDescent="0.2"/>
    <row r="11573" hidden="1" x14ac:dyDescent="0.2"/>
    <row r="11574" hidden="1" x14ac:dyDescent="0.2"/>
    <row r="11575" hidden="1" x14ac:dyDescent="0.2"/>
    <row r="11576" hidden="1" x14ac:dyDescent="0.2"/>
    <row r="11577" hidden="1" x14ac:dyDescent="0.2"/>
    <row r="11578" hidden="1" x14ac:dyDescent="0.2"/>
    <row r="11579" hidden="1" x14ac:dyDescent="0.2"/>
    <row r="11580" hidden="1" x14ac:dyDescent="0.2"/>
    <row r="11581" hidden="1" x14ac:dyDescent="0.2"/>
    <row r="11582" hidden="1" x14ac:dyDescent="0.2"/>
    <row r="11583" hidden="1" x14ac:dyDescent="0.2"/>
    <row r="11584" hidden="1" x14ac:dyDescent="0.2"/>
    <row r="11585" hidden="1" x14ac:dyDescent="0.2"/>
    <row r="11586" hidden="1" x14ac:dyDescent="0.2"/>
    <row r="11587" hidden="1" x14ac:dyDescent="0.2"/>
    <row r="11588" hidden="1" x14ac:dyDescent="0.2"/>
    <row r="11589" hidden="1" x14ac:dyDescent="0.2"/>
    <row r="11590" hidden="1" x14ac:dyDescent="0.2"/>
    <row r="11591" hidden="1" x14ac:dyDescent="0.2"/>
    <row r="11592" hidden="1" x14ac:dyDescent="0.2"/>
    <row r="11593" hidden="1" x14ac:dyDescent="0.2"/>
    <row r="11594" hidden="1" x14ac:dyDescent="0.2"/>
    <row r="11595" hidden="1" x14ac:dyDescent="0.2"/>
    <row r="11596" hidden="1" x14ac:dyDescent="0.2"/>
    <row r="11597" hidden="1" x14ac:dyDescent="0.2"/>
    <row r="11598" hidden="1" x14ac:dyDescent="0.2"/>
    <row r="11599" hidden="1" x14ac:dyDescent="0.2"/>
    <row r="11600" hidden="1" x14ac:dyDescent="0.2"/>
    <row r="11601" hidden="1" x14ac:dyDescent="0.2"/>
    <row r="11602" hidden="1" x14ac:dyDescent="0.2"/>
    <row r="11603" hidden="1" x14ac:dyDescent="0.2"/>
    <row r="11604" hidden="1" x14ac:dyDescent="0.2"/>
    <row r="11605" hidden="1" x14ac:dyDescent="0.2"/>
    <row r="11606" hidden="1" x14ac:dyDescent="0.2"/>
    <row r="11607" hidden="1" x14ac:dyDescent="0.2"/>
    <row r="11608" hidden="1" x14ac:dyDescent="0.2"/>
    <row r="11609" hidden="1" x14ac:dyDescent="0.2"/>
    <row r="11610" hidden="1" x14ac:dyDescent="0.2"/>
    <row r="11611" hidden="1" x14ac:dyDescent="0.2"/>
    <row r="11612" hidden="1" x14ac:dyDescent="0.2"/>
    <row r="11613" hidden="1" x14ac:dyDescent="0.2"/>
    <row r="11614" hidden="1" x14ac:dyDescent="0.2"/>
    <row r="11615" hidden="1" x14ac:dyDescent="0.2"/>
    <row r="11616" hidden="1" x14ac:dyDescent="0.2"/>
    <row r="11617" hidden="1" x14ac:dyDescent="0.2"/>
    <row r="11618" hidden="1" x14ac:dyDescent="0.2"/>
    <row r="11619" hidden="1" x14ac:dyDescent="0.2"/>
    <row r="11620" hidden="1" x14ac:dyDescent="0.2"/>
    <row r="11621" hidden="1" x14ac:dyDescent="0.2"/>
    <row r="11622" hidden="1" x14ac:dyDescent="0.2"/>
    <row r="11623" hidden="1" x14ac:dyDescent="0.2"/>
    <row r="11624" hidden="1" x14ac:dyDescent="0.2"/>
    <row r="11625" hidden="1" x14ac:dyDescent="0.2"/>
    <row r="11626" hidden="1" x14ac:dyDescent="0.2"/>
    <row r="11627" hidden="1" x14ac:dyDescent="0.2"/>
    <row r="11628" hidden="1" x14ac:dyDescent="0.2"/>
    <row r="11629" hidden="1" x14ac:dyDescent="0.2"/>
    <row r="11630" hidden="1" x14ac:dyDescent="0.2"/>
    <row r="11631" hidden="1" x14ac:dyDescent="0.2"/>
    <row r="11632" hidden="1" x14ac:dyDescent="0.2"/>
    <row r="11633" hidden="1" x14ac:dyDescent="0.2"/>
    <row r="11634" hidden="1" x14ac:dyDescent="0.2"/>
    <row r="11635" hidden="1" x14ac:dyDescent="0.2"/>
    <row r="11636" hidden="1" x14ac:dyDescent="0.2"/>
    <row r="11637" hidden="1" x14ac:dyDescent="0.2"/>
    <row r="11638" hidden="1" x14ac:dyDescent="0.2"/>
    <row r="11639" hidden="1" x14ac:dyDescent="0.2"/>
    <row r="11640" hidden="1" x14ac:dyDescent="0.2"/>
    <row r="11641" hidden="1" x14ac:dyDescent="0.2"/>
    <row r="11642" hidden="1" x14ac:dyDescent="0.2"/>
    <row r="11643" hidden="1" x14ac:dyDescent="0.2"/>
    <row r="11644" hidden="1" x14ac:dyDescent="0.2"/>
    <row r="11645" hidden="1" x14ac:dyDescent="0.2"/>
    <row r="11646" hidden="1" x14ac:dyDescent="0.2"/>
    <row r="11647" hidden="1" x14ac:dyDescent="0.2"/>
    <row r="11648" hidden="1" x14ac:dyDescent="0.2"/>
    <row r="11649" hidden="1" x14ac:dyDescent="0.2"/>
    <row r="11650" hidden="1" x14ac:dyDescent="0.2"/>
    <row r="11651" hidden="1" x14ac:dyDescent="0.2"/>
    <row r="11652" hidden="1" x14ac:dyDescent="0.2"/>
    <row r="11653" hidden="1" x14ac:dyDescent="0.2"/>
    <row r="11654" hidden="1" x14ac:dyDescent="0.2"/>
    <row r="11655" hidden="1" x14ac:dyDescent="0.2"/>
    <row r="11656" hidden="1" x14ac:dyDescent="0.2"/>
    <row r="11657" hidden="1" x14ac:dyDescent="0.2"/>
    <row r="11658" hidden="1" x14ac:dyDescent="0.2"/>
    <row r="11659" hidden="1" x14ac:dyDescent="0.2"/>
    <row r="11660" hidden="1" x14ac:dyDescent="0.2"/>
    <row r="11661" hidden="1" x14ac:dyDescent="0.2"/>
    <row r="11662" hidden="1" x14ac:dyDescent="0.2"/>
    <row r="11663" hidden="1" x14ac:dyDescent="0.2"/>
    <row r="11664" hidden="1" x14ac:dyDescent="0.2"/>
    <row r="11665" hidden="1" x14ac:dyDescent="0.2"/>
    <row r="11666" hidden="1" x14ac:dyDescent="0.2"/>
    <row r="11667" hidden="1" x14ac:dyDescent="0.2"/>
    <row r="11668" hidden="1" x14ac:dyDescent="0.2"/>
    <row r="11669" hidden="1" x14ac:dyDescent="0.2"/>
    <row r="11670" hidden="1" x14ac:dyDescent="0.2"/>
    <row r="11671" hidden="1" x14ac:dyDescent="0.2"/>
    <row r="11672" hidden="1" x14ac:dyDescent="0.2"/>
    <row r="11673" hidden="1" x14ac:dyDescent="0.2"/>
    <row r="11674" hidden="1" x14ac:dyDescent="0.2"/>
    <row r="11675" hidden="1" x14ac:dyDescent="0.2"/>
    <row r="11676" hidden="1" x14ac:dyDescent="0.2"/>
    <row r="11677" hidden="1" x14ac:dyDescent="0.2"/>
    <row r="11678" hidden="1" x14ac:dyDescent="0.2"/>
    <row r="11679" hidden="1" x14ac:dyDescent="0.2"/>
    <row r="11680" hidden="1" x14ac:dyDescent="0.2"/>
    <row r="11681" hidden="1" x14ac:dyDescent="0.2"/>
    <row r="11682" hidden="1" x14ac:dyDescent="0.2"/>
    <row r="11683" hidden="1" x14ac:dyDescent="0.2"/>
    <row r="11684" hidden="1" x14ac:dyDescent="0.2"/>
    <row r="11685" hidden="1" x14ac:dyDescent="0.2"/>
    <row r="11686" hidden="1" x14ac:dyDescent="0.2"/>
    <row r="11687" hidden="1" x14ac:dyDescent="0.2"/>
    <row r="11688" hidden="1" x14ac:dyDescent="0.2"/>
    <row r="11689" hidden="1" x14ac:dyDescent="0.2"/>
    <row r="11690" hidden="1" x14ac:dyDescent="0.2"/>
    <row r="11691" hidden="1" x14ac:dyDescent="0.2"/>
    <row r="11692" hidden="1" x14ac:dyDescent="0.2"/>
    <row r="11693" hidden="1" x14ac:dyDescent="0.2"/>
    <row r="11694" hidden="1" x14ac:dyDescent="0.2"/>
    <row r="11695" hidden="1" x14ac:dyDescent="0.2"/>
    <row r="11696" hidden="1" x14ac:dyDescent="0.2"/>
    <row r="11697" hidden="1" x14ac:dyDescent="0.2"/>
    <row r="11698" hidden="1" x14ac:dyDescent="0.2"/>
    <row r="11699" hidden="1" x14ac:dyDescent="0.2"/>
    <row r="11700" hidden="1" x14ac:dyDescent="0.2"/>
    <row r="11701" hidden="1" x14ac:dyDescent="0.2"/>
    <row r="11702" hidden="1" x14ac:dyDescent="0.2"/>
    <row r="11703" hidden="1" x14ac:dyDescent="0.2"/>
    <row r="11704" hidden="1" x14ac:dyDescent="0.2"/>
    <row r="11705" hidden="1" x14ac:dyDescent="0.2"/>
    <row r="11706" hidden="1" x14ac:dyDescent="0.2"/>
    <row r="11707" hidden="1" x14ac:dyDescent="0.2"/>
    <row r="11708" hidden="1" x14ac:dyDescent="0.2"/>
    <row r="11709" hidden="1" x14ac:dyDescent="0.2"/>
    <row r="11710" hidden="1" x14ac:dyDescent="0.2"/>
    <row r="11711" hidden="1" x14ac:dyDescent="0.2"/>
    <row r="11712" hidden="1" x14ac:dyDescent="0.2"/>
    <row r="11713" hidden="1" x14ac:dyDescent="0.2"/>
    <row r="11714" hidden="1" x14ac:dyDescent="0.2"/>
    <row r="11715" hidden="1" x14ac:dyDescent="0.2"/>
    <row r="11716" hidden="1" x14ac:dyDescent="0.2"/>
    <row r="11717" hidden="1" x14ac:dyDescent="0.2"/>
    <row r="11718" hidden="1" x14ac:dyDescent="0.2"/>
    <row r="11719" hidden="1" x14ac:dyDescent="0.2"/>
    <row r="11720" hidden="1" x14ac:dyDescent="0.2"/>
    <row r="11721" hidden="1" x14ac:dyDescent="0.2"/>
    <row r="11722" hidden="1" x14ac:dyDescent="0.2"/>
    <row r="11723" hidden="1" x14ac:dyDescent="0.2"/>
    <row r="11724" hidden="1" x14ac:dyDescent="0.2"/>
    <row r="11725" hidden="1" x14ac:dyDescent="0.2"/>
    <row r="11726" hidden="1" x14ac:dyDescent="0.2"/>
    <row r="11727" hidden="1" x14ac:dyDescent="0.2"/>
    <row r="11728" hidden="1" x14ac:dyDescent="0.2"/>
    <row r="11729" hidden="1" x14ac:dyDescent="0.2"/>
    <row r="11730" hidden="1" x14ac:dyDescent="0.2"/>
    <row r="11731" hidden="1" x14ac:dyDescent="0.2"/>
    <row r="11732" hidden="1" x14ac:dyDescent="0.2"/>
    <row r="11733" hidden="1" x14ac:dyDescent="0.2"/>
    <row r="11734" hidden="1" x14ac:dyDescent="0.2"/>
    <row r="11735" hidden="1" x14ac:dyDescent="0.2"/>
    <row r="11736" hidden="1" x14ac:dyDescent="0.2"/>
    <row r="11737" hidden="1" x14ac:dyDescent="0.2"/>
    <row r="11738" hidden="1" x14ac:dyDescent="0.2"/>
    <row r="11739" hidden="1" x14ac:dyDescent="0.2"/>
    <row r="11740" hidden="1" x14ac:dyDescent="0.2"/>
    <row r="11741" hidden="1" x14ac:dyDescent="0.2"/>
    <row r="11742" hidden="1" x14ac:dyDescent="0.2"/>
    <row r="11743" hidden="1" x14ac:dyDescent="0.2"/>
    <row r="11744" hidden="1" x14ac:dyDescent="0.2"/>
    <row r="11745" hidden="1" x14ac:dyDescent="0.2"/>
    <row r="11746" hidden="1" x14ac:dyDescent="0.2"/>
    <row r="11747" hidden="1" x14ac:dyDescent="0.2"/>
    <row r="11748" hidden="1" x14ac:dyDescent="0.2"/>
    <row r="11749" hidden="1" x14ac:dyDescent="0.2"/>
    <row r="11750" hidden="1" x14ac:dyDescent="0.2"/>
    <row r="11751" hidden="1" x14ac:dyDescent="0.2"/>
    <row r="11752" hidden="1" x14ac:dyDescent="0.2"/>
    <row r="11753" hidden="1" x14ac:dyDescent="0.2"/>
    <row r="11754" hidden="1" x14ac:dyDescent="0.2"/>
    <row r="11755" hidden="1" x14ac:dyDescent="0.2"/>
    <row r="11756" hidden="1" x14ac:dyDescent="0.2"/>
    <row r="11757" hidden="1" x14ac:dyDescent="0.2"/>
    <row r="11758" hidden="1" x14ac:dyDescent="0.2"/>
    <row r="11759" hidden="1" x14ac:dyDescent="0.2"/>
    <row r="11760" hidden="1" x14ac:dyDescent="0.2"/>
    <row r="11761" hidden="1" x14ac:dyDescent="0.2"/>
    <row r="11762" hidden="1" x14ac:dyDescent="0.2"/>
    <row r="11763" hidden="1" x14ac:dyDescent="0.2"/>
    <row r="11764" hidden="1" x14ac:dyDescent="0.2"/>
    <row r="11765" hidden="1" x14ac:dyDescent="0.2"/>
    <row r="11766" hidden="1" x14ac:dyDescent="0.2"/>
    <row r="11767" hidden="1" x14ac:dyDescent="0.2"/>
    <row r="11768" hidden="1" x14ac:dyDescent="0.2"/>
    <row r="11769" hidden="1" x14ac:dyDescent="0.2"/>
    <row r="11770" hidden="1" x14ac:dyDescent="0.2"/>
    <row r="11771" hidden="1" x14ac:dyDescent="0.2"/>
    <row r="11772" hidden="1" x14ac:dyDescent="0.2"/>
    <row r="11773" hidden="1" x14ac:dyDescent="0.2"/>
    <row r="11774" hidden="1" x14ac:dyDescent="0.2"/>
    <row r="11775" hidden="1" x14ac:dyDescent="0.2"/>
    <row r="11776" hidden="1" x14ac:dyDescent="0.2"/>
    <row r="11777" hidden="1" x14ac:dyDescent="0.2"/>
    <row r="11778" hidden="1" x14ac:dyDescent="0.2"/>
    <row r="11779" hidden="1" x14ac:dyDescent="0.2"/>
    <row r="11780" hidden="1" x14ac:dyDescent="0.2"/>
    <row r="11781" hidden="1" x14ac:dyDescent="0.2"/>
    <row r="11782" hidden="1" x14ac:dyDescent="0.2"/>
    <row r="11783" hidden="1" x14ac:dyDescent="0.2"/>
    <row r="11784" hidden="1" x14ac:dyDescent="0.2"/>
    <row r="11785" hidden="1" x14ac:dyDescent="0.2"/>
    <row r="11786" hidden="1" x14ac:dyDescent="0.2"/>
    <row r="11787" hidden="1" x14ac:dyDescent="0.2"/>
    <row r="11788" hidden="1" x14ac:dyDescent="0.2"/>
    <row r="11789" hidden="1" x14ac:dyDescent="0.2"/>
    <row r="11790" hidden="1" x14ac:dyDescent="0.2"/>
    <row r="11791" hidden="1" x14ac:dyDescent="0.2"/>
    <row r="11792" hidden="1" x14ac:dyDescent="0.2"/>
    <row r="11793" hidden="1" x14ac:dyDescent="0.2"/>
    <row r="11794" hidden="1" x14ac:dyDescent="0.2"/>
    <row r="11795" hidden="1" x14ac:dyDescent="0.2"/>
    <row r="11796" hidden="1" x14ac:dyDescent="0.2"/>
    <row r="11797" hidden="1" x14ac:dyDescent="0.2"/>
    <row r="11798" hidden="1" x14ac:dyDescent="0.2"/>
    <row r="11799" hidden="1" x14ac:dyDescent="0.2"/>
    <row r="11800" hidden="1" x14ac:dyDescent="0.2"/>
    <row r="11801" hidden="1" x14ac:dyDescent="0.2"/>
    <row r="11802" hidden="1" x14ac:dyDescent="0.2"/>
    <row r="11803" hidden="1" x14ac:dyDescent="0.2"/>
    <row r="11804" hidden="1" x14ac:dyDescent="0.2"/>
    <row r="11805" hidden="1" x14ac:dyDescent="0.2"/>
    <row r="11806" hidden="1" x14ac:dyDescent="0.2"/>
    <row r="11807" hidden="1" x14ac:dyDescent="0.2"/>
    <row r="11808" hidden="1" x14ac:dyDescent="0.2"/>
    <row r="11809" hidden="1" x14ac:dyDescent="0.2"/>
    <row r="11810" hidden="1" x14ac:dyDescent="0.2"/>
    <row r="11811" hidden="1" x14ac:dyDescent="0.2"/>
    <row r="11812" hidden="1" x14ac:dyDescent="0.2"/>
    <row r="11813" hidden="1" x14ac:dyDescent="0.2"/>
    <row r="11814" hidden="1" x14ac:dyDescent="0.2"/>
    <row r="11815" hidden="1" x14ac:dyDescent="0.2"/>
    <row r="11816" hidden="1" x14ac:dyDescent="0.2"/>
    <row r="11817" hidden="1" x14ac:dyDescent="0.2"/>
    <row r="11818" hidden="1" x14ac:dyDescent="0.2"/>
    <row r="11819" hidden="1" x14ac:dyDescent="0.2"/>
    <row r="11820" hidden="1" x14ac:dyDescent="0.2"/>
    <row r="11821" hidden="1" x14ac:dyDescent="0.2"/>
    <row r="11822" hidden="1" x14ac:dyDescent="0.2"/>
    <row r="11823" hidden="1" x14ac:dyDescent="0.2"/>
    <row r="11824" hidden="1" x14ac:dyDescent="0.2"/>
    <row r="11825" hidden="1" x14ac:dyDescent="0.2"/>
    <row r="11826" hidden="1" x14ac:dyDescent="0.2"/>
    <row r="11827" hidden="1" x14ac:dyDescent="0.2"/>
    <row r="11828" hidden="1" x14ac:dyDescent="0.2"/>
    <row r="11829" hidden="1" x14ac:dyDescent="0.2"/>
    <row r="11830" hidden="1" x14ac:dyDescent="0.2"/>
    <row r="11831" hidden="1" x14ac:dyDescent="0.2"/>
    <row r="11832" hidden="1" x14ac:dyDescent="0.2"/>
    <row r="11833" hidden="1" x14ac:dyDescent="0.2"/>
    <row r="11834" hidden="1" x14ac:dyDescent="0.2"/>
    <row r="11835" hidden="1" x14ac:dyDescent="0.2"/>
    <row r="11836" hidden="1" x14ac:dyDescent="0.2"/>
    <row r="11837" hidden="1" x14ac:dyDescent="0.2"/>
    <row r="11838" hidden="1" x14ac:dyDescent="0.2"/>
    <row r="11839" hidden="1" x14ac:dyDescent="0.2"/>
    <row r="11840" hidden="1" x14ac:dyDescent="0.2"/>
    <row r="11841" hidden="1" x14ac:dyDescent="0.2"/>
    <row r="11842" hidden="1" x14ac:dyDescent="0.2"/>
    <row r="11843" hidden="1" x14ac:dyDescent="0.2"/>
    <row r="11844" hidden="1" x14ac:dyDescent="0.2"/>
    <row r="11845" hidden="1" x14ac:dyDescent="0.2"/>
    <row r="11846" hidden="1" x14ac:dyDescent="0.2"/>
    <row r="11847" hidden="1" x14ac:dyDescent="0.2"/>
    <row r="11848" hidden="1" x14ac:dyDescent="0.2"/>
    <row r="11849" hidden="1" x14ac:dyDescent="0.2"/>
    <row r="11850" hidden="1" x14ac:dyDescent="0.2"/>
    <row r="11851" hidden="1" x14ac:dyDescent="0.2"/>
    <row r="11852" hidden="1" x14ac:dyDescent="0.2"/>
    <row r="11853" hidden="1" x14ac:dyDescent="0.2"/>
    <row r="11854" hidden="1" x14ac:dyDescent="0.2"/>
    <row r="11855" hidden="1" x14ac:dyDescent="0.2"/>
    <row r="11856" hidden="1" x14ac:dyDescent="0.2"/>
    <row r="11857" hidden="1" x14ac:dyDescent="0.2"/>
    <row r="11858" hidden="1" x14ac:dyDescent="0.2"/>
    <row r="11859" hidden="1" x14ac:dyDescent="0.2"/>
    <row r="11860" hidden="1" x14ac:dyDescent="0.2"/>
    <row r="11861" hidden="1" x14ac:dyDescent="0.2"/>
    <row r="11862" hidden="1" x14ac:dyDescent="0.2"/>
    <row r="11863" hidden="1" x14ac:dyDescent="0.2"/>
    <row r="11864" hidden="1" x14ac:dyDescent="0.2"/>
    <row r="11865" hidden="1" x14ac:dyDescent="0.2"/>
    <row r="11866" hidden="1" x14ac:dyDescent="0.2"/>
    <row r="11867" hidden="1" x14ac:dyDescent="0.2"/>
    <row r="11868" hidden="1" x14ac:dyDescent="0.2"/>
    <row r="11869" hidden="1" x14ac:dyDescent="0.2"/>
    <row r="11870" hidden="1" x14ac:dyDescent="0.2"/>
    <row r="11871" hidden="1" x14ac:dyDescent="0.2"/>
    <row r="11872" hidden="1" x14ac:dyDescent="0.2"/>
    <row r="11873" hidden="1" x14ac:dyDescent="0.2"/>
    <row r="11874" hidden="1" x14ac:dyDescent="0.2"/>
    <row r="11875" hidden="1" x14ac:dyDescent="0.2"/>
    <row r="11876" hidden="1" x14ac:dyDescent="0.2"/>
    <row r="11877" hidden="1" x14ac:dyDescent="0.2"/>
    <row r="11878" hidden="1" x14ac:dyDescent="0.2"/>
    <row r="11879" hidden="1" x14ac:dyDescent="0.2"/>
    <row r="11880" hidden="1" x14ac:dyDescent="0.2"/>
    <row r="11881" hidden="1" x14ac:dyDescent="0.2"/>
    <row r="11882" hidden="1" x14ac:dyDescent="0.2"/>
    <row r="11883" hidden="1" x14ac:dyDescent="0.2"/>
    <row r="11884" hidden="1" x14ac:dyDescent="0.2"/>
    <row r="11885" hidden="1" x14ac:dyDescent="0.2"/>
    <row r="11886" hidden="1" x14ac:dyDescent="0.2"/>
    <row r="11887" hidden="1" x14ac:dyDescent="0.2"/>
    <row r="11888" hidden="1" x14ac:dyDescent="0.2"/>
    <row r="11889" hidden="1" x14ac:dyDescent="0.2"/>
    <row r="11890" hidden="1" x14ac:dyDescent="0.2"/>
    <row r="11891" hidden="1" x14ac:dyDescent="0.2"/>
    <row r="11892" hidden="1" x14ac:dyDescent="0.2"/>
    <row r="11893" hidden="1" x14ac:dyDescent="0.2"/>
    <row r="11894" hidden="1" x14ac:dyDescent="0.2"/>
    <row r="11895" hidden="1" x14ac:dyDescent="0.2"/>
    <row r="11896" hidden="1" x14ac:dyDescent="0.2"/>
    <row r="11897" hidden="1" x14ac:dyDescent="0.2"/>
    <row r="11898" hidden="1" x14ac:dyDescent="0.2"/>
    <row r="11899" hidden="1" x14ac:dyDescent="0.2"/>
    <row r="11900" hidden="1" x14ac:dyDescent="0.2"/>
    <row r="11901" hidden="1" x14ac:dyDescent="0.2"/>
    <row r="11902" hidden="1" x14ac:dyDescent="0.2"/>
    <row r="11903" hidden="1" x14ac:dyDescent="0.2"/>
    <row r="11904" hidden="1" x14ac:dyDescent="0.2"/>
    <row r="11905" hidden="1" x14ac:dyDescent="0.2"/>
    <row r="11906" hidden="1" x14ac:dyDescent="0.2"/>
    <row r="11907" hidden="1" x14ac:dyDescent="0.2"/>
    <row r="11908" hidden="1" x14ac:dyDescent="0.2"/>
    <row r="11909" hidden="1" x14ac:dyDescent="0.2"/>
    <row r="11910" hidden="1" x14ac:dyDescent="0.2"/>
    <row r="11911" hidden="1" x14ac:dyDescent="0.2"/>
    <row r="11912" hidden="1" x14ac:dyDescent="0.2"/>
    <row r="11913" hidden="1" x14ac:dyDescent="0.2"/>
    <row r="11914" hidden="1" x14ac:dyDescent="0.2"/>
    <row r="11915" hidden="1" x14ac:dyDescent="0.2"/>
    <row r="11916" hidden="1" x14ac:dyDescent="0.2"/>
    <row r="11917" hidden="1" x14ac:dyDescent="0.2"/>
    <row r="11918" hidden="1" x14ac:dyDescent="0.2"/>
    <row r="11919" hidden="1" x14ac:dyDescent="0.2"/>
    <row r="11920" hidden="1" x14ac:dyDescent="0.2"/>
    <row r="11921" hidden="1" x14ac:dyDescent="0.2"/>
    <row r="11922" hidden="1" x14ac:dyDescent="0.2"/>
    <row r="11923" hidden="1" x14ac:dyDescent="0.2"/>
    <row r="11924" hidden="1" x14ac:dyDescent="0.2"/>
    <row r="11925" hidden="1" x14ac:dyDescent="0.2"/>
    <row r="11926" hidden="1" x14ac:dyDescent="0.2"/>
    <row r="11927" hidden="1" x14ac:dyDescent="0.2"/>
    <row r="11928" hidden="1" x14ac:dyDescent="0.2"/>
    <row r="11929" hidden="1" x14ac:dyDescent="0.2"/>
    <row r="11930" hidden="1" x14ac:dyDescent="0.2"/>
    <row r="11931" hidden="1" x14ac:dyDescent="0.2"/>
    <row r="11932" hidden="1" x14ac:dyDescent="0.2"/>
    <row r="11933" hidden="1" x14ac:dyDescent="0.2"/>
    <row r="11934" hidden="1" x14ac:dyDescent="0.2"/>
    <row r="11935" hidden="1" x14ac:dyDescent="0.2"/>
    <row r="11936" hidden="1" x14ac:dyDescent="0.2"/>
    <row r="11937" hidden="1" x14ac:dyDescent="0.2"/>
    <row r="11938" hidden="1" x14ac:dyDescent="0.2"/>
    <row r="11939" hidden="1" x14ac:dyDescent="0.2"/>
    <row r="11940" hidden="1" x14ac:dyDescent="0.2"/>
    <row r="11941" hidden="1" x14ac:dyDescent="0.2"/>
    <row r="11942" hidden="1" x14ac:dyDescent="0.2"/>
    <row r="11943" hidden="1" x14ac:dyDescent="0.2"/>
    <row r="11944" hidden="1" x14ac:dyDescent="0.2"/>
    <row r="11945" hidden="1" x14ac:dyDescent="0.2"/>
    <row r="11946" hidden="1" x14ac:dyDescent="0.2"/>
    <row r="11947" hidden="1" x14ac:dyDescent="0.2"/>
    <row r="11948" hidden="1" x14ac:dyDescent="0.2"/>
    <row r="11949" hidden="1" x14ac:dyDescent="0.2"/>
    <row r="11950" hidden="1" x14ac:dyDescent="0.2"/>
    <row r="11951" hidden="1" x14ac:dyDescent="0.2"/>
    <row r="11952" hidden="1" x14ac:dyDescent="0.2"/>
    <row r="11953" hidden="1" x14ac:dyDescent="0.2"/>
    <row r="11954" hidden="1" x14ac:dyDescent="0.2"/>
    <row r="11955" hidden="1" x14ac:dyDescent="0.2"/>
    <row r="11956" hidden="1" x14ac:dyDescent="0.2"/>
    <row r="11957" hidden="1" x14ac:dyDescent="0.2"/>
    <row r="11958" hidden="1" x14ac:dyDescent="0.2"/>
    <row r="11959" hidden="1" x14ac:dyDescent="0.2"/>
    <row r="11960" hidden="1" x14ac:dyDescent="0.2"/>
    <row r="11961" hidden="1" x14ac:dyDescent="0.2"/>
    <row r="11962" hidden="1" x14ac:dyDescent="0.2"/>
    <row r="11963" hidden="1" x14ac:dyDescent="0.2"/>
    <row r="11964" hidden="1" x14ac:dyDescent="0.2"/>
    <row r="11965" hidden="1" x14ac:dyDescent="0.2"/>
    <row r="11966" hidden="1" x14ac:dyDescent="0.2"/>
    <row r="11967" hidden="1" x14ac:dyDescent="0.2"/>
    <row r="11968" hidden="1" x14ac:dyDescent="0.2"/>
    <row r="11969" hidden="1" x14ac:dyDescent="0.2"/>
    <row r="11970" hidden="1" x14ac:dyDescent="0.2"/>
    <row r="11971" hidden="1" x14ac:dyDescent="0.2"/>
    <row r="11972" hidden="1" x14ac:dyDescent="0.2"/>
    <row r="11973" hidden="1" x14ac:dyDescent="0.2"/>
    <row r="11974" hidden="1" x14ac:dyDescent="0.2"/>
    <row r="11975" hidden="1" x14ac:dyDescent="0.2"/>
    <row r="11976" hidden="1" x14ac:dyDescent="0.2"/>
    <row r="11977" hidden="1" x14ac:dyDescent="0.2"/>
    <row r="11978" hidden="1" x14ac:dyDescent="0.2"/>
    <row r="11979" hidden="1" x14ac:dyDescent="0.2"/>
    <row r="11980" hidden="1" x14ac:dyDescent="0.2"/>
    <row r="11981" hidden="1" x14ac:dyDescent="0.2"/>
    <row r="11982" hidden="1" x14ac:dyDescent="0.2"/>
    <row r="11983" hidden="1" x14ac:dyDescent="0.2"/>
    <row r="11984" hidden="1" x14ac:dyDescent="0.2"/>
    <row r="11985" hidden="1" x14ac:dyDescent="0.2"/>
    <row r="11986" hidden="1" x14ac:dyDescent="0.2"/>
    <row r="11987" hidden="1" x14ac:dyDescent="0.2"/>
    <row r="11988" hidden="1" x14ac:dyDescent="0.2"/>
    <row r="11989" hidden="1" x14ac:dyDescent="0.2"/>
    <row r="11990" hidden="1" x14ac:dyDescent="0.2"/>
    <row r="11991" hidden="1" x14ac:dyDescent="0.2"/>
    <row r="11992" hidden="1" x14ac:dyDescent="0.2"/>
    <row r="11993" hidden="1" x14ac:dyDescent="0.2"/>
    <row r="11994" hidden="1" x14ac:dyDescent="0.2"/>
    <row r="11995" hidden="1" x14ac:dyDescent="0.2"/>
    <row r="11996" hidden="1" x14ac:dyDescent="0.2"/>
    <row r="11997" hidden="1" x14ac:dyDescent="0.2"/>
    <row r="11998" hidden="1" x14ac:dyDescent="0.2"/>
    <row r="11999" hidden="1" x14ac:dyDescent="0.2"/>
    <row r="12000" hidden="1" x14ac:dyDescent="0.2"/>
    <row r="12001" hidden="1" x14ac:dyDescent="0.2"/>
    <row r="12002" hidden="1" x14ac:dyDescent="0.2"/>
    <row r="12003" hidden="1" x14ac:dyDescent="0.2"/>
    <row r="12004" hidden="1" x14ac:dyDescent="0.2"/>
    <row r="12005" hidden="1" x14ac:dyDescent="0.2"/>
    <row r="12006" hidden="1" x14ac:dyDescent="0.2"/>
    <row r="12007" hidden="1" x14ac:dyDescent="0.2"/>
    <row r="12008" hidden="1" x14ac:dyDescent="0.2"/>
    <row r="12009" hidden="1" x14ac:dyDescent="0.2"/>
    <row r="12010" hidden="1" x14ac:dyDescent="0.2"/>
    <row r="12011" hidden="1" x14ac:dyDescent="0.2"/>
    <row r="12012" hidden="1" x14ac:dyDescent="0.2"/>
    <row r="12013" hidden="1" x14ac:dyDescent="0.2"/>
    <row r="12014" hidden="1" x14ac:dyDescent="0.2"/>
    <row r="12015" hidden="1" x14ac:dyDescent="0.2"/>
    <row r="12016" hidden="1" x14ac:dyDescent="0.2"/>
    <row r="12017" hidden="1" x14ac:dyDescent="0.2"/>
    <row r="12018" hidden="1" x14ac:dyDescent="0.2"/>
    <row r="12019" hidden="1" x14ac:dyDescent="0.2"/>
    <row r="12020" hidden="1" x14ac:dyDescent="0.2"/>
    <row r="12021" hidden="1" x14ac:dyDescent="0.2"/>
    <row r="12022" hidden="1" x14ac:dyDescent="0.2"/>
    <row r="12023" hidden="1" x14ac:dyDescent="0.2"/>
    <row r="12024" hidden="1" x14ac:dyDescent="0.2"/>
    <row r="12025" hidden="1" x14ac:dyDescent="0.2"/>
    <row r="12026" hidden="1" x14ac:dyDescent="0.2"/>
    <row r="12027" hidden="1" x14ac:dyDescent="0.2"/>
    <row r="12028" hidden="1" x14ac:dyDescent="0.2"/>
    <row r="12029" hidden="1" x14ac:dyDescent="0.2"/>
    <row r="12030" hidden="1" x14ac:dyDescent="0.2"/>
    <row r="12031" hidden="1" x14ac:dyDescent="0.2"/>
    <row r="12032" hidden="1" x14ac:dyDescent="0.2"/>
    <row r="12033" hidden="1" x14ac:dyDescent="0.2"/>
    <row r="12034" hidden="1" x14ac:dyDescent="0.2"/>
    <row r="12035" hidden="1" x14ac:dyDescent="0.2"/>
    <row r="12036" hidden="1" x14ac:dyDescent="0.2"/>
    <row r="12037" hidden="1" x14ac:dyDescent="0.2"/>
    <row r="12038" hidden="1" x14ac:dyDescent="0.2"/>
    <row r="12039" hidden="1" x14ac:dyDescent="0.2"/>
    <row r="12040" hidden="1" x14ac:dyDescent="0.2"/>
    <row r="12041" hidden="1" x14ac:dyDescent="0.2"/>
    <row r="12042" hidden="1" x14ac:dyDescent="0.2"/>
    <row r="12043" hidden="1" x14ac:dyDescent="0.2"/>
    <row r="12044" hidden="1" x14ac:dyDescent="0.2"/>
    <row r="12045" hidden="1" x14ac:dyDescent="0.2"/>
    <row r="12046" hidden="1" x14ac:dyDescent="0.2"/>
    <row r="12047" hidden="1" x14ac:dyDescent="0.2"/>
    <row r="12048" hidden="1" x14ac:dyDescent="0.2"/>
    <row r="12049" hidden="1" x14ac:dyDescent="0.2"/>
    <row r="12050" hidden="1" x14ac:dyDescent="0.2"/>
    <row r="12051" hidden="1" x14ac:dyDescent="0.2"/>
    <row r="12052" hidden="1" x14ac:dyDescent="0.2"/>
    <row r="12053" hidden="1" x14ac:dyDescent="0.2"/>
    <row r="12054" hidden="1" x14ac:dyDescent="0.2"/>
    <row r="12055" hidden="1" x14ac:dyDescent="0.2"/>
    <row r="12056" hidden="1" x14ac:dyDescent="0.2"/>
    <row r="12057" hidden="1" x14ac:dyDescent="0.2"/>
    <row r="12058" hidden="1" x14ac:dyDescent="0.2"/>
    <row r="12059" hidden="1" x14ac:dyDescent="0.2"/>
    <row r="12060" hidden="1" x14ac:dyDescent="0.2"/>
    <row r="12061" hidden="1" x14ac:dyDescent="0.2"/>
    <row r="12062" hidden="1" x14ac:dyDescent="0.2"/>
    <row r="12063" hidden="1" x14ac:dyDescent="0.2"/>
    <row r="12064" hidden="1" x14ac:dyDescent="0.2"/>
    <row r="12065" hidden="1" x14ac:dyDescent="0.2"/>
    <row r="12066" hidden="1" x14ac:dyDescent="0.2"/>
    <row r="12067" hidden="1" x14ac:dyDescent="0.2"/>
    <row r="12068" hidden="1" x14ac:dyDescent="0.2"/>
    <row r="12069" hidden="1" x14ac:dyDescent="0.2"/>
    <row r="12070" hidden="1" x14ac:dyDescent="0.2"/>
    <row r="12071" hidden="1" x14ac:dyDescent="0.2"/>
    <row r="12072" hidden="1" x14ac:dyDescent="0.2"/>
    <row r="12073" hidden="1" x14ac:dyDescent="0.2"/>
    <row r="12074" hidden="1" x14ac:dyDescent="0.2"/>
    <row r="12075" hidden="1" x14ac:dyDescent="0.2"/>
    <row r="12076" hidden="1" x14ac:dyDescent="0.2"/>
    <row r="12077" hidden="1" x14ac:dyDescent="0.2"/>
    <row r="12078" hidden="1" x14ac:dyDescent="0.2"/>
    <row r="12079" hidden="1" x14ac:dyDescent="0.2"/>
    <row r="12080" hidden="1" x14ac:dyDescent="0.2"/>
    <row r="12081" hidden="1" x14ac:dyDescent="0.2"/>
    <row r="12082" hidden="1" x14ac:dyDescent="0.2"/>
    <row r="12083" hidden="1" x14ac:dyDescent="0.2"/>
    <row r="12084" hidden="1" x14ac:dyDescent="0.2"/>
    <row r="12085" hidden="1" x14ac:dyDescent="0.2"/>
    <row r="12086" hidden="1" x14ac:dyDescent="0.2"/>
    <row r="12087" hidden="1" x14ac:dyDescent="0.2"/>
    <row r="12088" hidden="1" x14ac:dyDescent="0.2"/>
    <row r="12089" hidden="1" x14ac:dyDescent="0.2"/>
    <row r="12090" hidden="1" x14ac:dyDescent="0.2"/>
    <row r="12091" hidden="1" x14ac:dyDescent="0.2"/>
    <row r="12092" hidden="1" x14ac:dyDescent="0.2"/>
    <row r="12093" hidden="1" x14ac:dyDescent="0.2"/>
    <row r="12094" hidden="1" x14ac:dyDescent="0.2"/>
    <row r="12095" hidden="1" x14ac:dyDescent="0.2"/>
    <row r="12096" hidden="1" x14ac:dyDescent="0.2"/>
    <row r="12097" hidden="1" x14ac:dyDescent="0.2"/>
    <row r="12098" hidden="1" x14ac:dyDescent="0.2"/>
    <row r="12099" hidden="1" x14ac:dyDescent="0.2"/>
    <row r="12100" hidden="1" x14ac:dyDescent="0.2"/>
    <row r="12101" hidden="1" x14ac:dyDescent="0.2"/>
    <row r="12102" hidden="1" x14ac:dyDescent="0.2"/>
    <row r="12103" hidden="1" x14ac:dyDescent="0.2"/>
    <row r="12104" hidden="1" x14ac:dyDescent="0.2"/>
    <row r="12105" hidden="1" x14ac:dyDescent="0.2"/>
    <row r="12106" hidden="1" x14ac:dyDescent="0.2"/>
    <row r="12107" hidden="1" x14ac:dyDescent="0.2"/>
    <row r="12108" hidden="1" x14ac:dyDescent="0.2"/>
    <row r="12109" hidden="1" x14ac:dyDescent="0.2"/>
    <row r="12110" hidden="1" x14ac:dyDescent="0.2"/>
    <row r="12111" hidden="1" x14ac:dyDescent="0.2"/>
    <row r="12112" hidden="1" x14ac:dyDescent="0.2"/>
    <row r="12113" hidden="1" x14ac:dyDescent="0.2"/>
    <row r="12114" hidden="1" x14ac:dyDescent="0.2"/>
    <row r="12115" hidden="1" x14ac:dyDescent="0.2"/>
    <row r="12116" hidden="1" x14ac:dyDescent="0.2"/>
    <row r="12117" hidden="1" x14ac:dyDescent="0.2"/>
    <row r="12118" hidden="1" x14ac:dyDescent="0.2"/>
    <row r="12119" hidden="1" x14ac:dyDescent="0.2"/>
    <row r="12120" hidden="1" x14ac:dyDescent="0.2"/>
    <row r="12121" hidden="1" x14ac:dyDescent="0.2"/>
    <row r="12122" hidden="1" x14ac:dyDescent="0.2"/>
    <row r="12123" hidden="1" x14ac:dyDescent="0.2"/>
    <row r="12124" hidden="1" x14ac:dyDescent="0.2"/>
    <row r="12125" hidden="1" x14ac:dyDescent="0.2"/>
    <row r="12126" hidden="1" x14ac:dyDescent="0.2"/>
    <row r="12127" hidden="1" x14ac:dyDescent="0.2"/>
    <row r="12128" hidden="1" x14ac:dyDescent="0.2"/>
    <row r="12129" hidden="1" x14ac:dyDescent="0.2"/>
    <row r="12130" hidden="1" x14ac:dyDescent="0.2"/>
    <row r="12131" hidden="1" x14ac:dyDescent="0.2"/>
    <row r="12132" hidden="1" x14ac:dyDescent="0.2"/>
    <row r="12133" hidden="1" x14ac:dyDescent="0.2"/>
    <row r="12134" hidden="1" x14ac:dyDescent="0.2"/>
    <row r="12135" hidden="1" x14ac:dyDescent="0.2"/>
    <row r="12136" hidden="1" x14ac:dyDescent="0.2"/>
    <row r="12137" hidden="1" x14ac:dyDescent="0.2"/>
    <row r="12138" hidden="1" x14ac:dyDescent="0.2"/>
    <row r="12139" hidden="1" x14ac:dyDescent="0.2"/>
    <row r="12140" hidden="1" x14ac:dyDescent="0.2"/>
    <row r="12141" hidden="1" x14ac:dyDescent="0.2"/>
    <row r="12142" hidden="1" x14ac:dyDescent="0.2"/>
    <row r="12143" hidden="1" x14ac:dyDescent="0.2"/>
    <row r="12144" hidden="1" x14ac:dyDescent="0.2"/>
    <row r="12145" hidden="1" x14ac:dyDescent="0.2"/>
    <row r="12146" hidden="1" x14ac:dyDescent="0.2"/>
    <row r="12147" hidden="1" x14ac:dyDescent="0.2"/>
    <row r="12148" hidden="1" x14ac:dyDescent="0.2"/>
    <row r="12149" hidden="1" x14ac:dyDescent="0.2"/>
    <row r="12150" hidden="1" x14ac:dyDescent="0.2"/>
    <row r="12151" hidden="1" x14ac:dyDescent="0.2"/>
    <row r="12152" hidden="1" x14ac:dyDescent="0.2"/>
    <row r="12153" hidden="1" x14ac:dyDescent="0.2"/>
    <row r="12154" hidden="1" x14ac:dyDescent="0.2"/>
    <row r="12155" hidden="1" x14ac:dyDescent="0.2"/>
    <row r="12156" hidden="1" x14ac:dyDescent="0.2"/>
    <row r="12157" hidden="1" x14ac:dyDescent="0.2"/>
    <row r="12158" hidden="1" x14ac:dyDescent="0.2"/>
    <row r="12159" hidden="1" x14ac:dyDescent="0.2"/>
    <row r="12160" hidden="1" x14ac:dyDescent="0.2"/>
    <row r="12161" hidden="1" x14ac:dyDescent="0.2"/>
    <row r="12162" hidden="1" x14ac:dyDescent="0.2"/>
    <row r="12163" hidden="1" x14ac:dyDescent="0.2"/>
    <row r="12164" hidden="1" x14ac:dyDescent="0.2"/>
    <row r="12165" hidden="1" x14ac:dyDescent="0.2"/>
    <row r="12166" hidden="1" x14ac:dyDescent="0.2"/>
    <row r="12167" hidden="1" x14ac:dyDescent="0.2"/>
    <row r="12168" hidden="1" x14ac:dyDescent="0.2"/>
    <row r="12169" hidden="1" x14ac:dyDescent="0.2"/>
    <row r="12170" hidden="1" x14ac:dyDescent="0.2"/>
    <row r="12171" hidden="1" x14ac:dyDescent="0.2"/>
    <row r="12172" hidden="1" x14ac:dyDescent="0.2"/>
    <row r="12173" hidden="1" x14ac:dyDescent="0.2"/>
    <row r="12174" hidden="1" x14ac:dyDescent="0.2"/>
    <row r="12175" hidden="1" x14ac:dyDescent="0.2"/>
    <row r="12176" hidden="1" x14ac:dyDescent="0.2"/>
    <row r="12177" hidden="1" x14ac:dyDescent="0.2"/>
    <row r="12178" hidden="1" x14ac:dyDescent="0.2"/>
    <row r="12179" hidden="1" x14ac:dyDescent="0.2"/>
    <row r="12180" hidden="1" x14ac:dyDescent="0.2"/>
    <row r="12181" hidden="1" x14ac:dyDescent="0.2"/>
    <row r="12182" hidden="1" x14ac:dyDescent="0.2"/>
    <row r="12183" hidden="1" x14ac:dyDescent="0.2"/>
    <row r="12184" hidden="1" x14ac:dyDescent="0.2"/>
    <row r="12185" hidden="1" x14ac:dyDescent="0.2"/>
    <row r="12186" hidden="1" x14ac:dyDescent="0.2"/>
    <row r="12187" hidden="1" x14ac:dyDescent="0.2"/>
    <row r="12188" hidden="1" x14ac:dyDescent="0.2"/>
    <row r="12189" hidden="1" x14ac:dyDescent="0.2"/>
    <row r="12190" hidden="1" x14ac:dyDescent="0.2"/>
    <row r="12191" hidden="1" x14ac:dyDescent="0.2"/>
    <row r="12192" hidden="1" x14ac:dyDescent="0.2"/>
    <row r="12193" hidden="1" x14ac:dyDescent="0.2"/>
    <row r="12194" hidden="1" x14ac:dyDescent="0.2"/>
    <row r="12195" hidden="1" x14ac:dyDescent="0.2"/>
    <row r="12196" hidden="1" x14ac:dyDescent="0.2"/>
    <row r="12197" hidden="1" x14ac:dyDescent="0.2"/>
    <row r="12198" hidden="1" x14ac:dyDescent="0.2"/>
    <row r="12199" hidden="1" x14ac:dyDescent="0.2"/>
    <row r="12200" hidden="1" x14ac:dyDescent="0.2"/>
    <row r="12201" hidden="1" x14ac:dyDescent="0.2"/>
    <row r="12202" hidden="1" x14ac:dyDescent="0.2"/>
    <row r="12203" hidden="1" x14ac:dyDescent="0.2"/>
    <row r="12204" hidden="1" x14ac:dyDescent="0.2"/>
    <row r="12205" hidden="1" x14ac:dyDescent="0.2"/>
    <row r="12206" hidden="1" x14ac:dyDescent="0.2"/>
    <row r="12207" hidden="1" x14ac:dyDescent="0.2"/>
    <row r="12208" hidden="1" x14ac:dyDescent="0.2"/>
    <row r="12209" hidden="1" x14ac:dyDescent="0.2"/>
    <row r="12210" hidden="1" x14ac:dyDescent="0.2"/>
    <row r="12211" hidden="1" x14ac:dyDescent="0.2"/>
    <row r="12212" hidden="1" x14ac:dyDescent="0.2"/>
    <row r="12213" hidden="1" x14ac:dyDescent="0.2"/>
    <row r="12214" hidden="1" x14ac:dyDescent="0.2"/>
    <row r="12215" hidden="1" x14ac:dyDescent="0.2"/>
    <row r="12216" hidden="1" x14ac:dyDescent="0.2"/>
    <row r="12217" hidden="1" x14ac:dyDescent="0.2"/>
    <row r="12218" hidden="1" x14ac:dyDescent="0.2"/>
    <row r="12219" hidden="1" x14ac:dyDescent="0.2"/>
    <row r="12220" hidden="1" x14ac:dyDescent="0.2"/>
    <row r="12221" hidden="1" x14ac:dyDescent="0.2"/>
    <row r="12222" hidden="1" x14ac:dyDescent="0.2"/>
    <row r="12223" hidden="1" x14ac:dyDescent="0.2"/>
    <row r="12224" hidden="1" x14ac:dyDescent="0.2"/>
    <row r="12225" hidden="1" x14ac:dyDescent="0.2"/>
    <row r="12226" hidden="1" x14ac:dyDescent="0.2"/>
    <row r="12227" hidden="1" x14ac:dyDescent="0.2"/>
    <row r="12228" hidden="1" x14ac:dyDescent="0.2"/>
    <row r="12229" hidden="1" x14ac:dyDescent="0.2"/>
    <row r="12230" hidden="1" x14ac:dyDescent="0.2"/>
    <row r="12231" hidden="1" x14ac:dyDescent="0.2"/>
    <row r="12232" hidden="1" x14ac:dyDescent="0.2"/>
    <row r="12233" hidden="1" x14ac:dyDescent="0.2"/>
    <row r="12234" hidden="1" x14ac:dyDescent="0.2"/>
    <row r="12235" hidden="1" x14ac:dyDescent="0.2"/>
    <row r="12236" hidden="1" x14ac:dyDescent="0.2"/>
    <row r="12237" hidden="1" x14ac:dyDescent="0.2"/>
    <row r="12238" hidden="1" x14ac:dyDescent="0.2"/>
    <row r="12239" hidden="1" x14ac:dyDescent="0.2"/>
    <row r="12240" hidden="1" x14ac:dyDescent="0.2"/>
    <row r="12241" hidden="1" x14ac:dyDescent="0.2"/>
    <row r="12242" hidden="1" x14ac:dyDescent="0.2"/>
    <row r="12243" hidden="1" x14ac:dyDescent="0.2"/>
    <row r="12244" hidden="1" x14ac:dyDescent="0.2"/>
    <row r="12245" hidden="1" x14ac:dyDescent="0.2"/>
    <row r="12246" hidden="1" x14ac:dyDescent="0.2"/>
    <row r="12247" hidden="1" x14ac:dyDescent="0.2"/>
    <row r="12248" hidden="1" x14ac:dyDescent="0.2"/>
    <row r="12249" hidden="1" x14ac:dyDescent="0.2"/>
    <row r="12250" hidden="1" x14ac:dyDescent="0.2"/>
    <row r="12251" hidden="1" x14ac:dyDescent="0.2"/>
    <row r="12252" hidden="1" x14ac:dyDescent="0.2"/>
    <row r="12253" hidden="1" x14ac:dyDescent="0.2"/>
    <row r="12254" hidden="1" x14ac:dyDescent="0.2"/>
    <row r="12255" hidden="1" x14ac:dyDescent="0.2"/>
    <row r="12256" hidden="1" x14ac:dyDescent="0.2"/>
    <row r="12257" hidden="1" x14ac:dyDescent="0.2"/>
    <row r="12258" hidden="1" x14ac:dyDescent="0.2"/>
    <row r="12259" hidden="1" x14ac:dyDescent="0.2"/>
    <row r="12260" hidden="1" x14ac:dyDescent="0.2"/>
    <row r="12261" hidden="1" x14ac:dyDescent="0.2"/>
    <row r="12262" hidden="1" x14ac:dyDescent="0.2"/>
    <row r="12263" hidden="1" x14ac:dyDescent="0.2"/>
    <row r="12264" hidden="1" x14ac:dyDescent="0.2"/>
    <row r="12265" hidden="1" x14ac:dyDescent="0.2"/>
    <row r="12266" hidden="1" x14ac:dyDescent="0.2"/>
    <row r="12267" hidden="1" x14ac:dyDescent="0.2"/>
    <row r="12268" hidden="1" x14ac:dyDescent="0.2"/>
    <row r="12269" hidden="1" x14ac:dyDescent="0.2"/>
    <row r="12270" hidden="1" x14ac:dyDescent="0.2"/>
    <row r="12271" hidden="1" x14ac:dyDescent="0.2"/>
    <row r="12272" hidden="1" x14ac:dyDescent="0.2"/>
    <row r="12273" hidden="1" x14ac:dyDescent="0.2"/>
    <row r="12274" hidden="1" x14ac:dyDescent="0.2"/>
    <row r="12275" hidden="1" x14ac:dyDescent="0.2"/>
    <row r="12276" hidden="1" x14ac:dyDescent="0.2"/>
    <row r="12277" hidden="1" x14ac:dyDescent="0.2"/>
    <row r="12278" hidden="1" x14ac:dyDescent="0.2"/>
    <row r="12279" hidden="1" x14ac:dyDescent="0.2"/>
    <row r="12280" hidden="1" x14ac:dyDescent="0.2"/>
    <row r="12281" hidden="1" x14ac:dyDescent="0.2"/>
    <row r="12282" hidden="1" x14ac:dyDescent="0.2"/>
    <row r="12283" hidden="1" x14ac:dyDescent="0.2"/>
    <row r="12284" hidden="1" x14ac:dyDescent="0.2"/>
    <row r="12285" hidden="1" x14ac:dyDescent="0.2"/>
    <row r="12286" hidden="1" x14ac:dyDescent="0.2"/>
    <row r="12287" hidden="1" x14ac:dyDescent="0.2"/>
    <row r="12288" hidden="1" x14ac:dyDescent="0.2"/>
    <row r="12289" hidden="1" x14ac:dyDescent="0.2"/>
    <row r="12290" hidden="1" x14ac:dyDescent="0.2"/>
    <row r="12291" hidden="1" x14ac:dyDescent="0.2"/>
    <row r="12292" hidden="1" x14ac:dyDescent="0.2"/>
    <row r="12293" hidden="1" x14ac:dyDescent="0.2"/>
    <row r="12294" hidden="1" x14ac:dyDescent="0.2"/>
    <row r="12295" hidden="1" x14ac:dyDescent="0.2"/>
    <row r="12296" hidden="1" x14ac:dyDescent="0.2"/>
    <row r="12297" hidden="1" x14ac:dyDescent="0.2"/>
    <row r="12298" hidden="1" x14ac:dyDescent="0.2"/>
    <row r="12299" hidden="1" x14ac:dyDescent="0.2"/>
    <row r="12300" hidden="1" x14ac:dyDescent="0.2"/>
    <row r="12301" hidden="1" x14ac:dyDescent="0.2"/>
    <row r="12302" hidden="1" x14ac:dyDescent="0.2"/>
    <row r="12303" hidden="1" x14ac:dyDescent="0.2"/>
    <row r="12304" hidden="1" x14ac:dyDescent="0.2"/>
    <row r="12305" hidden="1" x14ac:dyDescent="0.2"/>
    <row r="12306" hidden="1" x14ac:dyDescent="0.2"/>
    <row r="12307" hidden="1" x14ac:dyDescent="0.2"/>
    <row r="12308" hidden="1" x14ac:dyDescent="0.2"/>
    <row r="12309" hidden="1" x14ac:dyDescent="0.2"/>
    <row r="12310" hidden="1" x14ac:dyDescent="0.2"/>
    <row r="12311" hidden="1" x14ac:dyDescent="0.2"/>
    <row r="12312" hidden="1" x14ac:dyDescent="0.2"/>
    <row r="12313" hidden="1" x14ac:dyDescent="0.2"/>
    <row r="12314" hidden="1" x14ac:dyDescent="0.2"/>
    <row r="12315" hidden="1" x14ac:dyDescent="0.2"/>
    <row r="12316" hidden="1" x14ac:dyDescent="0.2"/>
    <row r="12317" hidden="1" x14ac:dyDescent="0.2"/>
    <row r="12318" hidden="1" x14ac:dyDescent="0.2"/>
    <row r="12319" hidden="1" x14ac:dyDescent="0.2"/>
    <row r="12320" hidden="1" x14ac:dyDescent="0.2"/>
    <row r="12321" hidden="1" x14ac:dyDescent="0.2"/>
    <row r="12322" hidden="1" x14ac:dyDescent="0.2"/>
    <row r="12323" hidden="1" x14ac:dyDescent="0.2"/>
    <row r="12324" hidden="1" x14ac:dyDescent="0.2"/>
    <row r="12325" hidden="1" x14ac:dyDescent="0.2"/>
    <row r="12326" hidden="1" x14ac:dyDescent="0.2"/>
    <row r="12327" hidden="1" x14ac:dyDescent="0.2"/>
    <row r="12328" hidden="1" x14ac:dyDescent="0.2"/>
    <row r="12329" hidden="1" x14ac:dyDescent="0.2"/>
    <row r="12330" hidden="1" x14ac:dyDescent="0.2"/>
    <row r="12331" hidden="1" x14ac:dyDescent="0.2"/>
    <row r="12332" hidden="1" x14ac:dyDescent="0.2"/>
    <row r="12333" hidden="1" x14ac:dyDescent="0.2"/>
    <row r="12334" hidden="1" x14ac:dyDescent="0.2"/>
    <row r="12335" hidden="1" x14ac:dyDescent="0.2"/>
    <row r="12336" hidden="1" x14ac:dyDescent="0.2"/>
    <row r="12337" hidden="1" x14ac:dyDescent="0.2"/>
    <row r="12338" hidden="1" x14ac:dyDescent="0.2"/>
    <row r="12339" hidden="1" x14ac:dyDescent="0.2"/>
    <row r="12340" hidden="1" x14ac:dyDescent="0.2"/>
    <row r="12341" hidden="1" x14ac:dyDescent="0.2"/>
    <row r="12342" hidden="1" x14ac:dyDescent="0.2"/>
    <row r="12343" hidden="1" x14ac:dyDescent="0.2"/>
    <row r="12344" hidden="1" x14ac:dyDescent="0.2"/>
    <row r="12345" hidden="1" x14ac:dyDescent="0.2"/>
    <row r="12346" hidden="1" x14ac:dyDescent="0.2"/>
    <row r="12347" hidden="1" x14ac:dyDescent="0.2"/>
    <row r="12348" hidden="1" x14ac:dyDescent="0.2"/>
    <row r="12349" hidden="1" x14ac:dyDescent="0.2"/>
    <row r="12350" hidden="1" x14ac:dyDescent="0.2"/>
    <row r="12351" hidden="1" x14ac:dyDescent="0.2"/>
    <row r="12352" hidden="1" x14ac:dyDescent="0.2"/>
    <row r="12353" hidden="1" x14ac:dyDescent="0.2"/>
    <row r="12354" hidden="1" x14ac:dyDescent="0.2"/>
    <row r="12355" hidden="1" x14ac:dyDescent="0.2"/>
    <row r="12356" hidden="1" x14ac:dyDescent="0.2"/>
    <row r="12357" hidden="1" x14ac:dyDescent="0.2"/>
    <row r="12358" hidden="1" x14ac:dyDescent="0.2"/>
    <row r="12359" hidden="1" x14ac:dyDescent="0.2"/>
    <row r="12360" hidden="1" x14ac:dyDescent="0.2"/>
    <row r="12361" hidden="1" x14ac:dyDescent="0.2"/>
    <row r="12362" hidden="1" x14ac:dyDescent="0.2"/>
    <row r="12363" hidden="1" x14ac:dyDescent="0.2"/>
    <row r="12364" hidden="1" x14ac:dyDescent="0.2"/>
    <row r="12365" hidden="1" x14ac:dyDescent="0.2"/>
    <row r="12366" hidden="1" x14ac:dyDescent="0.2"/>
    <row r="12367" hidden="1" x14ac:dyDescent="0.2"/>
    <row r="12368" hidden="1" x14ac:dyDescent="0.2"/>
    <row r="12369" hidden="1" x14ac:dyDescent="0.2"/>
    <row r="12370" hidden="1" x14ac:dyDescent="0.2"/>
    <row r="12371" hidden="1" x14ac:dyDescent="0.2"/>
    <row r="12372" hidden="1" x14ac:dyDescent="0.2"/>
    <row r="12373" hidden="1" x14ac:dyDescent="0.2"/>
    <row r="12374" hidden="1" x14ac:dyDescent="0.2"/>
    <row r="12375" hidden="1" x14ac:dyDescent="0.2"/>
    <row r="12376" hidden="1" x14ac:dyDescent="0.2"/>
    <row r="12377" hidden="1" x14ac:dyDescent="0.2"/>
    <row r="12378" hidden="1" x14ac:dyDescent="0.2"/>
    <row r="12379" hidden="1" x14ac:dyDescent="0.2"/>
    <row r="12380" hidden="1" x14ac:dyDescent="0.2"/>
    <row r="12381" hidden="1" x14ac:dyDescent="0.2"/>
    <row r="12382" hidden="1" x14ac:dyDescent="0.2"/>
    <row r="12383" hidden="1" x14ac:dyDescent="0.2"/>
    <row r="12384" hidden="1" x14ac:dyDescent="0.2"/>
    <row r="12385" hidden="1" x14ac:dyDescent="0.2"/>
    <row r="12386" hidden="1" x14ac:dyDescent="0.2"/>
    <row r="12387" hidden="1" x14ac:dyDescent="0.2"/>
    <row r="12388" hidden="1" x14ac:dyDescent="0.2"/>
    <row r="12389" hidden="1" x14ac:dyDescent="0.2"/>
    <row r="12390" hidden="1" x14ac:dyDescent="0.2"/>
    <row r="12391" hidden="1" x14ac:dyDescent="0.2"/>
    <row r="12392" hidden="1" x14ac:dyDescent="0.2"/>
    <row r="12393" hidden="1" x14ac:dyDescent="0.2"/>
    <row r="12394" hidden="1" x14ac:dyDescent="0.2"/>
    <row r="12395" hidden="1" x14ac:dyDescent="0.2"/>
    <row r="12396" hidden="1" x14ac:dyDescent="0.2"/>
    <row r="12397" hidden="1" x14ac:dyDescent="0.2"/>
    <row r="12398" hidden="1" x14ac:dyDescent="0.2"/>
    <row r="12399" hidden="1" x14ac:dyDescent="0.2"/>
    <row r="12400" hidden="1" x14ac:dyDescent="0.2"/>
    <row r="12401" hidden="1" x14ac:dyDescent="0.2"/>
    <row r="12402" hidden="1" x14ac:dyDescent="0.2"/>
    <row r="12403" hidden="1" x14ac:dyDescent="0.2"/>
    <row r="12404" hidden="1" x14ac:dyDescent="0.2"/>
    <row r="12405" hidden="1" x14ac:dyDescent="0.2"/>
    <row r="12406" hidden="1" x14ac:dyDescent="0.2"/>
    <row r="12407" hidden="1" x14ac:dyDescent="0.2"/>
    <row r="12408" hidden="1" x14ac:dyDescent="0.2"/>
    <row r="12409" hidden="1" x14ac:dyDescent="0.2"/>
    <row r="12410" hidden="1" x14ac:dyDescent="0.2"/>
    <row r="12411" hidden="1" x14ac:dyDescent="0.2"/>
    <row r="12412" hidden="1" x14ac:dyDescent="0.2"/>
    <row r="12413" hidden="1" x14ac:dyDescent="0.2"/>
    <row r="12414" hidden="1" x14ac:dyDescent="0.2"/>
    <row r="12415" hidden="1" x14ac:dyDescent="0.2"/>
    <row r="12416" hidden="1" x14ac:dyDescent="0.2"/>
    <row r="12417" hidden="1" x14ac:dyDescent="0.2"/>
    <row r="12418" hidden="1" x14ac:dyDescent="0.2"/>
    <row r="12419" hidden="1" x14ac:dyDescent="0.2"/>
    <row r="12420" hidden="1" x14ac:dyDescent="0.2"/>
    <row r="12421" hidden="1" x14ac:dyDescent="0.2"/>
    <row r="12422" hidden="1" x14ac:dyDescent="0.2"/>
    <row r="12423" hidden="1" x14ac:dyDescent="0.2"/>
    <row r="12424" hidden="1" x14ac:dyDescent="0.2"/>
    <row r="12425" hidden="1" x14ac:dyDescent="0.2"/>
    <row r="12426" hidden="1" x14ac:dyDescent="0.2"/>
    <row r="12427" hidden="1" x14ac:dyDescent="0.2"/>
    <row r="12428" hidden="1" x14ac:dyDescent="0.2"/>
    <row r="12429" hidden="1" x14ac:dyDescent="0.2"/>
    <row r="12430" hidden="1" x14ac:dyDescent="0.2"/>
    <row r="12431" hidden="1" x14ac:dyDescent="0.2"/>
    <row r="12432" hidden="1" x14ac:dyDescent="0.2"/>
    <row r="12433" hidden="1" x14ac:dyDescent="0.2"/>
    <row r="12434" hidden="1" x14ac:dyDescent="0.2"/>
    <row r="12435" hidden="1" x14ac:dyDescent="0.2"/>
    <row r="12436" hidden="1" x14ac:dyDescent="0.2"/>
    <row r="12437" hidden="1" x14ac:dyDescent="0.2"/>
    <row r="12438" hidden="1" x14ac:dyDescent="0.2"/>
    <row r="12439" hidden="1" x14ac:dyDescent="0.2"/>
    <row r="12440" hidden="1" x14ac:dyDescent="0.2"/>
    <row r="12441" hidden="1" x14ac:dyDescent="0.2"/>
    <row r="12442" hidden="1" x14ac:dyDescent="0.2"/>
    <row r="12443" hidden="1" x14ac:dyDescent="0.2"/>
    <row r="12444" hidden="1" x14ac:dyDescent="0.2"/>
    <row r="12445" hidden="1" x14ac:dyDescent="0.2"/>
    <row r="12446" hidden="1" x14ac:dyDescent="0.2"/>
    <row r="12447" hidden="1" x14ac:dyDescent="0.2"/>
    <row r="12448" hidden="1" x14ac:dyDescent="0.2"/>
    <row r="12449" hidden="1" x14ac:dyDescent="0.2"/>
    <row r="12450" hidden="1" x14ac:dyDescent="0.2"/>
    <row r="12451" hidden="1" x14ac:dyDescent="0.2"/>
    <row r="12452" hidden="1" x14ac:dyDescent="0.2"/>
    <row r="12453" hidden="1" x14ac:dyDescent="0.2"/>
    <row r="12454" hidden="1" x14ac:dyDescent="0.2"/>
    <row r="12455" hidden="1" x14ac:dyDescent="0.2"/>
    <row r="12456" hidden="1" x14ac:dyDescent="0.2"/>
    <row r="12457" hidden="1" x14ac:dyDescent="0.2"/>
    <row r="12458" hidden="1" x14ac:dyDescent="0.2"/>
    <row r="12459" hidden="1" x14ac:dyDescent="0.2"/>
    <row r="12460" hidden="1" x14ac:dyDescent="0.2"/>
    <row r="12461" hidden="1" x14ac:dyDescent="0.2"/>
    <row r="12462" hidden="1" x14ac:dyDescent="0.2"/>
    <row r="12463" hidden="1" x14ac:dyDescent="0.2"/>
    <row r="12464" hidden="1" x14ac:dyDescent="0.2"/>
    <row r="12465" hidden="1" x14ac:dyDescent="0.2"/>
    <row r="12466" hidden="1" x14ac:dyDescent="0.2"/>
    <row r="12467" hidden="1" x14ac:dyDescent="0.2"/>
    <row r="12468" hidden="1" x14ac:dyDescent="0.2"/>
    <row r="12469" hidden="1" x14ac:dyDescent="0.2"/>
    <row r="12470" hidden="1" x14ac:dyDescent="0.2"/>
    <row r="12471" hidden="1" x14ac:dyDescent="0.2"/>
    <row r="12472" hidden="1" x14ac:dyDescent="0.2"/>
    <row r="12473" hidden="1" x14ac:dyDescent="0.2"/>
    <row r="12474" hidden="1" x14ac:dyDescent="0.2"/>
    <row r="12475" hidden="1" x14ac:dyDescent="0.2"/>
    <row r="12476" hidden="1" x14ac:dyDescent="0.2"/>
    <row r="12477" hidden="1" x14ac:dyDescent="0.2"/>
    <row r="12478" hidden="1" x14ac:dyDescent="0.2"/>
    <row r="12479" hidden="1" x14ac:dyDescent="0.2"/>
    <row r="12480" hidden="1" x14ac:dyDescent="0.2"/>
    <row r="12481" hidden="1" x14ac:dyDescent="0.2"/>
    <row r="12482" hidden="1" x14ac:dyDescent="0.2"/>
    <row r="12483" hidden="1" x14ac:dyDescent="0.2"/>
    <row r="12484" hidden="1" x14ac:dyDescent="0.2"/>
    <row r="12485" hidden="1" x14ac:dyDescent="0.2"/>
    <row r="12486" hidden="1" x14ac:dyDescent="0.2"/>
    <row r="12487" hidden="1" x14ac:dyDescent="0.2"/>
    <row r="12488" hidden="1" x14ac:dyDescent="0.2"/>
    <row r="12489" hidden="1" x14ac:dyDescent="0.2"/>
    <row r="12490" hidden="1" x14ac:dyDescent="0.2"/>
    <row r="12491" hidden="1" x14ac:dyDescent="0.2"/>
    <row r="12492" hidden="1" x14ac:dyDescent="0.2"/>
    <row r="12493" hidden="1" x14ac:dyDescent="0.2"/>
    <row r="12494" hidden="1" x14ac:dyDescent="0.2"/>
    <row r="12495" hidden="1" x14ac:dyDescent="0.2"/>
    <row r="12496" hidden="1" x14ac:dyDescent="0.2"/>
    <row r="12497" hidden="1" x14ac:dyDescent="0.2"/>
    <row r="12498" hidden="1" x14ac:dyDescent="0.2"/>
    <row r="12499" hidden="1" x14ac:dyDescent="0.2"/>
    <row r="12500" hidden="1" x14ac:dyDescent="0.2"/>
    <row r="12501" hidden="1" x14ac:dyDescent="0.2"/>
    <row r="12502" hidden="1" x14ac:dyDescent="0.2"/>
    <row r="12503" hidden="1" x14ac:dyDescent="0.2"/>
    <row r="12504" hidden="1" x14ac:dyDescent="0.2"/>
    <row r="12505" hidden="1" x14ac:dyDescent="0.2"/>
    <row r="12506" hidden="1" x14ac:dyDescent="0.2"/>
    <row r="12507" hidden="1" x14ac:dyDescent="0.2"/>
    <row r="12508" hidden="1" x14ac:dyDescent="0.2"/>
    <row r="12509" hidden="1" x14ac:dyDescent="0.2"/>
    <row r="12510" hidden="1" x14ac:dyDescent="0.2"/>
    <row r="12511" hidden="1" x14ac:dyDescent="0.2"/>
    <row r="12512" hidden="1" x14ac:dyDescent="0.2"/>
    <row r="12513" hidden="1" x14ac:dyDescent="0.2"/>
    <row r="12514" hidden="1" x14ac:dyDescent="0.2"/>
    <row r="12515" hidden="1" x14ac:dyDescent="0.2"/>
    <row r="12516" hidden="1" x14ac:dyDescent="0.2"/>
    <row r="12517" hidden="1" x14ac:dyDescent="0.2"/>
    <row r="12518" hidden="1" x14ac:dyDescent="0.2"/>
    <row r="12519" hidden="1" x14ac:dyDescent="0.2"/>
    <row r="12520" hidden="1" x14ac:dyDescent="0.2"/>
    <row r="12521" hidden="1" x14ac:dyDescent="0.2"/>
    <row r="12522" hidden="1" x14ac:dyDescent="0.2"/>
    <row r="12523" hidden="1" x14ac:dyDescent="0.2"/>
    <row r="12524" hidden="1" x14ac:dyDescent="0.2"/>
    <row r="12525" hidden="1" x14ac:dyDescent="0.2"/>
    <row r="12526" hidden="1" x14ac:dyDescent="0.2"/>
    <row r="12527" hidden="1" x14ac:dyDescent="0.2"/>
    <row r="12528" hidden="1" x14ac:dyDescent="0.2"/>
    <row r="12529" hidden="1" x14ac:dyDescent="0.2"/>
    <row r="12530" hidden="1" x14ac:dyDescent="0.2"/>
    <row r="12531" hidden="1" x14ac:dyDescent="0.2"/>
    <row r="12532" hidden="1" x14ac:dyDescent="0.2"/>
    <row r="12533" hidden="1" x14ac:dyDescent="0.2"/>
    <row r="12534" hidden="1" x14ac:dyDescent="0.2"/>
    <row r="12535" hidden="1" x14ac:dyDescent="0.2"/>
    <row r="12536" hidden="1" x14ac:dyDescent="0.2"/>
    <row r="12537" hidden="1" x14ac:dyDescent="0.2"/>
    <row r="12538" hidden="1" x14ac:dyDescent="0.2"/>
    <row r="12539" hidden="1" x14ac:dyDescent="0.2"/>
    <row r="12540" hidden="1" x14ac:dyDescent="0.2"/>
    <row r="12541" hidden="1" x14ac:dyDescent="0.2"/>
    <row r="12542" hidden="1" x14ac:dyDescent="0.2"/>
    <row r="12543" hidden="1" x14ac:dyDescent="0.2"/>
    <row r="12544" hidden="1" x14ac:dyDescent="0.2"/>
    <row r="12545" hidden="1" x14ac:dyDescent="0.2"/>
    <row r="12546" hidden="1" x14ac:dyDescent="0.2"/>
    <row r="12547" hidden="1" x14ac:dyDescent="0.2"/>
    <row r="12548" hidden="1" x14ac:dyDescent="0.2"/>
    <row r="12549" hidden="1" x14ac:dyDescent="0.2"/>
    <row r="12550" hidden="1" x14ac:dyDescent="0.2"/>
    <row r="12551" hidden="1" x14ac:dyDescent="0.2"/>
    <row r="12552" hidden="1" x14ac:dyDescent="0.2"/>
    <row r="12553" hidden="1" x14ac:dyDescent="0.2"/>
    <row r="12554" hidden="1" x14ac:dyDescent="0.2"/>
    <row r="12555" hidden="1" x14ac:dyDescent="0.2"/>
    <row r="12556" hidden="1" x14ac:dyDescent="0.2"/>
    <row r="12557" hidden="1" x14ac:dyDescent="0.2"/>
    <row r="12558" hidden="1" x14ac:dyDescent="0.2"/>
    <row r="12559" hidden="1" x14ac:dyDescent="0.2"/>
    <row r="12560" hidden="1" x14ac:dyDescent="0.2"/>
    <row r="12561" hidden="1" x14ac:dyDescent="0.2"/>
    <row r="12562" hidden="1" x14ac:dyDescent="0.2"/>
    <row r="12563" hidden="1" x14ac:dyDescent="0.2"/>
    <row r="12564" hidden="1" x14ac:dyDescent="0.2"/>
    <row r="12565" hidden="1" x14ac:dyDescent="0.2"/>
    <row r="12566" hidden="1" x14ac:dyDescent="0.2"/>
    <row r="12567" hidden="1" x14ac:dyDescent="0.2"/>
    <row r="12568" hidden="1" x14ac:dyDescent="0.2"/>
    <row r="12569" hidden="1" x14ac:dyDescent="0.2"/>
    <row r="12570" hidden="1" x14ac:dyDescent="0.2"/>
    <row r="12571" hidden="1" x14ac:dyDescent="0.2"/>
    <row r="12572" hidden="1" x14ac:dyDescent="0.2"/>
    <row r="12573" hidden="1" x14ac:dyDescent="0.2"/>
    <row r="12574" hidden="1" x14ac:dyDescent="0.2"/>
    <row r="12575" hidden="1" x14ac:dyDescent="0.2"/>
    <row r="12576" hidden="1" x14ac:dyDescent="0.2"/>
    <row r="12577" hidden="1" x14ac:dyDescent="0.2"/>
    <row r="12578" hidden="1" x14ac:dyDescent="0.2"/>
    <row r="12579" hidden="1" x14ac:dyDescent="0.2"/>
    <row r="12580" hidden="1" x14ac:dyDescent="0.2"/>
    <row r="12581" hidden="1" x14ac:dyDescent="0.2"/>
    <row r="12582" hidden="1" x14ac:dyDescent="0.2"/>
    <row r="12583" hidden="1" x14ac:dyDescent="0.2"/>
    <row r="12584" hidden="1" x14ac:dyDescent="0.2"/>
    <row r="12585" hidden="1" x14ac:dyDescent="0.2"/>
    <row r="12586" hidden="1" x14ac:dyDescent="0.2"/>
    <row r="12587" hidden="1" x14ac:dyDescent="0.2"/>
    <row r="12588" hidden="1" x14ac:dyDescent="0.2"/>
    <row r="12589" hidden="1" x14ac:dyDescent="0.2"/>
    <row r="12590" hidden="1" x14ac:dyDescent="0.2"/>
    <row r="12591" hidden="1" x14ac:dyDescent="0.2"/>
    <row r="12592" hidden="1" x14ac:dyDescent="0.2"/>
    <row r="12593" hidden="1" x14ac:dyDescent="0.2"/>
    <row r="12594" hidden="1" x14ac:dyDescent="0.2"/>
    <row r="12595" hidden="1" x14ac:dyDescent="0.2"/>
    <row r="12596" hidden="1" x14ac:dyDescent="0.2"/>
    <row r="12597" hidden="1" x14ac:dyDescent="0.2"/>
    <row r="12598" hidden="1" x14ac:dyDescent="0.2"/>
    <row r="12599" hidden="1" x14ac:dyDescent="0.2"/>
    <row r="12600" hidden="1" x14ac:dyDescent="0.2"/>
    <row r="12601" hidden="1" x14ac:dyDescent="0.2"/>
    <row r="12602" hidden="1" x14ac:dyDescent="0.2"/>
    <row r="12603" hidden="1" x14ac:dyDescent="0.2"/>
    <row r="12604" hidden="1" x14ac:dyDescent="0.2"/>
    <row r="12605" hidden="1" x14ac:dyDescent="0.2"/>
    <row r="12606" hidden="1" x14ac:dyDescent="0.2"/>
    <row r="12607" hidden="1" x14ac:dyDescent="0.2"/>
    <row r="12608" hidden="1" x14ac:dyDescent="0.2"/>
    <row r="12609" hidden="1" x14ac:dyDescent="0.2"/>
    <row r="12610" hidden="1" x14ac:dyDescent="0.2"/>
    <row r="12611" hidden="1" x14ac:dyDescent="0.2"/>
    <row r="12612" hidden="1" x14ac:dyDescent="0.2"/>
    <row r="12613" hidden="1" x14ac:dyDescent="0.2"/>
    <row r="12614" hidden="1" x14ac:dyDescent="0.2"/>
    <row r="12615" hidden="1" x14ac:dyDescent="0.2"/>
    <row r="12616" hidden="1" x14ac:dyDescent="0.2"/>
    <row r="12617" hidden="1" x14ac:dyDescent="0.2"/>
    <row r="12618" hidden="1" x14ac:dyDescent="0.2"/>
    <row r="12619" hidden="1" x14ac:dyDescent="0.2"/>
    <row r="12620" hidden="1" x14ac:dyDescent="0.2"/>
    <row r="12621" hidden="1" x14ac:dyDescent="0.2"/>
    <row r="12622" hidden="1" x14ac:dyDescent="0.2"/>
    <row r="12623" hidden="1" x14ac:dyDescent="0.2"/>
    <row r="12624" hidden="1" x14ac:dyDescent="0.2"/>
    <row r="12625" hidden="1" x14ac:dyDescent="0.2"/>
    <row r="12626" hidden="1" x14ac:dyDescent="0.2"/>
    <row r="12627" hidden="1" x14ac:dyDescent="0.2"/>
    <row r="12628" hidden="1" x14ac:dyDescent="0.2"/>
    <row r="12629" hidden="1" x14ac:dyDescent="0.2"/>
    <row r="12630" hidden="1" x14ac:dyDescent="0.2"/>
    <row r="12631" hidden="1" x14ac:dyDescent="0.2"/>
    <row r="12632" hidden="1" x14ac:dyDescent="0.2"/>
    <row r="12633" hidden="1" x14ac:dyDescent="0.2"/>
    <row r="12634" hidden="1" x14ac:dyDescent="0.2"/>
    <row r="12635" hidden="1" x14ac:dyDescent="0.2"/>
    <row r="12636" hidden="1" x14ac:dyDescent="0.2"/>
    <row r="12637" hidden="1" x14ac:dyDescent="0.2"/>
    <row r="12638" hidden="1" x14ac:dyDescent="0.2"/>
    <row r="12639" hidden="1" x14ac:dyDescent="0.2"/>
    <row r="12640" hidden="1" x14ac:dyDescent="0.2"/>
    <row r="12641" hidden="1" x14ac:dyDescent="0.2"/>
    <row r="12642" hidden="1" x14ac:dyDescent="0.2"/>
    <row r="12643" hidden="1" x14ac:dyDescent="0.2"/>
    <row r="12644" hidden="1" x14ac:dyDescent="0.2"/>
    <row r="12645" hidden="1" x14ac:dyDescent="0.2"/>
    <row r="12646" hidden="1" x14ac:dyDescent="0.2"/>
    <row r="12647" hidden="1" x14ac:dyDescent="0.2"/>
    <row r="12648" hidden="1" x14ac:dyDescent="0.2"/>
    <row r="12649" hidden="1" x14ac:dyDescent="0.2"/>
    <row r="12650" hidden="1" x14ac:dyDescent="0.2"/>
    <row r="12651" hidden="1" x14ac:dyDescent="0.2"/>
    <row r="12652" hidden="1" x14ac:dyDescent="0.2"/>
    <row r="12653" hidden="1" x14ac:dyDescent="0.2"/>
    <row r="12654" hidden="1" x14ac:dyDescent="0.2"/>
    <row r="12655" hidden="1" x14ac:dyDescent="0.2"/>
    <row r="12656" hidden="1" x14ac:dyDescent="0.2"/>
    <row r="12657" hidden="1" x14ac:dyDescent="0.2"/>
    <row r="12658" hidden="1" x14ac:dyDescent="0.2"/>
    <row r="12659" hidden="1" x14ac:dyDescent="0.2"/>
    <row r="12660" hidden="1" x14ac:dyDescent="0.2"/>
    <row r="12661" hidden="1" x14ac:dyDescent="0.2"/>
    <row r="12662" hidden="1" x14ac:dyDescent="0.2"/>
    <row r="12663" hidden="1" x14ac:dyDescent="0.2"/>
    <row r="12664" hidden="1" x14ac:dyDescent="0.2"/>
    <row r="12665" hidden="1" x14ac:dyDescent="0.2"/>
    <row r="12666" hidden="1" x14ac:dyDescent="0.2"/>
    <row r="12667" hidden="1" x14ac:dyDescent="0.2"/>
    <row r="12668" hidden="1" x14ac:dyDescent="0.2"/>
    <row r="12669" hidden="1" x14ac:dyDescent="0.2"/>
    <row r="12670" hidden="1" x14ac:dyDescent="0.2"/>
    <row r="12671" hidden="1" x14ac:dyDescent="0.2"/>
    <row r="12672" hidden="1" x14ac:dyDescent="0.2"/>
    <row r="12673" hidden="1" x14ac:dyDescent="0.2"/>
    <row r="12674" hidden="1" x14ac:dyDescent="0.2"/>
    <row r="12675" hidden="1" x14ac:dyDescent="0.2"/>
    <row r="12676" hidden="1" x14ac:dyDescent="0.2"/>
    <row r="12677" hidden="1" x14ac:dyDescent="0.2"/>
    <row r="12678" hidden="1" x14ac:dyDescent="0.2"/>
    <row r="12679" hidden="1" x14ac:dyDescent="0.2"/>
    <row r="12680" hidden="1" x14ac:dyDescent="0.2"/>
    <row r="12681" hidden="1" x14ac:dyDescent="0.2"/>
    <row r="12682" hidden="1" x14ac:dyDescent="0.2"/>
    <row r="12683" hidden="1" x14ac:dyDescent="0.2"/>
    <row r="12684" hidden="1" x14ac:dyDescent="0.2"/>
    <row r="12685" hidden="1" x14ac:dyDescent="0.2"/>
    <row r="12686" hidden="1" x14ac:dyDescent="0.2"/>
    <row r="12687" hidden="1" x14ac:dyDescent="0.2"/>
    <row r="12688" hidden="1" x14ac:dyDescent="0.2"/>
    <row r="12689" hidden="1" x14ac:dyDescent="0.2"/>
    <row r="12690" hidden="1" x14ac:dyDescent="0.2"/>
    <row r="12691" hidden="1" x14ac:dyDescent="0.2"/>
    <row r="12692" hidden="1" x14ac:dyDescent="0.2"/>
    <row r="12693" hidden="1" x14ac:dyDescent="0.2"/>
    <row r="12694" hidden="1" x14ac:dyDescent="0.2"/>
    <row r="12695" hidden="1" x14ac:dyDescent="0.2"/>
    <row r="12696" hidden="1" x14ac:dyDescent="0.2"/>
    <row r="12697" hidden="1" x14ac:dyDescent="0.2"/>
    <row r="12698" hidden="1" x14ac:dyDescent="0.2"/>
    <row r="12699" hidden="1" x14ac:dyDescent="0.2"/>
    <row r="12700" hidden="1" x14ac:dyDescent="0.2"/>
    <row r="12701" hidden="1" x14ac:dyDescent="0.2"/>
    <row r="12702" hidden="1" x14ac:dyDescent="0.2"/>
    <row r="12703" hidden="1" x14ac:dyDescent="0.2"/>
    <row r="12704" hidden="1" x14ac:dyDescent="0.2"/>
    <row r="12705" hidden="1" x14ac:dyDescent="0.2"/>
    <row r="12706" hidden="1" x14ac:dyDescent="0.2"/>
    <row r="12707" hidden="1" x14ac:dyDescent="0.2"/>
    <row r="12708" hidden="1" x14ac:dyDescent="0.2"/>
    <row r="12709" hidden="1" x14ac:dyDescent="0.2"/>
    <row r="12710" hidden="1" x14ac:dyDescent="0.2"/>
    <row r="12711" hidden="1" x14ac:dyDescent="0.2"/>
    <row r="12712" hidden="1" x14ac:dyDescent="0.2"/>
    <row r="12713" hidden="1" x14ac:dyDescent="0.2"/>
    <row r="12714" hidden="1" x14ac:dyDescent="0.2"/>
    <row r="12715" hidden="1" x14ac:dyDescent="0.2"/>
    <row r="12716" hidden="1" x14ac:dyDescent="0.2"/>
    <row r="12717" hidden="1" x14ac:dyDescent="0.2"/>
    <row r="12718" hidden="1" x14ac:dyDescent="0.2"/>
    <row r="12719" hidden="1" x14ac:dyDescent="0.2"/>
    <row r="12720" hidden="1" x14ac:dyDescent="0.2"/>
    <row r="12721" hidden="1" x14ac:dyDescent="0.2"/>
    <row r="12722" hidden="1" x14ac:dyDescent="0.2"/>
    <row r="12723" hidden="1" x14ac:dyDescent="0.2"/>
    <row r="12724" hidden="1" x14ac:dyDescent="0.2"/>
    <row r="12725" hidden="1" x14ac:dyDescent="0.2"/>
    <row r="12726" hidden="1" x14ac:dyDescent="0.2"/>
    <row r="12727" hidden="1" x14ac:dyDescent="0.2"/>
    <row r="12728" hidden="1" x14ac:dyDescent="0.2"/>
    <row r="12729" hidden="1" x14ac:dyDescent="0.2"/>
    <row r="12730" hidden="1" x14ac:dyDescent="0.2"/>
    <row r="12731" hidden="1" x14ac:dyDescent="0.2"/>
    <row r="12732" hidden="1" x14ac:dyDescent="0.2"/>
    <row r="12733" hidden="1" x14ac:dyDescent="0.2"/>
    <row r="12734" hidden="1" x14ac:dyDescent="0.2"/>
    <row r="12735" hidden="1" x14ac:dyDescent="0.2"/>
    <row r="12736" hidden="1" x14ac:dyDescent="0.2"/>
    <row r="12737" hidden="1" x14ac:dyDescent="0.2"/>
    <row r="12738" hidden="1" x14ac:dyDescent="0.2"/>
    <row r="12739" hidden="1" x14ac:dyDescent="0.2"/>
    <row r="12740" hidden="1" x14ac:dyDescent="0.2"/>
    <row r="12741" hidden="1" x14ac:dyDescent="0.2"/>
    <row r="12742" hidden="1" x14ac:dyDescent="0.2"/>
    <row r="12743" hidden="1" x14ac:dyDescent="0.2"/>
    <row r="12744" hidden="1" x14ac:dyDescent="0.2"/>
    <row r="12745" hidden="1" x14ac:dyDescent="0.2"/>
    <row r="12746" hidden="1" x14ac:dyDescent="0.2"/>
    <row r="12747" hidden="1" x14ac:dyDescent="0.2"/>
    <row r="12748" hidden="1" x14ac:dyDescent="0.2"/>
    <row r="12749" hidden="1" x14ac:dyDescent="0.2"/>
    <row r="12750" hidden="1" x14ac:dyDescent="0.2"/>
    <row r="12751" hidden="1" x14ac:dyDescent="0.2"/>
    <row r="12752" hidden="1" x14ac:dyDescent="0.2"/>
    <row r="12753" hidden="1" x14ac:dyDescent="0.2"/>
    <row r="12754" hidden="1" x14ac:dyDescent="0.2"/>
    <row r="12755" hidden="1" x14ac:dyDescent="0.2"/>
    <row r="12756" hidden="1" x14ac:dyDescent="0.2"/>
    <row r="12757" hidden="1" x14ac:dyDescent="0.2"/>
    <row r="12758" hidden="1" x14ac:dyDescent="0.2"/>
    <row r="12759" hidden="1" x14ac:dyDescent="0.2"/>
    <row r="12760" hidden="1" x14ac:dyDescent="0.2"/>
    <row r="12761" hidden="1" x14ac:dyDescent="0.2"/>
    <row r="12762" hidden="1" x14ac:dyDescent="0.2"/>
    <row r="12763" hidden="1" x14ac:dyDescent="0.2"/>
    <row r="12764" hidden="1" x14ac:dyDescent="0.2"/>
    <row r="12765" hidden="1" x14ac:dyDescent="0.2"/>
    <row r="12766" hidden="1" x14ac:dyDescent="0.2"/>
    <row r="12767" hidden="1" x14ac:dyDescent="0.2"/>
    <row r="12768" hidden="1" x14ac:dyDescent="0.2"/>
    <row r="12769" hidden="1" x14ac:dyDescent="0.2"/>
    <row r="12770" hidden="1" x14ac:dyDescent="0.2"/>
    <row r="12771" hidden="1" x14ac:dyDescent="0.2"/>
    <row r="12772" hidden="1" x14ac:dyDescent="0.2"/>
    <row r="12773" hidden="1" x14ac:dyDescent="0.2"/>
    <row r="12774" hidden="1" x14ac:dyDescent="0.2"/>
    <row r="12775" hidden="1" x14ac:dyDescent="0.2"/>
    <row r="12776" hidden="1" x14ac:dyDescent="0.2"/>
    <row r="12777" hidden="1" x14ac:dyDescent="0.2"/>
    <row r="12778" hidden="1" x14ac:dyDescent="0.2"/>
    <row r="12779" hidden="1" x14ac:dyDescent="0.2"/>
    <row r="12780" hidden="1" x14ac:dyDescent="0.2"/>
    <row r="12781" hidden="1" x14ac:dyDescent="0.2"/>
    <row r="12782" hidden="1" x14ac:dyDescent="0.2"/>
    <row r="12783" hidden="1" x14ac:dyDescent="0.2"/>
    <row r="12784" hidden="1" x14ac:dyDescent="0.2"/>
    <row r="12785" hidden="1" x14ac:dyDescent="0.2"/>
    <row r="12786" hidden="1" x14ac:dyDescent="0.2"/>
    <row r="12787" hidden="1" x14ac:dyDescent="0.2"/>
    <row r="12788" hidden="1" x14ac:dyDescent="0.2"/>
    <row r="12789" hidden="1" x14ac:dyDescent="0.2"/>
    <row r="12790" hidden="1" x14ac:dyDescent="0.2"/>
    <row r="12791" hidden="1" x14ac:dyDescent="0.2"/>
    <row r="12792" hidden="1" x14ac:dyDescent="0.2"/>
    <row r="12793" hidden="1" x14ac:dyDescent="0.2"/>
    <row r="12794" hidden="1" x14ac:dyDescent="0.2"/>
    <row r="12795" hidden="1" x14ac:dyDescent="0.2"/>
    <row r="12796" hidden="1" x14ac:dyDescent="0.2"/>
    <row r="12797" hidden="1" x14ac:dyDescent="0.2"/>
    <row r="12798" hidden="1" x14ac:dyDescent="0.2"/>
    <row r="12799" hidden="1" x14ac:dyDescent="0.2"/>
    <row r="12800" hidden="1" x14ac:dyDescent="0.2"/>
    <row r="12801" hidden="1" x14ac:dyDescent="0.2"/>
    <row r="12802" hidden="1" x14ac:dyDescent="0.2"/>
    <row r="12803" hidden="1" x14ac:dyDescent="0.2"/>
    <row r="12804" hidden="1" x14ac:dyDescent="0.2"/>
    <row r="12805" hidden="1" x14ac:dyDescent="0.2"/>
    <row r="12806" hidden="1" x14ac:dyDescent="0.2"/>
    <row r="12807" hidden="1" x14ac:dyDescent="0.2"/>
    <row r="12808" hidden="1" x14ac:dyDescent="0.2"/>
    <row r="12809" hidden="1" x14ac:dyDescent="0.2"/>
    <row r="12810" hidden="1" x14ac:dyDescent="0.2"/>
    <row r="12811" hidden="1" x14ac:dyDescent="0.2"/>
    <row r="12812" hidden="1" x14ac:dyDescent="0.2"/>
    <row r="12813" hidden="1" x14ac:dyDescent="0.2"/>
    <row r="12814" hidden="1" x14ac:dyDescent="0.2"/>
    <row r="12815" hidden="1" x14ac:dyDescent="0.2"/>
    <row r="12816" hidden="1" x14ac:dyDescent="0.2"/>
    <row r="12817" hidden="1" x14ac:dyDescent="0.2"/>
    <row r="12818" hidden="1" x14ac:dyDescent="0.2"/>
    <row r="12819" hidden="1" x14ac:dyDescent="0.2"/>
    <row r="12820" hidden="1" x14ac:dyDescent="0.2"/>
    <row r="12821" hidden="1" x14ac:dyDescent="0.2"/>
    <row r="12822" hidden="1" x14ac:dyDescent="0.2"/>
    <row r="12823" hidden="1" x14ac:dyDescent="0.2"/>
    <row r="12824" hidden="1" x14ac:dyDescent="0.2"/>
    <row r="12825" hidden="1" x14ac:dyDescent="0.2"/>
    <row r="12826" hidden="1" x14ac:dyDescent="0.2"/>
    <row r="12827" hidden="1" x14ac:dyDescent="0.2"/>
    <row r="12828" hidden="1" x14ac:dyDescent="0.2"/>
    <row r="12829" hidden="1" x14ac:dyDescent="0.2"/>
    <row r="12830" hidden="1" x14ac:dyDescent="0.2"/>
    <row r="12831" hidden="1" x14ac:dyDescent="0.2"/>
    <row r="12832" hidden="1" x14ac:dyDescent="0.2"/>
    <row r="12833" hidden="1" x14ac:dyDescent="0.2"/>
    <row r="12834" hidden="1" x14ac:dyDescent="0.2"/>
    <row r="12835" hidden="1" x14ac:dyDescent="0.2"/>
    <row r="12836" hidden="1" x14ac:dyDescent="0.2"/>
    <row r="12837" hidden="1" x14ac:dyDescent="0.2"/>
    <row r="12838" hidden="1" x14ac:dyDescent="0.2"/>
    <row r="12839" hidden="1" x14ac:dyDescent="0.2"/>
    <row r="12840" hidden="1" x14ac:dyDescent="0.2"/>
    <row r="12841" hidden="1" x14ac:dyDescent="0.2"/>
    <row r="12842" hidden="1" x14ac:dyDescent="0.2"/>
    <row r="12843" hidden="1" x14ac:dyDescent="0.2"/>
    <row r="12844" hidden="1" x14ac:dyDescent="0.2"/>
    <row r="12845" hidden="1" x14ac:dyDescent="0.2"/>
    <row r="12846" hidden="1" x14ac:dyDescent="0.2"/>
    <row r="12847" hidden="1" x14ac:dyDescent="0.2"/>
    <row r="12848" hidden="1" x14ac:dyDescent="0.2"/>
    <row r="12849" hidden="1" x14ac:dyDescent="0.2"/>
    <row r="12850" hidden="1" x14ac:dyDescent="0.2"/>
    <row r="12851" hidden="1" x14ac:dyDescent="0.2"/>
    <row r="12852" hidden="1" x14ac:dyDescent="0.2"/>
    <row r="12853" hidden="1" x14ac:dyDescent="0.2"/>
    <row r="12854" hidden="1" x14ac:dyDescent="0.2"/>
    <row r="12855" hidden="1" x14ac:dyDescent="0.2"/>
    <row r="12856" hidden="1" x14ac:dyDescent="0.2"/>
    <row r="12857" hidden="1" x14ac:dyDescent="0.2"/>
    <row r="12858" hidden="1" x14ac:dyDescent="0.2"/>
    <row r="12859" hidden="1" x14ac:dyDescent="0.2"/>
    <row r="12860" hidden="1" x14ac:dyDescent="0.2"/>
    <row r="12861" hidden="1" x14ac:dyDescent="0.2"/>
    <row r="12862" hidden="1" x14ac:dyDescent="0.2"/>
    <row r="12863" hidden="1" x14ac:dyDescent="0.2"/>
    <row r="12864" hidden="1" x14ac:dyDescent="0.2"/>
    <row r="12865" hidden="1" x14ac:dyDescent="0.2"/>
    <row r="12866" hidden="1" x14ac:dyDescent="0.2"/>
    <row r="12867" hidden="1" x14ac:dyDescent="0.2"/>
    <row r="12868" hidden="1" x14ac:dyDescent="0.2"/>
    <row r="12869" hidden="1" x14ac:dyDescent="0.2"/>
    <row r="12870" hidden="1" x14ac:dyDescent="0.2"/>
    <row r="12871" hidden="1" x14ac:dyDescent="0.2"/>
    <row r="12872" hidden="1" x14ac:dyDescent="0.2"/>
    <row r="12873" hidden="1" x14ac:dyDescent="0.2"/>
    <row r="12874" hidden="1" x14ac:dyDescent="0.2"/>
    <row r="12875" hidden="1" x14ac:dyDescent="0.2"/>
    <row r="12876" hidden="1" x14ac:dyDescent="0.2"/>
    <row r="12877" hidden="1" x14ac:dyDescent="0.2"/>
    <row r="12878" hidden="1" x14ac:dyDescent="0.2"/>
    <row r="12879" hidden="1" x14ac:dyDescent="0.2"/>
    <row r="12880" hidden="1" x14ac:dyDescent="0.2"/>
    <row r="12881" hidden="1" x14ac:dyDescent="0.2"/>
    <row r="12882" hidden="1" x14ac:dyDescent="0.2"/>
    <row r="12883" hidden="1" x14ac:dyDescent="0.2"/>
    <row r="12884" hidden="1" x14ac:dyDescent="0.2"/>
    <row r="12885" hidden="1" x14ac:dyDescent="0.2"/>
    <row r="12886" hidden="1" x14ac:dyDescent="0.2"/>
    <row r="12887" hidden="1" x14ac:dyDescent="0.2"/>
    <row r="12888" hidden="1" x14ac:dyDescent="0.2"/>
    <row r="12889" hidden="1" x14ac:dyDescent="0.2"/>
    <row r="12890" hidden="1" x14ac:dyDescent="0.2"/>
    <row r="12891" hidden="1" x14ac:dyDescent="0.2"/>
    <row r="12892" hidden="1" x14ac:dyDescent="0.2"/>
    <row r="12893" hidden="1" x14ac:dyDescent="0.2"/>
    <row r="12894" hidden="1" x14ac:dyDescent="0.2"/>
    <row r="12895" hidden="1" x14ac:dyDescent="0.2"/>
    <row r="12896" hidden="1" x14ac:dyDescent="0.2"/>
    <row r="12897" hidden="1" x14ac:dyDescent="0.2"/>
    <row r="12898" hidden="1" x14ac:dyDescent="0.2"/>
    <row r="12899" hidden="1" x14ac:dyDescent="0.2"/>
    <row r="12900" hidden="1" x14ac:dyDescent="0.2"/>
    <row r="12901" hidden="1" x14ac:dyDescent="0.2"/>
    <row r="12902" hidden="1" x14ac:dyDescent="0.2"/>
    <row r="12903" hidden="1" x14ac:dyDescent="0.2"/>
    <row r="12904" hidden="1" x14ac:dyDescent="0.2"/>
    <row r="12905" hidden="1" x14ac:dyDescent="0.2"/>
    <row r="12906" hidden="1" x14ac:dyDescent="0.2"/>
    <row r="12907" hidden="1" x14ac:dyDescent="0.2"/>
    <row r="12908" hidden="1" x14ac:dyDescent="0.2"/>
    <row r="12909" hidden="1" x14ac:dyDescent="0.2"/>
    <row r="12910" hidden="1" x14ac:dyDescent="0.2"/>
    <row r="12911" hidden="1" x14ac:dyDescent="0.2"/>
    <row r="12912" hidden="1" x14ac:dyDescent="0.2"/>
    <row r="12913" hidden="1" x14ac:dyDescent="0.2"/>
    <row r="12914" hidden="1" x14ac:dyDescent="0.2"/>
    <row r="12915" hidden="1" x14ac:dyDescent="0.2"/>
    <row r="12916" hidden="1" x14ac:dyDescent="0.2"/>
    <row r="12917" hidden="1" x14ac:dyDescent="0.2"/>
    <row r="12918" hidden="1" x14ac:dyDescent="0.2"/>
    <row r="12919" hidden="1" x14ac:dyDescent="0.2"/>
    <row r="12920" hidden="1" x14ac:dyDescent="0.2"/>
    <row r="12921" hidden="1" x14ac:dyDescent="0.2"/>
    <row r="12922" hidden="1" x14ac:dyDescent="0.2"/>
    <row r="12923" hidden="1" x14ac:dyDescent="0.2"/>
    <row r="12924" hidden="1" x14ac:dyDescent="0.2"/>
    <row r="12925" hidden="1" x14ac:dyDescent="0.2"/>
    <row r="12926" hidden="1" x14ac:dyDescent="0.2"/>
    <row r="12927" hidden="1" x14ac:dyDescent="0.2"/>
    <row r="12928" hidden="1" x14ac:dyDescent="0.2"/>
    <row r="12929" hidden="1" x14ac:dyDescent="0.2"/>
    <row r="12930" hidden="1" x14ac:dyDescent="0.2"/>
    <row r="12931" hidden="1" x14ac:dyDescent="0.2"/>
    <row r="12932" hidden="1" x14ac:dyDescent="0.2"/>
    <row r="12933" hidden="1" x14ac:dyDescent="0.2"/>
    <row r="12934" hidden="1" x14ac:dyDescent="0.2"/>
    <row r="12935" hidden="1" x14ac:dyDescent="0.2"/>
    <row r="12936" hidden="1" x14ac:dyDescent="0.2"/>
    <row r="12937" hidden="1" x14ac:dyDescent="0.2"/>
    <row r="12938" hidden="1" x14ac:dyDescent="0.2"/>
    <row r="12939" hidden="1" x14ac:dyDescent="0.2"/>
    <row r="12940" hidden="1" x14ac:dyDescent="0.2"/>
    <row r="12941" hidden="1" x14ac:dyDescent="0.2"/>
    <row r="12942" hidden="1" x14ac:dyDescent="0.2"/>
    <row r="12943" hidden="1" x14ac:dyDescent="0.2"/>
    <row r="12944" hidden="1" x14ac:dyDescent="0.2"/>
    <row r="12945" hidden="1" x14ac:dyDescent="0.2"/>
    <row r="12946" hidden="1" x14ac:dyDescent="0.2"/>
    <row r="12947" hidden="1" x14ac:dyDescent="0.2"/>
    <row r="12948" hidden="1" x14ac:dyDescent="0.2"/>
    <row r="12949" hidden="1" x14ac:dyDescent="0.2"/>
    <row r="12950" hidden="1" x14ac:dyDescent="0.2"/>
    <row r="12951" hidden="1" x14ac:dyDescent="0.2"/>
    <row r="12952" hidden="1" x14ac:dyDescent="0.2"/>
    <row r="12953" hidden="1" x14ac:dyDescent="0.2"/>
    <row r="12954" hidden="1" x14ac:dyDescent="0.2"/>
    <row r="12955" hidden="1" x14ac:dyDescent="0.2"/>
    <row r="12956" hidden="1" x14ac:dyDescent="0.2"/>
    <row r="12957" hidden="1" x14ac:dyDescent="0.2"/>
    <row r="12958" hidden="1" x14ac:dyDescent="0.2"/>
    <row r="12959" hidden="1" x14ac:dyDescent="0.2"/>
    <row r="12960" hidden="1" x14ac:dyDescent="0.2"/>
    <row r="12961" hidden="1" x14ac:dyDescent="0.2"/>
    <row r="12962" hidden="1" x14ac:dyDescent="0.2"/>
    <row r="12963" hidden="1" x14ac:dyDescent="0.2"/>
    <row r="12964" hidden="1" x14ac:dyDescent="0.2"/>
    <row r="12965" hidden="1" x14ac:dyDescent="0.2"/>
    <row r="12966" hidden="1" x14ac:dyDescent="0.2"/>
    <row r="12967" hidden="1" x14ac:dyDescent="0.2"/>
    <row r="12968" hidden="1" x14ac:dyDescent="0.2"/>
    <row r="12969" hidden="1" x14ac:dyDescent="0.2"/>
    <row r="12970" hidden="1" x14ac:dyDescent="0.2"/>
    <row r="12971" hidden="1" x14ac:dyDescent="0.2"/>
    <row r="12972" hidden="1" x14ac:dyDescent="0.2"/>
    <row r="12973" hidden="1" x14ac:dyDescent="0.2"/>
    <row r="12974" hidden="1" x14ac:dyDescent="0.2"/>
    <row r="12975" hidden="1" x14ac:dyDescent="0.2"/>
    <row r="12976" hidden="1" x14ac:dyDescent="0.2"/>
    <row r="12977" hidden="1" x14ac:dyDescent="0.2"/>
    <row r="12978" hidden="1" x14ac:dyDescent="0.2"/>
    <row r="12979" hidden="1" x14ac:dyDescent="0.2"/>
    <row r="12980" hidden="1" x14ac:dyDescent="0.2"/>
    <row r="12981" hidden="1" x14ac:dyDescent="0.2"/>
    <row r="12982" hidden="1" x14ac:dyDescent="0.2"/>
    <row r="12983" hidden="1" x14ac:dyDescent="0.2"/>
    <row r="12984" hidden="1" x14ac:dyDescent="0.2"/>
    <row r="12985" hidden="1" x14ac:dyDescent="0.2"/>
    <row r="12986" hidden="1" x14ac:dyDescent="0.2"/>
    <row r="12987" hidden="1" x14ac:dyDescent="0.2"/>
    <row r="12988" hidden="1" x14ac:dyDescent="0.2"/>
    <row r="12989" hidden="1" x14ac:dyDescent="0.2"/>
    <row r="12990" hidden="1" x14ac:dyDescent="0.2"/>
    <row r="12991" hidden="1" x14ac:dyDescent="0.2"/>
    <row r="12992" hidden="1" x14ac:dyDescent="0.2"/>
    <row r="12993" hidden="1" x14ac:dyDescent="0.2"/>
    <row r="12994" hidden="1" x14ac:dyDescent="0.2"/>
    <row r="12995" hidden="1" x14ac:dyDescent="0.2"/>
    <row r="12996" hidden="1" x14ac:dyDescent="0.2"/>
    <row r="12997" hidden="1" x14ac:dyDescent="0.2"/>
    <row r="12998" hidden="1" x14ac:dyDescent="0.2"/>
    <row r="12999" hidden="1" x14ac:dyDescent="0.2"/>
    <row r="13000" hidden="1" x14ac:dyDescent="0.2"/>
    <row r="13001" hidden="1" x14ac:dyDescent="0.2"/>
    <row r="13002" hidden="1" x14ac:dyDescent="0.2"/>
    <row r="13003" hidden="1" x14ac:dyDescent="0.2"/>
    <row r="13004" hidden="1" x14ac:dyDescent="0.2"/>
    <row r="13005" hidden="1" x14ac:dyDescent="0.2"/>
    <row r="13006" hidden="1" x14ac:dyDescent="0.2"/>
    <row r="13007" hidden="1" x14ac:dyDescent="0.2"/>
    <row r="13008" hidden="1" x14ac:dyDescent="0.2"/>
    <row r="13009" hidden="1" x14ac:dyDescent="0.2"/>
    <row r="13010" hidden="1" x14ac:dyDescent="0.2"/>
    <row r="13011" hidden="1" x14ac:dyDescent="0.2"/>
    <row r="13012" hidden="1" x14ac:dyDescent="0.2"/>
    <row r="13013" hidden="1" x14ac:dyDescent="0.2"/>
    <row r="13014" hidden="1" x14ac:dyDescent="0.2"/>
    <row r="13015" hidden="1" x14ac:dyDescent="0.2"/>
    <row r="13016" hidden="1" x14ac:dyDescent="0.2"/>
    <row r="13017" hidden="1" x14ac:dyDescent="0.2"/>
    <row r="13018" hidden="1" x14ac:dyDescent="0.2"/>
    <row r="13019" hidden="1" x14ac:dyDescent="0.2"/>
    <row r="13020" hidden="1" x14ac:dyDescent="0.2"/>
    <row r="13021" hidden="1" x14ac:dyDescent="0.2"/>
    <row r="13022" hidden="1" x14ac:dyDescent="0.2"/>
    <row r="13023" hidden="1" x14ac:dyDescent="0.2"/>
    <row r="13024" hidden="1" x14ac:dyDescent="0.2"/>
    <row r="13025" hidden="1" x14ac:dyDescent="0.2"/>
    <row r="13026" hidden="1" x14ac:dyDescent="0.2"/>
    <row r="13027" hidden="1" x14ac:dyDescent="0.2"/>
    <row r="13028" hidden="1" x14ac:dyDescent="0.2"/>
    <row r="13029" hidden="1" x14ac:dyDescent="0.2"/>
    <row r="13030" hidden="1" x14ac:dyDescent="0.2"/>
    <row r="13031" hidden="1" x14ac:dyDescent="0.2"/>
    <row r="13032" hidden="1" x14ac:dyDescent="0.2"/>
    <row r="13033" hidden="1" x14ac:dyDescent="0.2"/>
    <row r="13034" hidden="1" x14ac:dyDescent="0.2"/>
    <row r="13035" hidden="1" x14ac:dyDescent="0.2"/>
    <row r="13036" hidden="1" x14ac:dyDescent="0.2"/>
    <row r="13037" hidden="1" x14ac:dyDescent="0.2"/>
    <row r="13038" hidden="1" x14ac:dyDescent="0.2"/>
    <row r="13039" hidden="1" x14ac:dyDescent="0.2"/>
    <row r="13040" hidden="1" x14ac:dyDescent="0.2"/>
    <row r="13041" hidden="1" x14ac:dyDescent="0.2"/>
    <row r="13042" hidden="1" x14ac:dyDescent="0.2"/>
    <row r="13043" hidden="1" x14ac:dyDescent="0.2"/>
    <row r="13044" hidden="1" x14ac:dyDescent="0.2"/>
    <row r="13045" hidden="1" x14ac:dyDescent="0.2"/>
    <row r="13046" hidden="1" x14ac:dyDescent="0.2"/>
    <row r="13047" hidden="1" x14ac:dyDescent="0.2"/>
    <row r="13048" hidden="1" x14ac:dyDescent="0.2"/>
    <row r="13049" hidden="1" x14ac:dyDescent="0.2"/>
    <row r="13050" hidden="1" x14ac:dyDescent="0.2"/>
    <row r="13051" hidden="1" x14ac:dyDescent="0.2"/>
    <row r="13052" hidden="1" x14ac:dyDescent="0.2"/>
    <row r="13053" hidden="1" x14ac:dyDescent="0.2"/>
    <row r="13054" hidden="1" x14ac:dyDescent="0.2"/>
    <row r="13055" hidden="1" x14ac:dyDescent="0.2"/>
    <row r="13056" hidden="1" x14ac:dyDescent="0.2"/>
    <row r="13057" hidden="1" x14ac:dyDescent="0.2"/>
    <row r="13058" hidden="1" x14ac:dyDescent="0.2"/>
    <row r="13059" hidden="1" x14ac:dyDescent="0.2"/>
    <row r="13060" hidden="1" x14ac:dyDescent="0.2"/>
    <row r="13061" hidden="1" x14ac:dyDescent="0.2"/>
    <row r="13062" hidden="1" x14ac:dyDescent="0.2"/>
    <row r="13063" hidden="1" x14ac:dyDescent="0.2"/>
    <row r="13064" hidden="1" x14ac:dyDescent="0.2"/>
    <row r="13065" hidden="1" x14ac:dyDescent="0.2"/>
    <row r="13066" hidden="1" x14ac:dyDescent="0.2"/>
    <row r="13067" hidden="1" x14ac:dyDescent="0.2"/>
    <row r="13068" hidden="1" x14ac:dyDescent="0.2"/>
    <row r="13069" hidden="1" x14ac:dyDescent="0.2"/>
    <row r="13070" hidden="1" x14ac:dyDescent="0.2"/>
    <row r="13071" hidden="1" x14ac:dyDescent="0.2"/>
    <row r="13072" hidden="1" x14ac:dyDescent="0.2"/>
    <row r="13073" hidden="1" x14ac:dyDescent="0.2"/>
    <row r="13074" hidden="1" x14ac:dyDescent="0.2"/>
    <row r="13075" hidden="1" x14ac:dyDescent="0.2"/>
    <row r="13076" hidden="1" x14ac:dyDescent="0.2"/>
    <row r="13077" hidden="1" x14ac:dyDescent="0.2"/>
    <row r="13078" hidden="1" x14ac:dyDescent="0.2"/>
    <row r="13079" hidden="1" x14ac:dyDescent="0.2"/>
    <row r="13080" hidden="1" x14ac:dyDescent="0.2"/>
    <row r="13081" hidden="1" x14ac:dyDescent="0.2"/>
    <row r="13082" hidden="1" x14ac:dyDescent="0.2"/>
    <row r="13083" hidden="1" x14ac:dyDescent="0.2"/>
    <row r="13084" hidden="1" x14ac:dyDescent="0.2"/>
    <row r="13085" hidden="1" x14ac:dyDescent="0.2"/>
    <row r="13086" hidden="1" x14ac:dyDescent="0.2"/>
    <row r="13087" hidden="1" x14ac:dyDescent="0.2"/>
    <row r="13088" hidden="1" x14ac:dyDescent="0.2"/>
    <row r="13089" hidden="1" x14ac:dyDescent="0.2"/>
    <row r="13090" hidden="1" x14ac:dyDescent="0.2"/>
    <row r="13091" hidden="1" x14ac:dyDescent="0.2"/>
    <row r="13092" hidden="1" x14ac:dyDescent="0.2"/>
    <row r="13093" hidden="1" x14ac:dyDescent="0.2"/>
    <row r="13094" hidden="1" x14ac:dyDescent="0.2"/>
    <row r="13095" hidden="1" x14ac:dyDescent="0.2"/>
    <row r="13096" hidden="1" x14ac:dyDescent="0.2"/>
    <row r="13097" hidden="1" x14ac:dyDescent="0.2"/>
    <row r="13098" hidden="1" x14ac:dyDescent="0.2"/>
    <row r="13099" hidden="1" x14ac:dyDescent="0.2"/>
    <row r="13100" hidden="1" x14ac:dyDescent="0.2"/>
    <row r="13101" hidden="1" x14ac:dyDescent="0.2"/>
    <row r="13102" hidden="1" x14ac:dyDescent="0.2"/>
    <row r="13103" hidden="1" x14ac:dyDescent="0.2"/>
    <row r="13104" hidden="1" x14ac:dyDescent="0.2"/>
    <row r="13105" hidden="1" x14ac:dyDescent="0.2"/>
    <row r="13106" hidden="1" x14ac:dyDescent="0.2"/>
    <row r="13107" hidden="1" x14ac:dyDescent="0.2"/>
    <row r="13108" hidden="1" x14ac:dyDescent="0.2"/>
    <row r="13109" hidden="1" x14ac:dyDescent="0.2"/>
    <row r="13110" hidden="1" x14ac:dyDescent="0.2"/>
    <row r="13111" hidden="1" x14ac:dyDescent="0.2"/>
    <row r="13112" hidden="1" x14ac:dyDescent="0.2"/>
    <row r="13113" hidden="1" x14ac:dyDescent="0.2"/>
    <row r="13114" hidden="1" x14ac:dyDescent="0.2"/>
    <row r="13115" hidden="1" x14ac:dyDescent="0.2"/>
    <row r="13116" hidden="1" x14ac:dyDescent="0.2"/>
    <row r="13117" hidden="1" x14ac:dyDescent="0.2"/>
    <row r="13118" hidden="1" x14ac:dyDescent="0.2"/>
    <row r="13119" hidden="1" x14ac:dyDescent="0.2"/>
    <row r="13120" hidden="1" x14ac:dyDescent="0.2"/>
    <row r="13121" hidden="1" x14ac:dyDescent="0.2"/>
    <row r="13122" hidden="1" x14ac:dyDescent="0.2"/>
    <row r="13123" hidden="1" x14ac:dyDescent="0.2"/>
    <row r="13124" hidden="1" x14ac:dyDescent="0.2"/>
    <row r="13125" hidden="1" x14ac:dyDescent="0.2"/>
    <row r="13126" hidden="1" x14ac:dyDescent="0.2"/>
    <row r="13127" hidden="1" x14ac:dyDescent="0.2"/>
    <row r="13128" hidden="1" x14ac:dyDescent="0.2"/>
    <row r="13129" hidden="1" x14ac:dyDescent="0.2"/>
    <row r="13130" hidden="1" x14ac:dyDescent="0.2"/>
    <row r="13131" hidden="1" x14ac:dyDescent="0.2"/>
    <row r="13132" hidden="1" x14ac:dyDescent="0.2"/>
    <row r="13133" hidden="1" x14ac:dyDescent="0.2"/>
    <row r="13134" hidden="1" x14ac:dyDescent="0.2"/>
    <row r="13135" hidden="1" x14ac:dyDescent="0.2"/>
    <row r="13136" hidden="1" x14ac:dyDescent="0.2"/>
    <row r="13137" hidden="1" x14ac:dyDescent="0.2"/>
    <row r="13138" hidden="1" x14ac:dyDescent="0.2"/>
    <row r="13139" hidden="1" x14ac:dyDescent="0.2"/>
    <row r="13140" hidden="1" x14ac:dyDescent="0.2"/>
    <row r="13141" hidden="1" x14ac:dyDescent="0.2"/>
    <row r="13142" hidden="1" x14ac:dyDescent="0.2"/>
    <row r="13143" hidden="1" x14ac:dyDescent="0.2"/>
    <row r="13144" hidden="1" x14ac:dyDescent="0.2"/>
    <row r="13145" hidden="1" x14ac:dyDescent="0.2"/>
    <row r="13146" hidden="1" x14ac:dyDescent="0.2"/>
    <row r="13147" hidden="1" x14ac:dyDescent="0.2"/>
    <row r="13148" hidden="1" x14ac:dyDescent="0.2"/>
    <row r="13149" hidden="1" x14ac:dyDescent="0.2"/>
    <row r="13150" hidden="1" x14ac:dyDescent="0.2"/>
    <row r="13151" hidden="1" x14ac:dyDescent="0.2"/>
    <row r="13152" hidden="1" x14ac:dyDescent="0.2"/>
    <row r="13153" hidden="1" x14ac:dyDescent="0.2"/>
    <row r="13154" hidden="1" x14ac:dyDescent="0.2"/>
    <row r="13155" hidden="1" x14ac:dyDescent="0.2"/>
    <row r="13156" hidden="1" x14ac:dyDescent="0.2"/>
    <row r="13157" hidden="1" x14ac:dyDescent="0.2"/>
    <row r="13158" hidden="1" x14ac:dyDescent="0.2"/>
    <row r="13159" hidden="1" x14ac:dyDescent="0.2"/>
    <row r="13160" hidden="1" x14ac:dyDescent="0.2"/>
    <row r="13161" hidden="1" x14ac:dyDescent="0.2"/>
    <row r="13162" hidden="1" x14ac:dyDescent="0.2"/>
    <row r="13163" hidden="1" x14ac:dyDescent="0.2"/>
    <row r="13164" hidden="1" x14ac:dyDescent="0.2"/>
    <row r="13165" hidden="1" x14ac:dyDescent="0.2"/>
    <row r="13166" hidden="1" x14ac:dyDescent="0.2"/>
    <row r="13167" hidden="1" x14ac:dyDescent="0.2"/>
    <row r="13168" hidden="1" x14ac:dyDescent="0.2"/>
    <row r="13169" hidden="1" x14ac:dyDescent="0.2"/>
    <row r="13170" hidden="1" x14ac:dyDescent="0.2"/>
    <row r="13171" hidden="1" x14ac:dyDescent="0.2"/>
    <row r="13172" hidden="1" x14ac:dyDescent="0.2"/>
    <row r="13173" hidden="1" x14ac:dyDescent="0.2"/>
    <row r="13174" hidden="1" x14ac:dyDescent="0.2"/>
    <row r="13175" hidden="1" x14ac:dyDescent="0.2"/>
    <row r="13176" hidden="1" x14ac:dyDescent="0.2"/>
    <row r="13177" hidden="1" x14ac:dyDescent="0.2"/>
    <row r="13178" hidden="1" x14ac:dyDescent="0.2"/>
    <row r="13179" hidden="1" x14ac:dyDescent="0.2"/>
    <row r="13180" hidden="1" x14ac:dyDescent="0.2"/>
    <row r="13181" hidden="1" x14ac:dyDescent="0.2"/>
    <row r="13182" hidden="1" x14ac:dyDescent="0.2"/>
    <row r="13183" hidden="1" x14ac:dyDescent="0.2"/>
    <row r="13184" hidden="1" x14ac:dyDescent="0.2"/>
    <row r="13185" hidden="1" x14ac:dyDescent="0.2"/>
    <row r="13186" hidden="1" x14ac:dyDescent="0.2"/>
    <row r="13187" hidden="1" x14ac:dyDescent="0.2"/>
    <row r="13188" hidden="1" x14ac:dyDescent="0.2"/>
    <row r="13189" hidden="1" x14ac:dyDescent="0.2"/>
    <row r="13190" hidden="1" x14ac:dyDescent="0.2"/>
    <row r="13191" hidden="1" x14ac:dyDescent="0.2"/>
    <row r="13192" hidden="1" x14ac:dyDescent="0.2"/>
    <row r="13193" hidden="1" x14ac:dyDescent="0.2"/>
    <row r="13194" hidden="1" x14ac:dyDescent="0.2"/>
    <row r="13195" hidden="1" x14ac:dyDescent="0.2"/>
    <row r="13196" hidden="1" x14ac:dyDescent="0.2"/>
    <row r="13197" hidden="1" x14ac:dyDescent="0.2"/>
    <row r="13198" hidden="1" x14ac:dyDescent="0.2"/>
    <row r="13199" hidden="1" x14ac:dyDescent="0.2"/>
    <row r="13200" hidden="1" x14ac:dyDescent="0.2"/>
    <row r="13201" hidden="1" x14ac:dyDescent="0.2"/>
    <row r="13202" hidden="1" x14ac:dyDescent="0.2"/>
    <row r="13203" hidden="1" x14ac:dyDescent="0.2"/>
    <row r="13204" hidden="1" x14ac:dyDescent="0.2"/>
    <row r="13205" hidden="1" x14ac:dyDescent="0.2"/>
    <row r="13206" hidden="1" x14ac:dyDescent="0.2"/>
    <row r="13207" hidden="1" x14ac:dyDescent="0.2"/>
    <row r="13208" hidden="1" x14ac:dyDescent="0.2"/>
    <row r="13209" hidden="1" x14ac:dyDescent="0.2"/>
    <row r="13210" hidden="1" x14ac:dyDescent="0.2"/>
    <row r="13211" hidden="1" x14ac:dyDescent="0.2"/>
    <row r="13212" hidden="1" x14ac:dyDescent="0.2"/>
    <row r="13213" hidden="1" x14ac:dyDescent="0.2"/>
    <row r="13214" hidden="1" x14ac:dyDescent="0.2"/>
    <row r="13215" hidden="1" x14ac:dyDescent="0.2"/>
    <row r="13216" hidden="1" x14ac:dyDescent="0.2"/>
    <row r="13217" hidden="1" x14ac:dyDescent="0.2"/>
    <row r="13218" hidden="1" x14ac:dyDescent="0.2"/>
    <row r="13219" hidden="1" x14ac:dyDescent="0.2"/>
    <row r="13220" hidden="1" x14ac:dyDescent="0.2"/>
    <row r="13221" hidden="1" x14ac:dyDescent="0.2"/>
    <row r="13222" hidden="1" x14ac:dyDescent="0.2"/>
    <row r="13223" hidden="1" x14ac:dyDescent="0.2"/>
    <row r="13224" hidden="1" x14ac:dyDescent="0.2"/>
    <row r="13225" hidden="1" x14ac:dyDescent="0.2"/>
    <row r="13226" hidden="1" x14ac:dyDescent="0.2"/>
    <row r="13227" hidden="1" x14ac:dyDescent="0.2"/>
    <row r="13228" hidden="1" x14ac:dyDescent="0.2"/>
    <row r="13229" hidden="1" x14ac:dyDescent="0.2"/>
    <row r="13230" hidden="1" x14ac:dyDescent="0.2"/>
    <row r="13231" hidden="1" x14ac:dyDescent="0.2"/>
    <row r="13232" hidden="1" x14ac:dyDescent="0.2"/>
    <row r="13233" hidden="1" x14ac:dyDescent="0.2"/>
    <row r="13234" hidden="1" x14ac:dyDescent="0.2"/>
    <row r="13235" hidden="1" x14ac:dyDescent="0.2"/>
    <row r="13236" hidden="1" x14ac:dyDescent="0.2"/>
    <row r="13237" hidden="1" x14ac:dyDescent="0.2"/>
    <row r="13238" hidden="1" x14ac:dyDescent="0.2"/>
    <row r="13239" hidden="1" x14ac:dyDescent="0.2"/>
    <row r="13240" hidden="1" x14ac:dyDescent="0.2"/>
    <row r="13241" hidden="1" x14ac:dyDescent="0.2"/>
    <row r="13242" hidden="1" x14ac:dyDescent="0.2"/>
    <row r="13243" hidden="1" x14ac:dyDescent="0.2"/>
    <row r="13244" hidden="1" x14ac:dyDescent="0.2"/>
    <row r="13245" hidden="1" x14ac:dyDescent="0.2"/>
    <row r="13246" hidden="1" x14ac:dyDescent="0.2"/>
    <row r="13247" hidden="1" x14ac:dyDescent="0.2"/>
    <row r="13248" hidden="1" x14ac:dyDescent="0.2"/>
    <row r="13249" hidden="1" x14ac:dyDescent="0.2"/>
    <row r="13250" hidden="1" x14ac:dyDescent="0.2"/>
    <row r="13251" hidden="1" x14ac:dyDescent="0.2"/>
    <row r="13252" hidden="1" x14ac:dyDescent="0.2"/>
    <row r="13253" hidden="1" x14ac:dyDescent="0.2"/>
    <row r="13254" hidden="1" x14ac:dyDescent="0.2"/>
    <row r="13255" hidden="1" x14ac:dyDescent="0.2"/>
    <row r="13256" hidden="1" x14ac:dyDescent="0.2"/>
    <row r="13257" hidden="1" x14ac:dyDescent="0.2"/>
    <row r="13258" hidden="1" x14ac:dyDescent="0.2"/>
    <row r="13259" hidden="1" x14ac:dyDescent="0.2"/>
    <row r="13260" hidden="1" x14ac:dyDescent="0.2"/>
    <row r="13261" hidden="1" x14ac:dyDescent="0.2"/>
    <row r="13262" hidden="1" x14ac:dyDescent="0.2"/>
    <row r="13263" hidden="1" x14ac:dyDescent="0.2"/>
    <row r="13264" hidden="1" x14ac:dyDescent="0.2"/>
    <row r="13265" hidden="1" x14ac:dyDescent="0.2"/>
    <row r="13266" hidden="1" x14ac:dyDescent="0.2"/>
    <row r="13267" hidden="1" x14ac:dyDescent="0.2"/>
    <row r="13268" hidden="1" x14ac:dyDescent="0.2"/>
    <row r="13269" hidden="1" x14ac:dyDescent="0.2"/>
    <row r="13270" hidden="1" x14ac:dyDescent="0.2"/>
    <row r="13271" hidden="1" x14ac:dyDescent="0.2"/>
    <row r="13272" hidden="1" x14ac:dyDescent="0.2"/>
    <row r="13273" hidden="1" x14ac:dyDescent="0.2"/>
    <row r="13274" hidden="1" x14ac:dyDescent="0.2"/>
    <row r="13275" hidden="1" x14ac:dyDescent="0.2"/>
    <row r="13276" hidden="1" x14ac:dyDescent="0.2"/>
    <row r="13277" hidden="1" x14ac:dyDescent="0.2"/>
    <row r="13278" hidden="1" x14ac:dyDescent="0.2"/>
    <row r="13279" hidden="1" x14ac:dyDescent="0.2"/>
    <row r="13280" hidden="1" x14ac:dyDescent="0.2"/>
    <row r="13281" hidden="1" x14ac:dyDescent="0.2"/>
    <row r="13282" hidden="1" x14ac:dyDescent="0.2"/>
    <row r="13283" hidden="1" x14ac:dyDescent="0.2"/>
    <row r="13284" hidden="1" x14ac:dyDescent="0.2"/>
    <row r="13285" hidden="1" x14ac:dyDescent="0.2"/>
    <row r="13286" hidden="1" x14ac:dyDescent="0.2"/>
    <row r="13287" hidden="1" x14ac:dyDescent="0.2"/>
    <row r="13288" hidden="1" x14ac:dyDescent="0.2"/>
    <row r="13289" hidden="1" x14ac:dyDescent="0.2"/>
    <row r="13290" hidden="1" x14ac:dyDescent="0.2"/>
    <row r="13291" hidden="1" x14ac:dyDescent="0.2"/>
    <row r="13292" hidden="1" x14ac:dyDescent="0.2"/>
    <row r="13293" hidden="1" x14ac:dyDescent="0.2"/>
    <row r="13294" hidden="1" x14ac:dyDescent="0.2"/>
    <row r="13295" hidden="1" x14ac:dyDescent="0.2"/>
    <row r="13296" hidden="1" x14ac:dyDescent="0.2"/>
    <row r="13297" hidden="1" x14ac:dyDescent="0.2"/>
    <row r="13298" hidden="1" x14ac:dyDescent="0.2"/>
    <row r="13299" hidden="1" x14ac:dyDescent="0.2"/>
    <row r="13300" hidden="1" x14ac:dyDescent="0.2"/>
    <row r="13301" hidden="1" x14ac:dyDescent="0.2"/>
    <row r="13302" hidden="1" x14ac:dyDescent="0.2"/>
    <row r="13303" hidden="1" x14ac:dyDescent="0.2"/>
    <row r="13304" hidden="1" x14ac:dyDescent="0.2"/>
    <row r="13305" hidden="1" x14ac:dyDescent="0.2"/>
    <row r="13306" hidden="1" x14ac:dyDescent="0.2"/>
    <row r="13307" hidden="1" x14ac:dyDescent="0.2"/>
    <row r="13308" hidden="1" x14ac:dyDescent="0.2"/>
    <row r="13309" hidden="1" x14ac:dyDescent="0.2"/>
    <row r="13310" hidden="1" x14ac:dyDescent="0.2"/>
    <row r="13311" hidden="1" x14ac:dyDescent="0.2"/>
    <row r="13312" hidden="1" x14ac:dyDescent="0.2"/>
    <row r="13313" hidden="1" x14ac:dyDescent="0.2"/>
    <row r="13314" hidden="1" x14ac:dyDescent="0.2"/>
    <row r="13315" hidden="1" x14ac:dyDescent="0.2"/>
    <row r="13316" hidden="1" x14ac:dyDescent="0.2"/>
    <row r="13317" hidden="1" x14ac:dyDescent="0.2"/>
    <row r="13318" hidden="1" x14ac:dyDescent="0.2"/>
    <row r="13319" hidden="1" x14ac:dyDescent="0.2"/>
    <row r="13320" hidden="1" x14ac:dyDescent="0.2"/>
    <row r="13321" hidden="1" x14ac:dyDescent="0.2"/>
    <row r="13322" hidden="1" x14ac:dyDescent="0.2"/>
    <row r="13323" hidden="1" x14ac:dyDescent="0.2"/>
    <row r="13324" hidden="1" x14ac:dyDescent="0.2"/>
    <row r="13325" hidden="1" x14ac:dyDescent="0.2"/>
    <row r="13326" hidden="1" x14ac:dyDescent="0.2"/>
    <row r="13327" hidden="1" x14ac:dyDescent="0.2"/>
    <row r="13328" hidden="1" x14ac:dyDescent="0.2"/>
    <row r="13329" hidden="1" x14ac:dyDescent="0.2"/>
    <row r="13330" hidden="1" x14ac:dyDescent="0.2"/>
    <row r="13331" hidden="1" x14ac:dyDescent="0.2"/>
    <row r="13332" hidden="1" x14ac:dyDescent="0.2"/>
    <row r="13333" hidden="1" x14ac:dyDescent="0.2"/>
    <row r="13334" hidden="1" x14ac:dyDescent="0.2"/>
    <row r="13335" hidden="1" x14ac:dyDescent="0.2"/>
    <row r="13336" hidden="1" x14ac:dyDescent="0.2"/>
    <row r="13337" hidden="1" x14ac:dyDescent="0.2"/>
    <row r="13338" hidden="1" x14ac:dyDescent="0.2"/>
    <row r="13339" hidden="1" x14ac:dyDescent="0.2"/>
    <row r="13340" hidden="1" x14ac:dyDescent="0.2"/>
    <row r="13341" hidden="1" x14ac:dyDescent="0.2"/>
    <row r="13342" hidden="1" x14ac:dyDescent="0.2"/>
    <row r="13343" hidden="1" x14ac:dyDescent="0.2"/>
    <row r="13344" hidden="1" x14ac:dyDescent="0.2"/>
    <row r="13345" hidden="1" x14ac:dyDescent="0.2"/>
    <row r="13346" hidden="1" x14ac:dyDescent="0.2"/>
    <row r="13347" hidden="1" x14ac:dyDescent="0.2"/>
    <row r="13348" hidden="1" x14ac:dyDescent="0.2"/>
    <row r="13349" hidden="1" x14ac:dyDescent="0.2"/>
    <row r="13350" hidden="1" x14ac:dyDescent="0.2"/>
    <row r="13351" hidden="1" x14ac:dyDescent="0.2"/>
    <row r="13352" hidden="1" x14ac:dyDescent="0.2"/>
    <row r="13353" hidden="1" x14ac:dyDescent="0.2"/>
    <row r="13354" hidden="1" x14ac:dyDescent="0.2"/>
    <row r="13355" hidden="1" x14ac:dyDescent="0.2"/>
    <row r="13356" hidden="1" x14ac:dyDescent="0.2"/>
    <row r="13357" hidden="1" x14ac:dyDescent="0.2"/>
    <row r="13358" hidden="1" x14ac:dyDescent="0.2"/>
    <row r="13359" hidden="1" x14ac:dyDescent="0.2"/>
    <row r="13360" hidden="1" x14ac:dyDescent="0.2"/>
    <row r="13361" hidden="1" x14ac:dyDescent="0.2"/>
    <row r="13362" hidden="1" x14ac:dyDescent="0.2"/>
    <row r="13363" hidden="1" x14ac:dyDescent="0.2"/>
    <row r="13364" hidden="1" x14ac:dyDescent="0.2"/>
    <row r="13365" hidden="1" x14ac:dyDescent="0.2"/>
    <row r="13366" hidden="1" x14ac:dyDescent="0.2"/>
    <row r="13367" hidden="1" x14ac:dyDescent="0.2"/>
    <row r="13368" hidden="1" x14ac:dyDescent="0.2"/>
    <row r="13369" hidden="1" x14ac:dyDescent="0.2"/>
    <row r="13370" hidden="1" x14ac:dyDescent="0.2"/>
    <row r="13371" hidden="1" x14ac:dyDescent="0.2"/>
    <row r="13372" hidden="1" x14ac:dyDescent="0.2"/>
    <row r="13373" hidden="1" x14ac:dyDescent="0.2"/>
    <row r="13374" hidden="1" x14ac:dyDescent="0.2"/>
    <row r="13375" hidden="1" x14ac:dyDescent="0.2"/>
    <row r="13376" hidden="1" x14ac:dyDescent="0.2"/>
    <row r="13377" hidden="1" x14ac:dyDescent="0.2"/>
    <row r="13378" hidden="1" x14ac:dyDescent="0.2"/>
    <row r="13379" hidden="1" x14ac:dyDescent="0.2"/>
    <row r="13380" hidden="1" x14ac:dyDescent="0.2"/>
    <row r="13381" hidden="1" x14ac:dyDescent="0.2"/>
    <row r="13382" hidden="1" x14ac:dyDescent="0.2"/>
    <row r="13383" hidden="1" x14ac:dyDescent="0.2"/>
    <row r="13384" hidden="1" x14ac:dyDescent="0.2"/>
    <row r="13385" hidden="1" x14ac:dyDescent="0.2"/>
    <row r="13386" hidden="1" x14ac:dyDescent="0.2"/>
    <row r="13387" hidden="1" x14ac:dyDescent="0.2"/>
    <row r="13388" hidden="1" x14ac:dyDescent="0.2"/>
    <row r="13389" hidden="1" x14ac:dyDescent="0.2"/>
    <row r="13390" hidden="1" x14ac:dyDescent="0.2"/>
    <row r="13391" hidden="1" x14ac:dyDescent="0.2"/>
    <row r="13392" hidden="1" x14ac:dyDescent="0.2"/>
    <row r="13393" hidden="1" x14ac:dyDescent="0.2"/>
    <row r="13394" hidden="1" x14ac:dyDescent="0.2"/>
    <row r="13395" hidden="1" x14ac:dyDescent="0.2"/>
    <row r="13396" hidden="1" x14ac:dyDescent="0.2"/>
    <row r="13397" hidden="1" x14ac:dyDescent="0.2"/>
    <row r="13398" hidden="1" x14ac:dyDescent="0.2"/>
    <row r="13399" hidden="1" x14ac:dyDescent="0.2"/>
    <row r="13400" hidden="1" x14ac:dyDescent="0.2"/>
    <row r="13401" hidden="1" x14ac:dyDescent="0.2"/>
    <row r="13402" hidden="1" x14ac:dyDescent="0.2"/>
    <row r="13403" hidden="1" x14ac:dyDescent="0.2"/>
    <row r="13404" hidden="1" x14ac:dyDescent="0.2"/>
    <row r="13405" hidden="1" x14ac:dyDescent="0.2"/>
    <row r="13406" hidden="1" x14ac:dyDescent="0.2"/>
    <row r="13407" hidden="1" x14ac:dyDescent="0.2"/>
    <row r="13408" hidden="1" x14ac:dyDescent="0.2"/>
    <row r="13409" hidden="1" x14ac:dyDescent="0.2"/>
    <row r="13410" hidden="1" x14ac:dyDescent="0.2"/>
    <row r="13411" hidden="1" x14ac:dyDescent="0.2"/>
    <row r="13412" hidden="1" x14ac:dyDescent="0.2"/>
    <row r="13413" hidden="1" x14ac:dyDescent="0.2"/>
    <row r="13414" hidden="1" x14ac:dyDescent="0.2"/>
    <row r="13415" hidden="1" x14ac:dyDescent="0.2"/>
    <row r="13416" hidden="1" x14ac:dyDescent="0.2"/>
    <row r="13417" hidden="1" x14ac:dyDescent="0.2"/>
    <row r="13418" hidden="1" x14ac:dyDescent="0.2"/>
    <row r="13419" hidden="1" x14ac:dyDescent="0.2"/>
    <row r="13420" hidden="1" x14ac:dyDescent="0.2"/>
    <row r="13421" hidden="1" x14ac:dyDescent="0.2"/>
    <row r="13422" hidden="1" x14ac:dyDescent="0.2"/>
    <row r="13423" hidden="1" x14ac:dyDescent="0.2"/>
    <row r="13424" hidden="1" x14ac:dyDescent="0.2"/>
    <row r="13425" hidden="1" x14ac:dyDescent="0.2"/>
    <row r="13426" hidden="1" x14ac:dyDescent="0.2"/>
    <row r="13427" hidden="1" x14ac:dyDescent="0.2"/>
    <row r="13428" hidden="1" x14ac:dyDescent="0.2"/>
    <row r="13429" hidden="1" x14ac:dyDescent="0.2"/>
    <row r="13430" hidden="1" x14ac:dyDescent="0.2"/>
    <row r="13431" hidden="1" x14ac:dyDescent="0.2"/>
    <row r="13432" hidden="1" x14ac:dyDescent="0.2"/>
    <row r="13433" hidden="1" x14ac:dyDescent="0.2"/>
    <row r="13434" hidden="1" x14ac:dyDescent="0.2"/>
    <row r="13435" hidden="1" x14ac:dyDescent="0.2"/>
    <row r="13436" hidden="1" x14ac:dyDescent="0.2"/>
    <row r="13437" hidden="1" x14ac:dyDescent="0.2"/>
    <row r="13438" hidden="1" x14ac:dyDescent="0.2"/>
    <row r="13439" hidden="1" x14ac:dyDescent="0.2"/>
    <row r="13440" hidden="1" x14ac:dyDescent="0.2"/>
    <row r="13441" hidden="1" x14ac:dyDescent="0.2"/>
    <row r="13442" hidden="1" x14ac:dyDescent="0.2"/>
    <row r="13443" hidden="1" x14ac:dyDescent="0.2"/>
    <row r="13444" hidden="1" x14ac:dyDescent="0.2"/>
    <row r="13445" hidden="1" x14ac:dyDescent="0.2"/>
    <row r="13446" hidden="1" x14ac:dyDescent="0.2"/>
    <row r="13447" hidden="1" x14ac:dyDescent="0.2"/>
    <row r="13448" hidden="1" x14ac:dyDescent="0.2"/>
    <row r="13449" hidden="1" x14ac:dyDescent="0.2"/>
    <row r="13450" hidden="1" x14ac:dyDescent="0.2"/>
    <row r="13451" hidden="1" x14ac:dyDescent="0.2"/>
    <row r="13452" hidden="1" x14ac:dyDescent="0.2"/>
    <row r="13453" hidden="1" x14ac:dyDescent="0.2"/>
    <row r="13454" hidden="1" x14ac:dyDescent="0.2"/>
    <row r="13455" hidden="1" x14ac:dyDescent="0.2"/>
    <row r="13456" hidden="1" x14ac:dyDescent="0.2"/>
    <row r="13457" hidden="1" x14ac:dyDescent="0.2"/>
    <row r="13458" hidden="1" x14ac:dyDescent="0.2"/>
    <row r="13459" hidden="1" x14ac:dyDescent="0.2"/>
    <row r="13460" hidden="1" x14ac:dyDescent="0.2"/>
    <row r="13461" hidden="1" x14ac:dyDescent="0.2"/>
    <row r="13462" hidden="1" x14ac:dyDescent="0.2"/>
    <row r="13463" hidden="1" x14ac:dyDescent="0.2"/>
    <row r="13464" hidden="1" x14ac:dyDescent="0.2"/>
    <row r="13465" hidden="1" x14ac:dyDescent="0.2"/>
    <row r="13466" hidden="1" x14ac:dyDescent="0.2"/>
    <row r="13467" hidden="1" x14ac:dyDescent="0.2"/>
    <row r="13468" hidden="1" x14ac:dyDescent="0.2"/>
    <row r="13469" hidden="1" x14ac:dyDescent="0.2"/>
    <row r="13470" hidden="1" x14ac:dyDescent="0.2"/>
    <row r="13471" hidden="1" x14ac:dyDescent="0.2"/>
    <row r="13472" hidden="1" x14ac:dyDescent="0.2"/>
    <row r="13473" hidden="1" x14ac:dyDescent="0.2"/>
    <row r="13474" hidden="1" x14ac:dyDescent="0.2"/>
    <row r="13475" hidden="1" x14ac:dyDescent="0.2"/>
    <row r="13476" hidden="1" x14ac:dyDescent="0.2"/>
    <row r="13477" hidden="1" x14ac:dyDescent="0.2"/>
    <row r="13478" hidden="1" x14ac:dyDescent="0.2"/>
    <row r="13479" hidden="1" x14ac:dyDescent="0.2"/>
    <row r="13480" hidden="1" x14ac:dyDescent="0.2"/>
    <row r="13481" hidden="1" x14ac:dyDescent="0.2"/>
    <row r="13482" hidden="1" x14ac:dyDescent="0.2"/>
    <row r="13483" hidden="1" x14ac:dyDescent="0.2"/>
    <row r="13484" hidden="1" x14ac:dyDescent="0.2"/>
    <row r="13485" hidden="1" x14ac:dyDescent="0.2"/>
    <row r="13486" hidden="1" x14ac:dyDescent="0.2"/>
    <row r="13487" hidden="1" x14ac:dyDescent="0.2"/>
    <row r="13488" hidden="1" x14ac:dyDescent="0.2"/>
    <row r="13489" hidden="1" x14ac:dyDescent="0.2"/>
    <row r="13490" hidden="1" x14ac:dyDescent="0.2"/>
    <row r="13491" hidden="1" x14ac:dyDescent="0.2"/>
    <row r="13492" hidden="1" x14ac:dyDescent="0.2"/>
    <row r="13493" hidden="1" x14ac:dyDescent="0.2"/>
    <row r="13494" hidden="1" x14ac:dyDescent="0.2"/>
    <row r="13495" hidden="1" x14ac:dyDescent="0.2"/>
    <row r="13496" hidden="1" x14ac:dyDescent="0.2"/>
    <row r="13497" hidden="1" x14ac:dyDescent="0.2"/>
    <row r="13498" hidden="1" x14ac:dyDescent="0.2"/>
    <row r="13499" hidden="1" x14ac:dyDescent="0.2"/>
    <row r="13500" hidden="1" x14ac:dyDescent="0.2"/>
    <row r="13501" hidden="1" x14ac:dyDescent="0.2"/>
    <row r="13502" hidden="1" x14ac:dyDescent="0.2"/>
    <row r="13503" hidden="1" x14ac:dyDescent="0.2"/>
    <row r="13504" hidden="1" x14ac:dyDescent="0.2"/>
    <row r="13505" hidden="1" x14ac:dyDescent="0.2"/>
    <row r="13506" hidden="1" x14ac:dyDescent="0.2"/>
    <row r="13507" hidden="1" x14ac:dyDescent="0.2"/>
    <row r="13508" hidden="1" x14ac:dyDescent="0.2"/>
    <row r="13509" hidden="1" x14ac:dyDescent="0.2"/>
    <row r="13510" hidden="1" x14ac:dyDescent="0.2"/>
    <row r="13511" hidden="1" x14ac:dyDescent="0.2"/>
    <row r="13512" hidden="1" x14ac:dyDescent="0.2"/>
    <row r="13513" hidden="1" x14ac:dyDescent="0.2"/>
    <row r="13514" hidden="1" x14ac:dyDescent="0.2"/>
    <row r="13515" hidden="1" x14ac:dyDescent="0.2"/>
    <row r="13516" hidden="1" x14ac:dyDescent="0.2"/>
    <row r="13517" hidden="1" x14ac:dyDescent="0.2"/>
    <row r="13518" hidden="1" x14ac:dyDescent="0.2"/>
    <row r="13519" hidden="1" x14ac:dyDescent="0.2"/>
    <row r="13520" hidden="1" x14ac:dyDescent="0.2"/>
    <row r="13521" hidden="1" x14ac:dyDescent="0.2"/>
    <row r="13522" hidden="1" x14ac:dyDescent="0.2"/>
    <row r="13523" hidden="1" x14ac:dyDescent="0.2"/>
    <row r="13524" hidden="1" x14ac:dyDescent="0.2"/>
    <row r="13525" hidden="1" x14ac:dyDescent="0.2"/>
    <row r="13526" hidden="1" x14ac:dyDescent="0.2"/>
    <row r="13527" hidden="1" x14ac:dyDescent="0.2"/>
    <row r="13528" hidden="1" x14ac:dyDescent="0.2"/>
    <row r="13529" hidden="1" x14ac:dyDescent="0.2"/>
    <row r="13530" hidden="1" x14ac:dyDescent="0.2"/>
    <row r="13531" hidden="1" x14ac:dyDescent="0.2"/>
    <row r="13532" hidden="1" x14ac:dyDescent="0.2"/>
    <row r="13533" hidden="1" x14ac:dyDescent="0.2"/>
    <row r="13534" hidden="1" x14ac:dyDescent="0.2"/>
    <row r="13535" hidden="1" x14ac:dyDescent="0.2"/>
    <row r="13536" hidden="1" x14ac:dyDescent="0.2"/>
    <row r="13537" hidden="1" x14ac:dyDescent="0.2"/>
    <row r="13538" hidden="1" x14ac:dyDescent="0.2"/>
    <row r="13539" hidden="1" x14ac:dyDescent="0.2"/>
    <row r="13540" hidden="1" x14ac:dyDescent="0.2"/>
    <row r="13541" hidden="1" x14ac:dyDescent="0.2"/>
    <row r="13542" hidden="1" x14ac:dyDescent="0.2"/>
    <row r="13543" hidden="1" x14ac:dyDescent="0.2"/>
    <row r="13544" hidden="1" x14ac:dyDescent="0.2"/>
    <row r="13545" hidden="1" x14ac:dyDescent="0.2"/>
    <row r="13546" hidden="1" x14ac:dyDescent="0.2"/>
    <row r="13547" hidden="1" x14ac:dyDescent="0.2"/>
    <row r="13548" hidden="1" x14ac:dyDescent="0.2"/>
    <row r="13549" hidden="1" x14ac:dyDescent="0.2"/>
    <row r="13550" hidden="1" x14ac:dyDescent="0.2"/>
    <row r="13551" hidden="1" x14ac:dyDescent="0.2"/>
    <row r="13552" hidden="1" x14ac:dyDescent="0.2"/>
    <row r="13553" hidden="1" x14ac:dyDescent="0.2"/>
    <row r="13554" hidden="1" x14ac:dyDescent="0.2"/>
    <row r="13555" hidden="1" x14ac:dyDescent="0.2"/>
    <row r="13556" hidden="1" x14ac:dyDescent="0.2"/>
    <row r="13557" hidden="1" x14ac:dyDescent="0.2"/>
    <row r="13558" hidden="1" x14ac:dyDescent="0.2"/>
    <row r="13559" hidden="1" x14ac:dyDescent="0.2"/>
    <row r="13560" hidden="1" x14ac:dyDescent="0.2"/>
    <row r="13561" hidden="1" x14ac:dyDescent="0.2"/>
    <row r="13562" hidden="1" x14ac:dyDescent="0.2"/>
    <row r="13563" hidden="1" x14ac:dyDescent="0.2"/>
    <row r="13564" hidden="1" x14ac:dyDescent="0.2"/>
    <row r="13565" hidden="1" x14ac:dyDescent="0.2"/>
    <row r="13566" hidden="1" x14ac:dyDescent="0.2"/>
    <row r="13567" hidden="1" x14ac:dyDescent="0.2"/>
    <row r="13568" hidden="1" x14ac:dyDescent="0.2"/>
    <row r="13569" hidden="1" x14ac:dyDescent="0.2"/>
    <row r="13570" hidden="1" x14ac:dyDescent="0.2"/>
    <row r="13571" hidden="1" x14ac:dyDescent="0.2"/>
    <row r="13572" hidden="1" x14ac:dyDescent="0.2"/>
    <row r="13573" hidden="1" x14ac:dyDescent="0.2"/>
    <row r="13574" hidden="1" x14ac:dyDescent="0.2"/>
    <row r="13575" hidden="1" x14ac:dyDescent="0.2"/>
    <row r="13576" hidden="1" x14ac:dyDescent="0.2"/>
    <row r="13577" hidden="1" x14ac:dyDescent="0.2"/>
    <row r="13578" hidden="1" x14ac:dyDescent="0.2"/>
    <row r="13579" hidden="1" x14ac:dyDescent="0.2"/>
    <row r="13580" hidden="1" x14ac:dyDescent="0.2"/>
    <row r="13581" hidden="1" x14ac:dyDescent="0.2"/>
    <row r="13582" hidden="1" x14ac:dyDescent="0.2"/>
    <row r="13583" hidden="1" x14ac:dyDescent="0.2"/>
    <row r="13584" hidden="1" x14ac:dyDescent="0.2"/>
    <row r="13585" hidden="1" x14ac:dyDescent="0.2"/>
    <row r="13586" hidden="1" x14ac:dyDescent="0.2"/>
    <row r="13587" hidden="1" x14ac:dyDescent="0.2"/>
    <row r="13588" hidden="1" x14ac:dyDescent="0.2"/>
    <row r="13589" hidden="1" x14ac:dyDescent="0.2"/>
    <row r="13590" hidden="1" x14ac:dyDescent="0.2"/>
    <row r="13591" hidden="1" x14ac:dyDescent="0.2"/>
    <row r="13592" hidden="1" x14ac:dyDescent="0.2"/>
    <row r="13593" hidden="1" x14ac:dyDescent="0.2"/>
    <row r="13594" hidden="1" x14ac:dyDescent="0.2"/>
    <row r="13595" hidden="1" x14ac:dyDescent="0.2"/>
    <row r="13596" hidden="1" x14ac:dyDescent="0.2"/>
    <row r="13597" hidden="1" x14ac:dyDescent="0.2"/>
    <row r="13598" hidden="1" x14ac:dyDescent="0.2"/>
    <row r="13599" hidden="1" x14ac:dyDescent="0.2"/>
    <row r="13600" hidden="1" x14ac:dyDescent="0.2"/>
    <row r="13601" hidden="1" x14ac:dyDescent="0.2"/>
    <row r="13602" hidden="1" x14ac:dyDescent="0.2"/>
    <row r="13603" hidden="1" x14ac:dyDescent="0.2"/>
    <row r="13604" hidden="1" x14ac:dyDescent="0.2"/>
    <row r="13605" hidden="1" x14ac:dyDescent="0.2"/>
    <row r="13606" hidden="1" x14ac:dyDescent="0.2"/>
    <row r="13607" hidden="1" x14ac:dyDescent="0.2"/>
    <row r="13608" hidden="1" x14ac:dyDescent="0.2"/>
    <row r="13609" hidden="1" x14ac:dyDescent="0.2"/>
    <row r="13610" hidden="1" x14ac:dyDescent="0.2"/>
    <row r="13611" hidden="1" x14ac:dyDescent="0.2"/>
    <row r="13612" hidden="1" x14ac:dyDescent="0.2"/>
    <row r="13613" hidden="1" x14ac:dyDescent="0.2"/>
    <row r="13614" hidden="1" x14ac:dyDescent="0.2"/>
    <row r="13615" hidden="1" x14ac:dyDescent="0.2"/>
    <row r="13616" hidden="1" x14ac:dyDescent="0.2"/>
    <row r="13617" hidden="1" x14ac:dyDescent="0.2"/>
    <row r="13618" hidden="1" x14ac:dyDescent="0.2"/>
    <row r="13619" hidden="1" x14ac:dyDescent="0.2"/>
    <row r="13620" hidden="1" x14ac:dyDescent="0.2"/>
    <row r="13621" hidden="1" x14ac:dyDescent="0.2"/>
    <row r="13622" hidden="1" x14ac:dyDescent="0.2"/>
    <row r="13623" hidden="1" x14ac:dyDescent="0.2"/>
    <row r="13624" hidden="1" x14ac:dyDescent="0.2"/>
    <row r="13625" hidden="1" x14ac:dyDescent="0.2"/>
    <row r="13626" hidden="1" x14ac:dyDescent="0.2"/>
    <row r="13627" hidden="1" x14ac:dyDescent="0.2"/>
    <row r="13628" hidden="1" x14ac:dyDescent="0.2"/>
    <row r="13629" hidden="1" x14ac:dyDescent="0.2"/>
    <row r="13630" hidden="1" x14ac:dyDescent="0.2"/>
    <row r="13631" hidden="1" x14ac:dyDescent="0.2"/>
    <row r="13632" hidden="1" x14ac:dyDescent="0.2"/>
    <row r="13633" hidden="1" x14ac:dyDescent="0.2"/>
    <row r="13634" hidden="1" x14ac:dyDescent="0.2"/>
    <row r="13635" hidden="1" x14ac:dyDescent="0.2"/>
    <row r="13636" hidden="1" x14ac:dyDescent="0.2"/>
    <row r="13637" hidden="1" x14ac:dyDescent="0.2"/>
    <row r="13638" hidden="1" x14ac:dyDescent="0.2"/>
    <row r="13639" hidden="1" x14ac:dyDescent="0.2"/>
    <row r="13640" hidden="1" x14ac:dyDescent="0.2"/>
    <row r="13641" hidden="1" x14ac:dyDescent="0.2"/>
    <row r="13642" hidden="1" x14ac:dyDescent="0.2"/>
    <row r="13643" hidden="1" x14ac:dyDescent="0.2"/>
    <row r="13644" hidden="1" x14ac:dyDescent="0.2"/>
    <row r="13645" hidden="1" x14ac:dyDescent="0.2"/>
    <row r="13646" hidden="1" x14ac:dyDescent="0.2"/>
    <row r="13647" hidden="1" x14ac:dyDescent="0.2"/>
    <row r="13648" hidden="1" x14ac:dyDescent="0.2"/>
    <row r="13649" hidden="1" x14ac:dyDescent="0.2"/>
    <row r="13650" hidden="1" x14ac:dyDescent="0.2"/>
    <row r="13651" hidden="1" x14ac:dyDescent="0.2"/>
    <row r="13652" hidden="1" x14ac:dyDescent="0.2"/>
    <row r="13653" hidden="1" x14ac:dyDescent="0.2"/>
    <row r="13654" hidden="1" x14ac:dyDescent="0.2"/>
    <row r="13655" hidden="1" x14ac:dyDescent="0.2"/>
    <row r="13656" hidden="1" x14ac:dyDescent="0.2"/>
    <row r="13657" hidden="1" x14ac:dyDescent="0.2"/>
    <row r="13658" hidden="1" x14ac:dyDescent="0.2"/>
    <row r="13659" hidden="1" x14ac:dyDescent="0.2"/>
    <row r="13660" hidden="1" x14ac:dyDescent="0.2"/>
    <row r="13661" hidden="1" x14ac:dyDescent="0.2"/>
    <row r="13662" hidden="1" x14ac:dyDescent="0.2"/>
    <row r="13663" hidden="1" x14ac:dyDescent="0.2"/>
    <row r="13664" hidden="1" x14ac:dyDescent="0.2"/>
    <row r="13665" hidden="1" x14ac:dyDescent="0.2"/>
    <row r="13666" hidden="1" x14ac:dyDescent="0.2"/>
    <row r="13667" hidden="1" x14ac:dyDescent="0.2"/>
    <row r="13668" hidden="1" x14ac:dyDescent="0.2"/>
    <row r="13669" hidden="1" x14ac:dyDescent="0.2"/>
    <row r="13670" hidden="1" x14ac:dyDescent="0.2"/>
    <row r="13671" hidden="1" x14ac:dyDescent="0.2"/>
    <row r="13672" hidden="1" x14ac:dyDescent="0.2"/>
    <row r="13673" hidden="1" x14ac:dyDescent="0.2"/>
    <row r="13674" hidden="1" x14ac:dyDescent="0.2"/>
    <row r="13675" hidden="1" x14ac:dyDescent="0.2"/>
    <row r="13676" hidden="1" x14ac:dyDescent="0.2"/>
    <row r="13677" hidden="1" x14ac:dyDescent="0.2"/>
    <row r="13678" hidden="1" x14ac:dyDescent="0.2"/>
    <row r="13679" hidden="1" x14ac:dyDescent="0.2"/>
    <row r="13680" hidden="1" x14ac:dyDescent="0.2"/>
    <row r="13681" hidden="1" x14ac:dyDescent="0.2"/>
    <row r="13682" hidden="1" x14ac:dyDescent="0.2"/>
    <row r="13683" hidden="1" x14ac:dyDescent="0.2"/>
    <row r="13684" hidden="1" x14ac:dyDescent="0.2"/>
    <row r="13685" hidden="1" x14ac:dyDescent="0.2"/>
    <row r="13686" hidden="1" x14ac:dyDescent="0.2"/>
    <row r="13687" hidden="1" x14ac:dyDescent="0.2"/>
    <row r="13688" hidden="1" x14ac:dyDescent="0.2"/>
    <row r="13689" hidden="1" x14ac:dyDescent="0.2"/>
    <row r="13690" hidden="1" x14ac:dyDescent="0.2"/>
    <row r="13691" hidden="1" x14ac:dyDescent="0.2"/>
    <row r="13692" hidden="1" x14ac:dyDescent="0.2"/>
    <row r="13693" hidden="1" x14ac:dyDescent="0.2"/>
    <row r="13694" hidden="1" x14ac:dyDescent="0.2"/>
    <row r="13695" hidden="1" x14ac:dyDescent="0.2"/>
    <row r="13696" hidden="1" x14ac:dyDescent="0.2"/>
    <row r="13697" hidden="1" x14ac:dyDescent="0.2"/>
    <row r="13698" hidden="1" x14ac:dyDescent="0.2"/>
    <row r="13699" hidden="1" x14ac:dyDescent="0.2"/>
    <row r="13700" hidden="1" x14ac:dyDescent="0.2"/>
    <row r="13701" hidden="1" x14ac:dyDescent="0.2"/>
    <row r="13702" hidden="1" x14ac:dyDescent="0.2"/>
    <row r="13703" hidden="1" x14ac:dyDescent="0.2"/>
    <row r="13704" hidden="1" x14ac:dyDescent="0.2"/>
    <row r="13705" hidden="1" x14ac:dyDescent="0.2"/>
    <row r="13706" hidden="1" x14ac:dyDescent="0.2"/>
    <row r="13707" hidden="1" x14ac:dyDescent="0.2"/>
    <row r="13708" hidden="1" x14ac:dyDescent="0.2"/>
    <row r="13709" hidden="1" x14ac:dyDescent="0.2"/>
    <row r="13710" hidden="1" x14ac:dyDescent="0.2"/>
    <row r="13711" hidden="1" x14ac:dyDescent="0.2"/>
    <row r="13712" hidden="1" x14ac:dyDescent="0.2"/>
    <row r="13713" hidden="1" x14ac:dyDescent="0.2"/>
    <row r="13714" hidden="1" x14ac:dyDescent="0.2"/>
    <row r="13715" hidden="1" x14ac:dyDescent="0.2"/>
    <row r="13716" hidden="1" x14ac:dyDescent="0.2"/>
    <row r="13717" hidden="1" x14ac:dyDescent="0.2"/>
    <row r="13718" hidden="1" x14ac:dyDescent="0.2"/>
    <row r="13719" hidden="1" x14ac:dyDescent="0.2"/>
    <row r="13720" hidden="1" x14ac:dyDescent="0.2"/>
    <row r="13721" hidden="1" x14ac:dyDescent="0.2"/>
    <row r="13722" hidden="1" x14ac:dyDescent="0.2"/>
    <row r="13723" hidden="1" x14ac:dyDescent="0.2"/>
    <row r="13724" hidden="1" x14ac:dyDescent="0.2"/>
    <row r="13725" hidden="1" x14ac:dyDescent="0.2"/>
    <row r="13726" hidden="1" x14ac:dyDescent="0.2"/>
    <row r="13727" hidden="1" x14ac:dyDescent="0.2"/>
    <row r="13728" hidden="1" x14ac:dyDescent="0.2"/>
    <row r="13729" hidden="1" x14ac:dyDescent="0.2"/>
    <row r="13730" hidden="1" x14ac:dyDescent="0.2"/>
    <row r="13731" hidden="1" x14ac:dyDescent="0.2"/>
    <row r="13732" hidden="1" x14ac:dyDescent="0.2"/>
    <row r="13733" hidden="1" x14ac:dyDescent="0.2"/>
    <row r="13734" hidden="1" x14ac:dyDescent="0.2"/>
    <row r="13735" hidden="1" x14ac:dyDescent="0.2"/>
    <row r="13736" hidden="1" x14ac:dyDescent="0.2"/>
    <row r="13737" hidden="1" x14ac:dyDescent="0.2"/>
    <row r="13738" hidden="1" x14ac:dyDescent="0.2"/>
    <row r="13739" hidden="1" x14ac:dyDescent="0.2"/>
    <row r="13740" hidden="1" x14ac:dyDescent="0.2"/>
    <row r="13741" hidden="1" x14ac:dyDescent="0.2"/>
    <row r="13742" hidden="1" x14ac:dyDescent="0.2"/>
    <row r="13743" hidden="1" x14ac:dyDescent="0.2"/>
    <row r="13744" hidden="1" x14ac:dyDescent="0.2"/>
    <row r="13745" hidden="1" x14ac:dyDescent="0.2"/>
    <row r="13746" hidden="1" x14ac:dyDescent="0.2"/>
    <row r="13747" hidden="1" x14ac:dyDescent="0.2"/>
    <row r="13748" hidden="1" x14ac:dyDescent="0.2"/>
    <row r="13749" hidden="1" x14ac:dyDescent="0.2"/>
    <row r="13750" hidden="1" x14ac:dyDescent="0.2"/>
    <row r="13751" hidden="1" x14ac:dyDescent="0.2"/>
    <row r="13752" hidden="1" x14ac:dyDescent="0.2"/>
    <row r="13753" hidden="1" x14ac:dyDescent="0.2"/>
    <row r="13754" hidden="1" x14ac:dyDescent="0.2"/>
    <row r="13755" hidden="1" x14ac:dyDescent="0.2"/>
    <row r="13756" hidden="1" x14ac:dyDescent="0.2"/>
    <row r="13757" hidden="1" x14ac:dyDescent="0.2"/>
    <row r="13758" hidden="1" x14ac:dyDescent="0.2"/>
    <row r="13759" hidden="1" x14ac:dyDescent="0.2"/>
    <row r="13760" hidden="1" x14ac:dyDescent="0.2"/>
    <row r="13761" hidden="1" x14ac:dyDescent="0.2"/>
    <row r="13762" hidden="1" x14ac:dyDescent="0.2"/>
    <row r="13763" hidden="1" x14ac:dyDescent="0.2"/>
    <row r="13764" hidden="1" x14ac:dyDescent="0.2"/>
    <row r="13765" hidden="1" x14ac:dyDescent="0.2"/>
    <row r="13766" hidden="1" x14ac:dyDescent="0.2"/>
    <row r="13767" hidden="1" x14ac:dyDescent="0.2"/>
    <row r="13768" hidden="1" x14ac:dyDescent="0.2"/>
    <row r="13769" hidden="1" x14ac:dyDescent="0.2"/>
    <row r="13770" hidden="1" x14ac:dyDescent="0.2"/>
    <row r="13771" hidden="1" x14ac:dyDescent="0.2"/>
    <row r="13772" hidden="1" x14ac:dyDescent="0.2"/>
    <row r="13773" hidden="1" x14ac:dyDescent="0.2"/>
    <row r="13774" hidden="1" x14ac:dyDescent="0.2"/>
    <row r="13775" hidden="1" x14ac:dyDescent="0.2"/>
    <row r="13776" hidden="1" x14ac:dyDescent="0.2"/>
    <row r="13777" hidden="1" x14ac:dyDescent="0.2"/>
    <row r="13778" hidden="1" x14ac:dyDescent="0.2"/>
    <row r="13779" hidden="1" x14ac:dyDescent="0.2"/>
    <row r="13780" hidden="1" x14ac:dyDescent="0.2"/>
    <row r="13781" hidden="1" x14ac:dyDescent="0.2"/>
    <row r="13782" hidden="1" x14ac:dyDescent="0.2"/>
    <row r="13783" hidden="1" x14ac:dyDescent="0.2"/>
    <row r="13784" hidden="1" x14ac:dyDescent="0.2"/>
    <row r="13785" hidden="1" x14ac:dyDescent="0.2"/>
    <row r="13786" hidden="1" x14ac:dyDescent="0.2"/>
    <row r="13787" hidden="1" x14ac:dyDescent="0.2"/>
    <row r="13788" hidden="1" x14ac:dyDescent="0.2"/>
    <row r="13789" hidden="1" x14ac:dyDescent="0.2"/>
    <row r="13790" hidden="1" x14ac:dyDescent="0.2"/>
    <row r="13791" hidden="1" x14ac:dyDescent="0.2"/>
    <row r="13792" hidden="1" x14ac:dyDescent="0.2"/>
    <row r="13793" hidden="1" x14ac:dyDescent="0.2"/>
    <row r="13794" hidden="1" x14ac:dyDescent="0.2"/>
    <row r="13795" hidden="1" x14ac:dyDescent="0.2"/>
    <row r="13796" hidden="1" x14ac:dyDescent="0.2"/>
    <row r="13797" hidden="1" x14ac:dyDescent="0.2"/>
    <row r="13798" hidden="1" x14ac:dyDescent="0.2"/>
    <row r="13799" hidden="1" x14ac:dyDescent="0.2"/>
    <row r="13800" hidden="1" x14ac:dyDescent="0.2"/>
    <row r="13801" hidden="1" x14ac:dyDescent="0.2"/>
    <row r="13802" hidden="1" x14ac:dyDescent="0.2"/>
    <row r="13803" hidden="1" x14ac:dyDescent="0.2"/>
    <row r="13804" hidden="1" x14ac:dyDescent="0.2"/>
    <row r="13805" hidden="1" x14ac:dyDescent="0.2"/>
    <row r="13806" hidden="1" x14ac:dyDescent="0.2"/>
    <row r="13807" hidden="1" x14ac:dyDescent="0.2"/>
    <row r="13808" hidden="1" x14ac:dyDescent="0.2"/>
    <row r="13809" hidden="1" x14ac:dyDescent="0.2"/>
    <row r="13810" hidden="1" x14ac:dyDescent="0.2"/>
    <row r="13811" hidden="1" x14ac:dyDescent="0.2"/>
    <row r="13812" hidden="1" x14ac:dyDescent="0.2"/>
    <row r="13813" hidden="1" x14ac:dyDescent="0.2"/>
    <row r="13814" hidden="1" x14ac:dyDescent="0.2"/>
    <row r="13815" hidden="1" x14ac:dyDescent="0.2"/>
    <row r="13816" hidden="1" x14ac:dyDescent="0.2"/>
    <row r="13817" hidden="1" x14ac:dyDescent="0.2"/>
    <row r="13818" hidden="1" x14ac:dyDescent="0.2"/>
    <row r="13819" hidden="1" x14ac:dyDescent="0.2"/>
    <row r="13820" hidden="1" x14ac:dyDescent="0.2"/>
    <row r="13821" hidden="1" x14ac:dyDescent="0.2"/>
    <row r="13822" hidden="1" x14ac:dyDescent="0.2"/>
    <row r="13823" hidden="1" x14ac:dyDescent="0.2"/>
    <row r="13824" hidden="1" x14ac:dyDescent="0.2"/>
    <row r="13825" hidden="1" x14ac:dyDescent="0.2"/>
    <row r="13826" hidden="1" x14ac:dyDescent="0.2"/>
    <row r="13827" hidden="1" x14ac:dyDescent="0.2"/>
    <row r="13828" hidden="1" x14ac:dyDescent="0.2"/>
    <row r="13829" hidden="1" x14ac:dyDescent="0.2"/>
    <row r="13830" hidden="1" x14ac:dyDescent="0.2"/>
    <row r="13831" hidden="1" x14ac:dyDescent="0.2"/>
    <row r="13832" hidden="1" x14ac:dyDescent="0.2"/>
    <row r="13833" hidden="1" x14ac:dyDescent="0.2"/>
    <row r="13834" hidden="1" x14ac:dyDescent="0.2"/>
    <row r="13835" hidden="1" x14ac:dyDescent="0.2"/>
    <row r="13836" hidden="1" x14ac:dyDescent="0.2"/>
    <row r="13837" hidden="1" x14ac:dyDescent="0.2"/>
    <row r="13838" hidden="1" x14ac:dyDescent="0.2"/>
    <row r="13839" hidden="1" x14ac:dyDescent="0.2"/>
    <row r="13840" hidden="1" x14ac:dyDescent="0.2"/>
    <row r="13841" hidden="1" x14ac:dyDescent="0.2"/>
    <row r="13842" hidden="1" x14ac:dyDescent="0.2"/>
    <row r="13843" hidden="1" x14ac:dyDescent="0.2"/>
    <row r="13844" hidden="1" x14ac:dyDescent="0.2"/>
    <row r="13845" hidden="1" x14ac:dyDescent="0.2"/>
    <row r="13846" hidden="1" x14ac:dyDescent="0.2"/>
    <row r="13847" hidden="1" x14ac:dyDescent="0.2"/>
    <row r="13848" hidden="1" x14ac:dyDescent="0.2"/>
    <row r="13849" hidden="1" x14ac:dyDescent="0.2"/>
    <row r="13850" hidden="1" x14ac:dyDescent="0.2"/>
    <row r="13851" hidden="1" x14ac:dyDescent="0.2"/>
    <row r="13852" hidden="1" x14ac:dyDescent="0.2"/>
    <row r="13853" hidden="1" x14ac:dyDescent="0.2"/>
    <row r="13854" hidden="1" x14ac:dyDescent="0.2"/>
    <row r="13855" hidden="1" x14ac:dyDescent="0.2"/>
    <row r="13856" hidden="1" x14ac:dyDescent="0.2"/>
    <row r="13857" hidden="1" x14ac:dyDescent="0.2"/>
    <row r="13858" hidden="1" x14ac:dyDescent="0.2"/>
    <row r="13859" hidden="1" x14ac:dyDescent="0.2"/>
    <row r="13860" hidden="1" x14ac:dyDescent="0.2"/>
    <row r="13861" hidden="1" x14ac:dyDescent="0.2"/>
    <row r="13862" hidden="1" x14ac:dyDescent="0.2"/>
    <row r="13863" hidden="1" x14ac:dyDescent="0.2"/>
    <row r="13864" hidden="1" x14ac:dyDescent="0.2"/>
    <row r="13865" hidden="1" x14ac:dyDescent="0.2"/>
    <row r="13866" hidden="1" x14ac:dyDescent="0.2"/>
    <row r="13867" hidden="1" x14ac:dyDescent="0.2"/>
    <row r="13868" hidden="1" x14ac:dyDescent="0.2"/>
    <row r="13869" hidden="1" x14ac:dyDescent="0.2"/>
    <row r="13870" hidden="1" x14ac:dyDescent="0.2"/>
    <row r="13871" hidden="1" x14ac:dyDescent="0.2"/>
    <row r="13872" hidden="1" x14ac:dyDescent="0.2"/>
    <row r="13873" hidden="1" x14ac:dyDescent="0.2"/>
    <row r="13874" hidden="1" x14ac:dyDescent="0.2"/>
    <row r="13875" hidden="1" x14ac:dyDescent="0.2"/>
    <row r="13876" hidden="1" x14ac:dyDescent="0.2"/>
    <row r="13877" hidden="1" x14ac:dyDescent="0.2"/>
    <row r="13878" hidden="1" x14ac:dyDescent="0.2"/>
    <row r="13879" hidden="1" x14ac:dyDescent="0.2"/>
    <row r="13880" hidden="1" x14ac:dyDescent="0.2"/>
    <row r="13881" hidden="1" x14ac:dyDescent="0.2"/>
    <row r="13882" hidden="1" x14ac:dyDescent="0.2"/>
    <row r="13883" hidden="1" x14ac:dyDescent="0.2"/>
    <row r="13884" hidden="1" x14ac:dyDescent="0.2"/>
    <row r="13885" hidden="1" x14ac:dyDescent="0.2"/>
    <row r="13886" hidden="1" x14ac:dyDescent="0.2"/>
    <row r="13887" hidden="1" x14ac:dyDescent="0.2"/>
    <row r="13888" hidden="1" x14ac:dyDescent="0.2"/>
    <row r="13889" hidden="1" x14ac:dyDescent="0.2"/>
    <row r="13890" hidden="1" x14ac:dyDescent="0.2"/>
    <row r="13891" hidden="1" x14ac:dyDescent="0.2"/>
    <row r="13892" hidden="1" x14ac:dyDescent="0.2"/>
    <row r="13893" hidden="1" x14ac:dyDescent="0.2"/>
    <row r="13894" hidden="1" x14ac:dyDescent="0.2"/>
    <row r="13895" hidden="1" x14ac:dyDescent="0.2"/>
    <row r="13896" hidden="1" x14ac:dyDescent="0.2"/>
    <row r="13897" hidden="1" x14ac:dyDescent="0.2"/>
    <row r="13898" hidden="1" x14ac:dyDescent="0.2"/>
    <row r="13899" hidden="1" x14ac:dyDescent="0.2"/>
    <row r="13900" hidden="1" x14ac:dyDescent="0.2"/>
    <row r="13901" hidden="1" x14ac:dyDescent="0.2"/>
    <row r="13902" hidden="1" x14ac:dyDescent="0.2"/>
    <row r="13903" hidden="1" x14ac:dyDescent="0.2"/>
    <row r="13904" hidden="1" x14ac:dyDescent="0.2"/>
    <row r="13905" hidden="1" x14ac:dyDescent="0.2"/>
    <row r="13906" hidden="1" x14ac:dyDescent="0.2"/>
    <row r="13907" hidden="1" x14ac:dyDescent="0.2"/>
    <row r="13908" hidden="1" x14ac:dyDescent="0.2"/>
    <row r="13909" hidden="1" x14ac:dyDescent="0.2"/>
    <row r="13910" hidden="1" x14ac:dyDescent="0.2"/>
    <row r="13911" hidden="1" x14ac:dyDescent="0.2"/>
    <row r="13912" hidden="1" x14ac:dyDescent="0.2"/>
    <row r="13913" hidden="1" x14ac:dyDescent="0.2"/>
    <row r="13914" hidden="1" x14ac:dyDescent="0.2"/>
    <row r="13915" hidden="1" x14ac:dyDescent="0.2"/>
    <row r="13916" hidden="1" x14ac:dyDescent="0.2"/>
    <row r="13917" hidden="1" x14ac:dyDescent="0.2"/>
    <row r="13918" hidden="1" x14ac:dyDescent="0.2"/>
    <row r="13919" hidden="1" x14ac:dyDescent="0.2"/>
    <row r="13920" hidden="1" x14ac:dyDescent="0.2"/>
    <row r="13921" hidden="1" x14ac:dyDescent="0.2"/>
    <row r="13922" hidden="1" x14ac:dyDescent="0.2"/>
    <row r="13923" hidden="1" x14ac:dyDescent="0.2"/>
    <row r="13924" hidden="1" x14ac:dyDescent="0.2"/>
    <row r="13925" hidden="1" x14ac:dyDescent="0.2"/>
    <row r="13926" hidden="1" x14ac:dyDescent="0.2"/>
    <row r="13927" hidden="1" x14ac:dyDescent="0.2"/>
    <row r="13928" hidden="1" x14ac:dyDescent="0.2"/>
    <row r="13929" hidden="1" x14ac:dyDescent="0.2"/>
    <row r="13930" hidden="1" x14ac:dyDescent="0.2"/>
    <row r="13931" hidden="1" x14ac:dyDescent="0.2"/>
    <row r="13932" hidden="1" x14ac:dyDescent="0.2"/>
    <row r="13933" hidden="1" x14ac:dyDescent="0.2"/>
    <row r="13934" hidden="1" x14ac:dyDescent="0.2"/>
    <row r="13935" hidden="1" x14ac:dyDescent="0.2"/>
    <row r="13936" hidden="1" x14ac:dyDescent="0.2"/>
    <row r="13937" hidden="1" x14ac:dyDescent="0.2"/>
    <row r="13938" hidden="1" x14ac:dyDescent="0.2"/>
    <row r="13939" hidden="1" x14ac:dyDescent="0.2"/>
    <row r="13940" hidden="1" x14ac:dyDescent="0.2"/>
    <row r="13941" hidden="1" x14ac:dyDescent="0.2"/>
    <row r="13942" hidden="1" x14ac:dyDescent="0.2"/>
    <row r="13943" hidden="1" x14ac:dyDescent="0.2"/>
    <row r="13944" hidden="1" x14ac:dyDescent="0.2"/>
    <row r="13945" hidden="1" x14ac:dyDescent="0.2"/>
    <row r="13946" hidden="1" x14ac:dyDescent="0.2"/>
    <row r="13947" hidden="1" x14ac:dyDescent="0.2"/>
    <row r="13948" hidden="1" x14ac:dyDescent="0.2"/>
    <row r="13949" hidden="1" x14ac:dyDescent="0.2"/>
    <row r="13950" hidden="1" x14ac:dyDescent="0.2"/>
    <row r="13951" hidden="1" x14ac:dyDescent="0.2"/>
    <row r="13952" hidden="1" x14ac:dyDescent="0.2"/>
    <row r="13953" hidden="1" x14ac:dyDescent="0.2"/>
    <row r="13954" hidden="1" x14ac:dyDescent="0.2"/>
    <row r="13955" hidden="1" x14ac:dyDescent="0.2"/>
    <row r="13956" hidden="1" x14ac:dyDescent="0.2"/>
    <row r="13957" hidden="1" x14ac:dyDescent="0.2"/>
    <row r="13958" hidden="1" x14ac:dyDescent="0.2"/>
    <row r="13959" hidden="1" x14ac:dyDescent="0.2"/>
    <row r="13960" hidden="1" x14ac:dyDescent="0.2"/>
    <row r="13961" hidden="1" x14ac:dyDescent="0.2"/>
    <row r="13962" hidden="1" x14ac:dyDescent="0.2"/>
    <row r="13963" hidden="1" x14ac:dyDescent="0.2"/>
    <row r="13964" hidden="1" x14ac:dyDescent="0.2"/>
    <row r="13965" hidden="1" x14ac:dyDescent="0.2"/>
    <row r="13966" hidden="1" x14ac:dyDescent="0.2"/>
    <row r="13967" hidden="1" x14ac:dyDescent="0.2"/>
    <row r="13968" hidden="1" x14ac:dyDescent="0.2"/>
    <row r="13969" hidden="1" x14ac:dyDescent="0.2"/>
    <row r="13970" hidden="1" x14ac:dyDescent="0.2"/>
    <row r="13971" hidden="1" x14ac:dyDescent="0.2"/>
    <row r="13972" hidden="1" x14ac:dyDescent="0.2"/>
    <row r="13973" hidden="1" x14ac:dyDescent="0.2"/>
    <row r="13974" hidden="1" x14ac:dyDescent="0.2"/>
    <row r="13975" hidden="1" x14ac:dyDescent="0.2"/>
    <row r="13976" hidden="1" x14ac:dyDescent="0.2"/>
    <row r="13977" hidden="1" x14ac:dyDescent="0.2"/>
    <row r="13978" hidden="1" x14ac:dyDescent="0.2"/>
    <row r="13979" hidden="1" x14ac:dyDescent="0.2"/>
    <row r="13980" hidden="1" x14ac:dyDescent="0.2"/>
    <row r="13981" hidden="1" x14ac:dyDescent="0.2"/>
    <row r="13982" hidden="1" x14ac:dyDescent="0.2"/>
    <row r="13983" hidden="1" x14ac:dyDescent="0.2"/>
    <row r="13984" hidden="1" x14ac:dyDescent="0.2"/>
    <row r="13985" hidden="1" x14ac:dyDescent="0.2"/>
    <row r="13986" hidden="1" x14ac:dyDescent="0.2"/>
    <row r="13987" hidden="1" x14ac:dyDescent="0.2"/>
    <row r="13988" hidden="1" x14ac:dyDescent="0.2"/>
    <row r="13989" hidden="1" x14ac:dyDescent="0.2"/>
    <row r="13990" hidden="1" x14ac:dyDescent="0.2"/>
    <row r="13991" hidden="1" x14ac:dyDescent="0.2"/>
    <row r="13992" hidden="1" x14ac:dyDescent="0.2"/>
    <row r="13993" hidden="1" x14ac:dyDescent="0.2"/>
    <row r="13994" hidden="1" x14ac:dyDescent="0.2"/>
    <row r="13995" hidden="1" x14ac:dyDescent="0.2"/>
    <row r="13996" hidden="1" x14ac:dyDescent="0.2"/>
    <row r="13997" hidden="1" x14ac:dyDescent="0.2"/>
    <row r="13998" hidden="1" x14ac:dyDescent="0.2"/>
    <row r="13999" hidden="1" x14ac:dyDescent="0.2"/>
    <row r="14000" hidden="1" x14ac:dyDescent="0.2"/>
    <row r="14001" hidden="1" x14ac:dyDescent="0.2"/>
    <row r="14002" hidden="1" x14ac:dyDescent="0.2"/>
    <row r="14003" hidden="1" x14ac:dyDescent="0.2"/>
    <row r="14004" hidden="1" x14ac:dyDescent="0.2"/>
    <row r="14005" hidden="1" x14ac:dyDescent="0.2"/>
    <row r="14006" hidden="1" x14ac:dyDescent="0.2"/>
    <row r="14007" hidden="1" x14ac:dyDescent="0.2"/>
    <row r="14008" hidden="1" x14ac:dyDescent="0.2"/>
    <row r="14009" hidden="1" x14ac:dyDescent="0.2"/>
    <row r="14010" hidden="1" x14ac:dyDescent="0.2"/>
    <row r="14011" hidden="1" x14ac:dyDescent="0.2"/>
    <row r="14012" hidden="1" x14ac:dyDescent="0.2"/>
    <row r="14013" hidden="1" x14ac:dyDescent="0.2"/>
    <row r="14014" hidden="1" x14ac:dyDescent="0.2"/>
    <row r="14015" hidden="1" x14ac:dyDescent="0.2"/>
    <row r="14016" hidden="1" x14ac:dyDescent="0.2"/>
    <row r="14017" hidden="1" x14ac:dyDescent="0.2"/>
    <row r="14018" hidden="1" x14ac:dyDescent="0.2"/>
    <row r="14019" hidden="1" x14ac:dyDescent="0.2"/>
    <row r="14020" hidden="1" x14ac:dyDescent="0.2"/>
    <row r="14021" hidden="1" x14ac:dyDescent="0.2"/>
    <row r="14022" hidden="1" x14ac:dyDescent="0.2"/>
    <row r="14023" hidden="1" x14ac:dyDescent="0.2"/>
    <row r="14024" hidden="1" x14ac:dyDescent="0.2"/>
    <row r="14025" hidden="1" x14ac:dyDescent="0.2"/>
    <row r="14026" hidden="1" x14ac:dyDescent="0.2"/>
    <row r="14027" hidden="1" x14ac:dyDescent="0.2"/>
    <row r="14028" hidden="1" x14ac:dyDescent="0.2"/>
    <row r="14029" hidden="1" x14ac:dyDescent="0.2"/>
    <row r="14030" hidden="1" x14ac:dyDescent="0.2"/>
    <row r="14031" hidden="1" x14ac:dyDescent="0.2"/>
    <row r="14032" hidden="1" x14ac:dyDescent="0.2"/>
    <row r="14033" hidden="1" x14ac:dyDescent="0.2"/>
    <row r="14034" hidden="1" x14ac:dyDescent="0.2"/>
    <row r="14035" hidden="1" x14ac:dyDescent="0.2"/>
    <row r="14036" hidden="1" x14ac:dyDescent="0.2"/>
    <row r="14037" hidden="1" x14ac:dyDescent="0.2"/>
    <row r="14038" hidden="1" x14ac:dyDescent="0.2"/>
    <row r="14039" hidden="1" x14ac:dyDescent="0.2"/>
    <row r="14040" hidden="1" x14ac:dyDescent="0.2"/>
    <row r="14041" hidden="1" x14ac:dyDescent="0.2"/>
    <row r="14042" hidden="1" x14ac:dyDescent="0.2"/>
    <row r="14043" hidden="1" x14ac:dyDescent="0.2"/>
    <row r="14044" hidden="1" x14ac:dyDescent="0.2"/>
    <row r="14045" hidden="1" x14ac:dyDescent="0.2"/>
    <row r="14046" hidden="1" x14ac:dyDescent="0.2"/>
    <row r="14047" hidden="1" x14ac:dyDescent="0.2"/>
    <row r="14048" hidden="1" x14ac:dyDescent="0.2"/>
    <row r="14049" hidden="1" x14ac:dyDescent="0.2"/>
    <row r="14050" hidden="1" x14ac:dyDescent="0.2"/>
    <row r="14051" hidden="1" x14ac:dyDescent="0.2"/>
    <row r="14052" hidden="1" x14ac:dyDescent="0.2"/>
    <row r="14053" hidden="1" x14ac:dyDescent="0.2"/>
    <row r="14054" hidden="1" x14ac:dyDescent="0.2"/>
    <row r="14055" hidden="1" x14ac:dyDescent="0.2"/>
    <row r="14056" hidden="1" x14ac:dyDescent="0.2"/>
    <row r="14057" hidden="1" x14ac:dyDescent="0.2"/>
    <row r="14058" hidden="1" x14ac:dyDescent="0.2"/>
    <row r="14059" hidden="1" x14ac:dyDescent="0.2"/>
    <row r="14060" hidden="1" x14ac:dyDescent="0.2"/>
    <row r="14061" hidden="1" x14ac:dyDescent="0.2"/>
    <row r="14062" hidden="1" x14ac:dyDescent="0.2"/>
    <row r="14063" hidden="1" x14ac:dyDescent="0.2"/>
    <row r="14064" hidden="1" x14ac:dyDescent="0.2"/>
    <row r="14065" hidden="1" x14ac:dyDescent="0.2"/>
    <row r="14066" hidden="1" x14ac:dyDescent="0.2"/>
    <row r="14067" hidden="1" x14ac:dyDescent="0.2"/>
    <row r="14068" hidden="1" x14ac:dyDescent="0.2"/>
    <row r="14069" hidden="1" x14ac:dyDescent="0.2"/>
    <row r="14070" hidden="1" x14ac:dyDescent="0.2"/>
    <row r="14071" hidden="1" x14ac:dyDescent="0.2"/>
    <row r="14072" hidden="1" x14ac:dyDescent="0.2"/>
    <row r="14073" hidden="1" x14ac:dyDescent="0.2"/>
    <row r="14074" hidden="1" x14ac:dyDescent="0.2"/>
    <row r="14075" hidden="1" x14ac:dyDescent="0.2"/>
    <row r="14076" hidden="1" x14ac:dyDescent="0.2"/>
    <row r="14077" hidden="1" x14ac:dyDescent="0.2"/>
    <row r="14078" hidden="1" x14ac:dyDescent="0.2"/>
    <row r="14079" hidden="1" x14ac:dyDescent="0.2"/>
    <row r="14080" hidden="1" x14ac:dyDescent="0.2"/>
    <row r="14081" hidden="1" x14ac:dyDescent="0.2"/>
    <row r="14082" hidden="1" x14ac:dyDescent="0.2"/>
    <row r="14083" hidden="1" x14ac:dyDescent="0.2"/>
    <row r="14084" hidden="1" x14ac:dyDescent="0.2"/>
    <row r="14085" hidden="1" x14ac:dyDescent="0.2"/>
    <row r="14086" hidden="1" x14ac:dyDescent="0.2"/>
    <row r="14087" hidden="1" x14ac:dyDescent="0.2"/>
    <row r="14088" hidden="1" x14ac:dyDescent="0.2"/>
    <row r="14089" hidden="1" x14ac:dyDescent="0.2"/>
    <row r="14090" hidden="1" x14ac:dyDescent="0.2"/>
    <row r="14091" hidden="1" x14ac:dyDescent="0.2"/>
    <row r="14092" hidden="1" x14ac:dyDescent="0.2"/>
    <row r="14093" hidden="1" x14ac:dyDescent="0.2"/>
    <row r="14094" hidden="1" x14ac:dyDescent="0.2"/>
    <row r="14095" hidden="1" x14ac:dyDescent="0.2"/>
    <row r="14096" hidden="1" x14ac:dyDescent="0.2"/>
    <row r="14097" hidden="1" x14ac:dyDescent="0.2"/>
    <row r="14098" hidden="1" x14ac:dyDescent="0.2"/>
    <row r="14099" hidden="1" x14ac:dyDescent="0.2"/>
    <row r="14100" hidden="1" x14ac:dyDescent="0.2"/>
    <row r="14101" hidden="1" x14ac:dyDescent="0.2"/>
    <row r="14102" hidden="1" x14ac:dyDescent="0.2"/>
    <row r="14103" hidden="1" x14ac:dyDescent="0.2"/>
    <row r="14104" hidden="1" x14ac:dyDescent="0.2"/>
    <row r="14105" hidden="1" x14ac:dyDescent="0.2"/>
    <row r="14106" hidden="1" x14ac:dyDescent="0.2"/>
    <row r="14107" hidden="1" x14ac:dyDescent="0.2"/>
    <row r="14108" hidden="1" x14ac:dyDescent="0.2"/>
    <row r="14109" hidden="1" x14ac:dyDescent="0.2"/>
    <row r="14110" hidden="1" x14ac:dyDescent="0.2"/>
    <row r="14111" hidden="1" x14ac:dyDescent="0.2"/>
    <row r="14112" hidden="1" x14ac:dyDescent="0.2"/>
    <row r="14113" hidden="1" x14ac:dyDescent="0.2"/>
    <row r="14114" hidden="1" x14ac:dyDescent="0.2"/>
    <row r="14115" hidden="1" x14ac:dyDescent="0.2"/>
    <row r="14116" hidden="1" x14ac:dyDescent="0.2"/>
    <row r="14117" hidden="1" x14ac:dyDescent="0.2"/>
    <row r="14118" hidden="1" x14ac:dyDescent="0.2"/>
    <row r="14119" hidden="1" x14ac:dyDescent="0.2"/>
    <row r="14120" hidden="1" x14ac:dyDescent="0.2"/>
    <row r="14121" hidden="1" x14ac:dyDescent="0.2"/>
    <row r="14122" hidden="1" x14ac:dyDescent="0.2"/>
    <row r="14123" hidden="1" x14ac:dyDescent="0.2"/>
    <row r="14124" hidden="1" x14ac:dyDescent="0.2"/>
    <row r="14125" hidden="1" x14ac:dyDescent="0.2"/>
    <row r="14126" hidden="1" x14ac:dyDescent="0.2"/>
    <row r="14127" hidden="1" x14ac:dyDescent="0.2"/>
    <row r="14128" hidden="1" x14ac:dyDescent="0.2"/>
    <row r="14129" hidden="1" x14ac:dyDescent="0.2"/>
    <row r="14130" hidden="1" x14ac:dyDescent="0.2"/>
    <row r="14131" hidden="1" x14ac:dyDescent="0.2"/>
    <row r="14132" hidden="1" x14ac:dyDescent="0.2"/>
    <row r="14133" hidden="1" x14ac:dyDescent="0.2"/>
    <row r="14134" hidden="1" x14ac:dyDescent="0.2"/>
    <row r="14135" hidden="1" x14ac:dyDescent="0.2"/>
    <row r="14136" hidden="1" x14ac:dyDescent="0.2"/>
    <row r="14137" hidden="1" x14ac:dyDescent="0.2"/>
    <row r="14138" hidden="1" x14ac:dyDescent="0.2"/>
    <row r="14139" hidden="1" x14ac:dyDescent="0.2"/>
    <row r="14140" hidden="1" x14ac:dyDescent="0.2"/>
    <row r="14141" hidden="1" x14ac:dyDescent="0.2"/>
    <row r="14142" hidden="1" x14ac:dyDescent="0.2"/>
    <row r="14143" hidden="1" x14ac:dyDescent="0.2"/>
    <row r="14144" hidden="1" x14ac:dyDescent="0.2"/>
    <row r="14145" hidden="1" x14ac:dyDescent="0.2"/>
    <row r="14146" hidden="1" x14ac:dyDescent="0.2"/>
    <row r="14147" hidden="1" x14ac:dyDescent="0.2"/>
    <row r="14148" hidden="1" x14ac:dyDescent="0.2"/>
    <row r="14149" hidden="1" x14ac:dyDescent="0.2"/>
    <row r="14150" hidden="1" x14ac:dyDescent="0.2"/>
    <row r="14151" hidden="1" x14ac:dyDescent="0.2"/>
    <row r="14152" hidden="1" x14ac:dyDescent="0.2"/>
    <row r="14153" hidden="1" x14ac:dyDescent="0.2"/>
    <row r="14154" hidden="1" x14ac:dyDescent="0.2"/>
    <row r="14155" hidden="1" x14ac:dyDescent="0.2"/>
    <row r="14156" hidden="1" x14ac:dyDescent="0.2"/>
    <row r="14157" hidden="1" x14ac:dyDescent="0.2"/>
    <row r="14158" hidden="1" x14ac:dyDescent="0.2"/>
    <row r="14159" hidden="1" x14ac:dyDescent="0.2"/>
    <row r="14160" hidden="1" x14ac:dyDescent="0.2"/>
    <row r="14161" hidden="1" x14ac:dyDescent="0.2"/>
    <row r="14162" hidden="1" x14ac:dyDescent="0.2"/>
    <row r="14163" hidden="1" x14ac:dyDescent="0.2"/>
    <row r="14164" hidden="1" x14ac:dyDescent="0.2"/>
    <row r="14165" hidden="1" x14ac:dyDescent="0.2"/>
    <row r="14166" hidden="1" x14ac:dyDescent="0.2"/>
    <row r="14167" hidden="1" x14ac:dyDescent="0.2"/>
    <row r="14168" hidden="1" x14ac:dyDescent="0.2"/>
    <row r="14169" hidden="1" x14ac:dyDescent="0.2"/>
    <row r="14170" hidden="1" x14ac:dyDescent="0.2"/>
    <row r="14171" hidden="1" x14ac:dyDescent="0.2"/>
    <row r="14172" hidden="1" x14ac:dyDescent="0.2"/>
    <row r="14173" hidden="1" x14ac:dyDescent="0.2"/>
    <row r="14174" hidden="1" x14ac:dyDescent="0.2"/>
    <row r="14175" hidden="1" x14ac:dyDescent="0.2"/>
    <row r="14176" hidden="1" x14ac:dyDescent="0.2"/>
    <row r="14177" hidden="1" x14ac:dyDescent="0.2"/>
    <row r="14178" hidden="1" x14ac:dyDescent="0.2"/>
    <row r="14179" hidden="1" x14ac:dyDescent="0.2"/>
    <row r="14180" hidden="1" x14ac:dyDescent="0.2"/>
    <row r="14181" hidden="1" x14ac:dyDescent="0.2"/>
    <row r="14182" hidden="1" x14ac:dyDescent="0.2"/>
    <row r="14183" hidden="1" x14ac:dyDescent="0.2"/>
    <row r="14184" hidden="1" x14ac:dyDescent="0.2"/>
    <row r="14185" hidden="1" x14ac:dyDescent="0.2"/>
    <row r="14186" hidden="1" x14ac:dyDescent="0.2"/>
    <row r="14187" hidden="1" x14ac:dyDescent="0.2"/>
    <row r="14188" hidden="1" x14ac:dyDescent="0.2"/>
    <row r="14189" hidden="1" x14ac:dyDescent="0.2"/>
    <row r="14190" hidden="1" x14ac:dyDescent="0.2"/>
    <row r="14191" hidden="1" x14ac:dyDescent="0.2"/>
    <row r="14192" hidden="1" x14ac:dyDescent="0.2"/>
    <row r="14193" hidden="1" x14ac:dyDescent="0.2"/>
    <row r="14194" hidden="1" x14ac:dyDescent="0.2"/>
    <row r="14195" hidden="1" x14ac:dyDescent="0.2"/>
    <row r="14196" hidden="1" x14ac:dyDescent="0.2"/>
    <row r="14197" hidden="1" x14ac:dyDescent="0.2"/>
    <row r="14198" hidden="1" x14ac:dyDescent="0.2"/>
    <row r="14199" hidden="1" x14ac:dyDescent="0.2"/>
    <row r="14200" hidden="1" x14ac:dyDescent="0.2"/>
    <row r="14201" hidden="1" x14ac:dyDescent="0.2"/>
    <row r="14202" hidden="1" x14ac:dyDescent="0.2"/>
    <row r="14203" hidden="1" x14ac:dyDescent="0.2"/>
    <row r="14204" hidden="1" x14ac:dyDescent="0.2"/>
    <row r="14205" hidden="1" x14ac:dyDescent="0.2"/>
    <row r="14206" hidden="1" x14ac:dyDescent="0.2"/>
    <row r="14207" hidden="1" x14ac:dyDescent="0.2"/>
    <row r="14208" hidden="1" x14ac:dyDescent="0.2"/>
    <row r="14209" hidden="1" x14ac:dyDescent="0.2"/>
    <row r="14210" hidden="1" x14ac:dyDescent="0.2"/>
    <row r="14211" hidden="1" x14ac:dyDescent="0.2"/>
    <row r="14212" hidden="1" x14ac:dyDescent="0.2"/>
    <row r="14213" hidden="1" x14ac:dyDescent="0.2"/>
    <row r="14214" hidden="1" x14ac:dyDescent="0.2"/>
    <row r="14215" hidden="1" x14ac:dyDescent="0.2"/>
    <row r="14216" hidden="1" x14ac:dyDescent="0.2"/>
    <row r="14217" hidden="1" x14ac:dyDescent="0.2"/>
    <row r="14218" hidden="1" x14ac:dyDescent="0.2"/>
    <row r="14219" hidden="1" x14ac:dyDescent="0.2"/>
    <row r="14220" hidden="1" x14ac:dyDescent="0.2"/>
    <row r="14221" hidden="1" x14ac:dyDescent="0.2"/>
    <row r="14222" hidden="1" x14ac:dyDescent="0.2"/>
    <row r="14223" hidden="1" x14ac:dyDescent="0.2"/>
    <row r="14224" hidden="1" x14ac:dyDescent="0.2"/>
    <row r="14225" hidden="1" x14ac:dyDescent="0.2"/>
    <row r="14226" hidden="1" x14ac:dyDescent="0.2"/>
    <row r="14227" hidden="1" x14ac:dyDescent="0.2"/>
    <row r="14228" hidden="1" x14ac:dyDescent="0.2"/>
    <row r="14229" hidden="1" x14ac:dyDescent="0.2"/>
    <row r="14230" hidden="1" x14ac:dyDescent="0.2"/>
    <row r="14231" hidden="1" x14ac:dyDescent="0.2"/>
    <row r="14232" hidden="1" x14ac:dyDescent="0.2"/>
    <row r="14233" hidden="1" x14ac:dyDescent="0.2"/>
    <row r="14234" hidden="1" x14ac:dyDescent="0.2"/>
    <row r="14235" hidden="1" x14ac:dyDescent="0.2"/>
    <row r="14236" hidden="1" x14ac:dyDescent="0.2"/>
    <row r="14237" hidden="1" x14ac:dyDescent="0.2"/>
    <row r="14238" hidden="1" x14ac:dyDescent="0.2"/>
    <row r="14239" hidden="1" x14ac:dyDescent="0.2"/>
    <row r="14240" hidden="1" x14ac:dyDescent="0.2"/>
    <row r="14241" hidden="1" x14ac:dyDescent="0.2"/>
    <row r="14242" hidden="1" x14ac:dyDescent="0.2"/>
    <row r="14243" hidden="1" x14ac:dyDescent="0.2"/>
    <row r="14244" hidden="1" x14ac:dyDescent="0.2"/>
    <row r="14245" hidden="1" x14ac:dyDescent="0.2"/>
    <row r="14246" hidden="1" x14ac:dyDescent="0.2"/>
    <row r="14247" hidden="1" x14ac:dyDescent="0.2"/>
    <row r="14248" hidden="1" x14ac:dyDescent="0.2"/>
    <row r="14249" hidden="1" x14ac:dyDescent="0.2"/>
    <row r="14250" hidden="1" x14ac:dyDescent="0.2"/>
    <row r="14251" hidden="1" x14ac:dyDescent="0.2"/>
    <row r="14252" hidden="1" x14ac:dyDescent="0.2"/>
    <row r="14253" hidden="1" x14ac:dyDescent="0.2"/>
    <row r="14254" hidden="1" x14ac:dyDescent="0.2"/>
    <row r="14255" hidden="1" x14ac:dyDescent="0.2"/>
    <row r="14256" hidden="1" x14ac:dyDescent="0.2"/>
    <row r="14257" hidden="1" x14ac:dyDescent="0.2"/>
    <row r="14258" hidden="1" x14ac:dyDescent="0.2"/>
    <row r="14259" hidden="1" x14ac:dyDescent="0.2"/>
    <row r="14260" hidden="1" x14ac:dyDescent="0.2"/>
    <row r="14261" hidden="1" x14ac:dyDescent="0.2"/>
    <row r="14262" hidden="1" x14ac:dyDescent="0.2"/>
    <row r="14263" hidden="1" x14ac:dyDescent="0.2"/>
    <row r="14264" hidden="1" x14ac:dyDescent="0.2"/>
    <row r="14265" hidden="1" x14ac:dyDescent="0.2"/>
    <row r="14266" hidden="1" x14ac:dyDescent="0.2"/>
    <row r="14267" hidden="1" x14ac:dyDescent="0.2"/>
    <row r="14268" hidden="1" x14ac:dyDescent="0.2"/>
    <row r="14269" hidden="1" x14ac:dyDescent="0.2"/>
    <row r="14270" hidden="1" x14ac:dyDescent="0.2"/>
    <row r="14271" hidden="1" x14ac:dyDescent="0.2"/>
    <row r="14272" hidden="1" x14ac:dyDescent="0.2"/>
    <row r="14273" hidden="1" x14ac:dyDescent="0.2"/>
    <row r="14274" hidden="1" x14ac:dyDescent="0.2"/>
    <row r="14275" hidden="1" x14ac:dyDescent="0.2"/>
    <row r="14276" hidden="1" x14ac:dyDescent="0.2"/>
    <row r="14277" hidden="1" x14ac:dyDescent="0.2"/>
    <row r="14278" hidden="1" x14ac:dyDescent="0.2"/>
    <row r="14279" hidden="1" x14ac:dyDescent="0.2"/>
    <row r="14280" hidden="1" x14ac:dyDescent="0.2"/>
    <row r="14281" hidden="1" x14ac:dyDescent="0.2"/>
    <row r="14282" hidden="1" x14ac:dyDescent="0.2"/>
    <row r="14283" hidden="1" x14ac:dyDescent="0.2"/>
    <row r="14284" hidden="1" x14ac:dyDescent="0.2"/>
    <row r="14285" hidden="1" x14ac:dyDescent="0.2"/>
    <row r="14286" hidden="1" x14ac:dyDescent="0.2"/>
    <row r="14287" hidden="1" x14ac:dyDescent="0.2"/>
    <row r="14288" hidden="1" x14ac:dyDescent="0.2"/>
    <row r="14289" hidden="1" x14ac:dyDescent="0.2"/>
    <row r="14290" hidden="1" x14ac:dyDescent="0.2"/>
    <row r="14291" hidden="1" x14ac:dyDescent="0.2"/>
    <row r="14292" hidden="1" x14ac:dyDescent="0.2"/>
    <row r="14293" hidden="1" x14ac:dyDescent="0.2"/>
    <row r="14294" hidden="1" x14ac:dyDescent="0.2"/>
    <row r="14295" hidden="1" x14ac:dyDescent="0.2"/>
    <row r="14296" hidden="1" x14ac:dyDescent="0.2"/>
    <row r="14297" hidden="1" x14ac:dyDescent="0.2"/>
    <row r="14298" hidden="1" x14ac:dyDescent="0.2"/>
    <row r="14299" hidden="1" x14ac:dyDescent="0.2"/>
    <row r="14300" hidden="1" x14ac:dyDescent="0.2"/>
    <row r="14301" hidden="1" x14ac:dyDescent="0.2"/>
    <row r="14302" hidden="1" x14ac:dyDescent="0.2"/>
    <row r="14303" hidden="1" x14ac:dyDescent="0.2"/>
    <row r="14304" hidden="1" x14ac:dyDescent="0.2"/>
    <row r="14305" hidden="1" x14ac:dyDescent="0.2"/>
    <row r="14306" hidden="1" x14ac:dyDescent="0.2"/>
    <row r="14307" hidden="1" x14ac:dyDescent="0.2"/>
    <row r="14308" hidden="1" x14ac:dyDescent="0.2"/>
    <row r="14309" hidden="1" x14ac:dyDescent="0.2"/>
    <row r="14310" hidden="1" x14ac:dyDescent="0.2"/>
    <row r="14311" hidden="1" x14ac:dyDescent="0.2"/>
    <row r="14312" hidden="1" x14ac:dyDescent="0.2"/>
    <row r="14313" hidden="1" x14ac:dyDescent="0.2"/>
    <row r="14314" hidden="1" x14ac:dyDescent="0.2"/>
    <row r="14315" hidden="1" x14ac:dyDescent="0.2"/>
    <row r="14316" hidden="1" x14ac:dyDescent="0.2"/>
    <row r="14317" hidden="1" x14ac:dyDescent="0.2"/>
    <row r="14318" hidden="1" x14ac:dyDescent="0.2"/>
    <row r="14319" hidden="1" x14ac:dyDescent="0.2"/>
    <row r="14320" hidden="1" x14ac:dyDescent="0.2"/>
    <row r="14321" hidden="1" x14ac:dyDescent="0.2"/>
    <row r="14322" hidden="1" x14ac:dyDescent="0.2"/>
    <row r="14323" hidden="1" x14ac:dyDescent="0.2"/>
    <row r="14324" hidden="1" x14ac:dyDescent="0.2"/>
    <row r="14325" hidden="1" x14ac:dyDescent="0.2"/>
    <row r="14326" hidden="1" x14ac:dyDescent="0.2"/>
    <row r="14327" hidden="1" x14ac:dyDescent="0.2"/>
    <row r="14328" hidden="1" x14ac:dyDescent="0.2"/>
    <row r="14329" hidden="1" x14ac:dyDescent="0.2"/>
    <row r="14330" hidden="1" x14ac:dyDescent="0.2"/>
    <row r="14331" hidden="1" x14ac:dyDescent="0.2"/>
    <row r="14332" hidden="1" x14ac:dyDescent="0.2"/>
    <row r="14333" hidden="1" x14ac:dyDescent="0.2"/>
    <row r="14334" hidden="1" x14ac:dyDescent="0.2"/>
    <row r="14335" hidden="1" x14ac:dyDescent="0.2"/>
    <row r="14336" hidden="1" x14ac:dyDescent="0.2"/>
    <row r="14337" hidden="1" x14ac:dyDescent="0.2"/>
    <row r="14338" hidden="1" x14ac:dyDescent="0.2"/>
    <row r="14339" hidden="1" x14ac:dyDescent="0.2"/>
    <row r="14340" hidden="1" x14ac:dyDescent="0.2"/>
    <row r="14341" hidden="1" x14ac:dyDescent="0.2"/>
    <row r="14342" hidden="1" x14ac:dyDescent="0.2"/>
    <row r="14343" hidden="1" x14ac:dyDescent="0.2"/>
    <row r="14344" hidden="1" x14ac:dyDescent="0.2"/>
    <row r="14345" hidden="1" x14ac:dyDescent="0.2"/>
    <row r="14346" hidden="1" x14ac:dyDescent="0.2"/>
    <row r="14347" hidden="1" x14ac:dyDescent="0.2"/>
    <row r="14348" hidden="1" x14ac:dyDescent="0.2"/>
    <row r="14349" hidden="1" x14ac:dyDescent="0.2"/>
    <row r="14350" hidden="1" x14ac:dyDescent="0.2"/>
    <row r="14351" hidden="1" x14ac:dyDescent="0.2"/>
    <row r="14352" hidden="1" x14ac:dyDescent="0.2"/>
    <row r="14353" hidden="1" x14ac:dyDescent="0.2"/>
    <row r="14354" hidden="1" x14ac:dyDescent="0.2"/>
    <row r="14355" hidden="1" x14ac:dyDescent="0.2"/>
    <row r="14356" hidden="1" x14ac:dyDescent="0.2"/>
    <row r="14357" hidden="1" x14ac:dyDescent="0.2"/>
    <row r="14358" hidden="1" x14ac:dyDescent="0.2"/>
    <row r="14359" hidden="1" x14ac:dyDescent="0.2"/>
    <row r="14360" hidden="1" x14ac:dyDescent="0.2"/>
    <row r="14361" hidden="1" x14ac:dyDescent="0.2"/>
    <row r="14362" hidden="1" x14ac:dyDescent="0.2"/>
    <row r="14363" hidden="1" x14ac:dyDescent="0.2"/>
    <row r="14364" hidden="1" x14ac:dyDescent="0.2"/>
    <row r="14365" hidden="1" x14ac:dyDescent="0.2"/>
    <row r="14366" hidden="1" x14ac:dyDescent="0.2"/>
    <row r="14367" hidden="1" x14ac:dyDescent="0.2"/>
    <row r="14368" hidden="1" x14ac:dyDescent="0.2"/>
    <row r="14369" hidden="1" x14ac:dyDescent="0.2"/>
    <row r="14370" hidden="1" x14ac:dyDescent="0.2"/>
    <row r="14371" hidden="1" x14ac:dyDescent="0.2"/>
    <row r="14372" hidden="1" x14ac:dyDescent="0.2"/>
    <row r="14373" hidden="1" x14ac:dyDescent="0.2"/>
    <row r="14374" hidden="1" x14ac:dyDescent="0.2"/>
    <row r="14375" hidden="1" x14ac:dyDescent="0.2"/>
    <row r="14376" hidden="1" x14ac:dyDescent="0.2"/>
    <row r="14377" hidden="1" x14ac:dyDescent="0.2"/>
    <row r="14378" hidden="1" x14ac:dyDescent="0.2"/>
    <row r="14379" hidden="1" x14ac:dyDescent="0.2"/>
    <row r="14380" hidden="1" x14ac:dyDescent="0.2"/>
    <row r="14381" hidden="1" x14ac:dyDescent="0.2"/>
    <row r="14382" hidden="1" x14ac:dyDescent="0.2"/>
    <row r="14383" hidden="1" x14ac:dyDescent="0.2"/>
    <row r="14384" hidden="1" x14ac:dyDescent="0.2"/>
    <row r="14385" hidden="1" x14ac:dyDescent="0.2"/>
    <row r="14386" hidden="1" x14ac:dyDescent="0.2"/>
    <row r="14387" hidden="1" x14ac:dyDescent="0.2"/>
    <row r="14388" hidden="1" x14ac:dyDescent="0.2"/>
    <row r="14389" hidden="1" x14ac:dyDescent="0.2"/>
    <row r="14390" hidden="1" x14ac:dyDescent="0.2"/>
    <row r="14391" hidden="1" x14ac:dyDescent="0.2"/>
    <row r="14392" hidden="1" x14ac:dyDescent="0.2"/>
    <row r="14393" hidden="1" x14ac:dyDescent="0.2"/>
    <row r="14394" hidden="1" x14ac:dyDescent="0.2"/>
    <row r="14395" hidden="1" x14ac:dyDescent="0.2"/>
    <row r="14396" hidden="1" x14ac:dyDescent="0.2"/>
    <row r="14397" hidden="1" x14ac:dyDescent="0.2"/>
    <row r="14398" hidden="1" x14ac:dyDescent="0.2"/>
    <row r="14399" hidden="1" x14ac:dyDescent="0.2"/>
    <row r="14400" hidden="1" x14ac:dyDescent="0.2"/>
    <row r="14401" hidden="1" x14ac:dyDescent="0.2"/>
    <row r="14402" hidden="1" x14ac:dyDescent="0.2"/>
    <row r="14403" hidden="1" x14ac:dyDescent="0.2"/>
    <row r="14404" hidden="1" x14ac:dyDescent="0.2"/>
    <row r="14405" hidden="1" x14ac:dyDescent="0.2"/>
    <row r="14406" hidden="1" x14ac:dyDescent="0.2"/>
    <row r="14407" hidden="1" x14ac:dyDescent="0.2"/>
    <row r="14408" hidden="1" x14ac:dyDescent="0.2"/>
    <row r="14409" hidden="1" x14ac:dyDescent="0.2"/>
    <row r="14410" hidden="1" x14ac:dyDescent="0.2"/>
    <row r="14411" hidden="1" x14ac:dyDescent="0.2"/>
    <row r="14412" hidden="1" x14ac:dyDescent="0.2"/>
    <row r="14413" hidden="1" x14ac:dyDescent="0.2"/>
    <row r="14414" hidden="1" x14ac:dyDescent="0.2"/>
    <row r="14415" hidden="1" x14ac:dyDescent="0.2"/>
    <row r="14416" hidden="1" x14ac:dyDescent="0.2"/>
    <row r="14417" hidden="1" x14ac:dyDescent="0.2"/>
    <row r="14418" hidden="1" x14ac:dyDescent="0.2"/>
    <row r="14419" hidden="1" x14ac:dyDescent="0.2"/>
    <row r="14420" hidden="1" x14ac:dyDescent="0.2"/>
    <row r="14421" hidden="1" x14ac:dyDescent="0.2"/>
    <row r="14422" hidden="1" x14ac:dyDescent="0.2"/>
    <row r="14423" hidden="1" x14ac:dyDescent="0.2"/>
    <row r="14424" hidden="1" x14ac:dyDescent="0.2"/>
    <row r="14425" hidden="1" x14ac:dyDescent="0.2"/>
    <row r="14426" hidden="1" x14ac:dyDescent="0.2"/>
    <row r="14427" hidden="1" x14ac:dyDescent="0.2"/>
    <row r="14428" hidden="1" x14ac:dyDescent="0.2"/>
    <row r="14429" hidden="1" x14ac:dyDescent="0.2"/>
    <row r="14430" hidden="1" x14ac:dyDescent="0.2"/>
    <row r="14431" hidden="1" x14ac:dyDescent="0.2"/>
    <row r="14432" hidden="1" x14ac:dyDescent="0.2"/>
    <row r="14433" hidden="1" x14ac:dyDescent="0.2"/>
    <row r="14434" hidden="1" x14ac:dyDescent="0.2"/>
    <row r="14435" hidden="1" x14ac:dyDescent="0.2"/>
    <row r="14436" hidden="1" x14ac:dyDescent="0.2"/>
    <row r="14437" hidden="1" x14ac:dyDescent="0.2"/>
    <row r="14438" hidden="1" x14ac:dyDescent="0.2"/>
    <row r="14439" hidden="1" x14ac:dyDescent="0.2"/>
    <row r="14440" hidden="1" x14ac:dyDescent="0.2"/>
    <row r="14441" hidden="1" x14ac:dyDescent="0.2"/>
    <row r="14442" hidden="1" x14ac:dyDescent="0.2"/>
    <row r="14443" hidden="1" x14ac:dyDescent="0.2"/>
    <row r="14444" hidden="1" x14ac:dyDescent="0.2"/>
    <row r="14445" hidden="1" x14ac:dyDescent="0.2"/>
    <row r="14446" hidden="1" x14ac:dyDescent="0.2"/>
    <row r="14447" hidden="1" x14ac:dyDescent="0.2"/>
    <row r="14448" hidden="1" x14ac:dyDescent="0.2"/>
    <row r="14449" hidden="1" x14ac:dyDescent="0.2"/>
    <row r="14450" hidden="1" x14ac:dyDescent="0.2"/>
    <row r="14451" hidden="1" x14ac:dyDescent="0.2"/>
    <row r="14452" hidden="1" x14ac:dyDescent="0.2"/>
    <row r="14453" hidden="1" x14ac:dyDescent="0.2"/>
    <row r="14454" hidden="1" x14ac:dyDescent="0.2"/>
    <row r="14455" hidden="1" x14ac:dyDescent="0.2"/>
    <row r="14456" hidden="1" x14ac:dyDescent="0.2"/>
    <row r="14457" hidden="1" x14ac:dyDescent="0.2"/>
    <row r="14458" hidden="1" x14ac:dyDescent="0.2"/>
    <row r="14459" hidden="1" x14ac:dyDescent="0.2"/>
    <row r="14460" hidden="1" x14ac:dyDescent="0.2"/>
    <row r="14461" hidden="1" x14ac:dyDescent="0.2"/>
    <row r="14462" hidden="1" x14ac:dyDescent="0.2"/>
    <row r="14463" hidden="1" x14ac:dyDescent="0.2"/>
    <row r="14464" hidden="1" x14ac:dyDescent="0.2"/>
    <row r="14465" hidden="1" x14ac:dyDescent="0.2"/>
    <row r="14466" hidden="1" x14ac:dyDescent="0.2"/>
    <row r="14467" hidden="1" x14ac:dyDescent="0.2"/>
    <row r="14468" hidden="1" x14ac:dyDescent="0.2"/>
    <row r="14469" hidden="1" x14ac:dyDescent="0.2"/>
    <row r="14470" hidden="1" x14ac:dyDescent="0.2"/>
    <row r="14471" hidden="1" x14ac:dyDescent="0.2"/>
    <row r="14472" hidden="1" x14ac:dyDescent="0.2"/>
    <row r="14473" hidden="1" x14ac:dyDescent="0.2"/>
    <row r="14474" hidden="1" x14ac:dyDescent="0.2"/>
    <row r="14475" hidden="1" x14ac:dyDescent="0.2"/>
    <row r="14476" hidden="1" x14ac:dyDescent="0.2"/>
    <row r="14477" hidden="1" x14ac:dyDescent="0.2"/>
    <row r="14478" hidden="1" x14ac:dyDescent="0.2"/>
    <row r="14479" hidden="1" x14ac:dyDescent="0.2"/>
    <row r="14480" hidden="1" x14ac:dyDescent="0.2"/>
    <row r="14481" hidden="1" x14ac:dyDescent="0.2"/>
    <row r="14482" hidden="1" x14ac:dyDescent="0.2"/>
    <row r="14483" hidden="1" x14ac:dyDescent="0.2"/>
    <row r="14484" hidden="1" x14ac:dyDescent="0.2"/>
    <row r="14485" hidden="1" x14ac:dyDescent="0.2"/>
    <row r="14486" hidden="1" x14ac:dyDescent="0.2"/>
    <row r="14487" hidden="1" x14ac:dyDescent="0.2"/>
    <row r="14488" hidden="1" x14ac:dyDescent="0.2"/>
    <row r="14489" hidden="1" x14ac:dyDescent="0.2"/>
    <row r="14490" hidden="1" x14ac:dyDescent="0.2"/>
    <row r="14491" hidden="1" x14ac:dyDescent="0.2"/>
    <row r="14492" hidden="1" x14ac:dyDescent="0.2"/>
    <row r="14493" hidden="1" x14ac:dyDescent="0.2"/>
    <row r="14494" hidden="1" x14ac:dyDescent="0.2"/>
    <row r="14495" hidden="1" x14ac:dyDescent="0.2"/>
    <row r="14496" hidden="1" x14ac:dyDescent="0.2"/>
    <row r="14497" hidden="1" x14ac:dyDescent="0.2"/>
    <row r="14498" hidden="1" x14ac:dyDescent="0.2"/>
    <row r="14499" hidden="1" x14ac:dyDescent="0.2"/>
    <row r="14500" hidden="1" x14ac:dyDescent="0.2"/>
    <row r="14501" hidden="1" x14ac:dyDescent="0.2"/>
    <row r="14502" hidden="1" x14ac:dyDescent="0.2"/>
    <row r="14503" hidden="1" x14ac:dyDescent="0.2"/>
    <row r="14504" hidden="1" x14ac:dyDescent="0.2"/>
    <row r="14505" hidden="1" x14ac:dyDescent="0.2"/>
    <row r="14506" hidden="1" x14ac:dyDescent="0.2"/>
    <row r="14507" hidden="1" x14ac:dyDescent="0.2"/>
    <row r="14508" hidden="1" x14ac:dyDescent="0.2"/>
    <row r="14509" hidden="1" x14ac:dyDescent="0.2"/>
    <row r="14510" hidden="1" x14ac:dyDescent="0.2"/>
    <row r="14511" hidden="1" x14ac:dyDescent="0.2"/>
    <row r="14512" hidden="1" x14ac:dyDescent="0.2"/>
    <row r="14513" hidden="1" x14ac:dyDescent="0.2"/>
    <row r="14514" hidden="1" x14ac:dyDescent="0.2"/>
    <row r="14515" hidden="1" x14ac:dyDescent="0.2"/>
    <row r="14516" hidden="1" x14ac:dyDescent="0.2"/>
    <row r="14517" hidden="1" x14ac:dyDescent="0.2"/>
    <row r="14518" hidden="1" x14ac:dyDescent="0.2"/>
    <row r="14519" hidden="1" x14ac:dyDescent="0.2"/>
    <row r="14520" hidden="1" x14ac:dyDescent="0.2"/>
    <row r="14521" hidden="1" x14ac:dyDescent="0.2"/>
    <row r="14522" hidden="1" x14ac:dyDescent="0.2"/>
    <row r="14523" hidden="1" x14ac:dyDescent="0.2"/>
    <row r="14524" hidden="1" x14ac:dyDescent="0.2"/>
    <row r="14525" hidden="1" x14ac:dyDescent="0.2"/>
    <row r="14526" hidden="1" x14ac:dyDescent="0.2"/>
    <row r="14527" hidden="1" x14ac:dyDescent="0.2"/>
    <row r="14528" hidden="1" x14ac:dyDescent="0.2"/>
    <row r="14529" hidden="1" x14ac:dyDescent="0.2"/>
    <row r="14530" hidden="1" x14ac:dyDescent="0.2"/>
    <row r="14531" hidden="1" x14ac:dyDescent="0.2"/>
    <row r="14532" hidden="1" x14ac:dyDescent="0.2"/>
    <row r="14533" hidden="1" x14ac:dyDescent="0.2"/>
    <row r="14534" hidden="1" x14ac:dyDescent="0.2"/>
    <row r="14535" hidden="1" x14ac:dyDescent="0.2"/>
    <row r="14536" hidden="1" x14ac:dyDescent="0.2"/>
    <row r="14537" hidden="1" x14ac:dyDescent="0.2"/>
    <row r="14538" hidden="1" x14ac:dyDescent="0.2"/>
    <row r="14539" hidden="1" x14ac:dyDescent="0.2"/>
    <row r="14540" hidden="1" x14ac:dyDescent="0.2"/>
    <row r="14541" hidden="1" x14ac:dyDescent="0.2"/>
    <row r="14542" hidden="1" x14ac:dyDescent="0.2"/>
    <row r="14543" hidden="1" x14ac:dyDescent="0.2"/>
    <row r="14544" hidden="1" x14ac:dyDescent="0.2"/>
    <row r="14545" hidden="1" x14ac:dyDescent="0.2"/>
    <row r="14546" hidden="1" x14ac:dyDescent="0.2"/>
    <row r="14547" hidden="1" x14ac:dyDescent="0.2"/>
    <row r="14548" hidden="1" x14ac:dyDescent="0.2"/>
    <row r="14549" hidden="1" x14ac:dyDescent="0.2"/>
    <row r="14550" hidden="1" x14ac:dyDescent="0.2"/>
    <row r="14551" hidden="1" x14ac:dyDescent="0.2"/>
    <row r="14552" hidden="1" x14ac:dyDescent="0.2"/>
    <row r="14553" hidden="1" x14ac:dyDescent="0.2"/>
    <row r="14554" hidden="1" x14ac:dyDescent="0.2"/>
    <row r="14555" hidden="1" x14ac:dyDescent="0.2"/>
    <row r="14556" hidden="1" x14ac:dyDescent="0.2"/>
    <row r="14557" hidden="1" x14ac:dyDescent="0.2"/>
    <row r="14558" hidden="1" x14ac:dyDescent="0.2"/>
    <row r="14559" hidden="1" x14ac:dyDescent="0.2"/>
    <row r="14560" hidden="1" x14ac:dyDescent="0.2"/>
    <row r="14561" hidden="1" x14ac:dyDescent="0.2"/>
    <row r="14562" hidden="1" x14ac:dyDescent="0.2"/>
    <row r="14563" hidden="1" x14ac:dyDescent="0.2"/>
    <row r="14564" hidden="1" x14ac:dyDescent="0.2"/>
    <row r="14565" hidden="1" x14ac:dyDescent="0.2"/>
    <row r="14566" hidden="1" x14ac:dyDescent="0.2"/>
    <row r="14567" hidden="1" x14ac:dyDescent="0.2"/>
    <row r="14568" hidden="1" x14ac:dyDescent="0.2"/>
    <row r="14569" hidden="1" x14ac:dyDescent="0.2"/>
    <row r="14570" hidden="1" x14ac:dyDescent="0.2"/>
    <row r="14571" hidden="1" x14ac:dyDescent="0.2"/>
    <row r="14572" hidden="1" x14ac:dyDescent="0.2"/>
    <row r="14573" hidden="1" x14ac:dyDescent="0.2"/>
    <row r="14574" hidden="1" x14ac:dyDescent="0.2"/>
    <row r="14575" hidden="1" x14ac:dyDescent="0.2"/>
    <row r="14576" hidden="1" x14ac:dyDescent="0.2"/>
    <row r="14577" hidden="1" x14ac:dyDescent="0.2"/>
    <row r="14578" hidden="1" x14ac:dyDescent="0.2"/>
    <row r="14579" hidden="1" x14ac:dyDescent="0.2"/>
    <row r="14580" hidden="1" x14ac:dyDescent="0.2"/>
    <row r="14581" hidden="1" x14ac:dyDescent="0.2"/>
    <row r="14582" hidden="1" x14ac:dyDescent="0.2"/>
    <row r="14583" hidden="1" x14ac:dyDescent="0.2"/>
    <row r="14584" hidden="1" x14ac:dyDescent="0.2"/>
    <row r="14585" hidden="1" x14ac:dyDescent="0.2"/>
    <row r="14586" hidden="1" x14ac:dyDescent="0.2"/>
    <row r="14587" hidden="1" x14ac:dyDescent="0.2"/>
    <row r="14588" hidden="1" x14ac:dyDescent="0.2"/>
    <row r="14589" hidden="1" x14ac:dyDescent="0.2"/>
    <row r="14590" hidden="1" x14ac:dyDescent="0.2"/>
    <row r="14591" hidden="1" x14ac:dyDescent="0.2"/>
    <row r="14592" hidden="1" x14ac:dyDescent="0.2"/>
    <row r="14593" hidden="1" x14ac:dyDescent="0.2"/>
    <row r="14594" hidden="1" x14ac:dyDescent="0.2"/>
    <row r="14595" hidden="1" x14ac:dyDescent="0.2"/>
    <row r="14596" hidden="1" x14ac:dyDescent="0.2"/>
    <row r="14597" hidden="1" x14ac:dyDescent="0.2"/>
    <row r="14598" hidden="1" x14ac:dyDescent="0.2"/>
    <row r="14599" hidden="1" x14ac:dyDescent="0.2"/>
    <row r="14600" hidden="1" x14ac:dyDescent="0.2"/>
    <row r="14601" hidden="1" x14ac:dyDescent="0.2"/>
    <row r="14602" hidden="1" x14ac:dyDescent="0.2"/>
    <row r="14603" hidden="1" x14ac:dyDescent="0.2"/>
    <row r="14604" hidden="1" x14ac:dyDescent="0.2"/>
    <row r="14605" hidden="1" x14ac:dyDescent="0.2"/>
    <row r="14606" hidden="1" x14ac:dyDescent="0.2"/>
    <row r="14607" hidden="1" x14ac:dyDescent="0.2"/>
    <row r="14608" hidden="1" x14ac:dyDescent="0.2"/>
    <row r="14609" hidden="1" x14ac:dyDescent="0.2"/>
    <row r="14610" hidden="1" x14ac:dyDescent="0.2"/>
    <row r="14611" hidden="1" x14ac:dyDescent="0.2"/>
    <row r="14612" hidden="1" x14ac:dyDescent="0.2"/>
    <row r="14613" hidden="1" x14ac:dyDescent="0.2"/>
    <row r="14614" hidden="1" x14ac:dyDescent="0.2"/>
    <row r="14615" hidden="1" x14ac:dyDescent="0.2"/>
    <row r="14616" hidden="1" x14ac:dyDescent="0.2"/>
    <row r="14617" hidden="1" x14ac:dyDescent="0.2"/>
    <row r="14618" hidden="1" x14ac:dyDescent="0.2"/>
    <row r="14619" hidden="1" x14ac:dyDescent="0.2"/>
    <row r="14620" hidden="1" x14ac:dyDescent="0.2"/>
    <row r="14621" hidden="1" x14ac:dyDescent="0.2"/>
    <row r="14622" hidden="1" x14ac:dyDescent="0.2"/>
    <row r="14623" hidden="1" x14ac:dyDescent="0.2"/>
    <row r="14624" hidden="1" x14ac:dyDescent="0.2"/>
    <row r="14625" hidden="1" x14ac:dyDescent="0.2"/>
    <row r="14626" hidden="1" x14ac:dyDescent="0.2"/>
    <row r="14627" hidden="1" x14ac:dyDescent="0.2"/>
    <row r="14628" hidden="1" x14ac:dyDescent="0.2"/>
    <row r="14629" hidden="1" x14ac:dyDescent="0.2"/>
    <row r="14630" hidden="1" x14ac:dyDescent="0.2"/>
    <row r="14631" hidden="1" x14ac:dyDescent="0.2"/>
    <row r="14632" hidden="1" x14ac:dyDescent="0.2"/>
    <row r="14633" hidden="1" x14ac:dyDescent="0.2"/>
    <row r="14634" hidden="1" x14ac:dyDescent="0.2"/>
    <row r="14635" hidden="1" x14ac:dyDescent="0.2"/>
    <row r="14636" hidden="1" x14ac:dyDescent="0.2"/>
    <row r="14637" hidden="1" x14ac:dyDescent="0.2"/>
    <row r="14638" hidden="1" x14ac:dyDescent="0.2"/>
    <row r="14639" hidden="1" x14ac:dyDescent="0.2"/>
    <row r="14640" hidden="1" x14ac:dyDescent="0.2"/>
    <row r="14641" hidden="1" x14ac:dyDescent="0.2"/>
    <row r="14642" hidden="1" x14ac:dyDescent="0.2"/>
    <row r="14643" hidden="1" x14ac:dyDescent="0.2"/>
    <row r="14644" hidden="1" x14ac:dyDescent="0.2"/>
    <row r="14645" hidden="1" x14ac:dyDescent="0.2"/>
    <row r="14646" hidden="1" x14ac:dyDescent="0.2"/>
    <row r="14647" hidden="1" x14ac:dyDescent="0.2"/>
    <row r="14648" hidden="1" x14ac:dyDescent="0.2"/>
    <row r="14649" hidden="1" x14ac:dyDescent="0.2"/>
    <row r="14650" hidden="1" x14ac:dyDescent="0.2"/>
    <row r="14651" hidden="1" x14ac:dyDescent="0.2"/>
    <row r="14652" hidden="1" x14ac:dyDescent="0.2"/>
    <row r="14653" hidden="1" x14ac:dyDescent="0.2"/>
    <row r="14654" hidden="1" x14ac:dyDescent="0.2"/>
    <row r="14655" hidden="1" x14ac:dyDescent="0.2"/>
    <row r="14656" hidden="1" x14ac:dyDescent="0.2"/>
    <row r="14657" hidden="1" x14ac:dyDescent="0.2"/>
    <row r="14658" hidden="1" x14ac:dyDescent="0.2"/>
    <row r="14659" hidden="1" x14ac:dyDescent="0.2"/>
    <row r="14660" hidden="1" x14ac:dyDescent="0.2"/>
    <row r="14661" hidden="1" x14ac:dyDescent="0.2"/>
    <row r="14662" hidden="1" x14ac:dyDescent="0.2"/>
    <row r="14663" hidden="1" x14ac:dyDescent="0.2"/>
    <row r="14664" hidden="1" x14ac:dyDescent="0.2"/>
    <row r="14665" hidden="1" x14ac:dyDescent="0.2"/>
    <row r="14666" hidden="1" x14ac:dyDescent="0.2"/>
    <row r="14667" hidden="1" x14ac:dyDescent="0.2"/>
    <row r="14668" hidden="1" x14ac:dyDescent="0.2"/>
    <row r="14669" hidden="1" x14ac:dyDescent="0.2"/>
    <row r="14670" hidden="1" x14ac:dyDescent="0.2"/>
    <row r="14671" hidden="1" x14ac:dyDescent="0.2"/>
    <row r="14672" hidden="1" x14ac:dyDescent="0.2"/>
    <row r="14673" hidden="1" x14ac:dyDescent="0.2"/>
    <row r="14674" hidden="1" x14ac:dyDescent="0.2"/>
    <row r="14675" hidden="1" x14ac:dyDescent="0.2"/>
    <row r="14676" hidden="1" x14ac:dyDescent="0.2"/>
    <row r="14677" hidden="1" x14ac:dyDescent="0.2"/>
    <row r="14678" hidden="1" x14ac:dyDescent="0.2"/>
    <row r="14679" hidden="1" x14ac:dyDescent="0.2"/>
    <row r="14680" hidden="1" x14ac:dyDescent="0.2"/>
    <row r="14681" hidden="1" x14ac:dyDescent="0.2"/>
    <row r="14682" hidden="1" x14ac:dyDescent="0.2"/>
    <row r="14683" hidden="1" x14ac:dyDescent="0.2"/>
    <row r="14684" hidden="1" x14ac:dyDescent="0.2"/>
    <row r="14685" hidden="1" x14ac:dyDescent="0.2"/>
    <row r="14686" hidden="1" x14ac:dyDescent="0.2"/>
    <row r="14687" hidden="1" x14ac:dyDescent="0.2"/>
    <row r="14688" hidden="1" x14ac:dyDescent="0.2"/>
    <row r="14689" hidden="1" x14ac:dyDescent="0.2"/>
    <row r="14690" hidden="1" x14ac:dyDescent="0.2"/>
    <row r="14691" hidden="1" x14ac:dyDescent="0.2"/>
    <row r="14692" hidden="1" x14ac:dyDescent="0.2"/>
    <row r="14693" hidden="1" x14ac:dyDescent="0.2"/>
    <row r="14694" hidden="1" x14ac:dyDescent="0.2"/>
    <row r="14695" hidden="1" x14ac:dyDescent="0.2"/>
    <row r="14696" hidden="1" x14ac:dyDescent="0.2"/>
    <row r="14697" hidden="1" x14ac:dyDescent="0.2"/>
    <row r="14698" hidden="1" x14ac:dyDescent="0.2"/>
    <row r="14699" hidden="1" x14ac:dyDescent="0.2"/>
    <row r="14700" hidden="1" x14ac:dyDescent="0.2"/>
    <row r="14701" hidden="1" x14ac:dyDescent="0.2"/>
    <row r="14702" hidden="1" x14ac:dyDescent="0.2"/>
    <row r="14703" hidden="1" x14ac:dyDescent="0.2"/>
    <row r="14704" hidden="1" x14ac:dyDescent="0.2"/>
    <row r="14705" hidden="1" x14ac:dyDescent="0.2"/>
    <row r="14706" hidden="1" x14ac:dyDescent="0.2"/>
    <row r="14707" hidden="1" x14ac:dyDescent="0.2"/>
    <row r="14708" hidden="1" x14ac:dyDescent="0.2"/>
    <row r="14709" hidden="1" x14ac:dyDescent="0.2"/>
    <row r="14710" hidden="1" x14ac:dyDescent="0.2"/>
    <row r="14711" hidden="1" x14ac:dyDescent="0.2"/>
    <row r="14712" hidden="1" x14ac:dyDescent="0.2"/>
    <row r="14713" hidden="1" x14ac:dyDescent="0.2"/>
    <row r="14714" hidden="1" x14ac:dyDescent="0.2"/>
    <row r="14715" hidden="1" x14ac:dyDescent="0.2"/>
    <row r="14716" hidden="1" x14ac:dyDescent="0.2"/>
    <row r="14717" hidden="1" x14ac:dyDescent="0.2"/>
    <row r="14718" hidden="1" x14ac:dyDescent="0.2"/>
    <row r="14719" hidden="1" x14ac:dyDescent="0.2"/>
    <row r="14720" hidden="1" x14ac:dyDescent="0.2"/>
    <row r="14721" hidden="1" x14ac:dyDescent="0.2"/>
    <row r="14722" hidden="1" x14ac:dyDescent="0.2"/>
    <row r="14723" hidden="1" x14ac:dyDescent="0.2"/>
    <row r="14724" hidden="1" x14ac:dyDescent="0.2"/>
    <row r="14725" hidden="1" x14ac:dyDescent="0.2"/>
    <row r="14726" hidden="1" x14ac:dyDescent="0.2"/>
    <row r="14727" hidden="1" x14ac:dyDescent="0.2"/>
    <row r="14728" hidden="1" x14ac:dyDescent="0.2"/>
    <row r="14729" hidden="1" x14ac:dyDescent="0.2"/>
    <row r="14730" hidden="1" x14ac:dyDescent="0.2"/>
    <row r="14731" hidden="1" x14ac:dyDescent="0.2"/>
    <row r="14732" hidden="1" x14ac:dyDescent="0.2"/>
    <row r="14733" hidden="1" x14ac:dyDescent="0.2"/>
    <row r="14734" hidden="1" x14ac:dyDescent="0.2"/>
    <row r="14735" hidden="1" x14ac:dyDescent="0.2"/>
    <row r="14736" hidden="1" x14ac:dyDescent="0.2"/>
    <row r="14737" hidden="1" x14ac:dyDescent="0.2"/>
    <row r="14738" hidden="1" x14ac:dyDescent="0.2"/>
    <row r="14739" hidden="1" x14ac:dyDescent="0.2"/>
    <row r="14740" hidden="1" x14ac:dyDescent="0.2"/>
    <row r="14741" hidden="1" x14ac:dyDescent="0.2"/>
    <row r="14742" hidden="1" x14ac:dyDescent="0.2"/>
    <row r="14743" hidden="1" x14ac:dyDescent="0.2"/>
    <row r="14744" hidden="1" x14ac:dyDescent="0.2"/>
    <row r="14745" hidden="1" x14ac:dyDescent="0.2"/>
    <row r="14746" hidden="1" x14ac:dyDescent="0.2"/>
    <row r="14747" hidden="1" x14ac:dyDescent="0.2"/>
    <row r="14748" hidden="1" x14ac:dyDescent="0.2"/>
    <row r="14749" hidden="1" x14ac:dyDescent="0.2"/>
    <row r="14750" hidden="1" x14ac:dyDescent="0.2"/>
    <row r="14751" hidden="1" x14ac:dyDescent="0.2"/>
    <row r="14752" hidden="1" x14ac:dyDescent="0.2"/>
    <row r="14753" hidden="1" x14ac:dyDescent="0.2"/>
    <row r="14754" hidden="1" x14ac:dyDescent="0.2"/>
    <row r="14755" hidden="1" x14ac:dyDescent="0.2"/>
    <row r="14756" hidden="1" x14ac:dyDescent="0.2"/>
    <row r="14757" hidden="1" x14ac:dyDescent="0.2"/>
    <row r="14758" hidden="1" x14ac:dyDescent="0.2"/>
    <row r="14759" hidden="1" x14ac:dyDescent="0.2"/>
    <row r="14760" hidden="1" x14ac:dyDescent="0.2"/>
    <row r="14761" hidden="1" x14ac:dyDescent="0.2"/>
    <row r="14762" hidden="1" x14ac:dyDescent="0.2"/>
    <row r="14763" hidden="1" x14ac:dyDescent="0.2"/>
    <row r="14764" hidden="1" x14ac:dyDescent="0.2"/>
    <row r="14765" hidden="1" x14ac:dyDescent="0.2"/>
    <row r="14766" hidden="1" x14ac:dyDescent="0.2"/>
    <row r="14767" hidden="1" x14ac:dyDescent="0.2"/>
    <row r="14768" hidden="1" x14ac:dyDescent="0.2"/>
    <row r="14769" hidden="1" x14ac:dyDescent="0.2"/>
    <row r="14770" hidden="1" x14ac:dyDescent="0.2"/>
    <row r="14771" hidden="1" x14ac:dyDescent="0.2"/>
    <row r="14772" hidden="1" x14ac:dyDescent="0.2"/>
    <row r="14773" hidden="1" x14ac:dyDescent="0.2"/>
    <row r="14774" hidden="1" x14ac:dyDescent="0.2"/>
    <row r="14775" hidden="1" x14ac:dyDescent="0.2"/>
    <row r="14776" hidden="1" x14ac:dyDescent="0.2"/>
    <row r="14777" hidden="1" x14ac:dyDescent="0.2"/>
    <row r="14778" hidden="1" x14ac:dyDescent="0.2"/>
    <row r="14779" hidden="1" x14ac:dyDescent="0.2"/>
    <row r="14780" hidden="1" x14ac:dyDescent="0.2"/>
    <row r="14781" hidden="1" x14ac:dyDescent="0.2"/>
    <row r="14782" hidden="1" x14ac:dyDescent="0.2"/>
    <row r="14783" hidden="1" x14ac:dyDescent="0.2"/>
    <row r="14784" hidden="1" x14ac:dyDescent="0.2"/>
    <row r="14785" hidden="1" x14ac:dyDescent="0.2"/>
    <row r="14786" hidden="1" x14ac:dyDescent="0.2"/>
    <row r="14787" hidden="1" x14ac:dyDescent="0.2"/>
    <row r="14788" hidden="1" x14ac:dyDescent="0.2"/>
    <row r="14789" hidden="1" x14ac:dyDescent="0.2"/>
    <row r="14790" hidden="1" x14ac:dyDescent="0.2"/>
    <row r="14791" hidden="1" x14ac:dyDescent="0.2"/>
    <row r="14792" hidden="1" x14ac:dyDescent="0.2"/>
    <row r="14793" hidden="1" x14ac:dyDescent="0.2"/>
    <row r="14794" hidden="1" x14ac:dyDescent="0.2"/>
    <row r="14795" hidden="1" x14ac:dyDescent="0.2"/>
    <row r="14796" hidden="1" x14ac:dyDescent="0.2"/>
    <row r="14797" hidden="1" x14ac:dyDescent="0.2"/>
    <row r="14798" hidden="1" x14ac:dyDescent="0.2"/>
    <row r="14799" hidden="1" x14ac:dyDescent="0.2"/>
    <row r="14800" hidden="1" x14ac:dyDescent="0.2"/>
    <row r="14801" hidden="1" x14ac:dyDescent="0.2"/>
    <row r="14802" hidden="1" x14ac:dyDescent="0.2"/>
    <row r="14803" hidden="1" x14ac:dyDescent="0.2"/>
    <row r="14804" hidden="1" x14ac:dyDescent="0.2"/>
    <row r="14805" hidden="1" x14ac:dyDescent="0.2"/>
    <row r="14806" hidden="1" x14ac:dyDescent="0.2"/>
    <row r="14807" hidden="1" x14ac:dyDescent="0.2"/>
    <row r="14808" hidden="1" x14ac:dyDescent="0.2"/>
    <row r="14809" hidden="1" x14ac:dyDescent="0.2"/>
    <row r="14810" hidden="1" x14ac:dyDescent="0.2"/>
    <row r="14811" hidden="1" x14ac:dyDescent="0.2"/>
    <row r="14812" hidden="1" x14ac:dyDescent="0.2"/>
    <row r="14813" hidden="1" x14ac:dyDescent="0.2"/>
    <row r="14814" hidden="1" x14ac:dyDescent="0.2"/>
    <row r="14815" hidden="1" x14ac:dyDescent="0.2"/>
    <row r="14816" hidden="1" x14ac:dyDescent="0.2"/>
    <row r="14817" hidden="1" x14ac:dyDescent="0.2"/>
    <row r="14818" hidden="1" x14ac:dyDescent="0.2"/>
    <row r="14819" hidden="1" x14ac:dyDescent="0.2"/>
    <row r="14820" hidden="1" x14ac:dyDescent="0.2"/>
    <row r="14821" hidden="1" x14ac:dyDescent="0.2"/>
    <row r="14822" hidden="1" x14ac:dyDescent="0.2"/>
    <row r="14823" hidden="1" x14ac:dyDescent="0.2"/>
    <row r="14824" hidden="1" x14ac:dyDescent="0.2"/>
    <row r="14825" hidden="1" x14ac:dyDescent="0.2"/>
    <row r="14826" hidden="1" x14ac:dyDescent="0.2"/>
    <row r="14827" hidden="1" x14ac:dyDescent="0.2"/>
    <row r="14828" hidden="1" x14ac:dyDescent="0.2"/>
    <row r="14829" hidden="1" x14ac:dyDescent="0.2"/>
    <row r="14830" hidden="1" x14ac:dyDescent="0.2"/>
    <row r="14831" hidden="1" x14ac:dyDescent="0.2"/>
    <row r="14832" hidden="1" x14ac:dyDescent="0.2"/>
    <row r="14833" hidden="1" x14ac:dyDescent="0.2"/>
    <row r="14834" hidden="1" x14ac:dyDescent="0.2"/>
    <row r="14835" hidden="1" x14ac:dyDescent="0.2"/>
    <row r="14836" hidden="1" x14ac:dyDescent="0.2"/>
    <row r="14837" hidden="1" x14ac:dyDescent="0.2"/>
    <row r="14838" hidden="1" x14ac:dyDescent="0.2"/>
    <row r="14839" hidden="1" x14ac:dyDescent="0.2"/>
    <row r="14840" hidden="1" x14ac:dyDescent="0.2"/>
    <row r="14841" hidden="1" x14ac:dyDescent="0.2"/>
    <row r="14842" hidden="1" x14ac:dyDescent="0.2"/>
    <row r="14843" hidden="1" x14ac:dyDescent="0.2"/>
    <row r="14844" hidden="1" x14ac:dyDescent="0.2"/>
    <row r="14845" hidden="1" x14ac:dyDescent="0.2"/>
    <row r="14846" hidden="1" x14ac:dyDescent="0.2"/>
    <row r="14847" hidden="1" x14ac:dyDescent="0.2"/>
    <row r="14848" hidden="1" x14ac:dyDescent="0.2"/>
    <row r="14849" hidden="1" x14ac:dyDescent="0.2"/>
    <row r="14850" hidden="1" x14ac:dyDescent="0.2"/>
    <row r="14851" hidden="1" x14ac:dyDescent="0.2"/>
    <row r="14852" hidden="1" x14ac:dyDescent="0.2"/>
    <row r="14853" hidden="1" x14ac:dyDescent="0.2"/>
    <row r="14854" hidden="1" x14ac:dyDescent="0.2"/>
    <row r="14855" hidden="1" x14ac:dyDescent="0.2"/>
    <row r="14856" hidden="1" x14ac:dyDescent="0.2"/>
    <row r="14857" hidden="1" x14ac:dyDescent="0.2"/>
    <row r="14858" hidden="1" x14ac:dyDescent="0.2"/>
    <row r="14859" hidden="1" x14ac:dyDescent="0.2"/>
    <row r="14860" hidden="1" x14ac:dyDescent="0.2"/>
    <row r="14861" hidden="1" x14ac:dyDescent="0.2"/>
    <row r="14862" hidden="1" x14ac:dyDescent="0.2"/>
    <row r="14863" hidden="1" x14ac:dyDescent="0.2"/>
    <row r="14864" hidden="1" x14ac:dyDescent="0.2"/>
    <row r="14865" hidden="1" x14ac:dyDescent="0.2"/>
    <row r="14866" hidden="1" x14ac:dyDescent="0.2"/>
    <row r="14867" hidden="1" x14ac:dyDescent="0.2"/>
    <row r="14868" hidden="1" x14ac:dyDescent="0.2"/>
    <row r="14869" hidden="1" x14ac:dyDescent="0.2"/>
    <row r="14870" hidden="1" x14ac:dyDescent="0.2"/>
    <row r="14871" hidden="1" x14ac:dyDescent="0.2"/>
    <row r="14872" hidden="1" x14ac:dyDescent="0.2"/>
    <row r="14873" hidden="1" x14ac:dyDescent="0.2"/>
    <row r="14874" hidden="1" x14ac:dyDescent="0.2"/>
    <row r="14875" hidden="1" x14ac:dyDescent="0.2"/>
    <row r="14876" hidden="1" x14ac:dyDescent="0.2"/>
    <row r="14877" hidden="1" x14ac:dyDescent="0.2"/>
    <row r="14878" hidden="1" x14ac:dyDescent="0.2"/>
    <row r="14879" hidden="1" x14ac:dyDescent="0.2"/>
    <row r="14880" hidden="1" x14ac:dyDescent="0.2"/>
    <row r="14881" hidden="1" x14ac:dyDescent="0.2"/>
    <row r="14882" hidden="1" x14ac:dyDescent="0.2"/>
    <row r="14883" hidden="1" x14ac:dyDescent="0.2"/>
    <row r="14884" hidden="1" x14ac:dyDescent="0.2"/>
    <row r="14885" hidden="1" x14ac:dyDescent="0.2"/>
    <row r="14886" hidden="1" x14ac:dyDescent="0.2"/>
    <row r="14887" hidden="1" x14ac:dyDescent="0.2"/>
    <row r="14888" hidden="1" x14ac:dyDescent="0.2"/>
    <row r="14889" hidden="1" x14ac:dyDescent="0.2"/>
    <row r="14890" hidden="1" x14ac:dyDescent="0.2"/>
    <row r="14891" hidden="1" x14ac:dyDescent="0.2"/>
    <row r="14892" hidden="1" x14ac:dyDescent="0.2"/>
    <row r="14893" hidden="1" x14ac:dyDescent="0.2"/>
    <row r="14894" hidden="1" x14ac:dyDescent="0.2"/>
    <row r="14895" hidden="1" x14ac:dyDescent="0.2"/>
    <row r="14896" hidden="1" x14ac:dyDescent="0.2"/>
    <row r="14897" hidden="1" x14ac:dyDescent="0.2"/>
    <row r="14898" hidden="1" x14ac:dyDescent="0.2"/>
    <row r="14899" hidden="1" x14ac:dyDescent="0.2"/>
    <row r="14900" hidden="1" x14ac:dyDescent="0.2"/>
    <row r="14901" hidden="1" x14ac:dyDescent="0.2"/>
    <row r="14902" hidden="1" x14ac:dyDescent="0.2"/>
    <row r="14903" hidden="1" x14ac:dyDescent="0.2"/>
    <row r="14904" hidden="1" x14ac:dyDescent="0.2"/>
    <row r="14905" hidden="1" x14ac:dyDescent="0.2"/>
    <row r="14906" hidden="1" x14ac:dyDescent="0.2"/>
    <row r="14907" hidden="1" x14ac:dyDescent="0.2"/>
    <row r="14908" hidden="1" x14ac:dyDescent="0.2"/>
    <row r="14909" hidden="1" x14ac:dyDescent="0.2"/>
    <row r="14910" hidden="1" x14ac:dyDescent="0.2"/>
    <row r="14911" hidden="1" x14ac:dyDescent="0.2"/>
    <row r="14912" hidden="1" x14ac:dyDescent="0.2"/>
    <row r="14913" hidden="1" x14ac:dyDescent="0.2"/>
    <row r="14914" hidden="1" x14ac:dyDescent="0.2"/>
    <row r="14915" hidden="1" x14ac:dyDescent="0.2"/>
    <row r="14916" hidden="1" x14ac:dyDescent="0.2"/>
    <row r="14917" hidden="1" x14ac:dyDescent="0.2"/>
    <row r="14918" hidden="1" x14ac:dyDescent="0.2"/>
    <row r="14919" hidden="1" x14ac:dyDescent="0.2"/>
    <row r="14920" hidden="1" x14ac:dyDescent="0.2"/>
    <row r="14921" hidden="1" x14ac:dyDescent="0.2"/>
    <row r="14922" hidden="1" x14ac:dyDescent="0.2"/>
    <row r="14923" hidden="1" x14ac:dyDescent="0.2"/>
    <row r="14924" hidden="1" x14ac:dyDescent="0.2"/>
    <row r="14925" hidden="1" x14ac:dyDescent="0.2"/>
    <row r="14926" hidden="1" x14ac:dyDescent="0.2"/>
    <row r="14927" hidden="1" x14ac:dyDescent="0.2"/>
    <row r="14928" hidden="1" x14ac:dyDescent="0.2"/>
    <row r="14929" hidden="1" x14ac:dyDescent="0.2"/>
    <row r="14930" hidden="1" x14ac:dyDescent="0.2"/>
    <row r="14931" hidden="1" x14ac:dyDescent="0.2"/>
    <row r="14932" hidden="1" x14ac:dyDescent="0.2"/>
    <row r="14933" hidden="1" x14ac:dyDescent="0.2"/>
    <row r="14934" hidden="1" x14ac:dyDescent="0.2"/>
    <row r="14935" hidden="1" x14ac:dyDescent="0.2"/>
    <row r="14936" hidden="1" x14ac:dyDescent="0.2"/>
    <row r="14937" hidden="1" x14ac:dyDescent="0.2"/>
    <row r="14938" hidden="1" x14ac:dyDescent="0.2"/>
    <row r="14939" hidden="1" x14ac:dyDescent="0.2"/>
    <row r="14940" hidden="1" x14ac:dyDescent="0.2"/>
    <row r="14941" hidden="1" x14ac:dyDescent="0.2"/>
    <row r="14942" hidden="1" x14ac:dyDescent="0.2"/>
    <row r="14943" hidden="1" x14ac:dyDescent="0.2"/>
    <row r="14944" hidden="1" x14ac:dyDescent="0.2"/>
    <row r="14945" hidden="1" x14ac:dyDescent="0.2"/>
    <row r="14946" hidden="1" x14ac:dyDescent="0.2"/>
    <row r="14947" hidden="1" x14ac:dyDescent="0.2"/>
    <row r="14948" hidden="1" x14ac:dyDescent="0.2"/>
    <row r="14949" hidden="1" x14ac:dyDescent="0.2"/>
    <row r="14950" hidden="1" x14ac:dyDescent="0.2"/>
    <row r="14951" hidden="1" x14ac:dyDescent="0.2"/>
    <row r="14952" hidden="1" x14ac:dyDescent="0.2"/>
    <row r="14953" hidden="1" x14ac:dyDescent="0.2"/>
    <row r="14954" hidden="1" x14ac:dyDescent="0.2"/>
    <row r="14955" hidden="1" x14ac:dyDescent="0.2"/>
    <row r="14956" hidden="1" x14ac:dyDescent="0.2"/>
    <row r="14957" hidden="1" x14ac:dyDescent="0.2"/>
    <row r="14958" hidden="1" x14ac:dyDescent="0.2"/>
    <row r="14959" hidden="1" x14ac:dyDescent="0.2"/>
    <row r="14960" hidden="1" x14ac:dyDescent="0.2"/>
    <row r="14961" hidden="1" x14ac:dyDescent="0.2"/>
    <row r="14962" hidden="1" x14ac:dyDescent="0.2"/>
    <row r="14963" hidden="1" x14ac:dyDescent="0.2"/>
    <row r="14964" hidden="1" x14ac:dyDescent="0.2"/>
    <row r="14965" hidden="1" x14ac:dyDescent="0.2"/>
    <row r="14966" hidden="1" x14ac:dyDescent="0.2"/>
    <row r="14967" hidden="1" x14ac:dyDescent="0.2"/>
    <row r="14968" hidden="1" x14ac:dyDescent="0.2"/>
    <row r="14969" hidden="1" x14ac:dyDescent="0.2"/>
    <row r="14970" hidden="1" x14ac:dyDescent="0.2"/>
    <row r="14971" hidden="1" x14ac:dyDescent="0.2"/>
    <row r="14972" hidden="1" x14ac:dyDescent="0.2"/>
    <row r="14973" hidden="1" x14ac:dyDescent="0.2"/>
    <row r="14974" hidden="1" x14ac:dyDescent="0.2"/>
    <row r="14975" hidden="1" x14ac:dyDescent="0.2"/>
    <row r="14976" hidden="1" x14ac:dyDescent="0.2"/>
    <row r="14977" hidden="1" x14ac:dyDescent="0.2"/>
    <row r="14978" hidden="1" x14ac:dyDescent="0.2"/>
    <row r="14979" hidden="1" x14ac:dyDescent="0.2"/>
    <row r="14980" hidden="1" x14ac:dyDescent="0.2"/>
    <row r="14981" hidden="1" x14ac:dyDescent="0.2"/>
    <row r="14982" hidden="1" x14ac:dyDescent="0.2"/>
    <row r="14983" hidden="1" x14ac:dyDescent="0.2"/>
    <row r="14984" hidden="1" x14ac:dyDescent="0.2"/>
    <row r="14985" hidden="1" x14ac:dyDescent="0.2"/>
    <row r="14986" hidden="1" x14ac:dyDescent="0.2"/>
    <row r="14987" hidden="1" x14ac:dyDescent="0.2"/>
    <row r="14988" hidden="1" x14ac:dyDescent="0.2"/>
    <row r="14989" hidden="1" x14ac:dyDescent="0.2"/>
    <row r="14990" hidden="1" x14ac:dyDescent="0.2"/>
    <row r="14991" hidden="1" x14ac:dyDescent="0.2"/>
    <row r="14992" hidden="1" x14ac:dyDescent="0.2"/>
    <row r="14993" hidden="1" x14ac:dyDescent="0.2"/>
    <row r="14994" hidden="1" x14ac:dyDescent="0.2"/>
    <row r="14995" hidden="1" x14ac:dyDescent="0.2"/>
    <row r="14996" hidden="1" x14ac:dyDescent="0.2"/>
    <row r="14997" hidden="1" x14ac:dyDescent="0.2"/>
    <row r="14998" hidden="1" x14ac:dyDescent="0.2"/>
    <row r="14999" hidden="1" x14ac:dyDescent="0.2"/>
    <row r="15000" hidden="1" x14ac:dyDescent="0.2"/>
    <row r="15001" hidden="1" x14ac:dyDescent="0.2"/>
    <row r="15002" hidden="1" x14ac:dyDescent="0.2"/>
    <row r="15003" hidden="1" x14ac:dyDescent="0.2"/>
    <row r="15004" hidden="1" x14ac:dyDescent="0.2"/>
    <row r="15005" hidden="1" x14ac:dyDescent="0.2"/>
    <row r="15006" hidden="1" x14ac:dyDescent="0.2"/>
    <row r="15007" hidden="1" x14ac:dyDescent="0.2"/>
    <row r="15008" hidden="1" x14ac:dyDescent="0.2"/>
    <row r="15009" hidden="1" x14ac:dyDescent="0.2"/>
    <row r="15010" hidden="1" x14ac:dyDescent="0.2"/>
    <row r="15011" hidden="1" x14ac:dyDescent="0.2"/>
    <row r="15012" hidden="1" x14ac:dyDescent="0.2"/>
    <row r="15013" hidden="1" x14ac:dyDescent="0.2"/>
    <row r="15014" hidden="1" x14ac:dyDescent="0.2"/>
    <row r="15015" hidden="1" x14ac:dyDescent="0.2"/>
    <row r="15016" hidden="1" x14ac:dyDescent="0.2"/>
    <row r="15017" hidden="1" x14ac:dyDescent="0.2"/>
    <row r="15018" hidden="1" x14ac:dyDescent="0.2"/>
    <row r="15019" hidden="1" x14ac:dyDescent="0.2"/>
    <row r="15020" hidden="1" x14ac:dyDescent="0.2"/>
    <row r="15021" hidden="1" x14ac:dyDescent="0.2"/>
    <row r="15022" hidden="1" x14ac:dyDescent="0.2"/>
    <row r="15023" hidden="1" x14ac:dyDescent="0.2"/>
    <row r="15024" hidden="1" x14ac:dyDescent="0.2"/>
    <row r="15025" hidden="1" x14ac:dyDescent="0.2"/>
    <row r="15026" hidden="1" x14ac:dyDescent="0.2"/>
    <row r="15027" hidden="1" x14ac:dyDescent="0.2"/>
    <row r="15028" hidden="1" x14ac:dyDescent="0.2"/>
    <row r="15029" hidden="1" x14ac:dyDescent="0.2"/>
    <row r="15030" hidden="1" x14ac:dyDescent="0.2"/>
    <row r="15031" hidden="1" x14ac:dyDescent="0.2"/>
    <row r="15032" hidden="1" x14ac:dyDescent="0.2"/>
    <row r="15033" hidden="1" x14ac:dyDescent="0.2"/>
    <row r="15034" hidden="1" x14ac:dyDescent="0.2"/>
    <row r="15035" hidden="1" x14ac:dyDescent="0.2"/>
    <row r="15036" hidden="1" x14ac:dyDescent="0.2"/>
    <row r="15037" hidden="1" x14ac:dyDescent="0.2"/>
    <row r="15038" hidden="1" x14ac:dyDescent="0.2"/>
    <row r="15039" hidden="1" x14ac:dyDescent="0.2"/>
    <row r="15040" hidden="1" x14ac:dyDescent="0.2"/>
    <row r="15041" hidden="1" x14ac:dyDescent="0.2"/>
    <row r="15042" hidden="1" x14ac:dyDescent="0.2"/>
    <row r="15043" hidden="1" x14ac:dyDescent="0.2"/>
    <row r="15044" hidden="1" x14ac:dyDescent="0.2"/>
    <row r="15045" hidden="1" x14ac:dyDescent="0.2"/>
    <row r="15046" hidden="1" x14ac:dyDescent="0.2"/>
    <row r="15047" hidden="1" x14ac:dyDescent="0.2"/>
    <row r="15048" hidden="1" x14ac:dyDescent="0.2"/>
    <row r="15049" hidden="1" x14ac:dyDescent="0.2"/>
    <row r="15050" hidden="1" x14ac:dyDescent="0.2"/>
    <row r="15051" hidden="1" x14ac:dyDescent="0.2"/>
    <row r="15052" hidden="1" x14ac:dyDescent="0.2"/>
    <row r="15053" hidden="1" x14ac:dyDescent="0.2"/>
    <row r="15054" hidden="1" x14ac:dyDescent="0.2"/>
    <row r="15055" hidden="1" x14ac:dyDescent="0.2"/>
    <row r="15056" hidden="1" x14ac:dyDescent="0.2"/>
    <row r="15057" hidden="1" x14ac:dyDescent="0.2"/>
    <row r="15058" hidden="1" x14ac:dyDescent="0.2"/>
    <row r="15059" hidden="1" x14ac:dyDescent="0.2"/>
    <row r="15060" hidden="1" x14ac:dyDescent="0.2"/>
    <row r="15061" hidden="1" x14ac:dyDescent="0.2"/>
    <row r="15062" hidden="1" x14ac:dyDescent="0.2"/>
    <row r="15063" hidden="1" x14ac:dyDescent="0.2"/>
    <row r="15064" hidden="1" x14ac:dyDescent="0.2"/>
    <row r="15065" hidden="1" x14ac:dyDescent="0.2"/>
    <row r="15066" hidden="1" x14ac:dyDescent="0.2"/>
    <row r="15067" hidden="1" x14ac:dyDescent="0.2"/>
    <row r="15068" hidden="1" x14ac:dyDescent="0.2"/>
    <row r="15069" hidden="1" x14ac:dyDescent="0.2"/>
    <row r="15070" hidden="1" x14ac:dyDescent="0.2"/>
    <row r="15071" hidden="1" x14ac:dyDescent="0.2"/>
    <row r="15072" hidden="1" x14ac:dyDescent="0.2"/>
    <row r="15073" hidden="1" x14ac:dyDescent="0.2"/>
    <row r="15074" hidden="1" x14ac:dyDescent="0.2"/>
    <row r="15075" hidden="1" x14ac:dyDescent="0.2"/>
    <row r="15076" hidden="1" x14ac:dyDescent="0.2"/>
    <row r="15077" hidden="1" x14ac:dyDescent="0.2"/>
    <row r="15078" hidden="1" x14ac:dyDescent="0.2"/>
    <row r="15079" hidden="1" x14ac:dyDescent="0.2"/>
    <row r="15080" hidden="1" x14ac:dyDescent="0.2"/>
    <row r="15081" hidden="1" x14ac:dyDescent="0.2"/>
    <row r="15082" hidden="1" x14ac:dyDescent="0.2"/>
    <row r="15083" hidden="1" x14ac:dyDescent="0.2"/>
    <row r="15084" hidden="1" x14ac:dyDescent="0.2"/>
    <row r="15085" hidden="1" x14ac:dyDescent="0.2"/>
    <row r="15086" hidden="1" x14ac:dyDescent="0.2"/>
    <row r="15087" hidden="1" x14ac:dyDescent="0.2"/>
    <row r="15088" hidden="1" x14ac:dyDescent="0.2"/>
    <row r="15089" hidden="1" x14ac:dyDescent="0.2"/>
    <row r="15090" hidden="1" x14ac:dyDescent="0.2"/>
    <row r="15091" hidden="1" x14ac:dyDescent="0.2"/>
    <row r="15092" hidden="1" x14ac:dyDescent="0.2"/>
    <row r="15093" hidden="1" x14ac:dyDescent="0.2"/>
    <row r="15094" hidden="1" x14ac:dyDescent="0.2"/>
    <row r="15095" hidden="1" x14ac:dyDescent="0.2"/>
    <row r="15096" hidden="1" x14ac:dyDescent="0.2"/>
    <row r="15097" hidden="1" x14ac:dyDescent="0.2"/>
    <row r="15098" hidden="1" x14ac:dyDescent="0.2"/>
    <row r="15099" hidden="1" x14ac:dyDescent="0.2"/>
    <row r="15100" hidden="1" x14ac:dyDescent="0.2"/>
    <row r="15101" hidden="1" x14ac:dyDescent="0.2"/>
    <row r="15102" hidden="1" x14ac:dyDescent="0.2"/>
    <row r="15103" hidden="1" x14ac:dyDescent="0.2"/>
    <row r="15104" hidden="1" x14ac:dyDescent="0.2"/>
    <row r="15105" hidden="1" x14ac:dyDescent="0.2"/>
    <row r="15106" hidden="1" x14ac:dyDescent="0.2"/>
    <row r="15107" hidden="1" x14ac:dyDescent="0.2"/>
    <row r="15108" hidden="1" x14ac:dyDescent="0.2"/>
    <row r="15109" hidden="1" x14ac:dyDescent="0.2"/>
    <row r="15110" hidden="1" x14ac:dyDescent="0.2"/>
    <row r="15111" hidden="1" x14ac:dyDescent="0.2"/>
    <row r="15112" hidden="1" x14ac:dyDescent="0.2"/>
    <row r="15113" hidden="1" x14ac:dyDescent="0.2"/>
    <row r="15114" hidden="1" x14ac:dyDescent="0.2"/>
    <row r="15115" hidden="1" x14ac:dyDescent="0.2"/>
    <row r="15116" hidden="1" x14ac:dyDescent="0.2"/>
    <row r="15117" hidden="1" x14ac:dyDescent="0.2"/>
    <row r="15118" hidden="1" x14ac:dyDescent="0.2"/>
    <row r="15119" hidden="1" x14ac:dyDescent="0.2"/>
    <row r="15120" hidden="1" x14ac:dyDescent="0.2"/>
    <row r="15121" hidden="1" x14ac:dyDescent="0.2"/>
    <row r="15122" hidden="1" x14ac:dyDescent="0.2"/>
    <row r="15123" hidden="1" x14ac:dyDescent="0.2"/>
    <row r="15124" hidden="1" x14ac:dyDescent="0.2"/>
    <row r="15125" hidden="1" x14ac:dyDescent="0.2"/>
    <row r="15126" hidden="1" x14ac:dyDescent="0.2"/>
    <row r="15127" hidden="1" x14ac:dyDescent="0.2"/>
    <row r="15128" hidden="1" x14ac:dyDescent="0.2"/>
    <row r="15129" hidden="1" x14ac:dyDescent="0.2"/>
    <row r="15130" hidden="1" x14ac:dyDescent="0.2"/>
    <row r="15131" hidden="1" x14ac:dyDescent="0.2"/>
    <row r="15132" hidden="1" x14ac:dyDescent="0.2"/>
    <row r="15133" hidden="1" x14ac:dyDescent="0.2"/>
    <row r="15134" hidden="1" x14ac:dyDescent="0.2"/>
    <row r="15135" hidden="1" x14ac:dyDescent="0.2"/>
    <row r="15136" hidden="1" x14ac:dyDescent="0.2"/>
    <row r="15137" hidden="1" x14ac:dyDescent="0.2"/>
    <row r="15138" hidden="1" x14ac:dyDescent="0.2"/>
    <row r="15139" hidden="1" x14ac:dyDescent="0.2"/>
    <row r="15140" hidden="1" x14ac:dyDescent="0.2"/>
    <row r="15141" hidden="1" x14ac:dyDescent="0.2"/>
    <row r="15142" hidden="1" x14ac:dyDescent="0.2"/>
    <row r="15143" hidden="1" x14ac:dyDescent="0.2"/>
    <row r="15144" hidden="1" x14ac:dyDescent="0.2"/>
    <row r="15145" hidden="1" x14ac:dyDescent="0.2"/>
    <row r="15146" hidden="1" x14ac:dyDescent="0.2"/>
    <row r="15147" hidden="1" x14ac:dyDescent="0.2"/>
    <row r="15148" hidden="1" x14ac:dyDescent="0.2"/>
    <row r="15149" hidden="1" x14ac:dyDescent="0.2"/>
    <row r="15150" hidden="1" x14ac:dyDescent="0.2"/>
    <row r="15151" hidden="1" x14ac:dyDescent="0.2"/>
    <row r="15152" hidden="1" x14ac:dyDescent="0.2"/>
    <row r="15153" hidden="1" x14ac:dyDescent="0.2"/>
    <row r="15154" hidden="1" x14ac:dyDescent="0.2"/>
    <row r="15155" hidden="1" x14ac:dyDescent="0.2"/>
    <row r="15156" hidden="1" x14ac:dyDescent="0.2"/>
    <row r="15157" hidden="1" x14ac:dyDescent="0.2"/>
    <row r="15158" hidden="1" x14ac:dyDescent="0.2"/>
    <row r="15159" hidden="1" x14ac:dyDescent="0.2"/>
    <row r="15160" hidden="1" x14ac:dyDescent="0.2"/>
    <row r="15161" hidden="1" x14ac:dyDescent="0.2"/>
    <row r="15162" hidden="1" x14ac:dyDescent="0.2"/>
    <row r="15163" hidden="1" x14ac:dyDescent="0.2"/>
    <row r="15164" hidden="1" x14ac:dyDescent="0.2"/>
    <row r="15165" hidden="1" x14ac:dyDescent="0.2"/>
    <row r="15166" hidden="1" x14ac:dyDescent="0.2"/>
    <row r="15167" hidden="1" x14ac:dyDescent="0.2"/>
    <row r="15168" hidden="1" x14ac:dyDescent="0.2"/>
    <row r="15169" hidden="1" x14ac:dyDescent="0.2"/>
    <row r="15170" hidden="1" x14ac:dyDescent="0.2"/>
    <row r="15171" hidden="1" x14ac:dyDescent="0.2"/>
    <row r="15172" hidden="1" x14ac:dyDescent="0.2"/>
    <row r="15173" hidden="1" x14ac:dyDescent="0.2"/>
    <row r="15174" hidden="1" x14ac:dyDescent="0.2"/>
    <row r="15175" hidden="1" x14ac:dyDescent="0.2"/>
    <row r="15176" hidden="1" x14ac:dyDescent="0.2"/>
    <row r="15177" hidden="1" x14ac:dyDescent="0.2"/>
    <row r="15178" hidden="1" x14ac:dyDescent="0.2"/>
    <row r="15179" hidden="1" x14ac:dyDescent="0.2"/>
    <row r="15180" hidden="1" x14ac:dyDescent="0.2"/>
    <row r="15181" hidden="1" x14ac:dyDescent="0.2"/>
    <row r="15182" hidden="1" x14ac:dyDescent="0.2"/>
    <row r="15183" hidden="1" x14ac:dyDescent="0.2"/>
    <row r="15184" hidden="1" x14ac:dyDescent="0.2"/>
    <row r="15185" hidden="1" x14ac:dyDescent="0.2"/>
    <row r="15186" hidden="1" x14ac:dyDescent="0.2"/>
    <row r="15187" hidden="1" x14ac:dyDescent="0.2"/>
    <row r="15188" hidden="1" x14ac:dyDescent="0.2"/>
    <row r="15189" hidden="1" x14ac:dyDescent="0.2"/>
    <row r="15190" hidden="1" x14ac:dyDescent="0.2"/>
    <row r="15191" hidden="1" x14ac:dyDescent="0.2"/>
    <row r="15192" hidden="1" x14ac:dyDescent="0.2"/>
    <row r="15193" hidden="1" x14ac:dyDescent="0.2"/>
    <row r="15194" hidden="1" x14ac:dyDescent="0.2"/>
    <row r="15195" hidden="1" x14ac:dyDescent="0.2"/>
    <row r="15196" hidden="1" x14ac:dyDescent="0.2"/>
    <row r="15197" hidden="1" x14ac:dyDescent="0.2"/>
    <row r="15198" hidden="1" x14ac:dyDescent="0.2"/>
    <row r="15199" hidden="1" x14ac:dyDescent="0.2"/>
    <row r="15200" hidden="1" x14ac:dyDescent="0.2"/>
    <row r="15201" hidden="1" x14ac:dyDescent="0.2"/>
    <row r="15202" hidden="1" x14ac:dyDescent="0.2"/>
    <row r="15203" hidden="1" x14ac:dyDescent="0.2"/>
    <row r="15204" hidden="1" x14ac:dyDescent="0.2"/>
    <row r="15205" hidden="1" x14ac:dyDescent="0.2"/>
    <row r="15206" hidden="1" x14ac:dyDescent="0.2"/>
    <row r="15207" hidden="1" x14ac:dyDescent="0.2"/>
    <row r="15208" hidden="1" x14ac:dyDescent="0.2"/>
    <row r="15209" hidden="1" x14ac:dyDescent="0.2"/>
    <row r="15210" hidden="1" x14ac:dyDescent="0.2"/>
    <row r="15211" hidden="1" x14ac:dyDescent="0.2"/>
    <row r="15212" hidden="1" x14ac:dyDescent="0.2"/>
    <row r="15213" hidden="1" x14ac:dyDescent="0.2"/>
    <row r="15214" hidden="1" x14ac:dyDescent="0.2"/>
    <row r="15215" hidden="1" x14ac:dyDescent="0.2"/>
    <row r="15216" hidden="1" x14ac:dyDescent="0.2"/>
    <row r="15217" hidden="1" x14ac:dyDescent="0.2"/>
    <row r="15218" hidden="1" x14ac:dyDescent="0.2"/>
    <row r="15219" hidden="1" x14ac:dyDescent="0.2"/>
    <row r="15220" hidden="1" x14ac:dyDescent="0.2"/>
    <row r="15221" hidden="1" x14ac:dyDescent="0.2"/>
    <row r="15222" hidden="1" x14ac:dyDescent="0.2"/>
    <row r="15223" hidden="1" x14ac:dyDescent="0.2"/>
    <row r="15224" hidden="1" x14ac:dyDescent="0.2"/>
    <row r="15225" hidden="1" x14ac:dyDescent="0.2"/>
    <row r="15226" hidden="1" x14ac:dyDescent="0.2"/>
    <row r="15227" hidden="1" x14ac:dyDescent="0.2"/>
    <row r="15228" hidden="1" x14ac:dyDescent="0.2"/>
    <row r="15229" hidden="1" x14ac:dyDescent="0.2"/>
    <row r="15230" hidden="1" x14ac:dyDescent="0.2"/>
    <row r="15231" hidden="1" x14ac:dyDescent="0.2"/>
    <row r="15232" hidden="1" x14ac:dyDescent="0.2"/>
    <row r="15233" hidden="1" x14ac:dyDescent="0.2"/>
    <row r="15234" hidden="1" x14ac:dyDescent="0.2"/>
    <row r="15235" hidden="1" x14ac:dyDescent="0.2"/>
    <row r="15236" hidden="1" x14ac:dyDescent="0.2"/>
    <row r="15237" hidden="1" x14ac:dyDescent="0.2"/>
    <row r="15238" hidden="1" x14ac:dyDescent="0.2"/>
    <row r="15239" hidden="1" x14ac:dyDescent="0.2"/>
    <row r="15240" hidden="1" x14ac:dyDescent="0.2"/>
    <row r="15241" hidden="1" x14ac:dyDescent="0.2"/>
    <row r="15242" hidden="1" x14ac:dyDescent="0.2"/>
    <row r="15243" hidden="1" x14ac:dyDescent="0.2"/>
    <row r="15244" hidden="1" x14ac:dyDescent="0.2"/>
    <row r="15245" hidden="1" x14ac:dyDescent="0.2"/>
    <row r="15246" hidden="1" x14ac:dyDescent="0.2"/>
    <row r="15247" hidden="1" x14ac:dyDescent="0.2"/>
    <row r="15248" hidden="1" x14ac:dyDescent="0.2"/>
    <row r="15249" hidden="1" x14ac:dyDescent="0.2"/>
    <row r="15250" hidden="1" x14ac:dyDescent="0.2"/>
    <row r="15251" hidden="1" x14ac:dyDescent="0.2"/>
    <row r="15252" hidden="1" x14ac:dyDescent="0.2"/>
    <row r="15253" hidden="1" x14ac:dyDescent="0.2"/>
    <row r="15254" hidden="1" x14ac:dyDescent="0.2"/>
    <row r="15255" hidden="1" x14ac:dyDescent="0.2"/>
    <row r="15256" hidden="1" x14ac:dyDescent="0.2"/>
    <row r="15257" hidden="1" x14ac:dyDescent="0.2"/>
    <row r="15258" hidden="1" x14ac:dyDescent="0.2"/>
    <row r="15259" hidden="1" x14ac:dyDescent="0.2"/>
    <row r="15260" hidden="1" x14ac:dyDescent="0.2"/>
    <row r="15261" hidden="1" x14ac:dyDescent="0.2"/>
    <row r="15262" hidden="1" x14ac:dyDescent="0.2"/>
    <row r="15263" hidden="1" x14ac:dyDescent="0.2"/>
    <row r="15264" hidden="1" x14ac:dyDescent="0.2"/>
    <row r="15265" hidden="1" x14ac:dyDescent="0.2"/>
    <row r="15266" hidden="1" x14ac:dyDescent="0.2"/>
    <row r="15267" hidden="1" x14ac:dyDescent="0.2"/>
    <row r="15268" hidden="1" x14ac:dyDescent="0.2"/>
    <row r="15269" hidden="1" x14ac:dyDescent="0.2"/>
    <row r="15270" hidden="1" x14ac:dyDescent="0.2"/>
    <row r="15271" hidden="1" x14ac:dyDescent="0.2"/>
    <row r="15272" hidden="1" x14ac:dyDescent="0.2"/>
    <row r="15273" hidden="1" x14ac:dyDescent="0.2"/>
    <row r="15274" hidden="1" x14ac:dyDescent="0.2"/>
    <row r="15275" hidden="1" x14ac:dyDescent="0.2"/>
    <row r="15276" hidden="1" x14ac:dyDescent="0.2"/>
    <row r="15277" hidden="1" x14ac:dyDescent="0.2"/>
    <row r="15278" hidden="1" x14ac:dyDescent="0.2"/>
    <row r="15279" hidden="1" x14ac:dyDescent="0.2"/>
    <row r="15280" hidden="1" x14ac:dyDescent="0.2"/>
    <row r="15281" hidden="1" x14ac:dyDescent="0.2"/>
    <row r="15282" hidden="1" x14ac:dyDescent="0.2"/>
    <row r="15283" hidden="1" x14ac:dyDescent="0.2"/>
    <row r="15284" hidden="1" x14ac:dyDescent="0.2"/>
    <row r="15285" hidden="1" x14ac:dyDescent="0.2"/>
    <row r="15286" hidden="1" x14ac:dyDescent="0.2"/>
    <row r="15287" hidden="1" x14ac:dyDescent="0.2"/>
    <row r="15288" hidden="1" x14ac:dyDescent="0.2"/>
    <row r="15289" hidden="1" x14ac:dyDescent="0.2"/>
    <row r="15290" hidden="1" x14ac:dyDescent="0.2"/>
    <row r="15291" hidden="1" x14ac:dyDescent="0.2"/>
    <row r="15292" hidden="1" x14ac:dyDescent="0.2"/>
    <row r="15293" hidden="1" x14ac:dyDescent="0.2"/>
    <row r="15294" hidden="1" x14ac:dyDescent="0.2"/>
    <row r="15295" hidden="1" x14ac:dyDescent="0.2"/>
    <row r="15296" hidden="1" x14ac:dyDescent="0.2"/>
    <row r="15297" hidden="1" x14ac:dyDescent="0.2"/>
    <row r="15298" hidden="1" x14ac:dyDescent="0.2"/>
    <row r="15299" hidden="1" x14ac:dyDescent="0.2"/>
    <row r="15300" hidden="1" x14ac:dyDescent="0.2"/>
    <row r="15301" hidden="1" x14ac:dyDescent="0.2"/>
    <row r="15302" hidden="1" x14ac:dyDescent="0.2"/>
    <row r="15303" hidden="1" x14ac:dyDescent="0.2"/>
    <row r="15304" hidden="1" x14ac:dyDescent="0.2"/>
    <row r="15305" hidden="1" x14ac:dyDescent="0.2"/>
    <row r="15306" hidden="1" x14ac:dyDescent="0.2"/>
    <row r="15307" hidden="1" x14ac:dyDescent="0.2"/>
    <row r="15308" hidden="1" x14ac:dyDescent="0.2"/>
    <row r="15309" hidden="1" x14ac:dyDescent="0.2"/>
    <row r="15310" hidden="1" x14ac:dyDescent="0.2"/>
    <row r="15311" hidden="1" x14ac:dyDescent="0.2"/>
    <row r="15312" hidden="1" x14ac:dyDescent="0.2"/>
    <row r="15313" hidden="1" x14ac:dyDescent="0.2"/>
    <row r="15314" hidden="1" x14ac:dyDescent="0.2"/>
    <row r="15315" hidden="1" x14ac:dyDescent="0.2"/>
    <row r="15316" hidden="1" x14ac:dyDescent="0.2"/>
    <row r="15317" hidden="1" x14ac:dyDescent="0.2"/>
    <row r="15318" hidden="1" x14ac:dyDescent="0.2"/>
    <row r="15319" hidden="1" x14ac:dyDescent="0.2"/>
    <row r="15320" hidden="1" x14ac:dyDescent="0.2"/>
    <row r="15321" hidden="1" x14ac:dyDescent="0.2"/>
    <row r="15322" hidden="1" x14ac:dyDescent="0.2"/>
    <row r="15323" hidden="1" x14ac:dyDescent="0.2"/>
    <row r="15324" hidden="1" x14ac:dyDescent="0.2"/>
    <row r="15325" hidden="1" x14ac:dyDescent="0.2"/>
    <row r="15326" hidden="1" x14ac:dyDescent="0.2"/>
    <row r="15327" hidden="1" x14ac:dyDescent="0.2"/>
    <row r="15328" hidden="1" x14ac:dyDescent="0.2"/>
    <row r="15329" hidden="1" x14ac:dyDescent="0.2"/>
    <row r="15330" hidden="1" x14ac:dyDescent="0.2"/>
    <row r="15331" hidden="1" x14ac:dyDescent="0.2"/>
    <row r="15332" hidden="1" x14ac:dyDescent="0.2"/>
    <row r="15333" hidden="1" x14ac:dyDescent="0.2"/>
    <row r="15334" hidden="1" x14ac:dyDescent="0.2"/>
    <row r="15335" hidden="1" x14ac:dyDescent="0.2"/>
    <row r="15336" hidden="1" x14ac:dyDescent="0.2"/>
    <row r="15337" hidden="1" x14ac:dyDescent="0.2"/>
    <row r="15338" hidden="1" x14ac:dyDescent="0.2"/>
    <row r="15339" hidden="1" x14ac:dyDescent="0.2"/>
    <row r="15340" hidden="1" x14ac:dyDescent="0.2"/>
    <row r="15341" hidden="1" x14ac:dyDescent="0.2"/>
    <row r="15342" hidden="1" x14ac:dyDescent="0.2"/>
    <row r="15343" hidden="1" x14ac:dyDescent="0.2"/>
    <row r="15344" hidden="1" x14ac:dyDescent="0.2"/>
    <row r="15345" hidden="1" x14ac:dyDescent="0.2"/>
    <row r="15346" hidden="1" x14ac:dyDescent="0.2"/>
    <row r="15347" hidden="1" x14ac:dyDescent="0.2"/>
    <row r="15348" hidden="1" x14ac:dyDescent="0.2"/>
    <row r="15349" hidden="1" x14ac:dyDescent="0.2"/>
    <row r="15350" hidden="1" x14ac:dyDescent="0.2"/>
    <row r="15351" hidden="1" x14ac:dyDescent="0.2"/>
    <row r="15352" hidden="1" x14ac:dyDescent="0.2"/>
    <row r="15353" hidden="1" x14ac:dyDescent="0.2"/>
    <row r="15354" hidden="1" x14ac:dyDescent="0.2"/>
    <row r="15355" hidden="1" x14ac:dyDescent="0.2"/>
    <row r="15356" hidden="1" x14ac:dyDescent="0.2"/>
    <row r="15357" hidden="1" x14ac:dyDescent="0.2"/>
    <row r="15358" hidden="1" x14ac:dyDescent="0.2"/>
    <row r="15359" hidden="1" x14ac:dyDescent="0.2"/>
    <row r="15360" hidden="1" x14ac:dyDescent="0.2"/>
    <row r="15361" hidden="1" x14ac:dyDescent="0.2"/>
    <row r="15362" hidden="1" x14ac:dyDescent="0.2"/>
    <row r="15363" hidden="1" x14ac:dyDescent="0.2"/>
    <row r="15364" hidden="1" x14ac:dyDescent="0.2"/>
    <row r="15365" hidden="1" x14ac:dyDescent="0.2"/>
    <row r="15366" hidden="1" x14ac:dyDescent="0.2"/>
    <row r="15367" hidden="1" x14ac:dyDescent="0.2"/>
    <row r="15368" hidden="1" x14ac:dyDescent="0.2"/>
    <row r="15369" hidden="1" x14ac:dyDescent="0.2"/>
    <row r="15370" hidden="1" x14ac:dyDescent="0.2"/>
    <row r="15371" hidden="1" x14ac:dyDescent="0.2"/>
    <row r="15372" hidden="1" x14ac:dyDescent="0.2"/>
    <row r="15373" hidden="1" x14ac:dyDescent="0.2"/>
    <row r="15374" hidden="1" x14ac:dyDescent="0.2"/>
    <row r="15375" hidden="1" x14ac:dyDescent="0.2"/>
    <row r="15376" hidden="1" x14ac:dyDescent="0.2"/>
    <row r="15377" hidden="1" x14ac:dyDescent="0.2"/>
    <row r="15378" hidden="1" x14ac:dyDescent="0.2"/>
    <row r="15379" hidden="1" x14ac:dyDescent="0.2"/>
    <row r="15380" hidden="1" x14ac:dyDescent="0.2"/>
    <row r="15381" hidden="1" x14ac:dyDescent="0.2"/>
    <row r="15382" hidden="1" x14ac:dyDescent="0.2"/>
    <row r="15383" hidden="1" x14ac:dyDescent="0.2"/>
    <row r="15384" hidden="1" x14ac:dyDescent="0.2"/>
    <row r="15385" hidden="1" x14ac:dyDescent="0.2"/>
    <row r="15386" hidden="1" x14ac:dyDescent="0.2"/>
    <row r="15387" hidden="1" x14ac:dyDescent="0.2"/>
    <row r="15388" hidden="1" x14ac:dyDescent="0.2"/>
    <row r="15389" hidden="1" x14ac:dyDescent="0.2"/>
    <row r="15390" hidden="1" x14ac:dyDescent="0.2"/>
    <row r="15391" hidden="1" x14ac:dyDescent="0.2"/>
    <row r="15392" hidden="1" x14ac:dyDescent="0.2"/>
    <row r="15393" hidden="1" x14ac:dyDescent="0.2"/>
    <row r="15394" hidden="1" x14ac:dyDescent="0.2"/>
    <row r="15395" hidden="1" x14ac:dyDescent="0.2"/>
    <row r="15396" hidden="1" x14ac:dyDescent="0.2"/>
    <row r="15397" hidden="1" x14ac:dyDescent="0.2"/>
    <row r="15398" hidden="1" x14ac:dyDescent="0.2"/>
    <row r="15399" hidden="1" x14ac:dyDescent="0.2"/>
    <row r="15400" hidden="1" x14ac:dyDescent="0.2"/>
    <row r="15401" hidden="1" x14ac:dyDescent="0.2"/>
    <row r="15402" hidden="1" x14ac:dyDescent="0.2"/>
    <row r="15403" hidden="1" x14ac:dyDescent="0.2"/>
    <row r="15404" hidden="1" x14ac:dyDescent="0.2"/>
    <row r="15405" hidden="1" x14ac:dyDescent="0.2"/>
    <row r="15406" hidden="1" x14ac:dyDescent="0.2"/>
    <row r="15407" hidden="1" x14ac:dyDescent="0.2"/>
    <row r="15408" hidden="1" x14ac:dyDescent="0.2"/>
    <row r="15409" hidden="1" x14ac:dyDescent="0.2"/>
    <row r="15410" hidden="1" x14ac:dyDescent="0.2"/>
    <row r="15411" hidden="1" x14ac:dyDescent="0.2"/>
    <row r="15412" hidden="1" x14ac:dyDescent="0.2"/>
    <row r="15413" hidden="1" x14ac:dyDescent="0.2"/>
    <row r="15414" hidden="1" x14ac:dyDescent="0.2"/>
    <row r="15415" hidden="1" x14ac:dyDescent="0.2"/>
    <row r="15416" hidden="1" x14ac:dyDescent="0.2"/>
    <row r="15417" hidden="1" x14ac:dyDescent="0.2"/>
    <row r="15418" hidden="1" x14ac:dyDescent="0.2"/>
    <row r="15419" hidden="1" x14ac:dyDescent="0.2"/>
    <row r="15420" hidden="1" x14ac:dyDescent="0.2"/>
    <row r="15421" hidden="1" x14ac:dyDescent="0.2"/>
    <row r="15422" hidden="1" x14ac:dyDescent="0.2"/>
    <row r="15423" hidden="1" x14ac:dyDescent="0.2"/>
    <row r="15424" hidden="1" x14ac:dyDescent="0.2"/>
    <row r="15425" hidden="1" x14ac:dyDescent="0.2"/>
    <row r="15426" hidden="1" x14ac:dyDescent="0.2"/>
    <row r="15427" hidden="1" x14ac:dyDescent="0.2"/>
    <row r="15428" hidden="1" x14ac:dyDescent="0.2"/>
    <row r="15429" hidden="1" x14ac:dyDescent="0.2"/>
    <row r="15430" hidden="1" x14ac:dyDescent="0.2"/>
    <row r="15431" hidden="1" x14ac:dyDescent="0.2"/>
    <row r="15432" hidden="1" x14ac:dyDescent="0.2"/>
    <row r="15433" hidden="1" x14ac:dyDescent="0.2"/>
    <row r="15434" hidden="1" x14ac:dyDescent="0.2"/>
    <row r="15435" hidden="1" x14ac:dyDescent="0.2"/>
    <row r="15436" hidden="1" x14ac:dyDescent="0.2"/>
    <row r="15437" hidden="1" x14ac:dyDescent="0.2"/>
    <row r="15438" hidden="1" x14ac:dyDescent="0.2"/>
    <row r="15439" hidden="1" x14ac:dyDescent="0.2"/>
    <row r="15440" hidden="1" x14ac:dyDescent="0.2"/>
    <row r="15441" hidden="1" x14ac:dyDescent="0.2"/>
    <row r="15442" hidden="1" x14ac:dyDescent="0.2"/>
    <row r="15443" hidden="1" x14ac:dyDescent="0.2"/>
    <row r="15444" hidden="1" x14ac:dyDescent="0.2"/>
    <row r="15445" hidden="1" x14ac:dyDescent="0.2"/>
    <row r="15446" hidden="1" x14ac:dyDescent="0.2"/>
    <row r="15447" hidden="1" x14ac:dyDescent="0.2"/>
    <row r="15448" hidden="1" x14ac:dyDescent="0.2"/>
    <row r="15449" hidden="1" x14ac:dyDescent="0.2"/>
    <row r="15450" hidden="1" x14ac:dyDescent="0.2"/>
    <row r="15451" hidden="1" x14ac:dyDescent="0.2"/>
    <row r="15452" hidden="1" x14ac:dyDescent="0.2"/>
    <row r="15453" hidden="1" x14ac:dyDescent="0.2"/>
    <row r="15454" hidden="1" x14ac:dyDescent="0.2"/>
    <row r="15455" hidden="1" x14ac:dyDescent="0.2"/>
    <row r="15456" hidden="1" x14ac:dyDescent="0.2"/>
    <row r="15457" hidden="1" x14ac:dyDescent="0.2"/>
    <row r="15458" hidden="1" x14ac:dyDescent="0.2"/>
    <row r="15459" hidden="1" x14ac:dyDescent="0.2"/>
    <row r="15460" hidden="1" x14ac:dyDescent="0.2"/>
    <row r="15461" hidden="1" x14ac:dyDescent="0.2"/>
    <row r="15462" hidden="1" x14ac:dyDescent="0.2"/>
    <row r="15463" hidden="1" x14ac:dyDescent="0.2"/>
    <row r="15464" hidden="1" x14ac:dyDescent="0.2"/>
    <row r="15465" hidden="1" x14ac:dyDescent="0.2"/>
    <row r="15466" hidden="1" x14ac:dyDescent="0.2"/>
    <row r="15467" hidden="1" x14ac:dyDescent="0.2"/>
    <row r="15468" hidden="1" x14ac:dyDescent="0.2"/>
    <row r="15469" hidden="1" x14ac:dyDescent="0.2"/>
    <row r="15470" hidden="1" x14ac:dyDescent="0.2"/>
    <row r="15471" hidden="1" x14ac:dyDescent="0.2"/>
    <row r="15472" hidden="1" x14ac:dyDescent="0.2"/>
    <row r="15473" hidden="1" x14ac:dyDescent="0.2"/>
    <row r="15474" hidden="1" x14ac:dyDescent="0.2"/>
    <row r="15475" hidden="1" x14ac:dyDescent="0.2"/>
    <row r="15476" hidden="1" x14ac:dyDescent="0.2"/>
    <row r="15477" hidden="1" x14ac:dyDescent="0.2"/>
    <row r="15478" hidden="1" x14ac:dyDescent="0.2"/>
    <row r="15479" hidden="1" x14ac:dyDescent="0.2"/>
    <row r="15480" hidden="1" x14ac:dyDescent="0.2"/>
    <row r="15481" hidden="1" x14ac:dyDescent="0.2"/>
    <row r="15482" hidden="1" x14ac:dyDescent="0.2"/>
    <row r="15483" hidden="1" x14ac:dyDescent="0.2"/>
    <row r="15484" hidden="1" x14ac:dyDescent="0.2"/>
    <row r="15485" hidden="1" x14ac:dyDescent="0.2"/>
    <row r="15486" hidden="1" x14ac:dyDescent="0.2"/>
    <row r="15487" hidden="1" x14ac:dyDescent="0.2"/>
    <row r="15488" hidden="1" x14ac:dyDescent="0.2"/>
    <row r="15489" hidden="1" x14ac:dyDescent="0.2"/>
    <row r="15490" hidden="1" x14ac:dyDescent="0.2"/>
    <row r="15491" hidden="1" x14ac:dyDescent="0.2"/>
    <row r="15492" hidden="1" x14ac:dyDescent="0.2"/>
    <row r="15493" hidden="1" x14ac:dyDescent="0.2"/>
    <row r="15494" hidden="1" x14ac:dyDescent="0.2"/>
    <row r="15495" hidden="1" x14ac:dyDescent="0.2"/>
    <row r="15496" hidden="1" x14ac:dyDescent="0.2"/>
    <row r="15497" hidden="1" x14ac:dyDescent="0.2"/>
    <row r="15498" hidden="1" x14ac:dyDescent="0.2"/>
    <row r="15499" hidden="1" x14ac:dyDescent="0.2"/>
    <row r="15500" hidden="1" x14ac:dyDescent="0.2"/>
    <row r="15501" hidden="1" x14ac:dyDescent="0.2"/>
    <row r="15502" hidden="1" x14ac:dyDescent="0.2"/>
    <row r="15503" hidden="1" x14ac:dyDescent="0.2"/>
    <row r="15504" hidden="1" x14ac:dyDescent="0.2"/>
    <row r="15505" hidden="1" x14ac:dyDescent="0.2"/>
    <row r="15506" hidden="1" x14ac:dyDescent="0.2"/>
    <row r="15507" hidden="1" x14ac:dyDescent="0.2"/>
    <row r="15508" hidden="1" x14ac:dyDescent="0.2"/>
    <row r="15509" hidden="1" x14ac:dyDescent="0.2"/>
    <row r="15510" hidden="1" x14ac:dyDescent="0.2"/>
    <row r="15511" hidden="1" x14ac:dyDescent="0.2"/>
    <row r="15512" hidden="1" x14ac:dyDescent="0.2"/>
    <row r="15513" hidden="1" x14ac:dyDescent="0.2"/>
    <row r="15514" hidden="1" x14ac:dyDescent="0.2"/>
    <row r="15515" hidden="1" x14ac:dyDescent="0.2"/>
    <row r="15516" hidden="1" x14ac:dyDescent="0.2"/>
    <row r="15517" hidden="1" x14ac:dyDescent="0.2"/>
    <row r="15518" hidden="1" x14ac:dyDescent="0.2"/>
    <row r="15519" hidden="1" x14ac:dyDescent="0.2"/>
    <row r="15520" hidden="1" x14ac:dyDescent="0.2"/>
    <row r="15521" hidden="1" x14ac:dyDescent="0.2"/>
    <row r="15522" hidden="1" x14ac:dyDescent="0.2"/>
    <row r="15523" hidden="1" x14ac:dyDescent="0.2"/>
    <row r="15524" hidden="1" x14ac:dyDescent="0.2"/>
    <row r="15525" hidden="1" x14ac:dyDescent="0.2"/>
    <row r="15526" hidden="1" x14ac:dyDescent="0.2"/>
    <row r="15527" hidden="1" x14ac:dyDescent="0.2"/>
    <row r="15528" hidden="1" x14ac:dyDescent="0.2"/>
    <row r="15529" hidden="1" x14ac:dyDescent="0.2"/>
    <row r="15530" hidden="1" x14ac:dyDescent="0.2"/>
    <row r="15531" hidden="1" x14ac:dyDescent="0.2"/>
    <row r="15532" hidden="1" x14ac:dyDescent="0.2"/>
    <row r="15533" hidden="1" x14ac:dyDescent="0.2"/>
    <row r="15534" hidden="1" x14ac:dyDescent="0.2"/>
    <row r="15535" hidden="1" x14ac:dyDescent="0.2"/>
    <row r="15536" hidden="1" x14ac:dyDescent="0.2"/>
    <row r="15537" hidden="1" x14ac:dyDescent="0.2"/>
    <row r="15538" hidden="1" x14ac:dyDescent="0.2"/>
    <row r="15539" hidden="1" x14ac:dyDescent="0.2"/>
    <row r="15540" hidden="1" x14ac:dyDescent="0.2"/>
    <row r="15541" hidden="1" x14ac:dyDescent="0.2"/>
    <row r="15542" hidden="1" x14ac:dyDescent="0.2"/>
    <row r="15543" hidden="1" x14ac:dyDescent="0.2"/>
    <row r="15544" hidden="1" x14ac:dyDescent="0.2"/>
    <row r="15545" hidden="1" x14ac:dyDescent="0.2"/>
    <row r="15546" hidden="1" x14ac:dyDescent="0.2"/>
    <row r="15547" hidden="1" x14ac:dyDescent="0.2"/>
    <row r="15548" hidden="1" x14ac:dyDescent="0.2"/>
    <row r="15549" hidden="1" x14ac:dyDescent="0.2"/>
    <row r="15550" hidden="1" x14ac:dyDescent="0.2"/>
    <row r="15551" hidden="1" x14ac:dyDescent="0.2"/>
    <row r="15552" hidden="1" x14ac:dyDescent="0.2"/>
    <row r="15553" hidden="1" x14ac:dyDescent="0.2"/>
    <row r="15554" hidden="1" x14ac:dyDescent="0.2"/>
    <row r="15555" hidden="1" x14ac:dyDescent="0.2"/>
    <row r="15556" hidden="1" x14ac:dyDescent="0.2"/>
    <row r="15557" hidden="1" x14ac:dyDescent="0.2"/>
    <row r="15558" hidden="1" x14ac:dyDescent="0.2"/>
    <row r="15559" hidden="1" x14ac:dyDescent="0.2"/>
    <row r="15560" hidden="1" x14ac:dyDescent="0.2"/>
    <row r="15561" hidden="1" x14ac:dyDescent="0.2"/>
    <row r="15562" hidden="1" x14ac:dyDescent="0.2"/>
    <row r="15563" hidden="1" x14ac:dyDescent="0.2"/>
    <row r="15564" hidden="1" x14ac:dyDescent="0.2"/>
    <row r="15565" hidden="1" x14ac:dyDescent="0.2"/>
    <row r="15566" hidden="1" x14ac:dyDescent="0.2"/>
    <row r="15567" hidden="1" x14ac:dyDescent="0.2"/>
    <row r="15568" hidden="1" x14ac:dyDescent="0.2"/>
    <row r="15569" hidden="1" x14ac:dyDescent="0.2"/>
    <row r="15570" hidden="1" x14ac:dyDescent="0.2"/>
    <row r="15571" hidden="1" x14ac:dyDescent="0.2"/>
    <row r="15572" hidden="1" x14ac:dyDescent="0.2"/>
    <row r="15573" hidden="1" x14ac:dyDescent="0.2"/>
    <row r="15574" hidden="1" x14ac:dyDescent="0.2"/>
    <row r="15575" hidden="1" x14ac:dyDescent="0.2"/>
    <row r="15576" hidden="1" x14ac:dyDescent="0.2"/>
    <row r="15577" hidden="1" x14ac:dyDescent="0.2"/>
    <row r="15578" hidden="1" x14ac:dyDescent="0.2"/>
    <row r="15579" hidden="1" x14ac:dyDescent="0.2"/>
    <row r="15580" hidden="1" x14ac:dyDescent="0.2"/>
    <row r="15581" hidden="1" x14ac:dyDescent="0.2"/>
    <row r="15582" hidden="1" x14ac:dyDescent="0.2"/>
    <row r="15583" hidden="1" x14ac:dyDescent="0.2"/>
    <row r="15584" hidden="1" x14ac:dyDescent="0.2"/>
    <row r="15585" hidden="1" x14ac:dyDescent="0.2"/>
    <row r="15586" hidden="1" x14ac:dyDescent="0.2"/>
    <row r="15587" hidden="1" x14ac:dyDescent="0.2"/>
    <row r="15588" hidden="1" x14ac:dyDescent="0.2"/>
    <row r="15589" hidden="1" x14ac:dyDescent="0.2"/>
    <row r="15590" hidden="1" x14ac:dyDescent="0.2"/>
    <row r="15591" hidden="1" x14ac:dyDescent="0.2"/>
    <row r="15592" hidden="1" x14ac:dyDescent="0.2"/>
    <row r="15593" hidden="1" x14ac:dyDescent="0.2"/>
    <row r="15594" hidden="1" x14ac:dyDescent="0.2"/>
    <row r="15595" hidden="1" x14ac:dyDescent="0.2"/>
    <row r="15596" hidden="1" x14ac:dyDescent="0.2"/>
    <row r="15597" hidden="1" x14ac:dyDescent="0.2"/>
    <row r="15598" hidden="1" x14ac:dyDescent="0.2"/>
    <row r="15599" hidden="1" x14ac:dyDescent="0.2"/>
    <row r="15600" hidden="1" x14ac:dyDescent="0.2"/>
    <row r="15601" hidden="1" x14ac:dyDescent="0.2"/>
    <row r="15602" hidden="1" x14ac:dyDescent="0.2"/>
    <row r="15603" hidden="1" x14ac:dyDescent="0.2"/>
    <row r="15604" hidden="1" x14ac:dyDescent="0.2"/>
    <row r="15605" hidden="1" x14ac:dyDescent="0.2"/>
    <row r="15606" hidden="1" x14ac:dyDescent="0.2"/>
    <row r="15607" hidden="1" x14ac:dyDescent="0.2"/>
    <row r="15608" hidden="1" x14ac:dyDescent="0.2"/>
    <row r="15609" hidden="1" x14ac:dyDescent="0.2"/>
    <row r="15610" hidden="1" x14ac:dyDescent="0.2"/>
    <row r="15611" hidden="1" x14ac:dyDescent="0.2"/>
    <row r="15612" hidden="1" x14ac:dyDescent="0.2"/>
    <row r="15613" hidden="1" x14ac:dyDescent="0.2"/>
    <row r="15614" hidden="1" x14ac:dyDescent="0.2"/>
    <row r="15615" hidden="1" x14ac:dyDescent="0.2"/>
    <row r="15616" hidden="1" x14ac:dyDescent="0.2"/>
    <row r="15617" hidden="1" x14ac:dyDescent="0.2"/>
    <row r="15618" hidden="1" x14ac:dyDescent="0.2"/>
    <row r="15619" hidden="1" x14ac:dyDescent="0.2"/>
    <row r="15620" hidden="1" x14ac:dyDescent="0.2"/>
    <row r="15621" hidden="1" x14ac:dyDescent="0.2"/>
    <row r="15622" hidden="1" x14ac:dyDescent="0.2"/>
    <row r="15623" hidden="1" x14ac:dyDescent="0.2"/>
    <row r="15624" hidden="1" x14ac:dyDescent="0.2"/>
    <row r="15625" hidden="1" x14ac:dyDescent="0.2"/>
    <row r="15626" hidden="1" x14ac:dyDescent="0.2"/>
    <row r="15627" hidden="1" x14ac:dyDescent="0.2"/>
    <row r="15628" hidden="1" x14ac:dyDescent="0.2"/>
    <row r="15629" hidden="1" x14ac:dyDescent="0.2"/>
    <row r="15630" hidden="1" x14ac:dyDescent="0.2"/>
    <row r="15631" hidden="1" x14ac:dyDescent="0.2"/>
    <row r="15632" hidden="1" x14ac:dyDescent="0.2"/>
    <row r="15633" hidden="1" x14ac:dyDescent="0.2"/>
    <row r="15634" hidden="1" x14ac:dyDescent="0.2"/>
    <row r="15635" hidden="1" x14ac:dyDescent="0.2"/>
    <row r="15636" hidden="1" x14ac:dyDescent="0.2"/>
    <row r="15637" hidden="1" x14ac:dyDescent="0.2"/>
    <row r="15638" hidden="1" x14ac:dyDescent="0.2"/>
    <row r="15639" hidden="1" x14ac:dyDescent="0.2"/>
    <row r="15640" hidden="1" x14ac:dyDescent="0.2"/>
    <row r="15641" hidden="1" x14ac:dyDescent="0.2"/>
    <row r="15642" hidden="1" x14ac:dyDescent="0.2"/>
    <row r="15643" hidden="1" x14ac:dyDescent="0.2"/>
    <row r="15644" hidden="1" x14ac:dyDescent="0.2"/>
    <row r="15645" hidden="1" x14ac:dyDescent="0.2"/>
    <row r="15646" hidden="1" x14ac:dyDescent="0.2"/>
    <row r="15647" hidden="1" x14ac:dyDescent="0.2"/>
    <row r="15648" hidden="1" x14ac:dyDescent="0.2"/>
    <row r="15649" hidden="1" x14ac:dyDescent="0.2"/>
    <row r="15650" hidden="1" x14ac:dyDescent="0.2"/>
    <row r="15651" hidden="1" x14ac:dyDescent="0.2"/>
    <row r="15652" hidden="1" x14ac:dyDescent="0.2"/>
    <row r="15653" hidden="1" x14ac:dyDescent="0.2"/>
    <row r="15654" hidden="1" x14ac:dyDescent="0.2"/>
    <row r="15655" hidden="1" x14ac:dyDescent="0.2"/>
    <row r="15656" hidden="1" x14ac:dyDescent="0.2"/>
    <row r="15657" hidden="1" x14ac:dyDescent="0.2"/>
    <row r="15658" hidden="1" x14ac:dyDescent="0.2"/>
    <row r="15659" hidden="1" x14ac:dyDescent="0.2"/>
    <row r="15660" hidden="1" x14ac:dyDescent="0.2"/>
    <row r="15661" hidden="1" x14ac:dyDescent="0.2"/>
    <row r="15662" hidden="1" x14ac:dyDescent="0.2"/>
    <row r="15663" hidden="1" x14ac:dyDescent="0.2"/>
    <row r="15664" hidden="1" x14ac:dyDescent="0.2"/>
    <row r="15665" hidden="1" x14ac:dyDescent="0.2"/>
    <row r="15666" hidden="1" x14ac:dyDescent="0.2"/>
    <row r="15667" hidden="1" x14ac:dyDescent="0.2"/>
    <row r="15668" hidden="1" x14ac:dyDescent="0.2"/>
    <row r="15669" hidden="1" x14ac:dyDescent="0.2"/>
    <row r="15670" hidden="1" x14ac:dyDescent="0.2"/>
    <row r="15671" hidden="1" x14ac:dyDescent="0.2"/>
    <row r="15672" hidden="1" x14ac:dyDescent="0.2"/>
    <row r="15673" hidden="1" x14ac:dyDescent="0.2"/>
    <row r="15674" hidden="1" x14ac:dyDescent="0.2"/>
    <row r="15675" hidden="1" x14ac:dyDescent="0.2"/>
    <row r="15676" hidden="1" x14ac:dyDescent="0.2"/>
    <row r="15677" hidden="1" x14ac:dyDescent="0.2"/>
    <row r="15678" hidden="1" x14ac:dyDescent="0.2"/>
    <row r="15679" hidden="1" x14ac:dyDescent="0.2"/>
    <row r="15680" hidden="1" x14ac:dyDescent="0.2"/>
    <row r="15681" hidden="1" x14ac:dyDescent="0.2"/>
    <row r="15682" hidden="1" x14ac:dyDescent="0.2"/>
    <row r="15683" hidden="1" x14ac:dyDescent="0.2"/>
    <row r="15684" hidden="1" x14ac:dyDescent="0.2"/>
    <row r="15685" hidden="1" x14ac:dyDescent="0.2"/>
    <row r="15686" hidden="1" x14ac:dyDescent="0.2"/>
    <row r="15687" hidden="1" x14ac:dyDescent="0.2"/>
    <row r="15688" hidden="1" x14ac:dyDescent="0.2"/>
    <row r="15689" hidden="1" x14ac:dyDescent="0.2"/>
    <row r="15690" hidden="1" x14ac:dyDescent="0.2"/>
    <row r="15691" hidden="1" x14ac:dyDescent="0.2"/>
    <row r="15692" hidden="1" x14ac:dyDescent="0.2"/>
    <row r="15693" hidden="1" x14ac:dyDescent="0.2"/>
    <row r="15694" hidden="1" x14ac:dyDescent="0.2"/>
    <row r="15695" hidden="1" x14ac:dyDescent="0.2"/>
    <row r="15696" hidden="1" x14ac:dyDescent="0.2"/>
    <row r="15697" hidden="1" x14ac:dyDescent="0.2"/>
    <row r="15698" hidden="1" x14ac:dyDescent="0.2"/>
    <row r="15699" hidden="1" x14ac:dyDescent="0.2"/>
    <row r="15700" hidden="1" x14ac:dyDescent="0.2"/>
    <row r="15701" hidden="1" x14ac:dyDescent="0.2"/>
    <row r="15702" hidden="1" x14ac:dyDescent="0.2"/>
    <row r="15703" hidden="1" x14ac:dyDescent="0.2"/>
    <row r="15704" hidden="1" x14ac:dyDescent="0.2"/>
    <row r="15705" hidden="1" x14ac:dyDescent="0.2"/>
    <row r="15706" hidden="1" x14ac:dyDescent="0.2"/>
    <row r="15707" hidden="1" x14ac:dyDescent="0.2"/>
    <row r="15708" hidden="1" x14ac:dyDescent="0.2"/>
    <row r="15709" hidden="1" x14ac:dyDescent="0.2"/>
    <row r="15710" hidden="1" x14ac:dyDescent="0.2"/>
    <row r="15711" hidden="1" x14ac:dyDescent="0.2"/>
    <row r="15712" hidden="1" x14ac:dyDescent="0.2"/>
    <row r="15713" hidden="1" x14ac:dyDescent="0.2"/>
    <row r="15714" hidden="1" x14ac:dyDescent="0.2"/>
    <row r="15715" hidden="1" x14ac:dyDescent="0.2"/>
    <row r="15716" hidden="1" x14ac:dyDescent="0.2"/>
    <row r="15717" hidden="1" x14ac:dyDescent="0.2"/>
    <row r="15718" hidden="1" x14ac:dyDescent="0.2"/>
    <row r="15719" hidden="1" x14ac:dyDescent="0.2"/>
    <row r="15720" hidden="1" x14ac:dyDescent="0.2"/>
    <row r="15721" hidden="1" x14ac:dyDescent="0.2"/>
    <row r="15722" hidden="1" x14ac:dyDescent="0.2"/>
    <row r="15723" hidden="1" x14ac:dyDescent="0.2"/>
    <row r="15724" hidden="1" x14ac:dyDescent="0.2"/>
    <row r="15725" hidden="1" x14ac:dyDescent="0.2"/>
    <row r="15726" hidden="1" x14ac:dyDescent="0.2"/>
    <row r="15727" hidden="1" x14ac:dyDescent="0.2"/>
    <row r="15728" hidden="1" x14ac:dyDescent="0.2"/>
    <row r="15729" hidden="1" x14ac:dyDescent="0.2"/>
    <row r="15730" hidden="1" x14ac:dyDescent="0.2"/>
    <row r="15731" hidden="1" x14ac:dyDescent="0.2"/>
    <row r="15732" hidden="1" x14ac:dyDescent="0.2"/>
    <row r="15733" hidden="1" x14ac:dyDescent="0.2"/>
    <row r="15734" hidden="1" x14ac:dyDescent="0.2"/>
    <row r="15735" hidden="1" x14ac:dyDescent="0.2"/>
    <row r="15736" hidden="1" x14ac:dyDescent="0.2"/>
    <row r="15737" hidden="1" x14ac:dyDescent="0.2"/>
    <row r="15738" hidden="1" x14ac:dyDescent="0.2"/>
    <row r="15739" hidden="1" x14ac:dyDescent="0.2"/>
    <row r="15740" hidden="1" x14ac:dyDescent="0.2"/>
    <row r="15741" hidden="1" x14ac:dyDescent="0.2"/>
    <row r="15742" hidden="1" x14ac:dyDescent="0.2"/>
    <row r="15743" hidden="1" x14ac:dyDescent="0.2"/>
    <row r="15744" hidden="1" x14ac:dyDescent="0.2"/>
    <row r="15745" hidden="1" x14ac:dyDescent="0.2"/>
    <row r="15746" hidden="1" x14ac:dyDescent="0.2"/>
    <row r="15747" hidden="1" x14ac:dyDescent="0.2"/>
    <row r="15748" hidden="1" x14ac:dyDescent="0.2"/>
    <row r="15749" hidden="1" x14ac:dyDescent="0.2"/>
    <row r="15750" hidden="1" x14ac:dyDescent="0.2"/>
    <row r="15751" hidden="1" x14ac:dyDescent="0.2"/>
    <row r="15752" hidden="1" x14ac:dyDescent="0.2"/>
    <row r="15753" hidden="1" x14ac:dyDescent="0.2"/>
    <row r="15754" hidden="1" x14ac:dyDescent="0.2"/>
    <row r="15755" hidden="1" x14ac:dyDescent="0.2"/>
    <row r="15756" hidden="1" x14ac:dyDescent="0.2"/>
    <row r="15757" hidden="1" x14ac:dyDescent="0.2"/>
    <row r="15758" hidden="1" x14ac:dyDescent="0.2"/>
    <row r="15759" hidden="1" x14ac:dyDescent="0.2"/>
    <row r="15760" hidden="1" x14ac:dyDescent="0.2"/>
    <row r="15761" hidden="1" x14ac:dyDescent="0.2"/>
    <row r="15762" hidden="1" x14ac:dyDescent="0.2"/>
    <row r="15763" hidden="1" x14ac:dyDescent="0.2"/>
    <row r="15764" hidden="1" x14ac:dyDescent="0.2"/>
    <row r="15765" hidden="1" x14ac:dyDescent="0.2"/>
    <row r="15766" hidden="1" x14ac:dyDescent="0.2"/>
    <row r="15767" hidden="1" x14ac:dyDescent="0.2"/>
    <row r="15768" hidden="1" x14ac:dyDescent="0.2"/>
    <row r="15769" hidden="1" x14ac:dyDescent="0.2"/>
    <row r="15770" hidden="1" x14ac:dyDescent="0.2"/>
    <row r="15771" hidden="1" x14ac:dyDescent="0.2"/>
    <row r="15772" hidden="1" x14ac:dyDescent="0.2"/>
    <row r="15773" hidden="1" x14ac:dyDescent="0.2"/>
    <row r="15774" hidden="1" x14ac:dyDescent="0.2"/>
    <row r="15775" hidden="1" x14ac:dyDescent="0.2"/>
    <row r="15776" hidden="1" x14ac:dyDescent="0.2"/>
    <row r="15777" hidden="1" x14ac:dyDescent="0.2"/>
    <row r="15778" hidden="1" x14ac:dyDescent="0.2"/>
    <row r="15779" hidden="1" x14ac:dyDescent="0.2"/>
    <row r="15780" hidden="1" x14ac:dyDescent="0.2"/>
    <row r="15781" hidden="1" x14ac:dyDescent="0.2"/>
    <row r="15782" hidden="1" x14ac:dyDescent="0.2"/>
    <row r="15783" hidden="1" x14ac:dyDescent="0.2"/>
    <row r="15784" hidden="1" x14ac:dyDescent="0.2"/>
    <row r="15785" hidden="1" x14ac:dyDescent="0.2"/>
    <row r="15786" hidden="1" x14ac:dyDescent="0.2"/>
    <row r="15787" hidden="1" x14ac:dyDescent="0.2"/>
    <row r="15788" hidden="1" x14ac:dyDescent="0.2"/>
    <row r="15789" hidden="1" x14ac:dyDescent="0.2"/>
    <row r="15790" hidden="1" x14ac:dyDescent="0.2"/>
    <row r="15791" hidden="1" x14ac:dyDescent="0.2"/>
    <row r="15792" hidden="1" x14ac:dyDescent="0.2"/>
    <row r="15793" hidden="1" x14ac:dyDescent="0.2"/>
    <row r="15794" hidden="1" x14ac:dyDescent="0.2"/>
    <row r="15795" hidden="1" x14ac:dyDescent="0.2"/>
    <row r="15796" hidden="1" x14ac:dyDescent="0.2"/>
    <row r="15797" hidden="1" x14ac:dyDescent="0.2"/>
    <row r="15798" hidden="1" x14ac:dyDescent="0.2"/>
    <row r="15799" hidden="1" x14ac:dyDescent="0.2"/>
    <row r="15800" hidden="1" x14ac:dyDescent="0.2"/>
    <row r="15801" hidden="1" x14ac:dyDescent="0.2"/>
    <row r="15802" hidden="1" x14ac:dyDescent="0.2"/>
    <row r="15803" hidden="1" x14ac:dyDescent="0.2"/>
    <row r="15804" hidden="1" x14ac:dyDescent="0.2"/>
    <row r="15805" hidden="1" x14ac:dyDescent="0.2"/>
    <row r="15806" hidden="1" x14ac:dyDescent="0.2"/>
    <row r="15807" hidden="1" x14ac:dyDescent="0.2"/>
    <row r="15808" hidden="1" x14ac:dyDescent="0.2"/>
    <row r="15809" hidden="1" x14ac:dyDescent="0.2"/>
    <row r="15810" hidden="1" x14ac:dyDescent="0.2"/>
    <row r="15811" hidden="1" x14ac:dyDescent="0.2"/>
    <row r="15812" hidden="1" x14ac:dyDescent="0.2"/>
    <row r="15813" hidden="1" x14ac:dyDescent="0.2"/>
    <row r="15814" hidden="1" x14ac:dyDescent="0.2"/>
    <row r="15815" hidden="1" x14ac:dyDescent="0.2"/>
    <row r="15816" hidden="1" x14ac:dyDescent="0.2"/>
    <row r="15817" hidden="1" x14ac:dyDescent="0.2"/>
    <row r="15818" hidden="1" x14ac:dyDescent="0.2"/>
    <row r="15819" hidden="1" x14ac:dyDescent="0.2"/>
    <row r="15820" hidden="1" x14ac:dyDescent="0.2"/>
    <row r="15821" hidden="1" x14ac:dyDescent="0.2"/>
    <row r="15822" hidden="1" x14ac:dyDescent="0.2"/>
    <row r="15823" hidden="1" x14ac:dyDescent="0.2"/>
    <row r="15824" hidden="1" x14ac:dyDescent="0.2"/>
    <row r="15825" hidden="1" x14ac:dyDescent="0.2"/>
    <row r="15826" hidden="1" x14ac:dyDescent="0.2"/>
    <row r="15827" hidden="1" x14ac:dyDescent="0.2"/>
    <row r="15828" hidden="1" x14ac:dyDescent="0.2"/>
    <row r="15829" hidden="1" x14ac:dyDescent="0.2"/>
    <row r="15830" hidden="1" x14ac:dyDescent="0.2"/>
    <row r="15831" hidden="1" x14ac:dyDescent="0.2"/>
    <row r="15832" hidden="1" x14ac:dyDescent="0.2"/>
    <row r="15833" hidden="1" x14ac:dyDescent="0.2"/>
    <row r="15834" hidden="1" x14ac:dyDescent="0.2"/>
    <row r="15835" hidden="1" x14ac:dyDescent="0.2"/>
    <row r="15836" hidden="1" x14ac:dyDescent="0.2"/>
    <row r="15837" hidden="1" x14ac:dyDescent="0.2"/>
    <row r="15838" hidden="1" x14ac:dyDescent="0.2"/>
    <row r="15839" hidden="1" x14ac:dyDescent="0.2"/>
    <row r="15840" hidden="1" x14ac:dyDescent="0.2"/>
    <row r="15841" hidden="1" x14ac:dyDescent="0.2"/>
    <row r="15842" hidden="1" x14ac:dyDescent="0.2"/>
    <row r="15843" hidden="1" x14ac:dyDescent="0.2"/>
    <row r="15844" hidden="1" x14ac:dyDescent="0.2"/>
    <row r="15845" hidden="1" x14ac:dyDescent="0.2"/>
    <row r="15846" hidden="1" x14ac:dyDescent="0.2"/>
    <row r="15847" hidden="1" x14ac:dyDescent="0.2"/>
    <row r="15848" hidden="1" x14ac:dyDescent="0.2"/>
    <row r="15849" hidden="1" x14ac:dyDescent="0.2"/>
    <row r="15850" hidden="1" x14ac:dyDescent="0.2"/>
    <row r="15851" hidden="1" x14ac:dyDescent="0.2"/>
    <row r="15852" hidden="1" x14ac:dyDescent="0.2"/>
    <row r="15853" hidden="1" x14ac:dyDescent="0.2"/>
    <row r="15854" hidden="1" x14ac:dyDescent="0.2"/>
    <row r="15855" hidden="1" x14ac:dyDescent="0.2"/>
    <row r="15856" hidden="1" x14ac:dyDescent="0.2"/>
    <row r="15857" hidden="1" x14ac:dyDescent="0.2"/>
    <row r="15858" hidden="1" x14ac:dyDescent="0.2"/>
    <row r="15859" hidden="1" x14ac:dyDescent="0.2"/>
    <row r="15860" hidden="1" x14ac:dyDescent="0.2"/>
    <row r="15861" hidden="1" x14ac:dyDescent="0.2"/>
    <row r="15862" hidden="1" x14ac:dyDescent="0.2"/>
    <row r="15863" hidden="1" x14ac:dyDescent="0.2"/>
    <row r="15864" hidden="1" x14ac:dyDescent="0.2"/>
    <row r="15865" hidden="1" x14ac:dyDescent="0.2"/>
    <row r="15866" hidden="1" x14ac:dyDescent="0.2"/>
    <row r="15867" hidden="1" x14ac:dyDescent="0.2"/>
    <row r="15868" hidden="1" x14ac:dyDescent="0.2"/>
    <row r="15869" hidden="1" x14ac:dyDescent="0.2"/>
    <row r="15870" hidden="1" x14ac:dyDescent="0.2"/>
    <row r="15871" hidden="1" x14ac:dyDescent="0.2"/>
    <row r="15872" hidden="1" x14ac:dyDescent="0.2"/>
    <row r="15873" hidden="1" x14ac:dyDescent="0.2"/>
    <row r="15874" hidden="1" x14ac:dyDescent="0.2"/>
    <row r="15875" hidden="1" x14ac:dyDescent="0.2"/>
    <row r="15876" hidden="1" x14ac:dyDescent="0.2"/>
    <row r="15877" hidden="1" x14ac:dyDescent="0.2"/>
    <row r="15878" hidden="1" x14ac:dyDescent="0.2"/>
    <row r="15879" hidden="1" x14ac:dyDescent="0.2"/>
    <row r="15880" hidden="1" x14ac:dyDescent="0.2"/>
    <row r="15881" hidden="1" x14ac:dyDescent="0.2"/>
    <row r="15882" hidden="1" x14ac:dyDescent="0.2"/>
    <row r="15883" hidden="1" x14ac:dyDescent="0.2"/>
    <row r="15884" hidden="1" x14ac:dyDescent="0.2"/>
    <row r="15885" hidden="1" x14ac:dyDescent="0.2"/>
    <row r="15886" hidden="1" x14ac:dyDescent="0.2"/>
    <row r="15887" hidden="1" x14ac:dyDescent="0.2"/>
    <row r="15888" hidden="1" x14ac:dyDescent="0.2"/>
    <row r="15889" hidden="1" x14ac:dyDescent="0.2"/>
    <row r="15890" hidden="1" x14ac:dyDescent="0.2"/>
    <row r="15891" hidden="1" x14ac:dyDescent="0.2"/>
    <row r="15892" hidden="1" x14ac:dyDescent="0.2"/>
    <row r="15893" hidden="1" x14ac:dyDescent="0.2"/>
    <row r="15894" hidden="1" x14ac:dyDescent="0.2"/>
    <row r="15895" hidden="1" x14ac:dyDescent="0.2"/>
    <row r="15896" hidden="1" x14ac:dyDescent="0.2"/>
    <row r="15897" hidden="1" x14ac:dyDescent="0.2"/>
    <row r="15898" hidden="1" x14ac:dyDescent="0.2"/>
    <row r="15899" hidden="1" x14ac:dyDescent="0.2"/>
    <row r="15900" hidden="1" x14ac:dyDescent="0.2"/>
    <row r="15901" hidden="1" x14ac:dyDescent="0.2"/>
    <row r="15902" hidden="1" x14ac:dyDescent="0.2"/>
    <row r="15903" hidden="1" x14ac:dyDescent="0.2"/>
    <row r="15904" hidden="1" x14ac:dyDescent="0.2"/>
    <row r="15905" hidden="1" x14ac:dyDescent="0.2"/>
    <row r="15906" hidden="1" x14ac:dyDescent="0.2"/>
    <row r="15907" hidden="1" x14ac:dyDescent="0.2"/>
    <row r="15908" hidden="1" x14ac:dyDescent="0.2"/>
    <row r="15909" hidden="1" x14ac:dyDescent="0.2"/>
    <row r="15910" hidden="1" x14ac:dyDescent="0.2"/>
    <row r="15911" hidden="1" x14ac:dyDescent="0.2"/>
    <row r="15912" hidden="1" x14ac:dyDescent="0.2"/>
    <row r="15913" hidden="1" x14ac:dyDescent="0.2"/>
    <row r="15914" hidden="1" x14ac:dyDescent="0.2"/>
    <row r="15915" hidden="1" x14ac:dyDescent="0.2"/>
    <row r="15916" hidden="1" x14ac:dyDescent="0.2"/>
    <row r="15917" hidden="1" x14ac:dyDescent="0.2"/>
    <row r="15918" hidden="1" x14ac:dyDescent="0.2"/>
    <row r="15919" hidden="1" x14ac:dyDescent="0.2"/>
    <row r="15920" hidden="1" x14ac:dyDescent="0.2"/>
    <row r="15921" hidden="1" x14ac:dyDescent="0.2"/>
    <row r="15922" hidden="1" x14ac:dyDescent="0.2"/>
    <row r="15923" hidden="1" x14ac:dyDescent="0.2"/>
    <row r="15924" hidden="1" x14ac:dyDescent="0.2"/>
    <row r="15925" hidden="1" x14ac:dyDescent="0.2"/>
    <row r="15926" hidden="1" x14ac:dyDescent="0.2"/>
    <row r="15927" hidden="1" x14ac:dyDescent="0.2"/>
    <row r="15928" hidden="1" x14ac:dyDescent="0.2"/>
    <row r="15929" hidden="1" x14ac:dyDescent="0.2"/>
    <row r="15930" hidden="1" x14ac:dyDescent="0.2"/>
    <row r="15931" hidden="1" x14ac:dyDescent="0.2"/>
    <row r="15932" hidden="1" x14ac:dyDescent="0.2"/>
    <row r="15933" hidden="1" x14ac:dyDescent="0.2"/>
    <row r="15934" hidden="1" x14ac:dyDescent="0.2"/>
    <row r="15935" hidden="1" x14ac:dyDescent="0.2"/>
    <row r="15936" hidden="1" x14ac:dyDescent="0.2"/>
    <row r="15937" hidden="1" x14ac:dyDescent="0.2"/>
    <row r="15938" hidden="1" x14ac:dyDescent="0.2"/>
    <row r="15939" hidden="1" x14ac:dyDescent="0.2"/>
    <row r="15940" hidden="1" x14ac:dyDescent="0.2"/>
    <row r="15941" hidden="1" x14ac:dyDescent="0.2"/>
    <row r="15942" hidden="1" x14ac:dyDescent="0.2"/>
    <row r="15943" hidden="1" x14ac:dyDescent="0.2"/>
    <row r="15944" hidden="1" x14ac:dyDescent="0.2"/>
    <row r="15945" hidden="1" x14ac:dyDescent="0.2"/>
    <row r="15946" hidden="1" x14ac:dyDescent="0.2"/>
    <row r="15947" hidden="1" x14ac:dyDescent="0.2"/>
    <row r="15948" hidden="1" x14ac:dyDescent="0.2"/>
    <row r="15949" hidden="1" x14ac:dyDescent="0.2"/>
    <row r="15950" hidden="1" x14ac:dyDescent="0.2"/>
    <row r="15951" hidden="1" x14ac:dyDescent="0.2"/>
    <row r="15952" hidden="1" x14ac:dyDescent="0.2"/>
    <row r="15953" hidden="1" x14ac:dyDescent="0.2"/>
    <row r="15954" hidden="1" x14ac:dyDescent="0.2"/>
    <row r="15955" hidden="1" x14ac:dyDescent="0.2"/>
    <row r="15956" hidden="1" x14ac:dyDescent="0.2"/>
    <row r="15957" hidden="1" x14ac:dyDescent="0.2"/>
    <row r="15958" hidden="1" x14ac:dyDescent="0.2"/>
    <row r="15959" hidden="1" x14ac:dyDescent="0.2"/>
    <row r="15960" hidden="1" x14ac:dyDescent="0.2"/>
    <row r="15961" hidden="1" x14ac:dyDescent="0.2"/>
    <row r="15962" hidden="1" x14ac:dyDescent="0.2"/>
    <row r="15963" hidden="1" x14ac:dyDescent="0.2"/>
    <row r="15964" hidden="1" x14ac:dyDescent="0.2"/>
    <row r="15965" hidden="1" x14ac:dyDescent="0.2"/>
    <row r="15966" hidden="1" x14ac:dyDescent="0.2"/>
    <row r="15967" hidden="1" x14ac:dyDescent="0.2"/>
    <row r="15968" hidden="1" x14ac:dyDescent="0.2"/>
    <row r="15969" hidden="1" x14ac:dyDescent="0.2"/>
    <row r="15970" hidden="1" x14ac:dyDescent="0.2"/>
    <row r="15971" hidden="1" x14ac:dyDescent="0.2"/>
    <row r="15972" hidden="1" x14ac:dyDescent="0.2"/>
    <row r="15973" hidden="1" x14ac:dyDescent="0.2"/>
    <row r="15974" hidden="1" x14ac:dyDescent="0.2"/>
    <row r="15975" hidden="1" x14ac:dyDescent="0.2"/>
    <row r="15976" hidden="1" x14ac:dyDescent="0.2"/>
    <row r="15977" hidden="1" x14ac:dyDescent="0.2"/>
    <row r="15978" hidden="1" x14ac:dyDescent="0.2"/>
    <row r="15979" hidden="1" x14ac:dyDescent="0.2"/>
    <row r="15980" hidden="1" x14ac:dyDescent="0.2"/>
    <row r="15981" hidden="1" x14ac:dyDescent="0.2"/>
    <row r="15982" hidden="1" x14ac:dyDescent="0.2"/>
    <row r="15983" hidden="1" x14ac:dyDescent="0.2"/>
    <row r="15984" hidden="1" x14ac:dyDescent="0.2"/>
    <row r="15985" hidden="1" x14ac:dyDescent="0.2"/>
    <row r="15986" hidden="1" x14ac:dyDescent="0.2"/>
    <row r="15987" hidden="1" x14ac:dyDescent="0.2"/>
    <row r="15988" hidden="1" x14ac:dyDescent="0.2"/>
    <row r="15989" hidden="1" x14ac:dyDescent="0.2"/>
    <row r="15990" hidden="1" x14ac:dyDescent="0.2"/>
    <row r="15991" hidden="1" x14ac:dyDescent="0.2"/>
    <row r="15992" hidden="1" x14ac:dyDescent="0.2"/>
    <row r="15993" hidden="1" x14ac:dyDescent="0.2"/>
    <row r="15994" hidden="1" x14ac:dyDescent="0.2"/>
    <row r="15995" hidden="1" x14ac:dyDescent="0.2"/>
    <row r="15996" hidden="1" x14ac:dyDescent="0.2"/>
    <row r="15997" hidden="1" x14ac:dyDescent="0.2"/>
    <row r="15998" hidden="1" x14ac:dyDescent="0.2"/>
    <row r="15999" hidden="1" x14ac:dyDescent="0.2"/>
    <row r="16000" hidden="1" x14ac:dyDescent="0.2"/>
    <row r="16001" hidden="1" x14ac:dyDescent="0.2"/>
    <row r="16002" hidden="1" x14ac:dyDescent="0.2"/>
    <row r="16003" hidden="1" x14ac:dyDescent="0.2"/>
    <row r="16004" hidden="1" x14ac:dyDescent="0.2"/>
    <row r="16005" hidden="1" x14ac:dyDescent="0.2"/>
    <row r="16006" hidden="1" x14ac:dyDescent="0.2"/>
    <row r="16007" hidden="1" x14ac:dyDescent="0.2"/>
    <row r="16008" hidden="1" x14ac:dyDescent="0.2"/>
    <row r="16009" hidden="1" x14ac:dyDescent="0.2"/>
    <row r="16010" hidden="1" x14ac:dyDescent="0.2"/>
    <row r="16011" hidden="1" x14ac:dyDescent="0.2"/>
    <row r="16012" hidden="1" x14ac:dyDescent="0.2"/>
    <row r="16013" hidden="1" x14ac:dyDescent="0.2"/>
    <row r="16014" hidden="1" x14ac:dyDescent="0.2"/>
    <row r="16015" hidden="1" x14ac:dyDescent="0.2"/>
    <row r="16016" hidden="1" x14ac:dyDescent="0.2"/>
    <row r="16017" hidden="1" x14ac:dyDescent="0.2"/>
    <row r="16018" hidden="1" x14ac:dyDescent="0.2"/>
    <row r="16019" hidden="1" x14ac:dyDescent="0.2"/>
    <row r="16020" hidden="1" x14ac:dyDescent="0.2"/>
    <row r="16021" hidden="1" x14ac:dyDescent="0.2"/>
    <row r="16022" hidden="1" x14ac:dyDescent="0.2"/>
    <row r="16023" hidden="1" x14ac:dyDescent="0.2"/>
    <row r="16024" hidden="1" x14ac:dyDescent="0.2"/>
    <row r="16025" hidden="1" x14ac:dyDescent="0.2"/>
    <row r="16026" hidden="1" x14ac:dyDescent="0.2"/>
    <row r="16027" hidden="1" x14ac:dyDescent="0.2"/>
    <row r="16028" hidden="1" x14ac:dyDescent="0.2"/>
    <row r="16029" hidden="1" x14ac:dyDescent="0.2"/>
    <row r="16030" hidden="1" x14ac:dyDescent="0.2"/>
    <row r="16031" hidden="1" x14ac:dyDescent="0.2"/>
    <row r="16032" hidden="1" x14ac:dyDescent="0.2"/>
    <row r="16033" hidden="1" x14ac:dyDescent="0.2"/>
    <row r="16034" hidden="1" x14ac:dyDescent="0.2"/>
    <row r="16035" hidden="1" x14ac:dyDescent="0.2"/>
    <row r="16036" hidden="1" x14ac:dyDescent="0.2"/>
    <row r="16037" hidden="1" x14ac:dyDescent="0.2"/>
    <row r="16038" hidden="1" x14ac:dyDescent="0.2"/>
    <row r="16039" hidden="1" x14ac:dyDescent="0.2"/>
    <row r="16040" hidden="1" x14ac:dyDescent="0.2"/>
    <row r="16041" hidden="1" x14ac:dyDescent="0.2"/>
    <row r="16042" hidden="1" x14ac:dyDescent="0.2"/>
    <row r="16043" hidden="1" x14ac:dyDescent="0.2"/>
    <row r="16044" hidden="1" x14ac:dyDescent="0.2"/>
    <row r="16045" hidden="1" x14ac:dyDescent="0.2"/>
    <row r="16046" hidden="1" x14ac:dyDescent="0.2"/>
    <row r="16047" hidden="1" x14ac:dyDescent="0.2"/>
    <row r="16048" hidden="1" x14ac:dyDescent="0.2"/>
    <row r="16049" hidden="1" x14ac:dyDescent="0.2"/>
    <row r="16050" hidden="1" x14ac:dyDescent="0.2"/>
    <row r="16051" hidden="1" x14ac:dyDescent="0.2"/>
    <row r="16052" hidden="1" x14ac:dyDescent="0.2"/>
    <row r="16053" hidden="1" x14ac:dyDescent="0.2"/>
    <row r="16054" hidden="1" x14ac:dyDescent="0.2"/>
    <row r="16055" hidden="1" x14ac:dyDescent="0.2"/>
    <row r="16056" hidden="1" x14ac:dyDescent="0.2"/>
    <row r="16057" hidden="1" x14ac:dyDescent="0.2"/>
    <row r="16058" hidden="1" x14ac:dyDescent="0.2"/>
    <row r="16059" hidden="1" x14ac:dyDescent="0.2"/>
    <row r="16060" hidden="1" x14ac:dyDescent="0.2"/>
    <row r="16061" hidden="1" x14ac:dyDescent="0.2"/>
    <row r="16062" hidden="1" x14ac:dyDescent="0.2"/>
    <row r="16063" hidden="1" x14ac:dyDescent="0.2"/>
    <row r="16064" hidden="1" x14ac:dyDescent="0.2"/>
    <row r="16065" hidden="1" x14ac:dyDescent="0.2"/>
    <row r="16066" hidden="1" x14ac:dyDescent="0.2"/>
    <row r="16067" hidden="1" x14ac:dyDescent="0.2"/>
    <row r="16068" hidden="1" x14ac:dyDescent="0.2"/>
    <row r="16069" hidden="1" x14ac:dyDescent="0.2"/>
    <row r="16070" hidden="1" x14ac:dyDescent="0.2"/>
    <row r="16071" hidden="1" x14ac:dyDescent="0.2"/>
    <row r="16072" hidden="1" x14ac:dyDescent="0.2"/>
    <row r="16073" hidden="1" x14ac:dyDescent="0.2"/>
    <row r="16074" hidden="1" x14ac:dyDescent="0.2"/>
    <row r="16075" hidden="1" x14ac:dyDescent="0.2"/>
    <row r="16076" hidden="1" x14ac:dyDescent="0.2"/>
    <row r="16077" hidden="1" x14ac:dyDescent="0.2"/>
    <row r="16078" hidden="1" x14ac:dyDescent="0.2"/>
    <row r="16079" hidden="1" x14ac:dyDescent="0.2"/>
    <row r="16080" hidden="1" x14ac:dyDescent="0.2"/>
    <row r="16081" hidden="1" x14ac:dyDescent="0.2"/>
    <row r="16082" hidden="1" x14ac:dyDescent="0.2"/>
    <row r="16083" hidden="1" x14ac:dyDescent="0.2"/>
    <row r="16084" hidden="1" x14ac:dyDescent="0.2"/>
    <row r="16085" hidden="1" x14ac:dyDescent="0.2"/>
    <row r="16086" hidden="1" x14ac:dyDescent="0.2"/>
    <row r="16087" hidden="1" x14ac:dyDescent="0.2"/>
    <row r="16088" hidden="1" x14ac:dyDescent="0.2"/>
    <row r="16089" hidden="1" x14ac:dyDescent="0.2"/>
    <row r="16090" hidden="1" x14ac:dyDescent="0.2"/>
    <row r="16091" hidden="1" x14ac:dyDescent="0.2"/>
    <row r="16092" hidden="1" x14ac:dyDescent="0.2"/>
    <row r="16093" hidden="1" x14ac:dyDescent="0.2"/>
    <row r="16094" hidden="1" x14ac:dyDescent="0.2"/>
    <row r="16095" hidden="1" x14ac:dyDescent="0.2"/>
    <row r="16096" hidden="1" x14ac:dyDescent="0.2"/>
    <row r="16097" hidden="1" x14ac:dyDescent="0.2"/>
    <row r="16098" hidden="1" x14ac:dyDescent="0.2"/>
    <row r="16099" hidden="1" x14ac:dyDescent="0.2"/>
    <row r="16100" hidden="1" x14ac:dyDescent="0.2"/>
    <row r="16101" hidden="1" x14ac:dyDescent="0.2"/>
    <row r="16102" hidden="1" x14ac:dyDescent="0.2"/>
    <row r="16103" hidden="1" x14ac:dyDescent="0.2"/>
    <row r="16104" hidden="1" x14ac:dyDescent="0.2"/>
    <row r="16105" hidden="1" x14ac:dyDescent="0.2"/>
    <row r="16106" hidden="1" x14ac:dyDescent="0.2"/>
    <row r="16107" hidden="1" x14ac:dyDescent="0.2"/>
    <row r="16108" hidden="1" x14ac:dyDescent="0.2"/>
    <row r="16109" hidden="1" x14ac:dyDescent="0.2"/>
    <row r="16110" hidden="1" x14ac:dyDescent="0.2"/>
    <row r="16111" hidden="1" x14ac:dyDescent="0.2"/>
    <row r="16112" hidden="1" x14ac:dyDescent="0.2"/>
    <row r="16113" hidden="1" x14ac:dyDescent="0.2"/>
    <row r="16114" hidden="1" x14ac:dyDescent="0.2"/>
    <row r="16115" hidden="1" x14ac:dyDescent="0.2"/>
    <row r="16116" hidden="1" x14ac:dyDescent="0.2"/>
    <row r="16117" hidden="1" x14ac:dyDescent="0.2"/>
    <row r="16118" hidden="1" x14ac:dyDescent="0.2"/>
    <row r="16119" hidden="1" x14ac:dyDescent="0.2"/>
    <row r="16120" hidden="1" x14ac:dyDescent="0.2"/>
    <row r="16121" hidden="1" x14ac:dyDescent="0.2"/>
    <row r="16122" hidden="1" x14ac:dyDescent="0.2"/>
    <row r="16123" hidden="1" x14ac:dyDescent="0.2"/>
    <row r="16124" hidden="1" x14ac:dyDescent="0.2"/>
    <row r="16125" hidden="1" x14ac:dyDescent="0.2"/>
    <row r="16126" hidden="1" x14ac:dyDescent="0.2"/>
    <row r="16127" hidden="1" x14ac:dyDescent="0.2"/>
    <row r="16128" hidden="1" x14ac:dyDescent="0.2"/>
    <row r="16129" hidden="1" x14ac:dyDescent="0.2"/>
    <row r="16130" hidden="1" x14ac:dyDescent="0.2"/>
    <row r="16131" hidden="1" x14ac:dyDescent="0.2"/>
    <row r="16132" hidden="1" x14ac:dyDescent="0.2"/>
    <row r="16133" hidden="1" x14ac:dyDescent="0.2"/>
    <row r="16134" hidden="1" x14ac:dyDescent="0.2"/>
    <row r="16135" hidden="1" x14ac:dyDescent="0.2"/>
    <row r="16136" hidden="1" x14ac:dyDescent="0.2"/>
    <row r="16137" hidden="1" x14ac:dyDescent="0.2"/>
    <row r="16138" hidden="1" x14ac:dyDescent="0.2"/>
    <row r="16139" hidden="1" x14ac:dyDescent="0.2"/>
    <row r="16140" hidden="1" x14ac:dyDescent="0.2"/>
    <row r="16141" hidden="1" x14ac:dyDescent="0.2"/>
    <row r="16142" hidden="1" x14ac:dyDescent="0.2"/>
    <row r="16143" hidden="1" x14ac:dyDescent="0.2"/>
    <row r="16144" hidden="1" x14ac:dyDescent="0.2"/>
    <row r="16145" hidden="1" x14ac:dyDescent="0.2"/>
    <row r="16146" hidden="1" x14ac:dyDescent="0.2"/>
    <row r="16147" hidden="1" x14ac:dyDescent="0.2"/>
    <row r="16148" hidden="1" x14ac:dyDescent="0.2"/>
    <row r="16149" hidden="1" x14ac:dyDescent="0.2"/>
    <row r="16150" hidden="1" x14ac:dyDescent="0.2"/>
    <row r="16151" hidden="1" x14ac:dyDescent="0.2"/>
    <row r="16152" hidden="1" x14ac:dyDescent="0.2"/>
    <row r="16153" hidden="1" x14ac:dyDescent="0.2"/>
    <row r="16154" hidden="1" x14ac:dyDescent="0.2"/>
    <row r="16155" hidden="1" x14ac:dyDescent="0.2"/>
    <row r="16156" hidden="1" x14ac:dyDescent="0.2"/>
    <row r="16157" hidden="1" x14ac:dyDescent="0.2"/>
    <row r="16158" hidden="1" x14ac:dyDescent="0.2"/>
    <row r="16159" hidden="1" x14ac:dyDescent="0.2"/>
    <row r="16160" hidden="1" x14ac:dyDescent="0.2"/>
    <row r="16161" hidden="1" x14ac:dyDescent="0.2"/>
    <row r="16162" hidden="1" x14ac:dyDescent="0.2"/>
    <row r="16163" hidden="1" x14ac:dyDescent="0.2"/>
    <row r="16164" hidden="1" x14ac:dyDescent="0.2"/>
    <row r="16165" hidden="1" x14ac:dyDescent="0.2"/>
    <row r="16166" hidden="1" x14ac:dyDescent="0.2"/>
    <row r="16167" hidden="1" x14ac:dyDescent="0.2"/>
    <row r="16168" hidden="1" x14ac:dyDescent="0.2"/>
    <row r="16169" hidden="1" x14ac:dyDescent="0.2"/>
    <row r="16170" hidden="1" x14ac:dyDescent="0.2"/>
    <row r="16171" hidden="1" x14ac:dyDescent="0.2"/>
    <row r="16172" hidden="1" x14ac:dyDescent="0.2"/>
    <row r="16173" hidden="1" x14ac:dyDescent="0.2"/>
    <row r="16174" hidden="1" x14ac:dyDescent="0.2"/>
    <row r="16175" hidden="1" x14ac:dyDescent="0.2"/>
    <row r="16176" hidden="1" x14ac:dyDescent="0.2"/>
    <row r="16177" hidden="1" x14ac:dyDescent="0.2"/>
    <row r="16178" hidden="1" x14ac:dyDescent="0.2"/>
    <row r="16179" hidden="1" x14ac:dyDescent="0.2"/>
    <row r="16180" hidden="1" x14ac:dyDescent="0.2"/>
    <row r="16181" hidden="1" x14ac:dyDescent="0.2"/>
    <row r="16182" hidden="1" x14ac:dyDescent="0.2"/>
    <row r="16183" hidden="1" x14ac:dyDescent="0.2"/>
    <row r="16184" hidden="1" x14ac:dyDescent="0.2"/>
    <row r="16185" hidden="1" x14ac:dyDescent="0.2"/>
    <row r="16186" hidden="1" x14ac:dyDescent="0.2"/>
    <row r="16187" hidden="1" x14ac:dyDescent="0.2"/>
    <row r="16188" hidden="1" x14ac:dyDescent="0.2"/>
    <row r="16189" hidden="1" x14ac:dyDescent="0.2"/>
    <row r="16190" hidden="1" x14ac:dyDescent="0.2"/>
    <row r="16191" hidden="1" x14ac:dyDescent="0.2"/>
    <row r="16192" hidden="1" x14ac:dyDescent="0.2"/>
    <row r="16193" hidden="1" x14ac:dyDescent="0.2"/>
    <row r="16194" hidden="1" x14ac:dyDescent="0.2"/>
    <row r="16195" hidden="1" x14ac:dyDescent="0.2"/>
    <row r="16196" hidden="1" x14ac:dyDescent="0.2"/>
    <row r="16197" hidden="1" x14ac:dyDescent="0.2"/>
    <row r="16198" hidden="1" x14ac:dyDescent="0.2"/>
    <row r="16199" hidden="1" x14ac:dyDescent="0.2"/>
    <row r="16200" hidden="1" x14ac:dyDescent="0.2"/>
    <row r="16201" hidden="1" x14ac:dyDescent="0.2"/>
    <row r="16202" hidden="1" x14ac:dyDescent="0.2"/>
    <row r="16203" hidden="1" x14ac:dyDescent="0.2"/>
    <row r="16204" hidden="1" x14ac:dyDescent="0.2"/>
    <row r="16205" hidden="1" x14ac:dyDescent="0.2"/>
    <row r="16206" hidden="1" x14ac:dyDescent="0.2"/>
    <row r="16207" hidden="1" x14ac:dyDescent="0.2"/>
    <row r="16208" hidden="1" x14ac:dyDescent="0.2"/>
    <row r="16209" hidden="1" x14ac:dyDescent="0.2"/>
    <row r="16210" hidden="1" x14ac:dyDescent="0.2"/>
    <row r="16211" hidden="1" x14ac:dyDescent="0.2"/>
    <row r="16212" hidden="1" x14ac:dyDescent="0.2"/>
    <row r="16213" hidden="1" x14ac:dyDescent="0.2"/>
    <row r="16214" hidden="1" x14ac:dyDescent="0.2"/>
    <row r="16215" hidden="1" x14ac:dyDescent="0.2"/>
    <row r="16216" hidden="1" x14ac:dyDescent="0.2"/>
    <row r="16217" hidden="1" x14ac:dyDescent="0.2"/>
    <row r="16218" hidden="1" x14ac:dyDescent="0.2"/>
    <row r="16219" hidden="1" x14ac:dyDescent="0.2"/>
    <row r="16220" hidden="1" x14ac:dyDescent="0.2"/>
    <row r="16221" hidden="1" x14ac:dyDescent="0.2"/>
    <row r="16222" hidden="1" x14ac:dyDescent="0.2"/>
    <row r="16223" hidden="1" x14ac:dyDescent="0.2"/>
    <row r="16224" hidden="1" x14ac:dyDescent="0.2"/>
    <row r="16225" hidden="1" x14ac:dyDescent="0.2"/>
    <row r="16226" hidden="1" x14ac:dyDescent="0.2"/>
    <row r="16227" hidden="1" x14ac:dyDescent="0.2"/>
    <row r="16228" hidden="1" x14ac:dyDescent="0.2"/>
    <row r="16229" hidden="1" x14ac:dyDescent="0.2"/>
    <row r="16230" hidden="1" x14ac:dyDescent="0.2"/>
    <row r="16231" hidden="1" x14ac:dyDescent="0.2"/>
    <row r="16232" hidden="1" x14ac:dyDescent="0.2"/>
    <row r="16233" hidden="1" x14ac:dyDescent="0.2"/>
    <row r="16234" hidden="1" x14ac:dyDescent="0.2"/>
    <row r="16235" hidden="1" x14ac:dyDescent="0.2"/>
    <row r="16236" hidden="1" x14ac:dyDescent="0.2"/>
    <row r="16237" hidden="1" x14ac:dyDescent="0.2"/>
    <row r="16238" hidden="1" x14ac:dyDescent="0.2"/>
    <row r="16239" hidden="1" x14ac:dyDescent="0.2"/>
    <row r="16240" hidden="1" x14ac:dyDescent="0.2"/>
    <row r="16241" hidden="1" x14ac:dyDescent="0.2"/>
    <row r="16242" hidden="1" x14ac:dyDescent="0.2"/>
    <row r="16243" hidden="1" x14ac:dyDescent="0.2"/>
    <row r="16244" hidden="1" x14ac:dyDescent="0.2"/>
    <row r="16245" hidden="1" x14ac:dyDescent="0.2"/>
    <row r="16246" hidden="1" x14ac:dyDescent="0.2"/>
    <row r="16247" hidden="1" x14ac:dyDescent="0.2"/>
    <row r="16248" hidden="1" x14ac:dyDescent="0.2"/>
    <row r="16249" hidden="1" x14ac:dyDescent="0.2"/>
    <row r="16250" hidden="1" x14ac:dyDescent="0.2"/>
    <row r="16251" hidden="1" x14ac:dyDescent="0.2"/>
    <row r="16252" hidden="1" x14ac:dyDescent="0.2"/>
    <row r="16253" hidden="1" x14ac:dyDescent="0.2"/>
    <row r="16254" hidden="1" x14ac:dyDescent="0.2"/>
    <row r="16255" hidden="1" x14ac:dyDescent="0.2"/>
    <row r="16256" hidden="1" x14ac:dyDescent="0.2"/>
    <row r="16257" hidden="1" x14ac:dyDescent="0.2"/>
    <row r="16258" hidden="1" x14ac:dyDescent="0.2"/>
    <row r="16259" hidden="1" x14ac:dyDescent="0.2"/>
    <row r="16260" hidden="1" x14ac:dyDescent="0.2"/>
    <row r="16261" hidden="1" x14ac:dyDescent="0.2"/>
    <row r="16262" hidden="1" x14ac:dyDescent="0.2"/>
    <row r="16263" hidden="1" x14ac:dyDescent="0.2"/>
    <row r="16264" hidden="1" x14ac:dyDescent="0.2"/>
    <row r="16265" hidden="1" x14ac:dyDescent="0.2"/>
    <row r="16266" hidden="1" x14ac:dyDescent="0.2"/>
    <row r="16267" hidden="1" x14ac:dyDescent="0.2"/>
    <row r="16268" hidden="1" x14ac:dyDescent="0.2"/>
    <row r="16269" hidden="1" x14ac:dyDescent="0.2"/>
    <row r="16270" hidden="1" x14ac:dyDescent="0.2"/>
    <row r="16271" hidden="1" x14ac:dyDescent="0.2"/>
    <row r="16272" hidden="1" x14ac:dyDescent="0.2"/>
    <row r="16273" hidden="1" x14ac:dyDescent="0.2"/>
    <row r="16274" hidden="1" x14ac:dyDescent="0.2"/>
    <row r="16275" hidden="1" x14ac:dyDescent="0.2"/>
    <row r="16276" hidden="1" x14ac:dyDescent="0.2"/>
    <row r="16277" hidden="1" x14ac:dyDescent="0.2"/>
    <row r="16278" hidden="1" x14ac:dyDescent="0.2"/>
    <row r="16279" hidden="1" x14ac:dyDescent="0.2"/>
    <row r="16280" hidden="1" x14ac:dyDescent="0.2"/>
    <row r="16281" hidden="1" x14ac:dyDescent="0.2"/>
    <row r="16282" hidden="1" x14ac:dyDescent="0.2"/>
    <row r="16283" hidden="1" x14ac:dyDescent="0.2"/>
    <row r="16284" hidden="1" x14ac:dyDescent="0.2"/>
    <row r="16285" hidden="1" x14ac:dyDescent="0.2"/>
    <row r="16286" hidden="1" x14ac:dyDescent="0.2"/>
    <row r="16287" hidden="1" x14ac:dyDescent="0.2"/>
    <row r="16288" hidden="1" x14ac:dyDescent="0.2"/>
    <row r="16289" hidden="1" x14ac:dyDescent="0.2"/>
    <row r="16290" hidden="1" x14ac:dyDescent="0.2"/>
    <row r="16291" hidden="1" x14ac:dyDescent="0.2"/>
    <row r="16292" hidden="1" x14ac:dyDescent="0.2"/>
    <row r="16293" hidden="1" x14ac:dyDescent="0.2"/>
    <row r="16294" hidden="1" x14ac:dyDescent="0.2"/>
    <row r="16295" hidden="1" x14ac:dyDescent="0.2"/>
    <row r="16296" hidden="1" x14ac:dyDescent="0.2"/>
    <row r="16297" hidden="1" x14ac:dyDescent="0.2"/>
    <row r="16298" hidden="1" x14ac:dyDescent="0.2"/>
    <row r="16299" hidden="1" x14ac:dyDescent="0.2"/>
    <row r="16300" hidden="1" x14ac:dyDescent="0.2"/>
    <row r="16301" hidden="1" x14ac:dyDescent="0.2"/>
    <row r="16302" hidden="1" x14ac:dyDescent="0.2"/>
    <row r="16303" hidden="1" x14ac:dyDescent="0.2"/>
    <row r="16304" hidden="1" x14ac:dyDescent="0.2"/>
    <row r="16305" hidden="1" x14ac:dyDescent="0.2"/>
    <row r="16306" hidden="1" x14ac:dyDescent="0.2"/>
    <row r="16307" hidden="1" x14ac:dyDescent="0.2"/>
    <row r="16308" hidden="1" x14ac:dyDescent="0.2"/>
    <row r="16309" hidden="1" x14ac:dyDescent="0.2"/>
    <row r="16310" hidden="1" x14ac:dyDescent="0.2"/>
    <row r="16311" hidden="1" x14ac:dyDescent="0.2"/>
    <row r="16312" hidden="1" x14ac:dyDescent="0.2"/>
    <row r="16313" hidden="1" x14ac:dyDescent="0.2"/>
    <row r="16314" hidden="1" x14ac:dyDescent="0.2"/>
    <row r="16315" hidden="1" x14ac:dyDescent="0.2"/>
    <row r="16316" hidden="1" x14ac:dyDescent="0.2"/>
    <row r="16317" hidden="1" x14ac:dyDescent="0.2"/>
    <row r="16318" hidden="1" x14ac:dyDescent="0.2"/>
    <row r="16319" hidden="1" x14ac:dyDescent="0.2"/>
    <row r="16320" hidden="1" x14ac:dyDescent="0.2"/>
    <row r="16321" hidden="1" x14ac:dyDescent="0.2"/>
    <row r="16322" hidden="1" x14ac:dyDescent="0.2"/>
    <row r="16323" hidden="1" x14ac:dyDescent="0.2"/>
    <row r="16324" hidden="1" x14ac:dyDescent="0.2"/>
    <row r="16325" hidden="1" x14ac:dyDescent="0.2"/>
    <row r="16326" hidden="1" x14ac:dyDescent="0.2"/>
    <row r="16327" hidden="1" x14ac:dyDescent="0.2"/>
    <row r="16328" hidden="1" x14ac:dyDescent="0.2"/>
    <row r="16329" hidden="1" x14ac:dyDescent="0.2"/>
    <row r="16330" hidden="1" x14ac:dyDescent="0.2"/>
    <row r="16331" hidden="1" x14ac:dyDescent="0.2"/>
    <row r="16332" hidden="1" x14ac:dyDescent="0.2"/>
    <row r="16333" hidden="1" x14ac:dyDescent="0.2"/>
    <row r="16334" hidden="1" x14ac:dyDescent="0.2"/>
    <row r="16335" hidden="1" x14ac:dyDescent="0.2"/>
    <row r="16336" hidden="1" x14ac:dyDescent="0.2"/>
    <row r="16337" hidden="1" x14ac:dyDescent="0.2"/>
    <row r="16338" hidden="1" x14ac:dyDescent="0.2"/>
    <row r="16339" hidden="1" x14ac:dyDescent="0.2"/>
    <row r="16340" hidden="1" x14ac:dyDescent="0.2"/>
    <row r="16341" hidden="1" x14ac:dyDescent="0.2"/>
    <row r="16342" hidden="1" x14ac:dyDescent="0.2"/>
    <row r="16343" hidden="1" x14ac:dyDescent="0.2"/>
    <row r="16344" hidden="1" x14ac:dyDescent="0.2"/>
    <row r="16345" hidden="1" x14ac:dyDescent="0.2"/>
    <row r="16346" hidden="1" x14ac:dyDescent="0.2"/>
    <row r="16347" hidden="1" x14ac:dyDescent="0.2"/>
    <row r="16348" hidden="1" x14ac:dyDescent="0.2"/>
    <row r="16349" hidden="1" x14ac:dyDescent="0.2"/>
    <row r="16350" hidden="1" x14ac:dyDescent="0.2"/>
    <row r="16351" hidden="1" x14ac:dyDescent="0.2"/>
    <row r="16352" hidden="1" x14ac:dyDescent="0.2"/>
    <row r="16353" hidden="1" x14ac:dyDescent="0.2"/>
    <row r="16354" hidden="1" x14ac:dyDescent="0.2"/>
    <row r="16355" hidden="1" x14ac:dyDescent="0.2"/>
    <row r="16356" hidden="1" x14ac:dyDescent="0.2"/>
    <row r="16357" hidden="1" x14ac:dyDescent="0.2"/>
    <row r="16358" hidden="1" x14ac:dyDescent="0.2"/>
    <row r="16359" hidden="1" x14ac:dyDescent="0.2"/>
    <row r="16360" hidden="1" x14ac:dyDescent="0.2"/>
    <row r="16361" hidden="1" x14ac:dyDescent="0.2"/>
    <row r="16362" hidden="1" x14ac:dyDescent="0.2"/>
    <row r="16363" hidden="1" x14ac:dyDescent="0.2"/>
    <row r="16364" hidden="1" x14ac:dyDescent="0.2"/>
    <row r="16365" hidden="1" x14ac:dyDescent="0.2"/>
    <row r="16366" hidden="1" x14ac:dyDescent="0.2"/>
    <row r="16367" hidden="1" x14ac:dyDescent="0.2"/>
    <row r="16368" hidden="1" x14ac:dyDescent="0.2"/>
    <row r="16369" hidden="1" x14ac:dyDescent="0.2"/>
    <row r="16370" hidden="1" x14ac:dyDescent="0.2"/>
    <row r="16371" hidden="1" x14ac:dyDescent="0.2"/>
    <row r="16372" hidden="1" x14ac:dyDescent="0.2"/>
    <row r="16373" hidden="1" x14ac:dyDescent="0.2"/>
    <row r="16374" hidden="1" x14ac:dyDescent="0.2"/>
    <row r="16375" hidden="1" x14ac:dyDescent="0.2"/>
    <row r="16376" hidden="1" x14ac:dyDescent="0.2"/>
    <row r="16377" hidden="1" x14ac:dyDescent="0.2"/>
    <row r="16378" hidden="1" x14ac:dyDescent="0.2"/>
    <row r="16379" hidden="1" x14ac:dyDescent="0.2"/>
    <row r="16380" hidden="1" x14ac:dyDescent="0.2"/>
    <row r="16381" hidden="1" x14ac:dyDescent="0.2"/>
    <row r="16382" hidden="1" x14ac:dyDescent="0.2"/>
    <row r="16383" hidden="1" x14ac:dyDescent="0.2"/>
    <row r="16384" hidden="1" x14ac:dyDescent="0.2"/>
    <row r="16385" hidden="1" x14ac:dyDescent="0.2"/>
    <row r="16386" hidden="1" x14ac:dyDescent="0.2"/>
    <row r="16387" hidden="1" x14ac:dyDescent="0.2"/>
    <row r="16388" hidden="1" x14ac:dyDescent="0.2"/>
    <row r="16389" hidden="1" x14ac:dyDescent="0.2"/>
    <row r="16390" hidden="1" x14ac:dyDescent="0.2"/>
    <row r="16391" hidden="1" x14ac:dyDescent="0.2"/>
    <row r="16392" hidden="1" x14ac:dyDescent="0.2"/>
    <row r="16393" hidden="1" x14ac:dyDescent="0.2"/>
    <row r="16394" hidden="1" x14ac:dyDescent="0.2"/>
    <row r="16395" hidden="1" x14ac:dyDescent="0.2"/>
    <row r="16396" hidden="1" x14ac:dyDescent="0.2"/>
    <row r="16397" hidden="1" x14ac:dyDescent="0.2"/>
    <row r="16398" hidden="1" x14ac:dyDescent="0.2"/>
    <row r="16399" hidden="1" x14ac:dyDescent="0.2"/>
    <row r="16400" hidden="1" x14ac:dyDescent="0.2"/>
    <row r="16401" hidden="1" x14ac:dyDescent="0.2"/>
    <row r="16402" hidden="1" x14ac:dyDescent="0.2"/>
    <row r="16403" hidden="1" x14ac:dyDescent="0.2"/>
    <row r="16404" hidden="1" x14ac:dyDescent="0.2"/>
    <row r="16405" hidden="1" x14ac:dyDescent="0.2"/>
    <row r="16406" hidden="1" x14ac:dyDescent="0.2"/>
    <row r="16407" hidden="1" x14ac:dyDescent="0.2"/>
    <row r="16408" hidden="1" x14ac:dyDescent="0.2"/>
    <row r="16409" hidden="1" x14ac:dyDescent="0.2"/>
    <row r="16410" hidden="1" x14ac:dyDescent="0.2"/>
    <row r="16411" hidden="1" x14ac:dyDescent="0.2"/>
    <row r="16412" hidden="1" x14ac:dyDescent="0.2"/>
    <row r="16413" hidden="1" x14ac:dyDescent="0.2"/>
    <row r="16414" hidden="1" x14ac:dyDescent="0.2"/>
    <row r="16415" hidden="1" x14ac:dyDescent="0.2"/>
    <row r="16416" hidden="1" x14ac:dyDescent="0.2"/>
    <row r="16417" hidden="1" x14ac:dyDescent="0.2"/>
    <row r="16418" hidden="1" x14ac:dyDescent="0.2"/>
    <row r="16419" hidden="1" x14ac:dyDescent="0.2"/>
    <row r="16420" hidden="1" x14ac:dyDescent="0.2"/>
    <row r="16421" hidden="1" x14ac:dyDescent="0.2"/>
    <row r="16422" hidden="1" x14ac:dyDescent="0.2"/>
    <row r="16423" hidden="1" x14ac:dyDescent="0.2"/>
    <row r="16424" hidden="1" x14ac:dyDescent="0.2"/>
    <row r="16425" hidden="1" x14ac:dyDescent="0.2"/>
    <row r="16426" hidden="1" x14ac:dyDescent="0.2"/>
    <row r="16427" hidden="1" x14ac:dyDescent="0.2"/>
    <row r="16428" hidden="1" x14ac:dyDescent="0.2"/>
    <row r="16429" hidden="1" x14ac:dyDescent="0.2"/>
    <row r="16430" hidden="1" x14ac:dyDescent="0.2"/>
    <row r="16431" hidden="1" x14ac:dyDescent="0.2"/>
    <row r="16432" hidden="1" x14ac:dyDescent="0.2"/>
    <row r="16433" hidden="1" x14ac:dyDescent="0.2"/>
    <row r="16434" hidden="1" x14ac:dyDescent="0.2"/>
    <row r="16435" hidden="1" x14ac:dyDescent="0.2"/>
    <row r="16436" hidden="1" x14ac:dyDescent="0.2"/>
    <row r="16437" hidden="1" x14ac:dyDescent="0.2"/>
    <row r="16438" hidden="1" x14ac:dyDescent="0.2"/>
    <row r="16439" hidden="1" x14ac:dyDescent="0.2"/>
    <row r="16440" hidden="1" x14ac:dyDescent="0.2"/>
    <row r="16441" hidden="1" x14ac:dyDescent="0.2"/>
    <row r="16442" hidden="1" x14ac:dyDescent="0.2"/>
    <row r="16443" hidden="1" x14ac:dyDescent="0.2"/>
    <row r="16444" hidden="1" x14ac:dyDescent="0.2"/>
    <row r="16445" hidden="1" x14ac:dyDescent="0.2"/>
    <row r="16446" hidden="1" x14ac:dyDescent="0.2"/>
    <row r="16447" hidden="1" x14ac:dyDescent="0.2"/>
    <row r="16448" hidden="1" x14ac:dyDescent="0.2"/>
    <row r="16449" hidden="1" x14ac:dyDescent="0.2"/>
    <row r="16450" hidden="1" x14ac:dyDescent="0.2"/>
    <row r="16451" hidden="1" x14ac:dyDescent="0.2"/>
    <row r="16452" hidden="1" x14ac:dyDescent="0.2"/>
    <row r="16453" hidden="1" x14ac:dyDescent="0.2"/>
    <row r="16454" hidden="1" x14ac:dyDescent="0.2"/>
    <row r="16455" hidden="1" x14ac:dyDescent="0.2"/>
    <row r="16456" hidden="1" x14ac:dyDescent="0.2"/>
    <row r="16457" hidden="1" x14ac:dyDescent="0.2"/>
    <row r="16458" hidden="1" x14ac:dyDescent="0.2"/>
    <row r="16459" hidden="1" x14ac:dyDescent="0.2"/>
    <row r="16460" hidden="1" x14ac:dyDescent="0.2"/>
    <row r="16461" hidden="1" x14ac:dyDescent="0.2"/>
    <row r="16462" hidden="1" x14ac:dyDescent="0.2"/>
    <row r="16463" hidden="1" x14ac:dyDescent="0.2"/>
    <row r="16464" hidden="1" x14ac:dyDescent="0.2"/>
    <row r="16465" hidden="1" x14ac:dyDescent="0.2"/>
    <row r="16466" hidden="1" x14ac:dyDescent="0.2"/>
    <row r="16467" hidden="1" x14ac:dyDescent="0.2"/>
    <row r="16468" hidden="1" x14ac:dyDescent="0.2"/>
    <row r="16469" hidden="1" x14ac:dyDescent="0.2"/>
    <row r="16470" hidden="1" x14ac:dyDescent="0.2"/>
    <row r="16471" hidden="1" x14ac:dyDescent="0.2"/>
    <row r="16472" hidden="1" x14ac:dyDescent="0.2"/>
    <row r="16473" hidden="1" x14ac:dyDescent="0.2"/>
    <row r="16474" hidden="1" x14ac:dyDescent="0.2"/>
    <row r="16475" hidden="1" x14ac:dyDescent="0.2"/>
    <row r="16476" hidden="1" x14ac:dyDescent="0.2"/>
    <row r="16477" hidden="1" x14ac:dyDescent="0.2"/>
    <row r="16478" hidden="1" x14ac:dyDescent="0.2"/>
    <row r="16479" hidden="1" x14ac:dyDescent="0.2"/>
    <row r="16480" hidden="1" x14ac:dyDescent="0.2"/>
    <row r="16481" hidden="1" x14ac:dyDescent="0.2"/>
    <row r="16482" hidden="1" x14ac:dyDescent="0.2"/>
    <row r="16483" hidden="1" x14ac:dyDescent="0.2"/>
    <row r="16484" hidden="1" x14ac:dyDescent="0.2"/>
    <row r="16485" hidden="1" x14ac:dyDescent="0.2"/>
    <row r="16486" hidden="1" x14ac:dyDescent="0.2"/>
    <row r="16487" hidden="1" x14ac:dyDescent="0.2"/>
    <row r="16488" hidden="1" x14ac:dyDescent="0.2"/>
    <row r="16489" hidden="1" x14ac:dyDescent="0.2"/>
    <row r="16490" hidden="1" x14ac:dyDescent="0.2"/>
    <row r="16491" hidden="1" x14ac:dyDescent="0.2"/>
    <row r="16492" hidden="1" x14ac:dyDescent="0.2"/>
    <row r="16493" hidden="1" x14ac:dyDescent="0.2"/>
    <row r="16494" hidden="1" x14ac:dyDescent="0.2"/>
    <row r="16495" hidden="1" x14ac:dyDescent="0.2"/>
    <row r="16496" hidden="1" x14ac:dyDescent="0.2"/>
    <row r="16497" hidden="1" x14ac:dyDescent="0.2"/>
    <row r="16498" hidden="1" x14ac:dyDescent="0.2"/>
    <row r="16499" hidden="1" x14ac:dyDescent="0.2"/>
    <row r="16500" hidden="1" x14ac:dyDescent="0.2"/>
    <row r="16501" hidden="1" x14ac:dyDescent="0.2"/>
    <row r="16502" hidden="1" x14ac:dyDescent="0.2"/>
    <row r="16503" hidden="1" x14ac:dyDescent="0.2"/>
    <row r="16504" hidden="1" x14ac:dyDescent="0.2"/>
    <row r="16505" hidden="1" x14ac:dyDescent="0.2"/>
    <row r="16506" hidden="1" x14ac:dyDescent="0.2"/>
    <row r="16507" hidden="1" x14ac:dyDescent="0.2"/>
    <row r="16508" hidden="1" x14ac:dyDescent="0.2"/>
    <row r="16509" hidden="1" x14ac:dyDescent="0.2"/>
    <row r="16510" hidden="1" x14ac:dyDescent="0.2"/>
    <row r="16511" hidden="1" x14ac:dyDescent="0.2"/>
    <row r="16512" hidden="1" x14ac:dyDescent="0.2"/>
    <row r="16513" hidden="1" x14ac:dyDescent="0.2"/>
    <row r="16514" hidden="1" x14ac:dyDescent="0.2"/>
    <row r="16515" hidden="1" x14ac:dyDescent="0.2"/>
    <row r="16516" hidden="1" x14ac:dyDescent="0.2"/>
    <row r="16517" hidden="1" x14ac:dyDescent="0.2"/>
    <row r="16518" hidden="1" x14ac:dyDescent="0.2"/>
    <row r="16519" hidden="1" x14ac:dyDescent="0.2"/>
    <row r="16520" hidden="1" x14ac:dyDescent="0.2"/>
    <row r="16521" hidden="1" x14ac:dyDescent="0.2"/>
    <row r="16522" hidden="1" x14ac:dyDescent="0.2"/>
    <row r="16523" hidden="1" x14ac:dyDescent="0.2"/>
    <row r="16524" hidden="1" x14ac:dyDescent="0.2"/>
    <row r="16525" hidden="1" x14ac:dyDescent="0.2"/>
    <row r="16526" hidden="1" x14ac:dyDescent="0.2"/>
    <row r="16527" hidden="1" x14ac:dyDescent="0.2"/>
    <row r="16528" hidden="1" x14ac:dyDescent="0.2"/>
    <row r="16529" hidden="1" x14ac:dyDescent="0.2"/>
    <row r="16530" hidden="1" x14ac:dyDescent="0.2"/>
    <row r="16531" hidden="1" x14ac:dyDescent="0.2"/>
    <row r="16532" hidden="1" x14ac:dyDescent="0.2"/>
    <row r="16533" hidden="1" x14ac:dyDescent="0.2"/>
    <row r="16534" hidden="1" x14ac:dyDescent="0.2"/>
    <row r="16535" hidden="1" x14ac:dyDescent="0.2"/>
    <row r="16536" hidden="1" x14ac:dyDescent="0.2"/>
    <row r="16537" hidden="1" x14ac:dyDescent="0.2"/>
    <row r="16538" hidden="1" x14ac:dyDescent="0.2"/>
    <row r="16539" hidden="1" x14ac:dyDescent="0.2"/>
    <row r="16540" hidden="1" x14ac:dyDescent="0.2"/>
    <row r="16541" hidden="1" x14ac:dyDescent="0.2"/>
    <row r="16542" hidden="1" x14ac:dyDescent="0.2"/>
    <row r="16543" hidden="1" x14ac:dyDescent="0.2"/>
    <row r="16544" hidden="1" x14ac:dyDescent="0.2"/>
    <row r="16545" hidden="1" x14ac:dyDescent="0.2"/>
    <row r="16546" hidden="1" x14ac:dyDescent="0.2"/>
    <row r="16547" hidden="1" x14ac:dyDescent="0.2"/>
    <row r="16548" hidden="1" x14ac:dyDescent="0.2"/>
    <row r="16549" hidden="1" x14ac:dyDescent="0.2"/>
    <row r="16550" hidden="1" x14ac:dyDescent="0.2"/>
    <row r="16551" hidden="1" x14ac:dyDescent="0.2"/>
    <row r="16552" hidden="1" x14ac:dyDescent="0.2"/>
    <row r="16553" hidden="1" x14ac:dyDescent="0.2"/>
    <row r="16554" hidden="1" x14ac:dyDescent="0.2"/>
    <row r="16555" hidden="1" x14ac:dyDescent="0.2"/>
    <row r="16556" hidden="1" x14ac:dyDescent="0.2"/>
    <row r="16557" hidden="1" x14ac:dyDescent="0.2"/>
    <row r="16558" hidden="1" x14ac:dyDescent="0.2"/>
    <row r="16559" hidden="1" x14ac:dyDescent="0.2"/>
    <row r="16560" hidden="1" x14ac:dyDescent="0.2"/>
    <row r="16561" hidden="1" x14ac:dyDescent="0.2"/>
    <row r="16562" hidden="1" x14ac:dyDescent="0.2"/>
    <row r="16563" hidden="1" x14ac:dyDescent="0.2"/>
    <row r="16564" hidden="1" x14ac:dyDescent="0.2"/>
    <row r="16565" hidden="1" x14ac:dyDescent="0.2"/>
    <row r="16566" hidden="1" x14ac:dyDescent="0.2"/>
    <row r="16567" hidden="1" x14ac:dyDescent="0.2"/>
    <row r="16568" hidden="1" x14ac:dyDescent="0.2"/>
    <row r="16569" hidden="1" x14ac:dyDescent="0.2"/>
    <row r="16570" hidden="1" x14ac:dyDescent="0.2"/>
    <row r="16571" hidden="1" x14ac:dyDescent="0.2"/>
    <row r="16572" hidden="1" x14ac:dyDescent="0.2"/>
    <row r="16573" hidden="1" x14ac:dyDescent="0.2"/>
    <row r="16574" hidden="1" x14ac:dyDescent="0.2"/>
    <row r="16575" hidden="1" x14ac:dyDescent="0.2"/>
    <row r="16576" hidden="1" x14ac:dyDescent="0.2"/>
    <row r="16577" hidden="1" x14ac:dyDescent="0.2"/>
    <row r="16578" hidden="1" x14ac:dyDescent="0.2"/>
    <row r="16579" hidden="1" x14ac:dyDescent="0.2"/>
    <row r="16580" hidden="1" x14ac:dyDescent="0.2"/>
    <row r="16581" hidden="1" x14ac:dyDescent="0.2"/>
    <row r="16582" hidden="1" x14ac:dyDescent="0.2"/>
    <row r="16583" hidden="1" x14ac:dyDescent="0.2"/>
    <row r="16584" hidden="1" x14ac:dyDescent="0.2"/>
    <row r="16585" hidden="1" x14ac:dyDescent="0.2"/>
    <row r="16586" hidden="1" x14ac:dyDescent="0.2"/>
    <row r="16587" hidden="1" x14ac:dyDescent="0.2"/>
    <row r="16588" hidden="1" x14ac:dyDescent="0.2"/>
    <row r="16589" hidden="1" x14ac:dyDescent="0.2"/>
    <row r="16590" hidden="1" x14ac:dyDescent="0.2"/>
    <row r="16591" hidden="1" x14ac:dyDescent="0.2"/>
    <row r="16592" hidden="1" x14ac:dyDescent="0.2"/>
    <row r="16593" hidden="1" x14ac:dyDescent="0.2"/>
    <row r="16594" hidden="1" x14ac:dyDescent="0.2"/>
    <row r="16595" hidden="1" x14ac:dyDescent="0.2"/>
    <row r="16596" hidden="1" x14ac:dyDescent="0.2"/>
    <row r="16597" hidden="1" x14ac:dyDescent="0.2"/>
    <row r="16598" hidden="1" x14ac:dyDescent="0.2"/>
    <row r="16599" hidden="1" x14ac:dyDescent="0.2"/>
    <row r="16600" hidden="1" x14ac:dyDescent="0.2"/>
    <row r="16601" hidden="1" x14ac:dyDescent="0.2"/>
    <row r="16602" hidden="1" x14ac:dyDescent="0.2"/>
    <row r="16603" hidden="1" x14ac:dyDescent="0.2"/>
    <row r="16604" hidden="1" x14ac:dyDescent="0.2"/>
    <row r="16605" hidden="1" x14ac:dyDescent="0.2"/>
    <row r="16606" hidden="1" x14ac:dyDescent="0.2"/>
    <row r="16607" hidden="1" x14ac:dyDescent="0.2"/>
    <row r="16608" hidden="1" x14ac:dyDescent="0.2"/>
    <row r="16609" hidden="1" x14ac:dyDescent="0.2"/>
    <row r="16610" hidden="1" x14ac:dyDescent="0.2"/>
    <row r="16611" hidden="1" x14ac:dyDescent="0.2"/>
    <row r="16612" hidden="1" x14ac:dyDescent="0.2"/>
    <row r="16613" hidden="1" x14ac:dyDescent="0.2"/>
    <row r="16614" hidden="1" x14ac:dyDescent="0.2"/>
    <row r="16615" hidden="1" x14ac:dyDescent="0.2"/>
    <row r="16616" hidden="1" x14ac:dyDescent="0.2"/>
    <row r="16617" hidden="1" x14ac:dyDescent="0.2"/>
    <row r="16618" hidden="1" x14ac:dyDescent="0.2"/>
    <row r="16619" hidden="1" x14ac:dyDescent="0.2"/>
    <row r="16620" hidden="1" x14ac:dyDescent="0.2"/>
    <row r="16621" hidden="1" x14ac:dyDescent="0.2"/>
    <row r="16622" hidden="1" x14ac:dyDescent="0.2"/>
    <row r="16623" hidden="1" x14ac:dyDescent="0.2"/>
    <row r="16624" hidden="1" x14ac:dyDescent="0.2"/>
    <row r="16625" hidden="1" x14ac:dyDescent="0.2"/>
    <row r="16626" hidden="1" x14ac:dyDescent="0.2"/>
    <row r="16627" hidden="1" x14ac:dyDescent="0.2"/>
    <row r="16628" hidden="1" x14ac:dyDescent="0.2"/>
    <row r="16629" hidden="1" x14ac:dyDescent="0.2"/>
    <row r="16630" hidden="1" x14ac:dyDescent="0.2"/>
    <row r="16631" hidden="1" x14ac:dyDescent="0.2"/>
    <row r="16632" hidden="1" x14ac:dyDescent="0.2"/>
    <row r="16633" hidden="1" x14ac:dyDescent="0.2"/>
    <row r="16634" hidden="1" x14ac:dyDescent="0.2"/>
    <row r="16635" hidden="1" x14ac:dyDescent="0.2"/>
    <row r="16636" hidden="1" x14ac:dyDescent="0.2"/>
    <row r="16637" hidden="1" x14ac:dyDescent="0.2"/>
    <row r="16638" hidden="1" x14ac:dyDescent="0.2"/>
    <row r="16639" hidden="1" x14ac:dyDescent="0.2"/>
    <row r="16640" hidden="1" x14ac:dyDescent="0.2"/>
    <row r="16641" hidden="1" x14ac:dyDescent="0.2"/>
    <row r="16642" hidden="1" x14ac:dyDescent="0.2"/>
    <row r="16643" hidden="1" x14ac:dyDescent="0.2"/>
    <row r="16644" hidden="1" x14ac:dyDescent="0.2"/>
    <row r="16645" hidden="1" x14ac:dyDescent="0.2"/>
    <row r="16646" hidden="1" x14ac:dyDescent="0.2"/>
    <row r="16647" hidden="1" x14ac:dyDescent="0.2"/>
    <row r="16648" hidden="1" x14ac:dyDescent="0.2"/>
    <row r="16649" hidden="1" x14ac:dyDescent="0.2"/>
    <row r="16650" hidden="1" x14ac:dyDescent="0.2"/>
    <row r="16651" hidden="1" x14ac:dyDescent="0.2"/>
    <row r="16652" hidden="1" x14ac:dyDescent="0.2"/>
    <row r="16653" hidden="1" x14ac:dyDescent="0.2"/>
    <row r="16654" hidden="1" x14ac:dyDescent="0.2"/>
    <row r="16655" hidden="1" x14ac:dyDescent="0.2"/>
    <row r="16656" hidden="1" x14ac:dyDescent="0.2"/>
    <row r="16657" hidden="1" x14ac:dyDescent="0.2"/>
    <row r="16658" hidden="1" x14ac:dyDescent="0.2"/>
    <row r="16659" hidden="1" x14ac:dyDescent="0.2"/>
    <row r="16660" hidden="1" x14ac:dyDescent="0.2"/>
    <row r="16661" hidden="1" x14ac:dyDescent="0.2"/>
    <row r="16662" hidden="1" x14ac:dyDescent="0.2"/>
    <row r="16663" hidden="1" x14ac:dyDescent="0.2"/>
    <row r="16664" hidden="1" x14ac:dyDescent="0.2"/>
    <row r="16665" hidden="1" x14ac:dyDescent="0.2"/>
    <row r="16666" hidden="1" x14ac:dyDescent="0.2"/>
    <row r="16667" hidden="1" x14ac:dyDescent="0.2"/>
    <row r="16668" hidden="1" x14ac:dyDescent="0.2"/>
    <row r="16669" hidden="1" x14ac:dyDescent="0.2"/>
    <row r="16670" hidden="1" x14ac:dyDescent="0.2"/>
    <row r="16671" hidden="1" x14ac:dyDescent="0.2"/>
    <row r="16672" hidden="1" x14ac:dyDescent="0.2"/>
    <row r="16673" hidden="1" x14ac:dyDescent="0.2"/>
    <row r="16674" hidden="1" x14ac:dyDescent="0.2"/>
    <row r="16675" hidden="1" x14ac:dyDescent="0.2"/>
    <row r="16676" hidden="1" x14ac:dyDescent="0.2"/>
    <row r="16677" hidden="1" x14ac:dyDescent="0.2"/>
    <row r="16678" hidden="1" x14ac:dyDescent="0.2"/>
    <row r="16679" hidden="1" x14ac:dyDescent="0.2"/>
    <row r="16680" hidden="1" x14ac:dyDescent="0.2"/>
    <row r="16681" hidden="1" x14ac:dyDescent="0.2"/>
    <row r="16682" hidden="1" x14ac:dyDescent="0.2"/>
    <row r="16683" hidden="1" x14ac:dyDescent="0.2"/>
    <row r="16684" hidden="1" x14ac:dyDescent="0.2"/>
    <row r="16685" hidden="1" x14ac:dyDescent="0.2"/>
    <row r="16686" hidden="1" x14ac:dyDescent="0.2"/>
    <row r="16687" hidden="1" x14ac:dyDescent="0.2"/>
    <row r="16688" hidden="1" x14ac:dyDescent="0.2"/>
    <row r="16689" hidden="1" x14ac:dyDescent="0.2"/>
    <row r="16690" hidden="1" x14ac:dyDescent="0.2"/>
    <row r="16691" hidden="1" x14ac:dyDescent="0.2"/>
    <row r="16692" hidden="1" x14ac:dyDescent="0.2"/>
    <row r="16693" hidden="1" x14ac:dyDescent="0.2"/>
    <row r="16694" hidden="1" x14ac:dyDescent="0.2"/>
    <row r="16695" hidden="1" x14ac:dyDescent="0.2"/>
    <row r="16696" hidden="1" x14ac:dyDescent="0.2"/>
    <row r="16697" hidden="1" x14ac:dyDescent="0.2"/>
    <row r="16698" hidden="1" x14ac:dyDescent="0.2"/>
    <row r="16699" hidden="1" x14ac:dyDescent="0.2"/>
    <row r="16700" hidden="1" x14ac:dyDescent="0.2"/>
    <row r="16701" hidden="1" x14ac:dyDescent="0.2"/>
    <row r="16702" hidden="1" x14ac:dyDescent="0.2"/>
    <row r="16703" hidden="1" x14ac:dyDescent="0.2"/>
    <row r="16704" hidden="1" x14ac:dyDescent="0.2"/>
    <row r="16705" hidden="1" x14ac:dyDescent="0.2"/>
    <row r="16706" hidden="1" x14ac:dyDescent="0.2"/>
    <row r="16707" hidden="1" x14ac:dyDescent="0.2"/>
    <row r="16708" hidden="1" x14ac:dyDescent="0.2"/>
    <row r="16709" hidden="1" x14ac:dyDescent="0.2"/>
    <row r="16710" hidden="1" x14ac:dyDescent="0.2"/>
    <row r="16711" hidden="1" x14ac:dyDescent="0.2"/>
    <row r="16712" hidden="1" x14ac:dyDescent="0.2"/>
    <row r="16713" hidden="1" x14ac:dyDescent="0.2"/>
    <row r="16714" hidden="1" x14ac:dyDescent="0.2"/>
    <row r="16715" hidden="1" x14ac:dyDescent="0.2"/>
    <row r="16716" hidden="1" x14ac:dyDescent="0.2"/>
    <row r="16717" hidden="1" x14ac:dyDescent="0.2"/>
    <row r="16718" hidden="1" x14ac:dyDescent="0.2"/>
    <row r="16719" hidden="1" x14ac:dyDescent="0.2"/>
    <row r="16720" hidden="1" x14ac:dyDescent="0.2"/>
    <row r="16721" hidden="1" x14ac:dyDescent="0.2"/>
    <row r="16722" hidden="1" x14ac:dyDescent="0.2"/>
    <row r="16723" hidden="1" x14ac:dyDescent="0.2"/>
    <row r="16724" hidden="1" x14ac:dyDescent="0.2"/>
    <row r="16725" hidden="1" x14ac:dyDescent="0.2"/>
    <row r="16726" hidden="1" x14ac:dyDescent="0.2"/>
    <row r="16727" hidden="1" x14ac:dyDescent="0.2"/>
    <row r="16728" hidden="1" x14ac:dyDescent="0.2"/>
    <row r="16729" hidden="1" x14ac:dyDescent="0.2"/>
    <row r="16730" hidden="1" x14ac:dyDescent="0.2"/>
    <row r="16731" hidden="1" x14ac:dyDescent="0.2"/>
    <row r="16732" hidden="1" x14ac:dyDescent="0.2"/>
    <row r="16733" hidden="1" x14ac:dyDescent="0.2"/>
    <row r="16734" hidden="1" x14ac:dyDescent="0.2"/>
    <row r="16735" hidden="1" x14ac:dyDescent="0.2"/>
    <row r="16736" hidden="1" x14ac:dyDescent="0.2"/>
    <row r="16737" hidden="1" x14ac:dyDescent="0.2"/>
    <row r="16738" hidden="1" x14ac:dyDescent="0.2"/>
    <row r="16739" hidden="1" x14ac:dyDescent="0.2"/>
    <row r="16740" hidden="1" x14ac:dyDescent="0.2"/>
    <row r="16741" hidden="1" x14ac:dyDescent="0.2"/>
    <row r="16742" hidden="1" x14ac:dyDescent="0.2"/>
    <row r="16743" hidden="1" x14ac:dyDescent="0.2"/>
    <row r="16744" hidden="1" x14ac:dyDescent="0.2"/>
    <row r="16745" hidden="1" x14ac:dyDescent="0.2"/>
    <row r="16746" hidden="1" x14ac:dyDescent="0.2"/>
    <row r="16747" hidden="1" x14ac:dyDescent="0.2"/>
    <row r="16748" hidden="1" x14ac:dyDescent="0.2"/>
    <row r="16749" hidden="1" x14ac:dyDescent="0.2"/>
    <row r="16750" hidden="1" x14ac:dyDescent="0.2"/>
    <row r="16751" hidden="1" x14ac:dyDescent="0.2"/>
    <row r="16752" hidden="1" x14ac:dyDescent="0.2"/>
    <row r="16753" hidden="1" x14ac:dyDescent="0.2"/>
    <row r="16754" hidden="1" x14ac:dyDescent="0.2"/>
    <row r="16755" hidden="1" x14ac:dyDescent="0.2"/>
    <row r="16756" hidden="1" x14ac:dyDescent="0.2"/>
    <row r="16757" hidden="1" x14ac:dyDescent="0.2"/>
    <row r="16758" hidden="1" x14ac:dyDescent="0.2"/>
    <row r="16759" hidden="1" x14ac:dyDescent="0.2"/>
    <row r="16760" hidden="1" x14ac:dyDescent="0.2"/>
    <row r="16761" hidden="1" x14ac:dyDescent="0.2"/>
    <row r="16762" hidden="1" x14ac:dyDescent="0.2"/>
    <row r="16763" hidden="1" x14ac:dyDescent="0.2"/>
    <row r="16764" hidden="1" x14ac:dyDescent="0.2"/>
    <row r="16765" hidden="1" x14ac:dyDescent="0.2"/>
    <row r="16766" hidden="1" x14ac:dyDescent="0.2"/>
    <row r="16767" hidden="1" x14ac:dyDescent="0.2"/>
    <row r="16768" hidden="1" x14ac:dyDescent="0.2"/>
    <row r="16769" hidden="1" x14ac:dyDescent="0.2"/>
    <row r="16770" hidden="1" x14ac:dyDescent="0.2"/>
    <row r="16771" hidden="1" x14ac:dyDescent="0.2"/>
    <row r="16772" hidden="1" x14ac:dyDescent="0.2"/>
    <row r="16773" hidden="1" x14ac:dyDescent="0.2"/>
    <row r="16774" hidden="1" x14ac:dyDescent="0.2"/>
    <row r="16775" hidden="1" x14ac:dyDescent="0.2"/>
    <row r="16776" hidden="1" x14ac:dyDescent="0.2"/>
    <row r="16777" hidden="1" x14ac:dyDescent="0.2"/>
    <row r="16778" hidden="1" x14ac:dyDescent="0.2"/>
    <row r="16779" hidden="1" x14ac:dyDescent="0.2"/>
    <row r="16780" hidden="1" x14ac:dyDescent="0.2"/>
    <row r="16781" hidden="1" x14ac:dyDescent="0.2"/>
    <row r="16782" hidden="1" x14ac:dyDescent="0.2"/>
    <row r="16783" hidden="1" x14ac:dyDescent="0.2"/>
    <row r="16784" hidden="1" x14ac:dyDescent="0.2"/>
    <row r="16785" hidden="1" x14ac:dyDescent="0.2"/>
    <row r="16786" hidden="1" x14ac:dyDescent="0.2"/>
    <row r="16787" hidden="1" x14ac:dyDescent="0.2"/>
    <row r="16788" hidden="1" x14ac:dyDescent="0.2"/>
    <row r="16789" hidden="1" x14ac:dyDescent="0.2"/>
    <row r="16790" hidden="1" x14ac:dyDescent="0.2"/>
    <row r="16791" hidden="1" x14ac:dyDescent="0.2"/>
    <row r="16792" hidden="1" x14ac:dyDescent="0.2"/>
    <row r="16793" hidden="1" x14ac:dyDescent="0.2"/>
    <row r="16794" hidden="1" x14ac:dyDescent="0.2"/>
    <row r="16795" hidden="1" x14ac:dyDescent="0.2"/>
    <row r="16796" hidden="1" x14ac:dyDescent="0.2"/>
    <row r="16797" hidden="1" x14ac:dyDescent="0.2"/>
    <row r="16798" hidden="1" x14ac:dyDescent="0.2"/>
    <row r="16799" hidden="1" x14ac:dyDescent="0.2"/>
    <row r="16800" hidden="1" x14ac:dyDescent="0.2"/>
    <row r="16801" hidden="1" x14ac:dyDescent="0.2"/>
    <row r="16802" hidden="1" x14ac:dyDescent="0.2"/>
    <row r="16803" hidden="1" x14ac:dyDescent="0.2"/>
    <row r="16804" hidden="1" x14ac:dyDescent="0.2"/>
    <row r="16805" hidden="1" x14ac:dyDescent="0.2"/>
    <row r="16806" hidden="1" x14ac:dyDescent="0.2"/>
    <row r="16807" hidden="1" x14ac:dyDescent="0.2"/>
    <row r="16808" hidden="1" x14ac:dyDescent="0.2"/>
    <row r="16809" hidden="1" x14ac:dyDescent="0.2"/>
    <row r="16810" hidden="1" x14ac:dyDescent="0.2"/>
    <row r="16811" hidden="1" x14ac:dyDescent="0.2"/>
    <row r="16812" hidden="1" x14ac:dyDescent="0.2"/>
    <row r="16813" hidden="1" x14ac:dyDescent="0.2"/>
    <row r="16814" hidden="1" x14ac:dyDescent="0.2"/>
    <row r="16815" hidden="1" x14ac:dyDescent="0.2"/>
    <row r="16816" hidden="1" x14ac:dyDescent="0.2"/>
    <row r="16817" hidden="1" x14ac:dyDescent="0.2"/>
    <row r="16818" hidden="1" x14ac:dyDescent="0.2"/>
    <row r="16819" hidden="1" x14ac:dyDescent="0.2"/>
    <row r="16820" hidden="1" x14ac:dyDescent="0.2"/>
    <row r="16821" hidden="1" x14ac:dyDescent="0.2"/>
    <row r="16822" hidden="1" x14ac:dyDescent="0.2"/>
    <row r="16823" hidden="1" x14ac:dyDescent="0.2"/>
    <row r="16824" hidden="1" x14ac:dyDescent="0.2"/>
    <row r="16825" hidden="1" x14ac:dyDescent="0.2"/>
    <row r="16826" hidden="1" x14ac:dyDescent="0.2"/>
    <row r="16827" hidden="1" x14ac:dyDescent="0.2"/>
    <row r="16828" hidden="1" x14ac:dyDescent="0.2"/>
    <row r="16829" hidden="1" x14ac:dyDescent="0.2"/>
    <row r="16830" hidden="1" x14ac:dyDescent="0.2"/>
    <row r="16831" hidden="1" x14ac:dyDescent="0.2"/>
    <row r="16832" hidden="1" x14ac:dyDescent="0.2"/>
    <row r="16833" hidden="1" x14ac:dyDescent="0.2"/>
    <row r="16834" hidden="1" x14ac:dyDescent="0.2"/>
    <row r="16835" hidden="1" x14ac:dyDescent="0.2"/>
    <row r="16836" hidden="1" x14ac:dyDescent="0.2"/>
    <row r="16837" hidden="1" x14ac:dyDescent="0.2"/>
    <row r="16838" hidden="1" x14ac:dyDescent="0.2"/>
    <row r="16839" hidden="1" x14ac:dyDescent="0.2"/>
    <row r="16840" hidden="1" x14ac:dyDescent="0.2"/>
    <row r="16841" hidden="1" x14ac:dyDescent="0.2"/>
    <row r="16842" hidden="1" x14ac:dyDescent="0.2"/>
    <row r="16843" hidden="1" x14ac:dyDescent="0.2"/>
    <row r="16844" hidden="1" x14ac:dyDescent="0.2"/>
    <row r="16845" hidden="1" x14ac:dyDescent="0.2"/>
    <row r="16846" hidden="1" x14ac:dyDescent="0.2"/>
    <row r="16847" hidden="1" x14ac:dyDescent="0.2"/>
    <row r="16848" hidden="1" x14ac:dyDescent="0.2"/>
    <row r="16849" hidden="1" x14ac:dyDescent="0.2"/>
    <row r="16850" hidden="1" x14ac:dyDescent="0.2"/>
    <row r="16851" hidden="1" x14ac:dyDescent="0.2"/>
    <row r="16852" hidden="1" x14ac:dyDescent="0.2"/>
    <row r="16853" hidden="1" x14ac:dyDescent="0.2"/>
    <row r="16854" hidden="1" x14ac:dyDescent="0.2"/>
    <row r="16855" hidden="1" x14ac:dyDescent="0.2"/>
    <row r="16856" hidden="1" x14ac:dyDescent="0.2"/>
    <row r="16857" hidden="1" x14ac:dyDescent="0.2"/>
    <row r="16858" hidden="1" x14ac:dyDescent="0.2"/>
    <row r="16859" hidden="1" x14ac:dyDescent="0.2"/>
    <row r="16860" hidden="1" x14ac:dyDescent="0.2"/>
    <row r="16861" hidden="1" x14ac:dyDescent="0.2"/>
    <row r="16862" hidden="1" x14ac:dyDescent="0.2"/>
    <row r="16863" hidden="1" x14ac:dyDescent="0.2"/>
    <row r="16864" hidden="1" x14ac:dyDescent="0.2"/>
    <row r="16865" hidden="1" x14ac:dyDescent="0.2"/>
    <row r="16866" hidden="1" x14ac:dyDescent="0.2"/>
    <row r="16867" hidden="1" x14ac:dyDescent="0.2"/>
    <row r="16868" hidden="1" x14ac:dyDescent="0.2"/>
    <row r="16869" hidden="1" x14ac:dyDescent="0.2"/>
    <row r="16870" hidden="1" x14ac:dyDescent="0.2"/>
    <row r="16871" hidden="1" x14ac:dyDescent="0.2"/>
    <row r="16872" hidden="1" x14ac:dyDescent="0.2"/>
    <row r="16873" hidden="1" x14ac:dyDescent="0.2"/>
    <row r="16874" hidden="1" x14ac:dyDescent="0.2"/>
    <row r="16875" hidden="1" x14ac:dyDescent="0.2"/>
    <row r="16876" hidden="1" x14ac:dyDescent="0.2"/>
    <row r="16877" hidden="1" x14ac:dyDescent="0.2"/>
    <row r="16878" hidden="1" x14ac:dyDescent="0.2"/>
    <row r="16879" hidden="1" x14ac:dyDescent="0.2"/>
    <row r="16880" hidden="1" x14ac:dyDescent="0.2"/>
    <row r="16881" hidden="1" x14ac:dyDescent="0.2"/>
    <row r="16882" hidden="1" x14ac:dyDescent="0.2"/>
    <row r="16883" hidden="1" x14ac:dyDescent="0.2"/>
    <row r="16884" hidden="1" x14ac:dyDescent="0.2"/>
    <row r="16885" hidden="1" x14ac:dyDescent="0.2"/>
    <row r="16886" hidden="1" x14ac:dyDescent="0.2"/>
    <row r="16887" hidden="1" x14ac:dyDescent="0.2"/>
    <row r="16888" hidden="1" x14ac:dyDescent="0.2"/>
    <row r="16889" hidden="1" x14ac:dyDescent="0.2"/>
    <row r="16890" hidden="1" x14ac:dyDescent="0.2"/>
    <row r="16891" hidden="1" x14ac:dyDescent="0.2"/>
    <row r="16892" hidden="1" x14ac:dyDescent="0.2"/>
    <row r="16893" hidden="1" x14ac:dyDescent="0.2"/>
    <row r="16894" hidden="1" x14ac:dyDescent="0.2"/>
    <row r="16895" hidden="1" x14ac:dyDescent="0.2"/>
    <row r="16896" hidden="1" x14ac:dyDescent="0.2"/>
    <row r="16897" hidden="1" x14ac:dyDescent="0.2"/>
    <row r="16898" hidden="1" x14ac:dyDescent="0.2"/>
    <row r="16899" hidden="1" x14ac:dyDescent="0.2"/>
    <row r="16900" hidden="1" x14ac:dyDescent="0.2"/>
    <row r="16901" hidden="1" x14ac:dyDescent="0.2"/>
    <row r="16902" hidden="1" x14ac:dyDescent="0.2"/>
    <row r="16903" hidden="1" x14ac:dyDescent="0.2"/>
    <row r="16904" hidden="1" x14ac:dyDescent="0.2"/>
    <row r="16905" hidden="1" x14ac:dyDescent="0.2"/>
    <row r="16906" hidden="1" x14ac:dyDescent="0.2"/>
    <row r="16907" hidden="1" x14ac:dyDescent="0.2"/>
    <row r="16908" hidden="1" x14ac:dyDescent="0.2"/>
    <row r="16909" hidden="1" x14ac:dyDescent="0.2"/>
    <row r="16910" hidden="1" x14ac:dyDescent="0.2"/>
    <row r="16911" hidden="1" x14ac:dyDescent="0.2"/>
    <row r="16912" hidden="1" x14ac:dyDescent="0.2"/>
    <row r="16913" hidden="1" x14ac:dyDescent="0.2"/>
    <row r="16914" hidden="1" x14ac:dyDescent="0.2"/>
    <row r="16915" hidden="1" x14ac:dyDescent="0.2"/>
    <row r="16916" hidden="1" x14ac:dyDescent="0.2"/>
    <row r="16917" hidden="1" x14ac:dyDescent="0.2"/>
    <row r="16918" hidden="1" x14ac:dyDescent="0.2"/>
    <row r="16919" hidden="1" x14ac:dyDescent="0.2"/>
    <row r="16920" hidden="1" x14ac:dyDescent="0.2"/>
    <row r="16921" hidden="1" x14ac:dyDescent="0.2"/>
    <row r="16922" hidden="1" x14ac:dyDescent="0.2"/>
    <row r="16923" hidden="1" x14ac:dyDescent="0.2"/>
    <row r="16924" hidden="1" x14ac:dyDescent="0.2"/>
    <row r="16925" hidden="1" x14ac:dyDescent="0.2"/>
    <row r="16926" hidden="1" x14ac:dyDescent="0.2"/>
    <row r="16927" hidden="1" x14ac:dyDescent="0.2"/>
    <row r="16928" hidden="1" x14ac:dyDescent="0.2"/>
    <row r="16929" hidden="1" x14ac:dyDescent="0.2"/>
    <row r="16930" hidden="1" x14ac:dyDescent="0.2"/>
    <row r="16931" hidden="1" x14ac:dyDescent="0.2"/>
    <row r="16932" hidden="1" x14ac:dyDescent="0.2"/>
    <row r="16933" hidden="1" x14ac:dyDescent="0.2"/>
    <row r="16934" hidden="1" x14ac:dyDescent="0.2"/>
    <row r="16935" hidden="1" x14ac:dyDescent="0.2"/>
    <row r="16936" hidden="1" x14ac:dyDescent="0.2"/>
    <row r="16937" hidden="1" x14ac:dyDescent="0.2"/>
    <row r="16938" hidden="1" x14ac:dyDescent="0.2"/>
    <row r="16939" hidden="1" x14ac:dyDescent="0.2"/>
    <row r="16940" hidden="1" x14ac:dyDescent="0.2"/>
    <row r="16941" hidden="1" x14ac:dyDescent="0.2"/>
    <row r="16942" hidden="1" x14ac:dyDescent="0.2"/>
    <row r="16943" hidden="1" x14ac:dyDescent="0.2"/>
    <row r="16944" hidden="1" x14ac:dyDescent="0.2"/>
    <row r="16945" hidden="1" x14ac:dyDescent="0.2"/>
    <row r="16946" hidden="1" x14ac:dyDescent="0.2"/>
    <row r="16947" hidden="1" x14ac:dyDescent="0.2"/>
    <row r="16948" hidden="1" x14ac:dyDescent="0.2"/>
    <row r="16949" hidden="1" x14ac:dyDescent="0.2"/>
    <row r="16950" hidden="1" x14ac:dyDescent="0.2"/>
    <row r="16951" hidden="1" x14ac:dyDescent="0.2"/>
    <row r="16952" hidden="1" x14ac:dyDescent="0.2"/>
    <row r="16953" hidden="1" x14ac:dyDescent="0.2"/>
    <row r="16954" hidden="1" x14ac:dyDescent="0.2"/>
    <row r="16955" hidden="1" x14ac:dyDescent="0.2"/>
    <row r="16956" hidden="1" x14ac:dyDescent="0.2"/>
    <row r="16957" hidden="1" x14ac:dyDescent="0.2"/>
    <row r="16958" hidden="1" x14ac:dyDescent="0.2"/>
    <row r="16959" hidden="1" x14ac:dyDescent="0.2"/>
    <row r="16960" hidden="1" x14ac:dyDescent="0.2"/>
    <row r="16961" hidden="1" x14ac:dyDescent="0.2"/>
    <row r="16962" hidden="1" x14ac:dyDescent="0.2"/>
    <row r="16963" hidden="1" x14ac:dyDescent="0.2"/>
    <row r="16964" hidden="1" x14ac:dyDescent="0.2"/>
    <row r="16965" hidden="1" x14ac:dyDescent="0.2"/>
    <row r="16966" hidden="1" x14ac:dyDescent="0.2"/>
    <row r="16967" hidden="1" x14ac:dyDescent="0.2"/>
    <row r="16968" hidden="1" x14ac:dyDescent="0.2"/>
    <row r="16969" hidden="1" x14ac:dyDescent="0.2"/>
    <row r="16970" hidden="1" x14ac:dyDescent="0.2"/>
    <row r="16971" hidden="1" x14ac:dyDescent="0.2"/>
    <row r="16972" hidden="1" x14ac:dyDescent="0.2"/>
    <row r="16973" hidden="1" x14ac:dyDescent="0.2"/>
    <row r="16974" hidden="1" x14ac:dyDescent="0.2"/>
    <row r="16975" hidden="1" x14ac:dyDescent="0.2"/>
    <row r="16976" hidden="1" x14ac:dyDescent="0.2"/>
    <row r="16977" hidden="1" x14ac:dyDescent="0.2"/>
    <row r="16978" hidden="1" x14ac:dyDescent="0.2"/>
    <row r="16979" hidden="1" x14ac:dyDescent="0.2"/>
    <row r="16980" hidden="1" x14ac:dyDescent="0.2"/>
    <row r="16981" hidden="1" x14ac:dyDescent="0.2"/>
    <row r="16982" hidden="1" x14ac:dyDescent="0.2"/>
    <row r="16983" hidden="1" x14ac:dyDescent="0.2"/>
    <row r="16984" hidden="1" x14ac:dyDescent="0.2"/>
    <row r="16985" hidden="1" x14ac:dyDescent="0.2"/>
    <row r="16986" hidden="1" x14ac:dyDescent="0.2"/>
    <row r="16987" hidden="1" x14ac:dyDescent="0.2"/>
    <row r="16988" hidden="1" x14ac:dyDescent="0.2"/>
    <row r="16989" hidden="1" x14ac:dyDescent="0.2"/>
    <row r="16990" hidden="1" x14ac:dyDescent="0.2"/>
    <row r="16991" hidden="1" x14ac:dyDescent="0.2"/>
    <row r="16992" hidden="1" x14ac:dyDescent="0.2"/>
    <row r="16993" hidden="1" x14ac:dyDescent="0.2"/>
    <row r="16994" hidden="1" x14ac:dyDescent="0.2"/>
    <row r="16995" hidden="1" x14ac:dyDescent="0.2"/>
    <row r="16996" hidden="1" x14ac:dyDescent="0.2"/>
    <row r="16997" hidden="1" x14ac:dyDescent="0.2"/>
    <row r="16998" hidden="1" x14ac:dyDescent="0.2"/>
    <row r="16999" hidden="1" x14ac:dyDescent="0.2"/>
    <row r="17000" hidden="1" x14ac:dyDescent="0.2"/>
    <row r="17001" hidden="1" x14ac:dyDescent="0.2"/>
    <row r="17002" hidden="1" x14ac:dyDescent="0.2"/>
    <row r="17003" hidden="1" x14ac:dyDescent="0.2"/>
    <row r="17004" hidden="1" x14ac:dyDescent="0.2"/>
    <row r="17005" hidden="1" x14ac:dyDescent="0.2"/>
    <row r="17006" hidden="1" x14ac:dyDescent="0.2"/>
    <row r="17007" hidden="1" x14ac:dyDescent="0.2"/>
    <row r="17008" hidden="1" x14ac:dyDescent="0.2"/>
    <row r="17009" hidden="1" x14ac:dyDescent="0.2"/>
    <row r="17010" hidden="1" x14ac:dyDescent="0.2"/>
    <row r="17011" hidden="1" x14ac:dyDescent="0.2"/>
    <row r="17012" hidden="1" x14ac:dyDescent="0.2"/>
    <row r="17013" hidden="1" x14ac:dyDescent="0.2"/>
    <row r="17014" hidden="1" x14ac:dyDescent="0.2"/>
    <row r="17015" hidden="1" x14ac:dyDescent="0.2"/>
    <row r="17016" hidden="1" x14ac:dyDescent="0.2"/>
    <row r="17017" hidden="1" x14ac:dyDescent="0.2"/>
    <row r="17018" hidden="1" x14ac:dyDescent="0.2"/>
    <row r="17019" hidden="1" x14ac:dyDescent="0.2"/>
    <row r="17020" hidden="1" x14ac:dyDescent="0.2"/>
    <row r="17021" hidden="1" x14ac:dyDescent="0.2"/>
    <row r="17022" hidden="1" x14ac:dyDescent="0.2"/>
    <row r="17023" hidden="1" x14ac:dyDescent="0.2"/>
    <row r="17024" hidden="1" x14ac:dyDescent="0.2"/>
    <row r="17025" hidden="1" x14ac:dyDescent="0.2"/>
    <row r="17026" hidden="1" x14ac:dyDescent="0.2"/>
    <row r="17027" hidden="1" x14ac:dyDescent="0.2"/>
    <row r="17028" hidden="1" x14ac:dyDescent="0.2"/>
    <row r="17029" hidden="1" x14ac:dyDescent="0.2"/>
    <row r="17030" hidden="1" x14ac:dyDescent="0.2"/>
    <row r="17031" hidden="1" x14ac:dyDescent="0.2"/>
    <row r="17032" hidden="1" x14ac:dyDescent="0.2"/>
    <row r="17033" hidden="1" x14ac:dyDescent="0.2"/>
    <row r="17034" hidden="1" x14ac:dyDescent="0.2"/>
    <row r="17035" hidden="1" x14ac:dyDescent="0.2"/>
    <row r="17036" hidden="1" x14ac:dyDescent="0.2"/>
    <row r="17037" hidden="1" x14ac:dyDescent="0.2"/>
    <row r="17038" hidden="1" x14ac:dyDescent="0.2"/>
    <row r="17039" hidden="1" x14ac:dyDescent="0.2"/>
    <row r="17040" hidden="1" x14ac:dyDescent="0.2"/>
    <row r="17041" hidden="1" x14ac:dyDescent="0.2"/>
    <row r="17042" hidden="1" x14ac:dyDescent="0.2"/>
    <row r="17043" hidden="1" x14ac:dyDescent="0.2"/>
    <row r="17044" hidden="1" x14ac:dyDescent="0.2"/>
    <row r="17045" hidden="1" x14ac:dyDescent="0.2"/>
    <row r="17046" hidden="1" x14ac:dyDescent="0.2"/>
    <row r="17047" hidden="1" x14ac:dyDescent="0.2"/>
    <row r="17048" hidden="1" x14ac:dyDescent="0.2"/>
    <row r="17049" hidden="1" x14ac:dyDescent="0.2"/>
    <row r="17050" hidden="1" x14ac:dyDescent="0.2"/>
    <row r="17051" hidden="1" x14ac:dyDescent="0.2"/>
    <row r="17052" hidden="1" x14ac:dyDescent="0.2"/>
    <row r="17053" hidden="1" x14ac:dyDescent="0.2"/>
    <row r="17054" hidden="1" x14ac:dyDescent="0.2"/>
    <row r="17055" hidden="1" x14ac:dyDescent="0.2"/>
    <row r="17056" hidden="1" x14ac:dyDescent="0.2"/>
    <row r="17057" hidden="1" x14ac:dyDescent="0.2"/>
    <row r="17058" hidden="1" x14ac:dyDescent="0.2"/>
    <row r="17059" hidden="1" x14ac:dyDescent="0.2"/>
    <row r="17060" hidden="1" x14ac:dyDescent="0.2"/>
    <row r="17061" hidden="1" x14ac:dyDescent="0.2"/>
    <row r="17062" hidden="1" x14ac:dyDescent="0.2"/>
    <row r="17063" hidden="1" x14ac:dyDescent="0.2"/>
    <row r="17064" hidden="1" x14ac:dyDescent="0.2"/>
    <row r="17065" hidden="1" x14ac:dyDescent="0.2"/>
    <row r="17066" hidden="1" x14ac:dyDescent="0.2"/>
    <row r="17067" hidden="1" x14ac:dyDescent="0.2"/>
    <row r="17068" hidden="1" x14ac:dyDescent="0.2"/>
    <row r="17069" hidden="1" x14ac:dyDescent="0.2"/>
    <row r="17070" hidden="1" x14ac:dyDescent="0.2"/>
    <row r="17071" hidden="1" x14ac:dyDescent="0.2"/>
    <row r="17072" hidden="1" x14ac:dyDescent="0.2"/>
    <row r="17073" hidden="1" x14ac:dyDescent="0.2"/>
    <row r="17074" hidden="1" x14ac:dyDescent="0.2"/>
    <row r="17075" hidden="1" x14ac:dyDescent="0.2"/>
    <row r="17076" hidden="1" x14ac:dyDescent="0.2"/>
    <row r="17077" hidden="1" x14ac:dyDescent="0.2"/>
    <row r="17078" hidden="1" x14ac:dyDescent="0.2"/>
    <row r="17079" hidden="1" x14ac:dyDescent="0.2"/>
    <row r="17080" hidden="1" x14ac:dyDescent="0.2"/>
    <row r="17081" hidden="1" x14ac:dyDescent="0.2"/>
    <row r="17082" hidden="1" x14ac:dyDescent="0.2"/>
    <row r="17083" hidden="1" x14ac:dyDescent="0.2"/>
    <row r="17084" hidden="1" x14ac:dyDescent="0.2"/>
    <row r="17085" hidden="1" x14ac:dyDescent="0.2"/>
    <row r="17086" hidden="1" x14ac:dyDescent="0.2"/>
    <row r="17087" hidden="1" x14ac:dyDescent="0.2"/>
    <row r="17088" hidden="1" x14ac:dyDescent="0.2"/>
    <row r="17089" hidden="1" x14ac:dyDescent="0.2"/>
    <row r="17090" hidden="1" x14ac:dyDescent="0.2"/>
    <row r="17091" hidden="1" x14ac:dyDescent="0.2"/>
    <row r="17092" hidden="1" x14ac:dyDescent="0.2"/>
    <row r="17093" hidden="1" x14ac:dyDescent="0.2"/>
    <row r="17094" hidden="1" x14ac:dyDescent="0.2"/>
    <row r="17095" hidden="1" x14ac:dyDescent="0.2"/>
    <row r="17096" hidden="1" x14ac:dyDescent="0.2"/>
    <row r="17097" hidden="1" x14ac:dyDescent="0.2"/>
    <row r="17098" hidden="1" x14ac:dyDescent="0.2"/>
    <row r="17099" hidden="1" x14ac:dyDescent="0.2"/>
    <row r="17100" hidden="1" x14ac:dyDescent="0.2"/>
    <row r="17101" hidden="1" x14ac:dyDescent="0.2"/>
    <row r="17102" hidden="1" x14ac:dyDescent="0.2"/>
    <row r="17103" hidden="1" x14ac:dyDescent="0.2"/>
    <row r="17104" hidden="1" x14ac:dyDescent="0.2"/>
    <row r="17105" hidden="1" x14ac:dyDescent="0.2"/>
    <row r="17106" hidden="1" x14ac:dyDescent="0.2"/>
    <row r="17107" hidden="1" x14ac:dyDescent="0.2"/>
    <row r="17108" hidden="1" x14ac:dyDescent="0.2"/>
    <row r="17109" hidden="1" x14ac:dyDescent="0.2"/>
    <row r="17110" hidden="1" x14ac:dyDescent="0.2"/>
    <row r="17111" hidden="1" x14ac:dyDescent="0.2"/>
    <row r="17112" hidden="1" x14ac:dyDescent="0.2"/>
    <row r="17113" hidden="1" x14ac:dyDescent="0.2"/>
    <row r="17114" hidden="1" x14ac:dyDescent="0.2"/>
    <row r="17115" hidden="1" x14ac:dyDescent="0.2"/>
    <row r="17116" hidden="1" x14ac:dyDescent="0.2"/>
    <row r="17117" hidden="1" x14ac:dyDescent="0.2"/>
    <row r="17118" hidden="1" x14ac:dyDescent="0.2"/>
    <row r="17119" hidden="1" x14ac:dyDescent="0.2"/>
    <row r="17120" hidden="1" x14ac:dyDescent="0.2"/>
    <row r="17121" hidden="1" x14ac:dyDescent="0.2"/>
    <row r="17122" hidden="1" x14ac:dyDescent="0.2"/>
    <row r="17123" hidden="1" x14ac:dyDescent="0.2"/>
    <row r="17124" hidden="1" x14ac:dyDescent="0.2"/>
    <row r="17125" hidden="1" x14ac:dyDescent="0.2"/>
    <row r="17126" hidden="1" x14ac:dyDescent="0.2"/>
    <row r="17127" hidden="1" x14ac:dyDescent="0.2"/>
    <row r="17128" hidden="1" x14ac:dyDescent="0.2"/>
    <row r="17129" hidden="1" x14ac:dyDescent="0.2"/>
    <row r="17130" hidden="1" x14ac:dyDescent="0.2"/>
    <row r="17131" hidden="1" x14ac:dyDescent="0.2"/>
    <row r="17132" hidden="1" x14ac:dyDescent="0.2"/>
    <row r="17133" hidden="1" x14ac:dyDescent="0.2"/>
    <row r="17134" hidden="1" x14ac:dyDescent="0.2"/>
    <row r="17135" hidden="1" x14ac:dyDescent="0.2"/>
    <row r="17136" hidden="1" x14ac:dyDescent="0.2"/>
    <row r="17137" hidden="1" x14ac:dyDescent="0.2"/>
    <row r="17138" hidden="1" x14ac:dyDescent="0.2"/>
    <row r="17139" hidden="1" x14ac:dyDescent="0.2"/>
    <row r="17140" hidden="1" x14ac:dyDescent="0.2"/>
    <row r="17141" hidden="1" x14ac:dyDescent="0.2"/>
    <row r="17142" hidden="1" x14ac:dyDescent="0.2"/>
    <row r="17143" hidden="1" x14ac:dyDescent="0.2"/>
    <row r="17144" hidden="1" x14ac:dyDescent="0.2"/>
    <row r="17145" hidden="1" x14ac:dyDescent="0.2"/>
    <row r="17146" hidden="1" x14ac:dyDescent="0.2"/>
    <row r="17147" hidden="1" x14ac:dyDescent="0.2"/>
    <row r="17148" hidden="1" x14ac:dyDescent="0.2"/>
    <row r="17149" hidden="1" x14ac:dyDescent="0.2"/>
    <row r="17150" hidden="1" x14ac:dyDescent="0.2"/>
    <row r="17151" hidden="1" x14ac:dyDescent="0.2"/>
    <row r="17152" hidden="1" x14ac:dyDescent="0.2"/>
    <row r="17153" hidden="1" x14ac:dyDescent="0.2"/>
    <row r="17154" hidden="1" x14ac:dyDescent="0.2"/>
    <row r="17155" hidden="1" x14ac:dyDescent="0.2"/>
    <row r="17156" hidden="1" x14ac:dyDescent="0.2"/>
    <row r="17157" hidden="1" x14ac:dyDescent="0.2"/>
    <row r="17158" hidden="1" x14ac:dyDescent="0.2"/>
    <row r="17159" hidden="1" x14ac:dyDescent="0.2"/>
    <row r="17160" hidden="1" x14ac:dyDescent="0.2"/>
    <row r="17161" hidden="1" x14ac:dyDescent="0.2"/>
    <row r="17162" hidden="1" x14ac:dyDescent="0.2"/>
    <row r="17163" hidden="1" x14ac:dyDescent="0.2"/>
    <row r="17164" hidden="1" x14ac:dyDescent="0.2"/>
    <row r="17165" hidden="1" x14ac:dyDescent="0.2"/>
    <row r="17166" hidden="1" x14ac:dyDescent="0.2"/>
    <row r="17167" hidden="1" x14ac:dyDescent="0.2"/>
    <row r="17168" hidden="1" x14ac:dyDescent="0.2"/>
    <row r="17169" hidden="1" x14ac:dyDescent="0.2"/>
    <row r="17170" hidden="1" x14ac:dyDescent="0.2"/>
    <row r="17171" hidden="1" x14ac:dyDescent="0.2"/>
    <row r="17172" hidden="1" x14ac:dyDescent="0.2"/>
    <row r="17173" hidden="1" x14ac:dyDescent="0.2"/>
    <row r="17174" hidden="1" x14ac:dyDescent="0.2"/>
    <row r="17175" hidden="1" x14ac:dyDescent="0.2"/>
    <row r="17176" hidden="1" x14ac:dyDescent="0.2"/>
    <row r="17177" hidden="1" x14ac:dyDescent="0.2"/>
    <row r="17178" hidden="1" x14ac:dyDescent="0.2"/>
    <row r="17179" hidden="1" x14ac:dyDescent="0.2"/>
    <row r="17180" hidden="1" x14ac:dyDescent="0.2"/>
    <row r="17181" hidden="1" x14ac:dyDescent="0.2"/>
    <row r="17182" hidden="1" x14ac:dyDescent="0.2"/>
    <row r="17183" hidden="1" x14ac:dyDescent="0.2"/>
    <row r="17184" hidden="1" x14ac:dyDescent="0.2"/>
    <row r="17185" hidden="1" x14ac:dyDescent="0.2"/>
    <row r="17186" hidden="1" x14ac:dyDescent="0.2"/>
    <row r="17187" hidden="1" x14ac:dyDescent="0.2"/>
    <row r="17188" hidden="1" x14ac:dyDescent="0.2"/>
    <row r="17189" hidden="1" x14ac:dyDescent="0.2"/>
    <row r="17190" hidden="1" x14ac:dyDescent="0.2"/>
    <row r="17191" hidden="1" x14ac:dyDescent="0.2"/>
    <row r="17192" hidden="1" x14ac:dyDescent="0.2"/>
    <row r="17193" hidden="1" x14ac:dyDescent="0.2"/>
    <row r="17194" hidden="1" x14ac:dyDescent="0.2"/>
    <row r="17195" hidden="1" x14ac:dyDescent="0.2"/>
    <row r="17196" hidden="1" x14ac:dyDescent="0.2"/>
    <row r="17197" hidden="1" x14ac:dyDescent="0.2"/>
    <row r="17198" hidden="1" x14ac:dyDescent="0.2"/>
    <row r="17199" hidden="1" x14ac:dyDescent="0.2"/>
    <row r="17200" hidden="1" x14ac:dyDescent="0.2"/>
    <row r="17201" hidden="1" x14ac:dyDescent="0.2"/>
    <row r="17202" hidden="1" x14ac:dyDescent="0.2"/>
    <row r="17203" hidden="1" x14ac:dyDescent="0.2"/>
    <row r="17204" hidden="1" x14ac:dyDescent="0.2"/>
    <row r="17205" hidden="1" x14ac:dyDescent="0.2"/>
    <row r="17206" hidden="1" x14ac:dyDescent="0.2"/>
    <row r="17207" hidden="1" x14ac:dyDescent="0.2"/>
    <row r="17208" hidden="1" x14ac:dyDescent="0.2"/>
    <row r="17209" hidden="1" x14ac:dyDescent="0.2"/>
    <row r="17210" hidden="1" x14ac:dyDescent="0.2"/>
    <row r="17211" hidden="1" x14ac:dyDescent="0.2"/>
    <row r="17212" hidden="1" x14ac:dyDescent="0.2"/>
    <row r="17213" hidden="1" x14ac:dyDescent="0.2"/>
    <row r="17214" hidden="1" x14ac:dyDescent="0.2"/>
    <row r="17215" hidden="1" x14ac:dyDescent="0.2"/>
    <row r="17216" hidden="1" x14ac:dyDescent="0.2"/>
    <row r="17217" hidden="1" x14ac:dyDescent="0.2"/>
    <row r="17218" hidden="1" x14ac:dyDescent="0.2"/>
    <row r="17219" hidden="1" x14ac:dyDescent="0.2"/>
    <row r="17220" hidden="1" x14ac:dyDescent="0.2"/>
    <row r="17221" hidden="1" x14ac:dyDescent="0.2"/>
    <row r="17222" hidden="1" x14ac:dyDescent="0.2"/>
    <row r="17223" hidden="1" x14ac:dyDescent="0.2"/>
    <row r="17224" hidden="1" x14ac:dyDescent="0.2"/>
    <row r="17225" hidden="1" x14ac:dyDescent="0.2"/>
    <row r="17226" hidden="1" x14ac:dyDescent="0.2"/>
    <row r="17227" hidden="1" x14ac:dyDescent="0.2"/>
    <row r="17228" hidden="1" x14ac:dyDescent="0.2"/>
    <row r="17229" hidden="1" x14ac:dyDescent="0.2"/>
    <row r="17230" hidden="1" x14ac:dyDescent="0.2"/>
    <row r="17231" hidden="1" x14ac:dyDescent="0.2"/>
    <row r="17232" hidden="1" x14ac:dyDescent="0.2"/>
    <row r="17233" hidden="1" x14ac:dyDescent="0.2"/>
    <row r="17234" hidden="1" x14ac:dyDescent="0.2"/>
    <row r="17235" hidden="1" x14ac:dyDescent="0.2"/>
    <row r="17236" hidden="1" x14ac:dyDescent="0.2"/>
    <row r="17237" hidden="1" x14ac:dyDescent="0.2"/>
    <row r="17238" hidden="1" x14ac:dyDescent="0.2"/>
    <row r="17239" hidden="1" x14ac:dyDescent="0.2"/>
    <row r="17240" hidden="1" x14ac:dyDescent="0.2"/>
    <row r="17241" hidden="1" x14ac:dyDescent="0.2"/>
    <row r="17242" hidden="1" x14ac:dyDescent="0.2"/>
    <row r="17243" hidden="1" x14ac:dyDescent="0.2"/>
    <row r="17244" hidden="1" x14ac:dyDescent="0.2"/>
    <row r="17245" hidden="1" x14ac:dyDescent="0.2"/>
    <row r="17246" hidden="1" x14ac:dyDescent="0.2"/>
    <row r="17247" hidden="1" x14ac:dyDescent="0.2"/>
    <row r="17248" hidden="1" x14ac:dyDescent="0.2"/>
    <row r="17249" hidden="1" x14ac:dyDescent="0.2"/>
    <row r="17250" hidden="1" x14ac:dyDescent="0.2"/>
    <row r="17251" hidden="1" x14ac:dyDescent="0.2"/>
    <row r="17252" hidden="1" x14ac:dyDescent="0.2"/>
    <row r="17253" hidden="1" x14ac:dyDescent="0.2"/>
    <row r="17254" hidden="1" x14ac:dyDescent="0.2"/>
    <row r="17255" hidden="1" x14ac:dyDescent="0.2"/>
    <row r="17256" hidden="1" x14ac:dyDescent="0.2"/>
    <row r="17257" hidden="1" x14ac:dyDescent="0.2"/>
    <row r="17258" hidden="1" x14ac:dyDescent="0.2"/>
    <row r="17259" hidden="1" x14ac:dyDescent="0.2"/>
    <row r="17260" hidden="1" x14ac:dyDescent="0.2"/>
    <row r="17261" hidden="1" x14ac:dyDescent="0.2"/>
    <row r="17262" hidden="1" x14ac:dyDescent="0.2"/>
    <row r="17263" hidden="1" x14ac:dyDescent="0.2"/>
    <row r="17264" hidden="1" x14ac:dyDescent="0.2"/>
    <row r="17265" hidden="1" x14ac:dyDescent="0.2"/>
    <row r="17266" hidden="1" x14ac:dyDescent="0.2"/>
    <row r="17267" hidden="1" x14ac:dyDescent="0.2"/>
    <row r="17268" hidden="1" x14ac:dyDescent="0.2"/>
    <row r="17269" hidden="1" x14ac:dyDescent="0.2"/>
    <row r="17270" hidden="1" x14ac:dyDescent="0.2"/>
    <row r="17271" hidden="1" x14ac:dyDescent="0.2"/>
    <row r="17272" hidden="1" x14ac:dyDescent="0.2"/>
    <row r="17273" hidden="1" x14ac:dyDescent="0.2"/>
    <row r="17274" hidden="1" x14ac:dyDescent="0.2"/>
    <row r="17275" hidden="1" x14ac:dyDescent="0.2"/>
    <row r="17276" hidden="1" x14ac:dyDescent="0.2"/>
    <row r="17277" hidden="1" x14ac:dyDescent="0.2"/>
    <row r="17278" hidden="1" x14ac:dyDescent="0.2"/>
    <row r="17279" hidden="1" x14ac:dyDescent="0.2"/>
    <row r="17280" hidden="1" x14ac:dyDescent="0.2"/>
    <row r="17281" hidden="1" x14ac:dyDescent="0.2"/>
    <row r="17282" hidden="1" x14ac:dyDescent="0.2"/>
    <row r="17283" hidden="1" x14ac:dyDescent="0.2"/>
    <row r="17284" hidden="1" x14ac:dyDescent="0.2"/>
    <row r="17285" hidden="1" x14ac:dyDescent="0.2"/>
    <row r="17286" hidden="1" x14ac:dyDescent="0.2"/>
    <row r="17287" hidden="1" x14ac:dyDescent="0.2"/>
    <row r="17288" hidden="1" x14ac:dyDescent="0.2"/>
    <row r="17289" hidden="1" x14ac:dyDescent="0.2"/>
    <row r="17290" hidden="1" x14ac:dyDescent="0.2"/>
    <row r="17291" hidden="1" x14ac:dyDescent="0.2"/>
    <row r="17292" hidden="1" x14ac:dyDescent="0.2"/>
    <row r="17293" hidden="1" x14ac:dyDescent="0.2"/>
    <row r="17294" hidden="1" x14ac:dyDescent="0.2"/>
    <row r="17295" hidden="1" x14ac:dyDescent="0.2"/>
    <row r="17296" hidden="1" x14ac:dyDescent="0.2"/>
    <row r="17297" hidden="1" x14ac:dyDescent="0.2"/>
    <row r="17298" hidden="1" x14ac:dyDescent="0.2"/>
    <row r="17299" hidden="1" x14ac:dyDescent="0.2"/>
    <row r="17300" hidden="1" x14ac:dyDescent="0.2"/>
    <row r="17301" hidden="1" x14ac:dyDescent="0.2"/>
    <row r="17302" hidden="1" x14ac:dyDescent="0.2"/>
    <row r="17303" hidden="1" x14ac:dyDescent="0.2"/>
    <row r="17304" hidden="1" x14ac:dyDescent="0.2"/>
    <row r="17305" hidden="1" x14ac:dyDescent="0.2"/>
    <row r="17306" hidden="1" x14ac:dyDescent="0.2"/>
    <row r="17307" hidden="1" x14ac:dyDescent="0.2"/>
    <row r="17308" hidden="1" x14ac:dyDescent="0.2"/>
    <row r="17309" hidden="1" x14ac:dyDescent="0.2"/>
    <row r="17310" hidden="1" x14ac:dyDescent="0.2"/>
    <row r="17311" hidden="1" x14ac:dyDescent="0.2"/>
    <row r="17312" hidden="1" x14ac:dyDescent="0.2"/>
    <row r="17313" hidden="1" x14ac:dyDescent="0.2"/>
    <row r="17314" hidden="1" x14ac:dyDescent="0.2"/>
    <row r="17315" hidden="1" x14ac:dyDescent="0.2"/>
    <row r="17316" hidden="1" x14ac:dyDescent="0.2"/>
    <row r="17317" hidden="1" x14ac:dyDescent="0.2"/>
    <row r="17318" hidden="1" x14ac:dyDescent="0.2"/>
    <row r="17319" hidden="1" x14ac:dyDescent="0.2"/>
    <row r="17320" hidden="1" x14ac:dyDescent="0.2"/>
    <row r="17321" hidden="1" x14ac:dyDescent="0.2"/>
    <row r="17322" hidden="1" x14ac:dyDescent="0.2"/>
    <row r="17323" hidden="1" x14ac:dyDescent="0.2"/>
    <row r="17324" hidden="1" x14ac:dyDescent="0.2"/>
    <row r="17325" hidden="1" x14ac:dyDescent="0.2"/>
    <row r="17326" hidden="1" x14ac:dyDescent="0.2"/>
    <row r="17327" hidden="1" x14ac:dyDescent="0.2"/>
    <row r="17328" hidden="1" x14ac:dyDescent="0.2"/>
    <row r="17329" hidden="1" x14ac:dyDescent="0.2"/>
    <row r="17330" hidden="1" x14ac:dyDescent="0.2"/>
    <row r="17331" hidden="1" x14ac:dyDescent="0.2"/>
    <row r="17332" hidden="1" x14ac:dyDescent="0.2"/>
    <row r="17333" hidden="1" x14ac:dyDescent="0.2"/>
    <row r="17334" hidden="1" x14ac:dyDescent="0.2"/>
    <row r="17335" hidden="1" x14ac:dyDescent="0.2"/>
    <row r="17336" hidden="1" x14ac:dyDescent="0.2"/>
    <row r="17337" hidden="1" x14ac:dyDescent="0.2"/>
    <row r="17338" hidden="1" x14ac:dyDescent="0.2"/>
    <row r="17339" hidden="1" x14ac:dyDescent="0.2"/>
    <row r="17340" hidden="1" x14ac:dyDescent="0.2"/>
    <row r="17341" hidden="1" x14ac:dyDescent="0.2"/>
    <row r="17342" hidden="1" x14ac:dyDescent="0.2"/>
    <row r="17343" hidden="1" x14ac:dyDescent="0.2"/>
    <row r="17344" hidden="1" x14ac:dyDescent="0.2"/>
    <row r="17345" hidden="1" x14ac:dyDescent="0.2"/>
    <row r="17346" hidden="1" x14ac:dyDescent="0.2"/>
    <row r="17347" hidden="1" x14ac:dyDescent="0.2"/>
    <row r="17348" hidden="1" x14ac:dyDescent="0.2"/>
    <row r="17349" hidden="1" x14ac:dyDescent="0.2"/>
    <row r="17350" hidden="1" x14ac:dyDescent="0.2"/>
    <row r="17351" hidden="1" x14ac:dyDescent="0.2"/>
    <row r="17352" hidden="1" x14ac:dyDescent="0.2"/>
    <row r="17353" hidden="1" x14ac:dyDescent="0.2"/>
    <row r="17354" hidden="1" x14ac:dyDescent="0.2"/>
    <row r="17355" hidden="1" x14ac:dyDescent="0.2"/>
    <row r="17356" hidden="1" x14ac:dyDescent="0.2"/>
    <row r="17357" hidden="1" x14ac:dyDescent="0.2"/>
    <row r="17358" hidden="1" x14ac:dyDescent="0.2"/>
    <row r="17359" hidden="1" x14ac:dyDescent="0.2"/>
    <row r="17360" hidden="1" x14ac:dyDescent="0.2"/>
    <row r="17361" hidden="1" x14ac:dyDescent="0.2"/>
    <row r="17362" hidden="1" x14ac:dyDescent="0.2"/>
    <row r="17363" hidden="1" x14ac:dyDescent="0.2"/>
    <row r="17364" hidden="1" x14ac:dyDescent="0.2"/>
    <row r="17365" hidden="1" x14ac:dyDescent="0.2"/>
    <row r="17366" hidden="1" x14ac:dyDescent="0.2"/>
    <row r="17367" hidden="1" x14ac:dyDescent="0.2"/>
    <row r="17368" hidden="1" x14ac:dyDescent="0.2"/>
    <row r="17369" hidden="1" x14ac:dyDescent="0.2"/>
    <row r="17370" hidden="1" x14ac:dyDescent="0.2"/>
    <row r="17371" hidden="1" x14ac:dyDescent="0.2"/>
    <row r="17372" hidden="1" x14ac:dyDescent="0.2"/>
    <row r="17373" hidden="1" x14ac:dyDescent="0.2"/>
    <row r="17374" hidden="1" x14ac:dyDescent="0.2"/>
    <row r="17375" hidden="1" x14ac:dyDescent="0.2"/>
    <row r="17376" hidden="1" x14ac:dyDescent="0.2"/>
    <row r="17377" hidden="1" x14ac:dyDescent="0.2"/>
    <row r="17378" hidden="1" x14ac:dyDescent="0.2"/>
    <row r="17379" hidden="1" x14ac:dyDescent="0.2"/>
    <row r="17380" hidden="1" x14ac:dyDescent="0.2"/>
    <row r="17381" hidden="1" x14ac:dyDescent="0.2"/>
    <row r="17382" hidden="1" x14ac:dyDescent="0.2"/>
    <row r="17383" hidden="1" x14ac:dyDescent="0.2"/>
    <row r="17384" hidden="1" x14ac:dyDescent="0.2"/>
    <row r="17385" hidden="1" x14ac:dyDescent="0.2"/>
    <row r="17386" hidden="1" x14ac:dyDescent="0.2"/>
    <row r="17387" hidden="1" x14ac:dyDescent="0.2"/>
    <row r="17388" hidden="1" x14ac:dyDescent="0.2"/>
    <row r="17389" hidden="1" x14ac:dyDescent="0.2"/>
    <row r="17390" hidden="1" x14ac:dyDescent="0.2"/>
    <row r="17391" hidden="1" x14ac:dyDescent="0.2"/>
    <row r="17392" hidden="1" x14ac:dyDescent="0.2"/>
    <row r="17393" hidden="1" x14ac:dyDescent="0.2"/>
    <row r="17394" hidden="1" x14ac:dyDescent="0.2"/>
    <row r="17395" hidden="1" x14ac:dyDescent="0.2"/>
    <row r="17396" hidden="1" x14ac:dyDescent="0.2"/>
    <row r="17397" hidden="1" x14ac:dyDescent="0.2"/>
    <row r="17398" hidden="1" x14ac:dyDescent="0.2"/>
    <row r="17399" hidden="1" x14ac:dyDescent="0.2"/>
    <row r="17400" hidden="1" x14ac:dyDescent="0.2"/>
    <row r="17401" hidden="1" x14ac:dyDescent="0.2"/>
    <row r="17402" hidden="1" x14ac:dyDescent="0.2"/>
    <row r="17403" hidden="1" x14ac:dyDescent="0.2"/>
    <row r="17404" hidden="1" x14ac:dyDescent="0.2"/>
    <row r="17405" hidden="1" x14ac:dyDescent="0.2"/>
    <row r="17406" hidden="1" x14ac:dyDescent="0.2"/>
    <row r="17407" hidden="1" x14ac:dyDescent="0.2"/>
    <row r="17408" hidden="1" x14ac:dyDescent="0.2"/>
    <row r="17409" hidden="1" x14ac:dyDescent="0.2"/>
    <row r="17410" hidden="1" x14ac:dyDescent="0.2"/>
    <row r="17411" hidden="1" x14ac:dyDescent="0.2"/>
    <row r="17412" hidden="1" x14ac:dyDescent="0.2"/>
    <row r="17413" hidden="1" x14ac:dyDescent="0.2"/>
    <row r="17414" hidden="1" x14ac:dyDescent="0.2"/>
    <row r="17415" hidden="1" x14ac:dyDescent="0.2"/>
    <row r="17416" hidden="1" x14ac:dyDescent="0.2"/>
    <row r="17417" hidden="1" x14ac:dyDescent="0.2"/>
    <row r="17418" hidden="1" x14ac:dyDescent="0.2"/>
    <row r="17419" hidden="1" x14ac:dyDescent="0.2"/>
    <row r="17420" hidden="1" x14ac:dyDescent="0.2"/>
    <row r="17421" hidden="1" x14ac:dyDescent="0.2"/>
    <row r="17422" hidden="1" x14ac:dyDescent="0.2"/>
    <row r="17423" hidden="1" x14ac:dyDescent="0.2"/>
    <row r="17424" hidden="1" x14ac:dyDescent="0.2"/>
    <row r="17425" hidden="1" x14ac:dyDescent="0.2"/>
    <row r="17426" hidden="1" x14ac:dyDescent="0.2"/>
    <row r="17427" hidden="1" x14ac:dyDescent="0.2"/>
    <row r="17428" hidden="1" x14ac:dyDescent="0.2"/>
    <row r="17429" hidden="1" x14ac:dyDescent="0.2"/>
    <row r="17430" hidden="1" x14ac:dyDescent="0.2"/>
    <row r="17431" hidden="1" x14ac:dyDescent="0.2"/>
    <row r="17432" hidden="1" x14ac:dyDescent="0.2"/>
    <row r="17433" hidden="1" x14ac:dyDescent="0.2"/>
    <row r="17434" hidden="1" x14ac:dyDescent="0.2"/>
    <row r="17435" hidden="1" x14ac:dyDescent="0.2"/>
    <row r="17436" hidden="1" x14ac:dyDescent="0.2"/>
    <row r="17437" hidden="1" x14ac:dyDescent="0.2"/>
    <row r="17438" hidden="1" x14ac:dyDescent="0.2"/>
    <row r="17439" hidden="1" x14ac:dyDescent="0.2"/>
    <row r="17440" hidden="1" x14ac:dyDescent="0.2"/>
    <row r="17441" hidden="1" x14ac:dyDescent="0.2"/>
    <row r="17442" hidden="1" x14ac:dyDescent="0.2"/>
    <row r="17443" hidden="1" x14ac:dyDescent="0.2"/>
    <row r="17444" hidden="1" x14ac:dyDescent="0.2"/>
    <row r="17445" hidden="1" x14ac:dyDescent="0.2"/>
    <row r="17446" hidden="1" x14ac:dyDescent="0.2"/>
    <row r="17447" hidden="1" x14ac:dyDescent="0.2"/>
    <row r="17448" hidden="1" x14ac:dyDescent="0.2"/>
    <row r="17449" hidden="1" x14ac:dyDescent="0.2"/>
    <row r="17450" hidden="1" x14ac:dyDescent="0.2"/>
    <row r="17451" hidden="1" x14ac:dyDescent="0.2"/>
    <row r="17452" hidden="1" x14ac:dyDescent="0.2"/>
    <row r="17453" hidden="1" x14ac:dyDescent="0.2"/>
    <row r="17454" hidden="1" x14ac:dyDescent="0.2"/>
    <row r="17455" hidden="1" x14ac:dyDescent="0.2"/>
    <row r="17456" hidden="1" x14ac:dyDescent="0.2"/>
    <row r="17457" hidden="1" x14ac:dyDescent="0.2"/>
    <row r="17458" hidden="1" x14ac:dyDescent="0.2"/>
    <row r="17459" hidden="1" x14ac:dyDescent="0.2"/>
    <row r="17460" hidden="1" x14ac:dyDescent="0.2"/>
    <row r="17461" hidden="1" x14ac:dyDescent="0.2"/>
    <row r="17462" hidden="1" x14ac:dyDescent="0.2"/>
    <row r="17463" hidden="1" x14ac:dyDescent="0.2"/>
    <row r="17464" hidden="1" x14ac:dyDescent="0.2"/>
    <row r="17465" hidden="1" x14ac:dyDescent="0.2"/>
    <row r="17466" hidden="1" x14ac:dyDescent="0.2"/>
    <row r="17467" hidden="1" x14ac:dyDescent="0.2"/>
    <row r="17468" hidden="1" x14ac:dyDescent="0.2"/>
    <row r="17469" hidden="1" x14ac:dyDescent="0.2"/>
    <row r="17470" hidden="1" x14ac:dyDescent="0.2"/>
    <row r="17471" hidden="1" x14ac:dyDescent="0.2"/>
    <row r="17472" hidden="1" x14ac:dyDescent="0.2"/>
    <row r="17473" hidden="1" x14ac:dyDescent="0.2"/>
    <row r="17474" hidden="1" x14ac:dyDescent="0.2"/>
    <row r="17475" hidden="1" x14ac:dyDescent="0.2"/>
    <row r="17476" hidden="1" x14ac:dyDescent="0.2"/>
    <row r="17477" hidden="1" x14ac:dyDescent="0.2"/>
    <row r="17478" hidden="1" x14ac:dyDescent="0.2"/>
    <row r="17479" hidden="1" x14ac:dyDescent="0.2"/>
    <row r="17480" hidden="1" x14ac:dyDescent="0.2"/>
    <row r="17481" hidden="1" x14ac:dyDescent="0.2"/>
    <row r="17482" hidden="1" x14ac:dyDescent="0.2"/>
    <row r="17483" hidden="1" x14ac:dyDescent="0.2"/>
    <row r="17484" hidden="1" x14ac:dyDescent="0.2"/>
    <row r="17485" hidden="1" x14ac:dyDescent="0.2"/>
    <row r="17486" hidden="1" x14ac:dyDescent="0.2"/>
    <row r="17487" hidden="1" x14ac:dyDescent="0.2"/>
    <row r="17488" hidden="1" x14ac:dyDescent="0.2"/>
    <row r="17489" hidden="1" x14ac:dyDescent="0.2"/>
    <row r="17490" hidden="1" x14ac:dyDescent="0.2"/>
    <row r="17491" hidden="1" x14ac:dyDescent="0.2"/>
    <row r="17492" hidden="1" x14ac:dyDescent="0.2"/>
    <row r="17493" hidden="1" x14ac:dyDescent="0.2"/>
    <row r="17494" hidden="1" x14ac:dyDescent="0.2"/>
    <row r="17495" hidden="1" x14ac:dyDescent="0.2"/>
    <row r="17496" hidden="1" x14ac:dyDescent="0.2"/>
    <row r="17497" hidden="1" x14ac:dyDescent="0.2"/>
    <row r="17498" hidden="1" x14ac:dyDescent="0.2"/>
    <row r="17499" hidden="1" x14ac:dyDescent="0.2"/>
    <row r="17500" hidden="1" x14ac:dyDescent="0.2"/>
    <row r="17501" hidden="1" x14ac:dyDescent="0.2"/>
    <row r="17502" hidden="1" x14ac:dyDescent="0.2"/>
    <row r="17503" hidden="1" x14ac:dyDescent="0.2"/>
    <row r="17504" hidden="1" x14ac:dyDescent="0.2"/>
    <row r="17505" hidden="1" x14ac:dyDescent="0.2"/>
    <row r="17506" hidden="1" x14ac:dyDescent="0.2"/>
    <row r="17507" hidden="1" x14ac:dyDescent="0.2"/>
    <row r="17508" hidden="1" x14ac:dyDescent="0.2"/>
    <row r="17509" hidden="1" x14ac:dyDescent="0.2"/>
    <row r="17510" hidden="1" x14ac:dyDescent="0.2"/>
    <row r="17511" hidden="1" x14ac:dyDescent="0.2"/>
    <row r="17512" hidden="1" x14ac:dyDescent="0.2"/>
    <row r="17513" hidden="1" x14ac:dyDescent="0.2"/>
    <row r="17514" hidden="1" x14ac:dyDescent="0.2"/>
    <row r="17515" hidden="1" x14ac:dyDescent="0.2"/>
    <row r="17516" hidden="1" x14ac:dyDescent="0.2"/>
    <row r="17517" hidden="1" x14ac:dyDescent="0.2"/>
    <row r="17518" hidden="1" x14ac:dyDescent="0.2"/>
    <row r="17519" hidden="1" x14ac:dyDescent="0.2"/>
    <row r="17520" hidden="1" x14ac:dyDescent="0.2"/>
    <row r="17521" hidden="1" x14ac:dyDescent="0.2"/>
    <row r="17522" hidden="1" x14ac:dyDescent="0.2"/>
    <row r="17523" hidden="1" x14ac:dyDescent="0.2"/>
    <row r="17524" hidden="1" x14ac:dyDescent="0.2"/>
    <row r="17525" hidden="1" x14ac:dyDescent="0.2"/>
    <row r="17526" hidden="1" x14ac:dyDescent="0.2"/>
    <row r="17527" hidden="1" x14ac:dyDescent="0.2"/>
    <row r="17528" hidden="1" x14ac:dyDescent="0.2"/>
    <row r="17529" hidden="1" x14ac:dyDescent="0.2"/>
    <row r="17530" hidden="1" x14ac:dyDescent="0.2"/>
    <row r="17531" hidden="1" x14ac:dyDescent="0.2"/>
    <row r="17532" hidden="1" x14ac:dyDescent="0.2"/>
    <row r="17533" hidden="1" x14ac:dyDescent="0.2"/>
    <row r="17534" hidden="1" x14ac:dyDescent="0.2"/>
    <row r="17535" hidden="1" x14ac:dyDescent="0.2"/>
    <row r="17536" hidden="1" x14ac:dyDescent="0.2"/>
    <row r="17537" hidden="1" x14ac:dyDescent="0.2"/>
    <row r="17538" hidden="1" x14ac:dyDescent="0.2"/>
    <row r="17539" hidden="1" x14ac:dyDescent="0.2"/>
    <row r="17540" hidden="1" x14ac:dyDescent="0.2"/>
    <row r="17541" hidden="1" x14ac:dyDescent="0.2"/>
    <row r="17542" hidden="1" x14ac:dyDescent="0.2"/>
    <row r="17543" hidden="1" x14ac:dyDescent="0.2"/>
    <row r="17544" hidden="1" x14ac:dyDescent="0.2"/>
    <row r="17545" hidden="1" x14ac:dyDescent="0.2"/>
    <row r="17546" hidden="1" x14ac:dyDescent="0.2"/>
    <row r="17547" hidden="1" x14ac:dyDescent="0.2"/>
    <row r="17548" hidden="1" x14ac:dyDescent="0.2"/>
    <row r="17549" hidden="1" x14ac:dyDescent="0.2"/>
    <row r="17550" hidden="1" x14ac:dyDescent="0.2"/>
    <row r="17551" hidden="1" x14ac:dyDescent="0.2"/>
    <row r="17552" hidden="1" x14ac:dyDescent="0.2"/>
    <row r="17553" hidden="1" x14ac:dyDescent="0.2"/>
    <row r="17554" hidden="1" x14ac:dyDescent="0.2"/>
    <row r="17555" hidden="1" x14ac:dyDescent="0.2"/>
    <row r="17556" hidden="1" x14ac:dyDescent="0.2"/>
    <row r="17557" hidden="1" x14ac:dyDescent="0.2"/>
    <row r="17558" hidden="1" x14ac:dyDescent="0.2"/>
    <row r="17559" hidden="1" x14ac:dyDescent="0.2"/>
    <row r="17560" hidden="1" x14ac:dyDescent="0.2"/>
    <row r="17561" hidden="1" x14ac:dyDescent="0.2"/>
    <row r="17562" hidden="1" x14ac:dyDescent="0.2"/>
    <row r="17563" hidden="1" x14ac:dyDescent="0.2"/>
    <row r="17564" hidden="1" x14ac:dyDescent="0.2"/>
    <row r="17565" hidden="1" x14ac:dyDescent="0.2"/>
    <row r="17566" hidden="1" x14ac:dyDescent="0.2"/>
    <row r="17567" hidden="1" x14ac:dyDescent="0.2"/>
    <row r="17568" hidden="1" x14ac:dyDescent="0.2"/>
    <row r="17569" hidden="1" x14ac:dyDescent="0.2"/>
    <row r="17570" hidden="1" x14ac:dyDescent="0.2"/>
    <row r="17571" hidden="1" x14ac:dyDescent="0.2"/>
    <row r="17572" hidden="1" x14ac:dyDescent="0.2"/>
    <row r="17573" hidden="1" x14ac:dyDescent="0.2"/>
    <row r="17574" hidden="1" x14ac:dyDescent="0.2"/>
    <row r="17575" hidden="1" x14ac:dyDescent="0.2"/>
    <row r="17576" hidden="1" x14ac:dyDescent="0.2"/>
    <row r="17577" hidden="1" x14ac:dyDescent="0.2"/>
    <row r="17578" hidden="1" x14ac:dyDescent="0.2"/>
    <row r="17579" hidden="1" x14ac:dyDescent="0.2"/>
    <row r="17580" hidden="1" x14ac:dyDescent="0.2"/>
    <row r="17581" hidden="1" x14ac:dyDescent="0.2"/>
    <row r="17582" hidden="1" x14ac:dyDescent="0.2"/>
    <row r="17583" hidden="1" x14ac:dyDescent="0.2"/>
    <row r="17584" hidden="1" x14ac:dyDescent="0.2"/>
    <row r="17585" hidden="1" x14ac:dyDescent="0.2"/>
    <row r="17586" hidden="1" x14ac:dyDescent="0.2"/>
    <row r="17587" hidden="1" x14ac:dyDescent="0.2"/>
    <row r="17588" hidden="1" x14ac:dyDescent="0.2"/>
    <row r="17589" hidden="1" x14ac:dyDescent="0.2"/>
    <row r="17590" hidden="1" x14ac:dyDescent="0.2"/>
    <row r="17591" hidden="1" x14ac:dyDescent="0.2"/>
    <row r="17592" hidden="1" x14ac:dyDescent="0.2"/>
    <row r="17593" hidden="1" x14ac:dyDescent="0.2"/>
    <row r="17594" hidden="1" x14ac:dyDescent="0.2"/>
    <row r="17595" hidden="1" x14ac:dyDescent="0.2"/>
    <row r="17596" hidden="1" x14ac:dyDescent="0.2"/>
    <row r="17597" hidden="1" x14ac:dyDescent="0.2"/>
    <row r="17598" hidden="1" x14ac:dyDescent="0.2"/>
    <row r="17599" hidden="1" x14ac:dyDescent="0.2"/>
    <row r="17600" hidden="1" x14ac:dyDescent="0.2"/>
    <row r="17601" hidden="1" x14ac:dyDescent="0.2"/>
    <row r="17602" hidden="1" x14ac:dyDescent="0.2"/>
    <row r="17603" hidden="1" x14ac:dyDescent="0.2"/>
    <row r="17604" hidden="1" x14ac:dyDescent="0.2"/>
    <row r="17605" hidden="1" x14ac:dyDescent="0.2"/>
    <row r="17606" hidden="1" x14ac:dyDescent="0.2"/>
    <row r="17607" hidden="1" x14ac:dyDescent="0.2"/>
    <row r="17608" hidden="1" x14ac:dyDescent="0.2"/>
    <row r="17609" hidden="1" x14ac:dyDescent="0.2"/>
    <row r="17610" hidden="1" x14ac:dyDescent="0.2"/>
    <row r="17611" hidden="1" x14ac:dyDescent="0.2"/>
    <row r="17612" hidden="1" x14ac:dyDescent="0.2"/>
    <row r="17613" hidden="1" x14ac:dyDescent="0.2"/>
    <row r="17614" hidden="1" x14ac:dyDescent="0.2"/>
    <row r="17615" hidden="1" x14ac:dyDescent="0.2"/>
    <row r="17616" hidden="1" x14ac:dyDescent="0.2"/>
    <row r="17617" hidden="1" x14ac:dyDescent="0.2"/>
    <row r="17618" hidden="1" x14ac:dyDescent="0.2"/>
    <row r="17619" hidden="1" x14ac:dyDescent="0.2"/>
    <row r="17620" hidden="1" x14ac:dyDescent="0.2"/>
    <row r="17621" hidden="1" x14ac:dyDescent="0.2"/>
    <row r="17622" hidden="1" x14ac:dyDescent="0.2"/>
    <row r="17623" hidden="1" x14ac:dyDescent="0.2"/>
    <row r="17624" hidden="1" x14ac:dyDescent="0.2"/>
    <row r="17625" hidden="1" x14ac:dyDescent="0.2"/>
    <row r="17626" hidden="1" x14ac:dyDescent="0.2"/>
    <row r="17627" hidden="1" x14ac:dyDescent="0.2"/>
    <row r="17628" hidden="1" x14ac:dyDescent="0.2"/>
    <row r="17629" hidden="1" x14ac:dyDescent="0.2"/>
    <row r="17630" hidden="1" x14ac:dyDescent="0.2"/>
    <row r="17631" hidden="1" x14ac:dyDescent="0.2"/>
    <row r="17632" hidden="1" x14ac:dyDescent="0.2"/>
    <row r="17633" hidden="1" x14ac:dyDescent="0.2"/>
    <row r="17634" hidden="1" x14ac:dyDescent="0.2"/>
    <row r="17635" hidden="1" x14ac:dyDescent="0.2"/>
    <row r="17636" hidden="1" x14ac:dyDescent="0.2"/>
    <row r="17637" hidden="1" x14ac:dyDescent="0.2"/>
    <row r="17638" hidden="1" x14ac:dyDescent="0.2"/>
    <row r="17639" hidden="1" x14ac:dyDescent="0.2"/>
    <row r="17640" hidden="1" x14ac:dyDescent="0.2"/>
    <row r="17641" hidden="1" x14ac:dyDescent="0.2"/>
    <row r="17642" hidden="1" x14ac:dyDescent="0.2"/>
    <row r="17643" hidden="1" x14ac:dyDescent="0.2"/>
    <row r="17644" hidden="1" x14ac:dyDescent="0.2"/>
    <row r="17645" hidden="1" x14ac:dyDescent="0.2"/>
    <row r="17646" hidden="1" x14ac:dyDescent="0.2"/>
    <row r="17647" hidden="1" x14ac:dyDescent="0.2"/>
    <row r="17648" hidden="1" x14ac:dyDescent="0.2"/>
    <row r="17649" hidden="1" x14ac:dyDescent="0.2"/>
    <row r="17650" hidden="1" x14ac:dyDescent="0.2"/>
    <row r="17651" hidden="1" x14ac:dyDescent="0.2"/>
    <row r="17652" hidden="1" x14ac:dyDescent="0.2"/>
    <row r="17653" hidden="1" x14ac:dyDescent="0.2"/>
    <row r="17654" hidden="1" x14ac:dyDescent="0.2"/>
    <row r="17655" hidden="1" x14ac:dyDescent="0.2"/>
    <row r="17656" hidden="1" x14ac:dyDescent="0.2"/>
    <row r="17657" hidden="1" x14ac:dyDescent="0.2"/>
    <row r="17658" hidden="1" x14ac:dyDescent="0.2"/>
    <row r="17659" hidden="1" x14ac:dyDescent="0.2"/>
    <row r="17660" hidden="1" x14ac:dyDescent="0.2"/>
    <row r="17661" hidden="1" x14ac:dyDescent="0.2"/>
    <row r="17662" hidden="1" x14ac:dyDescent="0.2"/>
    <row r="17663" hidden="1" x14ac:dyDescent="0.2"/>
    <row r="17664" hidden="1" x14ac:dyDescent="0.2"/>
    <row r="17665" hidden="1" x14ac:dyDescent="0.2"/>
    <row r="17666" hidden="1" x14ac:dyDescent="0.2"/>
    <row r="17667" hidden="1" x14ac:dyDescent="0.2"/>
    <row r="17668" hidden="1" x14ac:dyDescent="0.2"/>
    <row r="17669" hidden="1" x14ac:dyDescent="0.2"/>
    <row r="17670" hidden="1" x14ac:dyDescent="0.2"/>
    <row r="17671" hidden="1" x14ac:dyDescent="0.2"/>
    <row r="17672" hidden="1" x14ac:dyDescent="0.2"/>
    <row r="17673" hidden="1" x14ac:dyDescent="0.2"/>
    <row r="17674" hidden="1" x14ac:dyDescent="0.2"/>
    <row r="17675" hidden="1" x14ac:dyDescent="0.2"/>
    <row r="17676" hidden="1" x14ac:dyDescent="0.2"/>
    <row r="17677" hidden="1" x14ac:dyDescent="0.2"/>
    <row r="17678" hidden="1" x14ac:dyDescent="0.2"/>
    <row r="17679" hidden="1" x14ac:dyDescent="0.2"/>
    <row r="17680" hidden="1" x14ac:dyDescent="0.2"/>
    <row r="17681" hidden="1" x14ac:dyDescent="0.2"/>
    <row r="17682" hidden="1" x14ac:dyDescent="0.2"/>
    <row r="17683" hidden="1" x14ac:dyDescent="0.2"/>
    <row r="17684" hidden="1" x14ac:dyDescent="0.2"/>
    <row r="17685" hidden="1" x14ac:dyDescent="0.2"/>
    <row r="17686" hidden="1" x14ac:dyDescent="0.2"/>
    <row r="17687" hidden="1" x14ac:dyDescent="0.2"/>
    <row r="17688" hidden="1" x14ac:dyDescent="0.2"/>
    <row r="17689" hidden="1" x14ac:dyDescent="0.2"/>
    <row r="17690" hidden="1" x14ac:dyDescent="0.2"/>
    <row r="17691" hidden="1" x14ac:dyDescent="0.2"/>
    <row r="17692" hidden="1" x14ac:dyDescent="0.2"/>
    <row r="17693" hidden="1" x14ac:dyDescent="0.2"/>
    <row r="17694" hidden="1" x14ac:dyDescent="0.2"/>
    <row r="17695" hidden="1" x14ac:dyDescent="0.2"/>
    <row r="17696" hidden="1" x14ac:dyDescent="0.2"/>
    <row r="17697" hidden="1" x14ac:dyDescent="0.2"/>
    <row r="17698" hidden="1" x14ac:dyDescent="0.2"/>
    <row r="17699" hidden="1" x14ac:dyDescent="0.2"/>
    <row r="17700" hidden="1" x14ac:dyDescent="0.2"/>
    <row r="17701" hidden="1" x14ac:dyDescent="0.2"/>
    <row r="17702" hidden="1" x14ac:dyDescent="0.2"/>
    <row r="17703" hidden="1" x14ac:dyDescent="0.2"/>
    <row r="17704" hidden="1" x14ac:dyDescent="0.2"/>
    <row r="17705" hidden="1" x14ac:dyDescent="0.2"/>
    <row r="17706" hidden="1" x14ac:dyDescent="0.2"/>
    <row r="17707" hidden="1" x14ac:dyDescent="0.2"/>
    <row r="17708" hidden="1" x14ac:dyDescent="0.2"/>
    <row r="17709" hidden="1" x14ac:dyDescent="0.2"/>
    <row r="17710" hidden="1" x14ac:dyDescent="0.2"/>
    <row r="17711" hidden="1" x14ac:dyDescent="0.2"/>
    <row r="17712" hidden="1" x14ac:dyDescent="0.2"/>
    <row r="17713" hidden="1" x14ac:dyDescent="0.2"/>
    <row r="17714" hidden="1" x14ac:dyDescent="0.2"/>
    <row r="17715" hidden="1" x14ac:dyDescent="0.2"/>
    <row r="17716" hidden="1" x14ac:dyDescent="0.2"/>
    <row r="17717" hidden="1" x14ac:dyDescent="0.2"/>
    <row r="17718" hidden="1" x14ac:dyDescent="0.2"/>
    <row r="17719" hidden="1" x14ac:dyDescent="0.2"/>
    <row r="17720" hidden="1" x14ac:dyDescent="0.2"/>
    <row r="17721" hidden="1" x14ac:dyDescent="0.2"/>
    <row r="17722" hidden="1" x14ac:dyDescent="0.2"/>
    <row r="17723" hidden="1" x14ac:dyDescent="0.2"/>
    <row r="17724" hidden="1" x14ac:dyDescent="0.2"/>
    <row r="17725" hidden="1" x14ac:dyDescent="0.2"/>
    <row r="17726" hidden="1" x14ac:dyDescent="0.2"/>
    <row r="17727" hidden="1" x14ac:dyDescent="0.2"/>
    <row r="17728" hidden="1" x14ac:dyDescent="0.2"/>
    <row r="17729" hidden="1" x14ac:dyDescent="0.2"/>
    <row r="17730" hidden="1" x14ac:dyDescent="0.2"/>
    <row r="17731" hidden="1" x14ac:dyDescent="0.2"/>
    <row r="17732" hidden="1" x14ac:dyDescent="0.2"/>
    <row r="17733" hidden="1" x14ac:dyDescent="0.2"/>
    <row r="17734" hidden="1" x14ac:dyDescent="0.2"/>
    <row r="17735" hidden="1" x14ac:dyDescent="0.2"/>
    <row r="17736" hidden="1" x14ac:dyDescent="0.2"/>
    <row r="17737" hidden="1" x14ac:dyDescent="0.2"/>
    <row r="17738" hidden="1" x14ac:dyDescent="0.2"/>
    <row r="17739" hidden="1" x14ac:dyDescent="0.2"/>
    <row r="17740" hidden="1" x14ac:dyDescent="0.2"/>
    <row r="17741" hidden="1" x14ac:dyDescent="0.2"/>
    <row r="17742" hidden="1" x14ac:dyDescent="0.2"/>
    <row r="17743" hidden="1" x14ac:dyDescent="0.2"/>
    <row r="17744" hidden="1" x14ac:dyDescent="0.2"/>
    <row r="17745" hidden="1" x14ac:dyDescent="0.2"/>
    <row r="17746" hidden="1" x14ac:dyDescent="0.2"/>
    <row r="17747" hidden="1" x14ac:dyDescent="0.2"/>
    <row r="17748" hidden="1" x14ac:dyDescent="0.2"/>
    <row r="17749" hidden="1" x14ac:dyDescent="0.2"/>
    <row r="17750" hidden="1" x14ac:dyDescent="0.2"/>
    <row r="17751" hidden="1" x14ac:dyDescent="0.2"/>
    <row r="17752" hidden="1" x14ac:dyDescent="0.2"/>
    <row r="17753" hidden="1" x14ac:dyDescent="0.2"/>
    <row r="17754" hidden="1" x14ac:dyDescent="0.2"/>
    <row r="17755" hidden="1" x14ac:dyDescent="0.2"/>
    <row r="17756" hidden="1" x14ac:dyDescent="0.2"/>
    <row r="17757" hidden="1" x14ac:dyDescent="0.2"/>
    <row r="17758" hidden="1" x14ac:dyDescent="0.2"/>
    <row r="17759" hidden="1" x14ac:dyDescent="0.2"/>
    <row r="17760" hidden="1" x14ac:dyDescent="0.2"/>
    <row r="17761" hidden="1" x14ac:dyDescent="0.2"/>
    <row r="17762" hidden="1" x14ac:dyDescent="0.2"/>
    <row r="17763" hidden="1" x14ac:dyDescent="0.2"/>
    <row r="17764" hidden="1" x14ac:dyDescent="0.2"/>
    <row r="17765" hidden="1" x14ac:dyDescent="0.2"/>
    <row r="17766" hidden="1" x14ac:dyDescent="0.2"/>
    <row r="17767" hidden="1" x14ac:dyDescent="0.2"/>
    <row r="17768" hidden="1" x14ac:dyDescent="0.2"/>
    <row r="17769" hidden="1" x14ac:dyDescent="0.2"/>
    <row r="17770" hidden="1" x14ac:dyDescent="0.2"/>
    <row r="17771" hidden="1" x14ac:dyDescent="0.2"/>
    <row r="17772" hidden="1" x14ac:dyDescent="0.2"/>
    <row r="17773" hidden="1" x14ac:dyDescent="0.2"/>
    <row r="17774" hidden="1" x14ac:dyDescent="0.2"/>
    <row r="17775" hidden="1" x14ac:dyDescent="0.2"/>
    <row r="17776" hidden="1" x14ac:dyDescent="0.2"/>
    <row r="17777" hidden="1" x14ac:dyDescent="0.2"/>
    <row r="17778" hidden="1" x14ac:dyDescent="0.2"/>
    <row r="17779" hidden="1" x14ac:dyDescent="0.2"/>
    <row r="17780" hidden="1" x14ac:dyDescent="0.2"/>
    <row r="17781" hidden="1" x14ac:dyDescent="0.2"/>
    <row r="17782" hidden="1" x14ac:dyDescent="0.2"/>
    <row r="17783" hidden="1" x14ac:dyDescent="0.2"/>
    <row r="17784" hidden="1" x14ac:dyDescent="0.2"/>
    <row r="17785" hidden="1" x14ac:dyDescent="0.2"/>
    <row r="17786" hidden="1" x14ac:dyDescent="0.2"/>
    <row r="17787" hidden="1" x14ac:dyDescent="0.2"/>
    <row r="17788" hidden="1" x14ac:dyDescent="0.2"/>
    <row r="17789" hidden="1" x14ac:dyDescent="0.2"/>
    <row r="17790" hidden="1" x14ac:dyDescent="0.2"/>
    <row r="17791" hidden="1" x14ac:dyDescent="0.2"/>
    <row r="17792" hidden="1" x14ac:dyDescent="0.2"/>
    <row r="17793" hidden="1" x14ac:dyDescent="0.2"/>
    <row r="17794" hidden="1" x14ac:dyDescent="0.2"/>
    <row r="17795" hidden="1" x14ac:dyDescent="0.2"/>
    <row r="17796" hidden="1" x14ac:dyDescent="0.2"/>
    <row r="17797" hidden="1" x14ac:dyDescent="0.2"/>
    <row r="17798" hidden="1" x14ac:dyDescent="0.2"/>
    <row r="17799" hidden="1" x14ac:dyDescent="0.2"/>
    <row r="17800" hidden="1" x14ac:dyDescent="0.2"/>
    <row r="17801" hidden="1" x14ac:dyDescent="0.2"/>
    <row r="17802" hidden="1" x14ac:dyDescent="0.2"/>
    <row r="17803" hidden="1" x14ac:dyDescent="0.2"/>
    <row r="17804" hidden="1" x14ac:dyDescent="0.2"/>
    <row r="17805" hidden="1" x14ac:dyDescent="0.2"/>
    <row r="17806" hidden="1" x14ac:dyDescent="0.2"/>
    <row r="17807" hidden="1" x14ac:dyDescent="0.2"/>
    <row r="17808" hidden="1" x14ac:dyDescent="0.2"/>
    <row r="17809" hidden="1" x14ac:dyDescent="0.2"/>
    <row r="17810" hidden="1" x14ac:dyDescent="0.2"/>
    <row r="17811" hidden="1" x14ac:dyDescent="0.2"/>
    <row r="17812" hidden="1" x14ac:dyDescent="0.2"/>
    <row r="17813" hidden="1" x14ac:dyDescent="0.2"/>
    <row r="17814" hidden="1" x14ac:dyDescent="0.2"/>
    <row r="17815" hidden="1" x14ac:dyDescent="0.2"/>
    <row r="17816" hidden="1" x14ac:dyDescent="0.2"/>
    <row r="17817" hidden="1" x14ac:dyDescent="0.2"/>
    <row r="17818" hidden="1" x14ac:dyDescent="0.2"/>
    <row r="17819" hidden="1" x14ac:dyDescent="0.2"/>
    <row r="17820" hidden="1" x14ac:dyDescent="0.2"/>
    <row r="17821" hidden="1" x14ac:dyDescent="0.2"/>
    <row r="17822" hidden="1" x14ac:dyDescent="0.2"/>
    <row r="17823" hidden="1" x14ac:dyDescent="0.2"/>
    <row r="17824" hidden="1" x14ac:dyDescent="0.2"/>
    <row r="17825" hidden="1" x14ac:dyDescent="0.2"/>
    <row r="17826" hidden="1" x14ac:dyDescent="0.2"/>
    <row r="17827" hidden="1" x14ac:dyDescent="0.2"/>
    <row r="17828" hidden="1" x14ac:dyDescent="0.2"/>
    <row r="17829" hidden="1" x14ac:dyDescent="0.2"/>
    <row r="17830" hidden="1" x14ac:dyDescent="0.2"/>
    <row r="17831" hidden="1" x14ac:dyDescent="0.2"/>
    <row r="17832" hidden="1" x14ac:dyDescent="0.2"/>
    <row r="17833" hidden="1" x14ac:dyDescent="0.2"/>
    <row r="17834" hidden="1" x14ac:dyDescent="0.2"/>
    <row r="17835" hidden="1" x14ac:dyDescent="0.2"/>
    <row r="17836" hidden="1" x14ac:dyDescent="0.2"/>
    <row r="17837" hidden="1" x14ac:dyDescent="0.2"/>
    <row r="17838" hidden="1" x14ac:dyDescent="0.2"/>
    <row r="17839" hidden="1" x14ac:dyDescent="0.2"/>
    <row r="17840" hidden="1" x14ac:dyDescent="0.2"/>
    <row r="17841" hidden="1" x14ac:dyDescent="0.2"/>
    <row r="17842" hidden="1" x14ac:dyDescent="0.2"/>
    <row r="17843" hidden="1" x14ac:dyDescent="0.2"/>
    <row r="17844" hidden="1" x14ac:dyDescent="0.2"/>
    <row r="17845" hidden="1" x14ac:dyDescent="0.2"/>
    <row r="17846" hidden="1" x14ac:dyDescent="0.2"/>
    <row r="17847" hidden="1" x14ac:dyDescent="0.2"/>
    <row r="17848" hidden="1" x14ac:dyDescent="0.2"/>
    <row r="17849" hidden="1" x14ac:dyDescent="0.2"/>
    <row r="17850" hidden="1" x14ac:dyDescent="0.2"/>
    <row r="17851" hidden="1" x14ac:dyDescent="0.2"/>
    <row r="17852" hidden="1" x14ac:dyDescent="0.2"/>
    <row r="17853" hidden="1" x14ac:dyDescent="0.2"/>
    <row r="17854" hidden="1" x14ac:dyDescent="0.2"/>
    <row r="17855" hidden="1" x14ac:dyDescent="0.2"/>
    <row r="17856" hidden="1" x14ac:dyDescent="0.2"/>
    <row r="17857" hidden="1" x14ac:dyDescent="0.2"/>
    <row r="17858" hidden="1" x14ac:dyDescent="0.2"/>
    <row r="17859" hidden="1" x14ac:dyDescent="0.2"/>
    <row r="17860" hidden="1" x14ac:dyDescent="0.2"/>
    <row r="17861" hidden="1" x14ac:dyDescent="0.2"/>
    <row r="17862" hidden="1" x14ac:dyDescent="0.2"/>
    <row r="17863" hidden="1" x14ac:dyDescent="0.2"/>
    <row r="17864" hidden="1" x14ac:dyDescent="0.2"/>
    <row r="17865" hidden="1" x14ac:dyDescent="0.2"/>
    <row r="17866" hidden="1" x14ac:dyDescent="0.2"/>
    <row r="17867" hidden="1" x14ac:dyDescent="0.2"/>
    <row r="17868" hidden="1" x14ac:dyDescent="0.2"/>
    <row r="17869" hidden="1" x14ac:dyDescent="0.2"/>
    <row r="17870" hidden="1" x14ac:dyDescent="0.2"/>
    <row r="17871" hidden="1" x14ac:dyDescent="0.2"/>
    <row r="17872" hidden="1" x14ac:dyDescent="0.2"/>
    <row r="17873" hidden="1" x14ac:dyDescent="0.2"/>
    <row r="17874" hidden="1" x14ac:dyDescent="0.2"/>
    <row r="17875" hidden="1" x14ac:dyDescent="0.2"/>
    <row r="17876" hidden="1" x14ac:dyDescent="0.2"/>
    <row r="17877" hidden="1" x14ac:dyDescent="0.2"/>
    <row r="17878" hidden="1" x14ac:dyDescent="0.2"/>
    <row r="17879" hidden="1" x14ac:dyDescent="0.2"/>
    <row r="17880" hidden="1" x14ac:dyDescent="0.2"/>
    <row r="17881" hidden="1" x14ac:dyDescent="0.2"/>
    <row r="17882" hidden="1" x14ac:dyDescent="0.2"/>
    <row r="17883" hidden="1" x14ac:dyDescent="0.2"/>
    <row r="17884" hidden="1" x14ac:dyDescent="0.2"/>
    <row r="17885" hidden="1" x14ac:dyDescent="0.2"/>
    <row r="17886" hidden="1" x14ac:dyDescent="0.2"/>
    <row r="17887" hidden="1" x14ac:dyDescent="0.2"/>
    <row r="17888" hidden="1" x14ac:dyDescent="0.2"/>
    <row r="17889" hidden="1" x14ac:dyDescent="0.2"/>
    <row r="17890" hidden="1" x14ac:dyDescent="0.2"/>
    <row r="17891" hidden="1" x14ac:dyDescent="0.2"/>
    <row r="17892" hidden="1" x14ac:dyDescent="0.2"/>
    <row r="17893" hidden="1" x14ac:dyDescent="0.2"/>
    <row r="17894" hidden="1" x14ac:dyDescent="0.2"/>
    <row r="17895" hidden="1" x14ac:dyDescent="0.2"/>
    <row r="17896" hidden="1" x14ac:dyDescent="0.2"/>
    <row r="17897" hidden="1" x14ac:dyDescent="0.2"/>
    <row r="17898" hidden="1" x14ac:dyDescent="0.2"/>
    <row r="17899" hidden="1" x14ac:dyDescent="0.2"/>
    <row r="17900" hidden="1" x14ac:dyDescent="0.2"/>
    <row r="17901" hidden="1" x14ac:dyDescent="0.2"/>
    <row r="17902" hidden="1" x14ac:dyDescent="0.2"/>
    <row r="17903" hidden="1" x14ac:dyDescent="0.2"/>
    <row r="17904" hidden="1" x14ac:dyDescent="0.2"/>
    <row r="17905" hidden="1" x14ac:dyDescent="0.2"/>
    <row r="17906" hidden="1" x14ac:dyDescent="0.2"/>
    <row r="17907" hidden="1" x14ac:dyDescent="0.2"/>
    <row r="17908" hidden="1" x14ac:dyDescent="0.2"/>
    <row r="17909" hidden="1" x14ac:dyDescent="0.2"/>
    <row r="17910" hidden="1" x14ac:dyDescent="0.2"/>
    <row r="17911" hidden="1" x14ac:dyDescent="0.2"/>
    <row r="17912" hidden="1" x14ac:dyDescent="0.2"/>
    <row r="17913" hidden="1" x14ac:dyDescent="0.2"/>
    <row r="17914" hidden="1" x14ac:dyDescent="0.2"/>
    <row r="17915" hidden="1" x14ac:dyDescent="0.2"/>
    <row r="17916" hidden="1" x14ac:dyDescent="0.2"/>
    <row r="17917" hidden="1" x14ac:dyDescent="0.2"/>
    <row r="17918" hidden="1" x14ac:dyDescent="0.2"/>
    <row r="17919" hidden="1" x14ac:dyDescent="0.2"/>
    <row r="17920" hidden="1" x14ac:dyDescent="0.2"/>
    <row r="17921" hidden="1" x14ac:dyDescent="0.2"/>
    <row r="17922" hidden="1" x14ac:dyDescent="0.2"/>
    <row r="17923" hidden="1" x14ac:dyDescent="0.2"/>
    <row r="17924" hidden="1" x14ac:dyDescent="0.2"/>
    <row r="17925" hidden="1" x14ac:dyDescent="0.2"/>
    <row r="17926" hidden="1" x14ac:dyDescent="0.2"/>
    <row r="17927" hidden="1" x14ac:dyDescent="0.2"/>
    <row r="17928" hidden="1" x14ac:dyDescent="0.2"/>
    <row r="17929" hidden="1" x14ac:dyDescent="0.2"/>
    <row r="17930" hidden="1" x14ac:dyDescent="0.2"/>
    <row r="17931" hidden="1" x14ac:dyDescent="0.2"/>
    <row r="17932" hidden="1" x14ac:dyDescent="0.2"/>
    <row r="17933" hidden="1" x14ac:dyDescent="0.2"/>
    <row r="17934" hidden="1" x14ac:dyDescent="0.2"/>
    <row r="17935" hidden="1" x14ac:dyDescent="0.2"/>
    <row r="17936" hidden="1" x14ac:dyDescent="0.2"/>
    <row r="17937" hidden="1" x14ac:dyDescent="0.2"/>
    <row r="17938" hidden="1" x14ac:dyDescent="0.2"/>
    <row r="17939" hidden="1" x14ac:dyDescent="0.2"/>
    <row r="17940" hidden="1" x14ac:dyDescent="0.2"/>
    <row r="17941" hidden="1" x14ac:dyDescent="0.2"/>
    <row r="17942" hidden="1" x14ac:dyDescent="0.2"/>
    <row r="17943" hidden="1" x14ac:dyDescent="0.2"/>
    <row r="17944" hidden="1" x14ac:dyDescent="0.2"/>
    <row r="17945" hidden="1" x14ac:dyDescent="0.2"/>
    <row r="17946" hidden="1" x14ac:dyDescent="0.2"/>
    <row r="17947" hidden="1" x14ac:dyDescent="0.2"/>
    <row r="17948" hidden="1" x14ac:dyDescent="0.2"/>
    <row r="17949" hidden="1" x14ac:dyDescent="0.2"/>
    <row r="17950" hidden="1" x14ac:dyDescent="0.2"/>
    <row r="17951" hidden="1" x14ac:dyDescent="0.2"/>
    <row r="17952" hidden="1" x14ac:dyDescent="0.2"/>
    <row r="17953" hidden="1" x14ac:dyDescent="0.2"/>
    <row r="17954" hidden="1" x14ac:dyDescent="0.2"/>
    <row r="17955" hidden="1" x14ac:dyDescent="0.2"/>
    <row r="17956" hidden="1" x14ac:dyDescent="0.2"/>
    <row r="17957" hidden="1" x14ac:dyDescent="0.2"/>
    <row r="17958" hidden="1" x14ac:dyDescent="0.2"/>
    <row r="17959" hidden="1" x14ac:dyDescent="0.2"/>
    <row r="17960" hidden="1" x14ac:dyDescent="0.2"/>
    <row r="17961" hidden="1" x14ac:dyDescent="0.2"/>
    <row r="17962" hidden="1" x14ac:dyDescent="0.2"/>
    <row r="17963" hidden="1" x14ac:dyDescent="0.2"/>
    <row r="17964" hidden="1" x14ac:dyDescent="0.2"/>
    <row r="17965" hidden="1" x14ac:dyDescent="0.2"/>
    <row r="17966" hidden="1" x14ac:dyDescent="0.2"/>
    <row r="17967" hidden="1" x14ac:dyDescent="0.2"/>
    <row r="17968" hidden="1" x14ac:dyDescent="0.2"/>
    <row r="17969" hidden="1" x14ac:dyDescent="0.2"/>
    <row r="17970" hidden="1" x14ac:dyDescent="0.2"/>
    <row r="17971" hidden="1" x14ac:dyDescent="0.2"/>
    <row r="17972" hidden="1" x14ac:dyDescent="0.2"/>
    <row r="17973" hidden="1" x14ac:dyDescent="0.2"/>
    <row r="17974" hidden="1" x14ac:dyDescent="0.2"/>
    <row r="17975" hidden="1" x14ac:dyDescent="0.2"/>
    <row r="17976" hidden="1" x14ac:dyDescent="0.2"/>
    <row r="17977" hidden="1" x14ac:dyDescent="0.2"/>
    <row r="17978" hidden="1" x14ac:dyDescent="0.2"/>
    <row r="17979" hidden="1" x14ac:dyDescent="0.2"/>
    <row r="17980" hidden="1" x14ac:dyDescent="0.2"/>
    <row r="17981" hidden="1" x14ac:dyDescent="0.2"/>
    <row r="17982" hidden="1" x14ac:dyDescent="0.2"/>
    <row r="17983" hidden="1" x14ac:dyDescent="0.2"/>
    <row r="17984" hidden="1" x14ac:dyDescent="0.2"/>
    <row r="17985" hidden="1" x14ac:dyDescent="0.2"/>
    <row r="17986" hidden="1" x14ac:dyDescent="0.2"/>
    <row r="17987" hidden="1" x14ac:dyDescent="0.2"/>
    <row r="17988" hidden="1" x14ac:dyDescent="0.2"/>
    <row r="17989" hidden="1" x14ac:dyDescent="0.2"/>
    <row r="17990" hidden="1" x14ac:dyDescent="0.2"/>
    <row r="17991" hidden="1" x14ac:dyDescent="0.2"/>
    <row r="17992" hidden="1" x14ac:dyDescent="0.2"/>
    <row r="17993" hidden="1" x14ac:dyDescent="0.2"/>
    <row r="17994" hidden="1" x14ac:dyDescent="0.2"/>
    <row r="17995" hidden="1" x14ac:dyDescent="0.2"/>
    <row r="17996" hidden="1" x14ac:dyDescent="0.2"/>
    <row r="17997" hidden="1" x14ac:dyDescent="0.2"/>
    <row r="17998" hidden="1" x14ac:dyDescent="0.2"/>
    <row r="17999" hidden="1" x14ac:dyDescent="0.2"/>
    <row r="18000" hidden="1" x14ac:dyDescent="0.2"/>
    <row r="18001" hidden="1" x14ac:dyDescent="0.2"/>
    <row r="18002" hidden="1" x14ac:dyDescent="0.2"/>
    <row r="18003" hidden="1" x14ac:dyDescent="0.2"/>
    <row r="18004" hidden="1" x14ac:dyDescent="0.2"/>
    <row r="18005" hidden="1" x14ac:dyDescent="0.2"/>
    <row r="18006" hidden="1" x14ac:dyDescent="0.2"/>
    <row r="18007" hidden="1" x14ac:dyDescent="0.2"/>
    <row r="18008" hidden="1" x14ac:dyDescent="0.2"/>
    <row r="18009" hidden="1" x14ac:dyDescent="0.2"/>
    <row r="18010" hidden="1" x14ac:dyDescent="0.2"/>
    <row r="18011" hidden="1" x14ac:dyDescent="0.2"/>
    <row r="18012" hidden="1" x14ac:dyDescent="0.2"/>
    <row r="18013" hidden="1" x14ac:dyDescent="0.2"/>
    <row r="18014" hidden="1" x14ac:dyDescent="0.2"/>
    <row r="18015" hidden="1" x14ac:dyDescent="0.2"/>
    <row r="18016" hidden="1" x14ac:dyDescent="0.2"/>
    <row r="18017" hidden="1" x14ac:dyDescent="0.2"/>
    <row r="18018" hidden="1" x14ac:dyDescent="0.2"/>
    <row r="18019" hidden="1" x14ac:dyDescent="0.2"/>
    <row r="18020" hidden="1" x14ac:dyDescent="0.2"/>
    <row r="18021" hidden="1" x14ac:dyDescent="0.2"/>
    <row r="18022" hidden="1" x14ac:dyDescent="0.2"/>
    <row r="18023" hidden="1" x14ac:dyDescent="0.2"/>
    <row r="18024" hidden="1" x14ac:dyDescent="0.2"/>
    <row r="18025" hidden="1" x14ac:dyDescent="0.2"/>
    <row r="18026" hidden="1" x14ac:dyDescent="0.2"/>
    <row r="18027" hidden="1" x14ac:dyDescent="0.2"/>
    <row r="18028" hidden="1" x14ac:dyDescent="0.2"/>
    <row r="18029" hidden="1" x14ac:dyDescent="0.2"/>
    <row r="18030" hidden="1" x14ac:dyDescent="0.2"/>
    <row r="18031" hidden="1" x14ac:dyDescent="0.2"/>
    <row r="18032" hidden="1" x14ac:dyDescent="0.2"/>
    <row r="18033" hidden="1" x14ac:dyDescent="0.2"/>
    <row r="18034" hidden="1" x14ac:dyDescent="0.2"/>
    <row r="18035" hidden="1" x14ac:dyDescent="0.2"/>
    <row r="18036" hidden="1" x14ac:dyDescent="0.2"/>
    <row r="18037" hidden="1" x14ac:dyDescent="0.2"/>
    <row r="18038" hidden="1" x14ac:dyDescent="0.2"/>
    <row r="18039" hidden="1" x14ac:dyDescent="0.2"/>
    <row r="18040" hidden="1" x14ac:dyDescent="0.2"/>
    <row r="18041" hidden="1" x14ac:dyDescent="0.2"/>
    <row r="18042" hidden="1" x14ac:dyDescent="0.2"/>
    <row r="18043" hidden="1" x14ac:dyDescent="0.2"/>
    <row r="18044" hidden="1" x14ac:dyDescent="0.2"/>
    <row r="18045" hidden="1" x14ac:dyDescent="0.2"/>
    <row r="18046" hidden="1" x14ac:dyDescent="0.2"/>
    <row r="18047" hidden="1" x14ac:dyDescent="0.2"/>
    <row r="18048" hidden="1" x14ac:dyDescent="0.2"/>
    <row r="18049" hidden="1" x14ac:dyDescent="0.2"/>
    <row r="18050" hidden="1" x14ac:dyDescent="0.2"/>
    <row r="18051" hidden="1" x14ac:dyDescent="0.2"/>
    <row r="18052" hidden="1" x14ac:dyDescent="0.2"/>
    <row r="18053" hidden="1" x14ac:dyDescent="0.2"/>
    <row r="18054" hidden="1" x14ac:dyDescent="0.2"/>
    <row r="18055" hidden="1" x14ac:dyDescent="0.2"/>
    <row r="18056" hidden="1" x14ac:dyDescent="0.2"/>
    <row r="18057" hidden="1" x14ac:dyDescent="0.2"/>
    <row r="18058" hidden="1" x14ac:dyDescent="0.2"/>
    <row r="18059" hidden="1" x14ac:dyDescent="0.2"/>
    <row r="18060" hidden="1" x14ac:dyDescent="0.2"/>
    <row r="18061" hidden="1" x14ac:dyDescent="0.2"/>
    <row r="18062" hidden="1" x14ac:dyDescent="0.2"/>
    <row r="18063" hidden="1" x14ac:dyDescent="0.2"/>
    <row r="18064" hidden="1" x14ac:dyDescent="0.2"/>
    <row r="18065" hidden="1" x14ac:dyDescent="0.2"/>
    <row r="18066" hidden="1" x14ac:dyDescent="0.2"/>
    <row r="18067" hidden="1" x14ac:dyDescent="0.2"/>
    <row r="18068" hidden="1" x14ac:dyDescent="0.2"/>
    <row r="18069" hidden="1" x14ac:dyDescent="0.2"/>
    <row r="18070" hidden="1" x14ac:dyDescent="0.2"/>
    <row r="18071" hidden="1" x14ac:dyDescent="0.2"/>
    <row r="18072" hidden="1" x14ac:dyDescent="0.2"/>
    <row r="18073" hidden="1" x14ac:dyDescent="0.2"/>
    <row r="18074" hidden="1" x14ac:dyDescent="0.2"/>
    <row r="18075" hidden="1" x14ac:dyDescent="0.2"/>
    <row r="18076" hidden="1" x14ac:dyDescent="0.2"/>
    <row r="18077" hidden="1" x14ac:dyDescent="0.2"/>
    <row r="18078" hidden="1" x14ac:dyDescent="0.2"/>
    <row r="18079" hidden="1" x14ac:dyDescent="0.2"/>
    <row r="18080" hidden="1" x14ac:dyDescent="0.2"/>
    <row r="18081" hidden="1" x14ac:dyDescent="0.2"/>
    <row r="18082" hidden="1" x14ac:dyDescent="0.2"/>
    <row r="18083" hidden="1" x14ac:dyDescent="0.2"/>
    <row r="18084" hidden="1" x14ac:dyDescent="0.2"/>
    <row r="18085" hidden="1" x14ac:dyDescent="0.2"/>
    <row r="18086" hidden="1" x14ac:dyDescent="0.2"/>
    <row r="18087" hidden="1" x14ac:dyDescent="0.2"/>
    <row r="18088" hidden="1" x14ac:dyDescent="0.2"/>
    <row r="18089" hidden="1" x14ac:dyDescent="0.2"/>
    <row r="18090" hidden="1" x14ac:dyDescent="0.2"/>
    <row r="18091" hidden="1" x14ac:dyDescent="0.2"/>
    <row r="18092" hidden="1" x14ac:dyDescent="0.2"/>
    <row r="18093" hidden="1" x14ac:dyDescent="0.2"/>
    <row r="18094" hidden="1" x14ac:dyDescent="0.2"/>
    <row r="18095" hidden="1" x14ac:dyDescent="0.2"/>
    <row r="18096" hidden="1" x14ac:dyDescent="0.2"/>
    <row r="18097" hidden="1" x14ac:dyDescent="0.2"/>
    <row r="18098" hidden="1" x14ac:dyDescent="0.2"/>
    <row r="18099" hidden="1" x14ac:dyDescent="0.2"/>
    <row r="18100" hidden="1" x14ac:dyDescent="0.2"/>
    <row r="18101" hidden="1" x14ac:dyDescent="0.2"/>
    <row r="18102" hidden="1" x14ac:dyDescent="0.2"/>
    <row r="18103" hidden="1" x14ac:dyDescent="0.2"/>
    <row r="18104" hidden="1" x14ac:dyDescent="0.2"/>
    <row r="18105" hidden="1" x14ac:dyDescent="0.2"/>
    <row r="18106" hidden="1" x14ac:dyDescent="0.2"/>
    <row r="18107" hidden="1" x14ac:dyDescent="0.2"/>
    <row r="18108" hidden="1" x14ac:dyDescent="0.2"/>
    <row r="18109" hidden="1" x14ac:dyDescent="0.2"/>
    <row r="18110" hidden="1" x14ac:dyDescent="0.2"/>
    <row r="18111" hidden="1" x14ac:dyDescent="0.2"/>
    <row r="18112" hidden="1" x14ac:dyDescent="0.2"/>
    <row r="18113" hidden="1" x14ac:dyDescent="0.2"/>
    <row r="18114" hidden="1" x14ac:dyDescent="0.2"/>
    <row r="18115" hidden="1" x14ac:dyDescent="0.2"/>
    <row r="18116" hidden="1" x14ac:dyDescent="0.2"/>
    <row r="18117" hidden="1" x14ac:dyDescent="0.2"/>
    <row r="18118" hidden="1" x14ac:dyDescent="0.2"/>
    <row r="18119" hidden="1" x14ac:dyDescent="0.2"/>
    <row r="18120" hidden="1" x14ac:dyDescent="0.2"/>
    <row r="18121" hidden="1" x14ac:dyDescent="0.2"/>
    <row r="18122" hidden="1" x14ac:dyDescent="0.2"/>
    <row r="18123" hidden="1" x14ac:dyDescent="0.2"/>
    <row r="18124" hidden="1" x14ac:dyDescent="0.2"/>
    <row r="18125" hidden="1" x14ac:dyDescent="0.2"/>
    <row r="18126" hidden="1" x14ac:dyDescent="0.2"/>
    <row r="18127" hidden="1" x14ac:dyDescent="0.2"/>
    <row r="18128" hidden="1" x14ac:dyDescent="0.2"/>
    <row r="18129" hidden="1" x14ac:dyDescent="0.2"/>
    <row r="18130" hidden="1" x14ac:dyDescent="0.2"/>
    <row r="18131" hidden="1" x14ac:dyDescent="0.2"/>
    <row r="18132" hidden="1" x14ac:dyDescent="0.2"/>
    <row r="18133" hidden="1" x14ac:dyDescent="0.2"/>
    <row r="18134" hidden="1" x14ac:dyDescent="0.2"/>
    <row r="18135" hidden="1" x14ac:dyDescent="0.2"/>
    <row r="18136" hidden="1" x14ac:dyDescent="0.2"/>
    <row r="18137" hidden="1" x14ac:dyDescent="0.2"/>
    <row r="18138" hidden="1" x14ac:dyDescent="0.2"/>
    <row r="18139" hidden="1" x14ac:dyDescent="0.2"/>
    <row r="18140" hidden="1" x14ac:dyDescent="0.2"/>
    <row r="18141" hidden="1" x14ac:dyDescent="0.2"/>
    <row r="18142" hidden="1" x14ac:dyDescent="0.2"/>
    <row r="18143" hidden="1" x14ac:dyDescent="0.2"/>
    <row r="18144" hidden="1" x14ac:dyDescent="0.2"/>
    <row r="18145" hidden="1" x14ac:dyDescent="0.2"/>
    <row r="18146" hidden="1" x14ac:dyDescent="0.2"/>
    <row r="18147" hidden="1" x14ac:dyDescent="0.2"/>
    <row r="18148" hidden="1" x14ac:dyDescent="0.2"/>
    <row r="18149" hidden="1" x14ac:dyDescent="0.2"/>
    <row r="18150" hidden="1" x14ac:dyDescent="0.2"/>
    <row r="18151" hidden="1" x14ac:dyDescent="0.2"/>
    <row r="18152" hidden="1" x14ac:dyDescent="0.2"/>
    <row r="18153" hidden="1" x14ac:dyDescent="0.2"/>
    <row r="18154" hidden="1" x14ac:dyDescent="0.2"/>
    <row r="18155" hidden="1" x14ac:dyDescent="0.2"/>
    <row r="18156" hidden="1" x14ac:dyDescent="0.2"/>
    <row r="18157" hidden="1" x14ac:dyDescent="0.2"/>
    <row r="18158" hidden="1" x14ac:dyDescent="0.2"/>
    <row r="18159" hidden="1" x14ac:dyDescent="0.2"/>
    <row r="18160" hidden="1" x14ac:dyDescent="0.2"/>
    <row r="18161" hidden="1" x14ac:dyDescent="0.2"/>
    <row r="18162" hidden="1" x14ac:dyDescent="0.2"/>
    <row r="18163" hidden="1" x14ac:dyDescent="0.2"/>
    <row r="18164" hidden="1" x14ac:dyDescent="0.2"/>
    <row r="18165" hidden="1" x14ac:dyDescent="0.2"/>
    <row r="18166" hidden="1" x14ac:dyDescent="0.2"/>
    <row r="18167" hidden="1" x14ac:dyDescent="0.2"/>
    <row r="18168" hidden="1" x14ac:dyDescent="0.2"/>
    <row r="18169" hidden="1" x14ac:dyDescent="0.2"/>
    <row r="18170" hidden="1" x14ac:dyDescent="0.2"/>
    <row r="18171" hidden="1" x14ac:dyDescent="0.2"/>
    <row r="18172" hidden="1" x14ac:dyDescent="0.2"/>
    <row r="18173" hidden="1" x14ac:dyDescent="0.2"/>
    <row r="18174" hidden="1" x14ac:dyDescent="0.2"/>
    <row r="18175" hidden="1" x14ac:dyDescent="0.2"/>
    <row r="18176" hidden="1" x14ac:dyDescent="0.2"/>
    <row r="18177" hidden="1" x14ac:dyDescent="0.2"/>
    <row r="18178" hidden="1" x14ac:dyDescent="0.2"/>
    <row r="18179" hidden="1" x14ac:dyDescent="0.2"/>
    <row r="18180" hidden="1" x14ac:dyDescent="0.2"/>
    <row r="18181" hidden="1" x14ac:dyDescent="0.2"/>
    <row r="18182" hidden="1" x14ac:dyDescent="0.2"/>
    <row r="18183" hidden="1" x14ac:dyDescent="0.2"/>
    <row r="18184" hidden="1" x14ac:dyDescent="0.2"/>
    <row r="18185" hidden="1" x14ac:dyDescent="0.2"/>
    <row r="18186" hidden="1" x14ac:dyDescent="0.2"/>
    <row r="18187" hidden="1" x14ac:dyDescent="0.2"/>
    <row r="18188" hidden="1" x14ac:dyDescent="0.2"/>
    <row r="18189" hidden="1" x14ac:dyDescent="0.2"/>
    <row r="18190" hidden="1" x14ac:dyDescent="0.2"/>
    <row r="18191" hidden="1" x14ac:dyDescent="0.2"/>
    <row r="18192" hidden="1" x14ac:dyDescent="0.2"/>
    <row r="18193" hidden="1" x14ac:dyDescent="0.2"/>
    <row r="18194" hidden="1" x14ac:dyDescent="0.2"/>
    <row r="18195" hidden="1" x14ac:dyDescent="0.2"/>
    <row r="18196" hidden="1" x14ac:dyDescent="0.2"/>
    <row r="18197" hidden="1" x14ac:dyDescent="0.2"/>
    <row r="18198" hidden="1" x14ac:dyDescent="0.2"/>
    <row r="18199" hidden="1" x14ac:dyDescent="0.2"/>
    <row r="18200" hidden="1" x14ac:dyDescent="0.2"/>
    <row r="18201" hidden="1" x14ac:dyDescent="0.2"/>
    <row r="18202" hidden="1" x14ac:dyDescent="0.2"/>
    <row r="18203" hidden="1" x14ac:dyDescent="0.2"/>
    <row r="18204" hidden="1" x14ac:dyDescent="0.2"/>
    <row r="18205" hidden="1" x14ac:dyDescent="0.2"/>
    <row r="18206" hidden="1" x14ac:dyDescent="0.2"/>
    <row r="18207" hidden="1" x14ac:dyDescent="0.2"/>
    <row r="18208" hidden="1" x14ac:dyDescent="0.2"/>
    <row r="18209" hidden="1" x14ac:dyDescent="0.2"/>
    <row r="18210" hidden="1" x14ac:dyDescent="0.2"/>
    <row r="18211" hidden="1" x14ac:dyDescent="0.2"/>
    <row r="18212" hidden="1" x14ac:dyDescent="0.2"/>
    <row r="18213" hidden="1" x14ac:dyDescent="0.2"/>
    <row r="18214" hidden="1" x14ac:dyDescent="0.2"/>
    <row r="18215" hidden="1" x14ac:dyDescent="0.2"/>
    <row r="18216" hidden="1" x14ac:dyDescent="0.2"/>
    <row r="18217" hidden="1" x14ac:dyDescent="0.2"/>
    <row r="18218" hidden="1" x14ac:dyDescent="0.2"/>
    <row r="18219" hidden="1" x14ac:dyDescent="0.2"/>
    <row r="18220" hidden="1" x14ac:dyDescent="0.2"/>
    <row r="18221" hidden="1" x14ac:dyDescent="0.2"/>
    <row r="18222" hidden="1" x14ac:dyDescent="0.2"/>
    <row r="18223" hidden="1" x14ac:dyDescent="0.2"/>
    <row r="18224" hidden="1" x14ac:dyDescent="0.2"/>
    <row r="18225" hidden="1" x14ac:dyDescent="0.2"/>
    <row r="18226" hidden="1" x14ac:dyDescent="0.2"/>
    <row r="18227" hidden="1" x14ac:dyDescent="0.2"/>
    <row r="18228" hidden="1" x14ac:dyDescent="0.2"/>
    <row r="18229" hidden="1" x14ac:dyDescent="0.2"/>
    <row r="18230" hidden="1" x14ac:dyDescent="0.2"/>
    <row r="18231" hidden="1" x14ac:dyDescent="0.2"/>
    <row r="18232" hidden="1" x14ac:dyDescent="0.2"/>
    <row r="18233" hidden="1" x14ac:dyDescent="0.2"/>
    <row r="18234" hidden="1" x14ac:dyDescent="0.2"/>
    <row r="18235" hidden="1" x14ac:dyDescent="0.2"/>
    <row r="18236" hidden="1" x14ac:dyDescent="0.2"/>
    <row r="18237" hidden="1" x14ac:dyDescent="0.2"/>
    <row r="18238" hidden="1" x14ac:dyDescent="0.2"/>
    <row r="18239" hidden="1" x14ac:dyDescent="0.2"/>
    <row r="18240" hidden="1" x14ac:dyDescent="0.2"/>
    <row r="18241" hidden="1" x14ac:dyDescent="0.2"/>
    <row r="18242" hidden="1" x14ac:dyDescent="0.2"/>
    <row r="18243" hidden="1" x14ac:dyDescent="0.2"/>
    <row r="18244" hidden="1" x14ac:dyDescent="0.2"/>
    <row r="18245" hidden="1" x14ac:dyDescent="0.2"/>
    <row r="18246" hidden="1" x14ac:dyDescent="0.2"/>
    <row r="18247" hidden="1" x14ac:dyDescent="0.2"/>
    <row r="18248" hidden="1" x14ac:dyDescent="0.2"/>
    <row r="18249" hidden="1" x14ac:dyDescent="0.2"/>
    <row r="18250" hidden="1" x14ac:dyDescent="0.2"/>
    <row r="18251" hidden="1" x14ac:dyDescent="0.2"/>
    <row r="18252" hidden="1" x14ac:dyDescent="0.2"/>
    <row r="18253" hidden="1" x14ac:dyDescent="0.2"/>
    <row r="18254" hidden="1" x14ac:dyDescent="0.2"/>
    <row r="18255" hidden="1" x14ac:dyDescent="0.2"/>
    <row r="18256" hidden="1" x14ac:dyDescent="0.2"/>
    <row r="18257" hidden="1" x14ac:dyDescent="0.2"/>
    <row r="18258" hidden="1" x14ac:dyDescent="0.2"/>
    <row r="18259" hidden="1" x14ac:dyDescent="0.2"/>
    <row r="18260" hidden="1" x14ac:dyDescent="0.2"/>
    <row r="18261" hidden="1" x14ac:dyDescent="0.2"/>
    <row r="18262" hidden="1" x14ac:dyDescent="0.2"/>
    <row r="18263" hidden="1" x14ac:dyDescent="0.2"/>
    <row r="18264" hidden="1" x14ac:dyDescent="0.2"/>
    <row r="18265" hidden="1" x14ac:dyDescent="0.2"/>
    <row r="18266" hidden="1" x14ac:dyDescent="0.2"/>
    <row r="18267" hidden="1" x14ac:dyDescent="0.2"/>
    <row r="18268" hidden="1" x14ac:dyDescent="0.2"/>
    <row r="18269" hidden="1" x14ac:dyDescent="0.2"/>
    <row r="18270" hidden="1" x14ac:dyDescent="0.2"/>
    <row r="18271" hidden="1" x14ac:dyDescent="0.2"/>
    <row r="18272" hidden="1" x14ac:dyDescent="0.2"/>
    <row r="18273" hidden="1" x14ac:dyDescent="0.2"/>
    <row r="18274" hidden="1" x14ac:dyDescent="0.2"/>
    <row r="18275" hidden="1" x14ac:dyDescent="0.2"/>
    <row r="18276" hidden="1" x14ac:dyDescent="0.2"/>
    <row r="18277" hidden="1" x14ac:dyDescent="0.2"/>
    <row r="18278" hidden="1" x14ac:dyDescent="0.2"/>
    <row r="18279" hidden="1" x14ac:dyDescent="0.2"/>
    <row r="18280" hidden="1" x14ac:dyDescent="0.2"/>
    <row r="18281" hidden="1" x14ac:dyDescent="0.2"/>
    <row r="18282" hidden="1" x14ac:dyDescent="0.2"/>
    <row r="18283" hidden="1" x14ac:dyDescent="0.2"/>
    <row r="18284" hidden="1" x14ac:dyDescent="0.2"/>
    <row r="18285" hidden="1" x14ac:dyDescent="0.2"/>
    <row r="18286" hidden="1" x14ac:dyDescent="0.2"/>
    <row r="18287" hidden="1" x14ac:dyDescent="0.2"/>
    <row r="18288" hidden="1" x14ac:dyDescent="0.2"/>
    <row r="18289" hidden="1" x14ac:dyDescent="0.2"/>
    <row r="18290" hidden="1" x14ac:dyDescent="0.2"/>
    <row r="18291" hidden="1" x14ac:dyDescent="0.2"/>
    <row r="18292" hidden="1" x14ac:dyDescent="0.2"/>
    <row r="18293" hidden="1" x14ac:dyDescent="0.2"/>
    <row r="18294" hidden="1" x14ac:dyDescent="0.2"/>
    <row r="18295" hidden="1" x14ac:dyDescent="0.2"/>
    <row r="18296" hidden="1" x14ac:dyDescent="0.2"/>
    <row r="18297" hidden="1" x14ac:dyDescent="0.2"/>
    <row r="18298" hidden="1" x14ac:dyDescent="0.2"/>
    <row r="18299" hidden="1" x14ac:dyDescent="0.2"/>
    <row r="18300" hidden="1" x14ac:dyDescent="0.2"/>
    <row r="18301" hidden="1" x14ac:dyDescent="0.2"/>
    <row r="18302" hidden="1" x14ac:dyDescent="0.2"/>
    <row r="18303" hidden="1" x14ac:dyDescent="0.2"/>
    <row r="18304" hidden="1" x14ac:dyDescent="0.2"/>
    <row r="18305" hidden="1" x14ac:dyDescent="0.2"/>
    <row r="18306" hidden="1" x14ac:dyDescent="0.2"/>
    <row r="18307" hidden="1" x14ac:dyDescent="0.2"/>
    <row r="18308" hidden="1" x14ac:dyDescent="0.2"/>
    <row r="18309" hidden="1" x14ac:dyDescent="0.2"/>
    <row r="18310" hidden="1" x14ac:dyDescent="0.2"/>
    <row r="18311" hidden="1" x14ac:dyDescent="0.2"/>
    <row r="18312" hidden="1" x14ac:dyDescent="0.2"/>
    <row r="18313" hidden="1" x14ac:dyDescent="0.2"/>
    <row r="18314" hidden="1" x14ac:dyDescent="0.2"/>
    <row r="18315" hidden="1" x14ac:dyDescent="0.2"/>
    <row r="18316" hidden="1" x14ac:dyDescent="0.2"/>
    <row r="18317" hidden="1" x14ac:dyDescent="0.2"/>
    <row r="18318" hidden="1" x14ac:dyDescent="0.2"/>
    <row r="18319" hidden="1" x14ac:dyDescent="0.2"/>
    <row r="18320" hidden="1" x14ac:dyDescent="0.2"/>
    <row r="18321" hidden="1" x14ac:dyDescent="0.2"/>
    <row r="18322" hidden="1" x14ac:dyDescent="0.2"/>
    <row r="18323" hidden="1" x14ac:dyDescent="0.2"/>
    <row r="18324" hidden="1" x14ac:dyDescent="0.2"/>
    <row r="18325" hidden="1" x14ac:dyDescent="0.2"/>
    <row r="18326" hidden="1" x14ac:dyDescent="0.2"/>
    <row r="18327" hidden="1" x14ac:dyDescent="0.2"/>
    <row r="18328" hidden="1" x14ac:dyDescent="0.2"/>
    <row r="18329" hidden="1" x14ac:dyDescent="0.2"/>
    <row r="18330" hidden="1" x14ac:dyDescent="0.2"/>
    <row r="18331" hidden="1" x14ac:dyDescent="0.2"/>
    <row r="18332" hidden="1" x14ac:dyDescent="0.2"/>
    <row r="18333" hidden="1" x14ac:dyDescent="0.2"/>
    <row r="18334" hidden="1" x14ac:dyDescent="0.2"/>
    <row r="18335" hidden="1" x14ac:dyDescent="0.2"/>
    <row r="18336" hidden="1" x14ac:dyDescent="0.2"/>
    <row r="18337" hidden="1" x14ac:dyDescent="0.2"/>
    <row r="18338" hidden="1" x14ac:dyDescent="0.2"/>
    <row r="18339" hidden="1" x14ac:dyDescent="0.2"/>
    <row r="18340" hidden="1" x14ac:dyDescent="0.2"/>
    <row r="18341" hidden="1" x14ac:dyDescent="0.2"/>
    <row r="18342" hidden="1" x14ac:dyDescent="0.2"/>
    <row r="18343" hidden="1" x14ac:dyDescent="0.2"/>
    <row r="18344" hidden="1" x14ac:dyDescent="0.2"/>
    <row r="18345" hidden="1" x14ac:dyDescent="0.2"/>
    <row r="18346" hidden="1" x14ac:dyDescent="0.2"/>
    <row r="18347" hidden="1" x14ac:dyDescent="0.2"/>
    <row r="18348" hidden="1" x14ac:dyDescent="0.2"/>
    <row r="18349" hidden="1" x14ac:dyDescent="0.2"/>
    <row r="18350" hidden="1" x14ac:dyDescent="0.2"/>
    <row r="18351" hidden="1" x14ac:dyDescent="0.2"/>
    <row r="18352" hidden="1" x14ac:dyDescent="0.2"/>
    <row r="18353" hidden="1" x14ac:dyDescent="0.2"/>
    <row r="18354" hidden="1" x14ac:dyDescent="0.2"/>
    <row r="18355" hidden="1" x14ac:dyDescent="0.2"/>
    <row r="18356" hidden="1" x14ac:dyDescent="0.2"/>
    <row r="18357" hidden="1" x14ac:dyDescent="0.2"/>
    <row r="18358" hidden="1" x14ac:dyDescent="0.2"/>
    <row r="18359" hidden="1" x14ac:dyDescent="0.2"/>
    <row r="18360" hidden="1" x14ac:dyDescent="0.2"/>
    <row r="18361" hidden="1" x14ac:dyDescent="0.2"/>
    <row r="18362" hidden="1" x14ac:dyDescent="0.2"/>
    <row r="18363" hidden="1" x14ac:dyDescent="0.2"/>
    <row r="18364" hidden="1" x14ac:dyDescent="0.2"/>
    <row r="18365" hidden="1" x14ac:dyDescent="0.2"/>
    <row r="18366" hidden="1" x14ac:dyDescent="0.2"/>
    <row r="18367" hidden="1" x14ac:dyDescent="0.2"/>
    <row r="18368" hidden="1" x14ac:dyDescent="0.2"/>
    <row r="18369" hidden="1" x14ac:dyDescent="0.2"/>
    <row r="18370" hidden="1" x14ac:dyDescent="0.2"/>
    <row r="18371" hidden="1" x14ac:dyDescent="0.2"/>
    <row r="18372" hidden="1" x14ac:dyDescent="0.2"/>
    <row r="18373" hidden="1" x14ac:dyDescent="0.2"/>
    <row r="18374" hidden="1" x14ac:dyDescent="0.2"/>
    <row r="18375" hidden="1" x14ac:dyDescent="0.2"/>
    <row r="18376" hidden="1" x14ac:dyDescent="0.2"/>
    <row r="18377" hidden="1" x14ac:dyDescent="0.2"/>
    <row r="18378" hidden="1" x14ac:dyDescent="0.2"/>
    <row r="18379" hidden="1" x14ac:dyDescent="0.2"/>
    <row r="18380" hidden="1" x14ac:dyDescent="0.2"/>
    <row r="18381" hidden="1" x14ac:dyDescent="0.2"/>
    <row r="18382" hidden="1" x14ac:dyDescent="0.2"/>
    <row r="18383" hidden="1" x14ac:dyDescent="0.2"/>
    <row r="18384" hidden="1" x14ac:dyDescent="0.2"/>
    <row r="18385" hidden="1" x14ac:dyDescent="0.2"/>
    <row r="18386" hidden="1" x14ac:dyDescent="0.2"/>
    <row r="18387" hidden="1" x14ac:dyDescent="0.2"/>
    <row r="18388" hidden="1" x14ac:dyDescent="0.2"/>
    <row r="18389" hidden="1" x14ac:dyDescent="0.2"/>
    <row r="18390" hidden="1" x14ac:dyDescent="0.2"/>
    <row r="18391" hidden="1" x14ac:dyDescent="0.2"/>
    <row r="18392" hidden="1" x14ac:dyDescent="0.2"/>
    <row r="18393" hidden="1" x14ac:dyDescent="0.2"/>
    <row r="18394" hidden="1" x14ac:dyDescent="0.2"/>
    <row r="18395" hidden="1" x14ac:dyDescent="0.2"/>
    <row r="18396" hidden="1" x14ac:dyDescent="0.2"/>
    <row r="18397" hidden="1" x14ac:dyDescent="0.2"/>
    <row r="18398" hidden="1" x14ac:dyDescent="0.2"/>
    <row r="18399" hidden="1" x14ac:dyDescent="0.2"/>
    <row r="18400" hidden="1" x14ac:dyDescent="0.2"/>
    <row r="18401" hidden="1" x14ac:dyDescent="0.2"/>
    <row r="18402" hidden="1" x14ac:dyDescent="0.2"/>
    <row r="18403" hidden="1" x14ac:dyDescent="0.2"/>
    <row r="18404" hidden="1" x14ac:dyDescent="0.2"/>
    <row r="18405" hidden="1" x14ac:dyDescent="0.2"/>
    <row r="18406" hidden="1" x14ac:dyDescent="0.2"/>
    <row r="18407" hidden="1" x14ac:dyDescent="0.2"/>
    <row r="18408" hidden="1" x14ac:dyDescent="0.2"/>
    <row r="18409" hidden="1" x14ac:dyDescent="0.2"/>
    <row r="18410" hidden="1" x14ac:dyDescent="0.2"/>
    <row r="18411" hidden="1" x14ac:dyDescent="0.2"/>
    <row r="18412" hidden="1" x14ac:dyDescent="0.2"/>
    <row r="18413" hidden="1" x14ac:dyDescent="0.2"/>
    <row r="18414" hidden="1" x14ac:dyDescent="0.2"/>
    <row r="18415" hidden="1" x14ac:dyDescent="0.2"/>
    <row r="18416" hidden="1" x14ac:dyDescent="0.2"/>
    <row r="18417" hidden="1" x14ac:dyDescent="0.2"/>
    <row r="18418" hidden="1" x14ac:dyDescent="0.2"/>
    <row r="18419" hidden="1" x14ac:dyDescent="0.2"/>
    <row r="18420" hidden="1" x14ac:dyDescent="0.2"/>
    <row r="18421" hidden="1" x14ac:dyDescent="0.2"/>
    <row r="18422" hidden="1" x14ac:dyDescent="0.2"/>
    <row r="18423" hidden="1" x14ac:dyDescent="0.2"/>
    <row r="18424" hidden="1" x14ac:dyDescent="0.2"/>
    <row r="18425" hidden="1" x14ac:dyDescent="0.2"/>
    <row r="18426" hidden="1" x14ac:dyDescent="0.2"/>
    <row r="18427" hidden="1" x14ac:dyDescent="0.2"/>
    <row r="18428" hidden="1" x14ac:dyDescent="0.2"/>
    <row r="18429" hidden="1" x14ac:dyDescent="0.2"/>
    <row r="18430" hidden="1" x14ac:dyDescent="0.2"/>
    <row r="18431" hidden="1" x14ac:dyDescent="0.2"/>
    <row r="18432" hidden="1" x14ac:dyDescent="0.2"/>
    <row r="18433" hidden="1" x14ac:dyDescent="0.2"/>
    <row r="18434" hidden="1" x14ac:dyDescent="0.2"/>
    <row r="18435" hidden="1" x14ac:dyDescent="0.2"/>
    <row r="18436" hidden="1" x14ac:dyDescent="0.2"/>
    <row r="18437" hidden="1" x14ac:dyDescent="0.2"/>
    <row r="18438" hidden="1" x14ac:dyDescent="0.2"/>
    <row r="18439" hidden="1" x14ac:dyDescent="0.2"/>
    <row r="18440" hidden="1" x14ac:dyDescent="0.2"/>
    <row r="18441" hidden="1" x14ac:dyDescent="0.2"/>
    <row r="18442" hidden="1" x14ac:dyDescent="0.2"/>
    <row r="18443" hidden="1" x14ac:dyDescent="0.2"/>
    <row r="18444" hidden="1" x14ac:dyDescent="0.2"/>
    <row r="18445" hidden="1" x14ac:dyDescent="0.2"/>
    <row r="18446" hidden="1" x14ac:dyDescent="0.2"/>
    <row r="18447" hidden="1" x14ac:dyDescent="0.2"/>
    <row r="18448" hidden="1" x14ac:dyDescent="0.2"/>
    <row r="18449" hidden="1" x14ac:dyDescent="0.2"/>
    <row r="18450" hidden="1" x14ac:dyDescent="0.2"/>
    <row r="18451" hidden="1" x14ac:dyDescent="0.2"/>
    <row r="18452" hidden="1" x14ac:dyDescent="0.2"/>
    <row r="18453" hidden="1" x14ac:dyDescent="0.2"/>
    <row r="18454" hidden="1" x14ac:dyDescent="0.2"/>
    <row r="18455" hidden="1" x14ac:dyDescent="0.2"/>
    <row r="18456" hidden="1" x14ac:dyDescent="0.2"/>
    <row r="18457" hidden="1" x14ac:dyDescent="0.2"/>
    <row r="18458" hidden="1" x14ac:dyDescent="0.2"/>
    <row r="18459" hidden="1" x14ac:dyDescent="0.2"/>
    <row r="18460" hidden="1" x14ac:dyDescent="0.2"/>
    <row r="18461" hidden="1" x14ac:dyDescent="0.2"/>
    <row r="18462" hidden="1" x14ac:dyDescent="0.2"/>
    <row r="18463" hidden="1" x14ac:dyDescent="0.2"/>
    <row r="18464" hidden="1" x14ac:dyDescent="0.2"/>
    <row r="18465" hidden="1" x14ac:dyDescent="0.2"/>
    <row r="18466" hidden="1" x14ac:dyDescent="0.2"/>
    <row r="18467" hidden="1" x14ac:dyDescent="0.2"/>
    <row r="18468" hidden="1" x14ac:dyDescent="0.2"/>
    <row r="18469" hidden="1" x14ac:dyDescent="0.2"/>
    <row r="18470" hidden="1" x14ac:dyDescent="0.2"/>
    <row r="18471" hidden="1" x14ac:dyDescent="0.2"/>
    <row r="18472" hidden="1" x14ac:dyDescent="0.2"/>
    <row r="18473" hidden="1" x14ac:dyDescent="0.2"/>
    <row r="18474" hidden="1" x14ac:dyDescent="0.2"/>
    <row r="18475" hidden="1" x14ac:dyDescent="0.2"/>
    <row r="18476" hidden="1" x14ac:dyDescent="0.2"/>
    <row r="18477" hidden="1" x14ac:dyDescent="0.2"/>
    <row r="18478" hidden="1" x14ac:dyDescent="0.2"/>
    <row r="18479" hidden="1" x14ac:dyDescent="0.2"/>
    <row r="18480" hidden="1" x14ac:dyDescent="0.2"/>
    <row r="18481" hidden="1" x14ac:dyDescent="0.2"/>
    <row r="18482" hidden="1" x14ac:dyDescent="0.2"/>
    <row r="18483" hidden="1" x14ac:dyDescent="0.2"/>
    <row r="18484" hidden="1" x14ac:dyDescent="0.2"/>
    <row r="18485" hidden="1" x14ac:dyDescent="0.2"/>
    <row r="18486" hidden="1" x14ac:dyDescent="0.2"/>
    <row r="18487" hidden="1" x14ac:dyDescent="0.2"/>
    <row r="18488" hidden="1" x14ac:dyDescent="0.2"/>
    <row r="18489" hidden="1" x14ac:dyDescent="0.2"/>
    <row r="18490" hidden="1" x14ac:dyDescent="0.2"/>
    <row r="18491" hidden="1" x14ac:dyDescent="0.2"/>
    <row r="18492" hidden="1" x14ac:dyDescent="0.2"/>
    <row r="18493" hidden="1" x14ac:dyDescent="0.2"/>
    <row r="18494" hidden="1" x14ac:dyDescent="0.2"/>
    <row r="18495" hidden="1" x14ac:dyDescent="0.2"/>
    <row r="18496" hidden="1" x14ac:dyDescent="0.2"/>
    <row r="18497" hidden="1" x14ac:dyDescent="0.2"/>
    <row r="18498" hidden="1" x14ac:dyDescent="0.2"/>
    <row r="18499" hidden="1" x14ac:dyDescent="0.2"/>
    <row r="18500" hidden="1" x14ac:dyDescent="0.2"/>
    <row r="18501" hidden="1" x14ac:dyDescent="0.2"/>
    <row r="18502" hidden="1" x14ac:dyDescent="0.2"/>
    <row r="18503" hidden="1" x14ac:dyDescent="0.2"/>
    <row r="18504" hidden="1" x14ac:dyDescent="0.2"/>
    <row r="18505" hidden="1" x14ac:dyDescent="0.2"/>
    <row r="18506" hidden="1" x14ac:dyDescent="0.2"/>
    <row r="18507" hidden="1" x14ac:dyDescent="0.2"/>
    <row r="18508" hidden="1" x14ac:dyDescent="0.2"/>
    <row r="18509" hidden="1" x14ac:dyDescent="0.2"/>
    <row r="18510" hidden="1" x14ac:dyDescent="0.2"/>
    <row r="18511" hidden="1" x14ac:dyDescent="0.2"/>
    <row r="18512" hidden="1" x14ac:dyDescent="0.2"/>
    <row r="18513" hidden="1" x14ac:dyDescent="0.2"/>
    <row r="18514" hidden="1" x14ac:dyDescent="0.2"/>
    <row r="18515" hidden="1" x14ac:dyDescent="0.2"/>
    <row r="18516" hidden="1" x14ac:dyDescent="0.2"/>
    <row r="18517" hidden="1" x14ac:dyDescent="0.2"/>
    <row r="18518" hidden="1" x14ac:dyDescent="0.2"/>
    <row r="18519" hidden="1" x14ac:dyDescent="0.2"/>
    <row r="18520" hidden="1" x14ac:dyDescent="0.2"/>
    <row r="18521" hidden="1" x14ac:dyDescent="0.2"/>
    <row r="18522" hidden="1" x14ac:dyDescent="0.2"/>
    <row r="18523" hidden="1" x14ac:dyDescent="0.2"/>
    <row r="18524" hidden="1" x14ac:dyDescent="0.2"/>
    <row r="18525" hidden="1" x14ac:dyDescent="0.2"/>
    <row r="18526" hidden="1" x14ac:dyDescent="0.2"/>
    <row r="18527" hidden="1" x14ac:dyDescent="0.2"/>
    <row r="18528" hidden="1" x14ac:dyDescent="0.2"/>
    <row r="18529" hidden="1" x14ac:dyDescent="0.2"/>
    <row r="18530" hidden="1" x14ac:dyDescent="0.2"/>
    <row r="18531" hidden="1" x14ac:dyDescent="0.2"/>
    <row r="18532" hidden="1" x14ac:dyDescent="0.2"/>
    <row r="18533" hidden="1" x14ac:dyDescent="0.2"/>
    <row r="18534" hidden="1" x14ac:dyDescent="0.2"/>
    <row r="18535" hidden="1" x14ac:dyDescent="0.2"/>
    <row r="18536" hidden="1" x14ac:dyDescent="0.2"/>
    <row r="18537" hidden="1" x14ac:dyDescent="0.2"/>
    <row r="18538" hidden="1" x14ac:dyDescent="0.2"/>
    <row r="18539" hidden="1" x14ac:dyDescent="0.2"/>
    <row r="18540" hidden="1" x14ac:dyDescent="0.2"/>
    <row r="18541" hidden="1" x14ac:dyDescent="0.2"/>
    <row r="18542" hidden="1" x14ac:dyDescent="0.2"/>
    <row r="18543" hidden="1" x14ac:dyDescent="0.2"/>
    <row r="18544" hidden="1" x14ac:dyDescent="0.2"/>
    <row r="18545" hidden="1" x14ac:dyDescent="0.2"/>
    <row r="18546" hidden="1" x14ac:dyDescent="0.2"/>
    <row r="18547" hidden="1" x14ac:dyDescent="0.2"/>
    <row r="18548" hidden="1" x14ac:dyDescent="0.2"/>
    <row r="18549" hidden="1" x14ac:dyDescent="0.2"/>
    <row r="18550" hidden="1" x14ac:dyDescent="0.2"/>
    <row r="18551" hidden="1" x14ac:dyDescent="0.2"/>
    <row r="18552" hidden="1" x14ac:dyDescent="0.2"/>
    <row r="18553" hidden="1" x14ac:dyDescent="0.2"/>
    <row r="18554" hidden="1" x14ac:dyDescent="0.2"/>
    <row r="18555" hidden="1" x14ac:dyDescent="0.2"/>
    <row r="18556" hidden="1" x14ac:dyDescent="0.2"/>
    <row r="18557" hidden="1" x14ac:dyDescent="0.2"/>
    <row r="18558" hidden="1" x14ac:dyDescent="0.2"/>
    <row r="18559" hidden="1" x14ac:dyDescent="0.2"/>
    <row r="18560" hidden="1" x14ac:dyDescent="0.2"/>
    <row r="18561" hidden="1" x14ac:dyDescent="0.2"/>
    <row r="18562" hidden="1" x14ac:dyDescent="0.2"/>
    <row r="18563" hidden="1" x14ac:dyDescent="0.2"/>
    <row r="18564" hidden="1" x14ac:dyDescent="0.2"/>
    <row r="18565" hidden="1" x14ac:dyDescent="0.2"/>
    <row r="18566" hidden="1" x14ac:dyDescent="0.2"/>
    <row r="18567" hidden="1" x14ac:dyDescent="0.2"/>
    <row r="18568" hidden="1" x14ac:dyDescent="0.2"/>
    <row r="18569" hidden="1" x14ac:dyDescent="0.2"/>
    <row r="18570" hidden="1" x14ac:dyDescent="0.2"/>
    <row r="18571" hidden="1" x14ac:dyDescent="0.2"/>
    <row r="18572" hidden="1" x14ac:dyDescent="0.2"/>
    <row r="18573" hidden="1" x14ac:dyDescent="0.2"/>
    <row r="18574" hidden="1" x14ac:dyDescent="0.2"/>
    <row r="18575" hidden="1" x14ac:dyDescent="0.2"/>
    <row r="18576" hidden="1" x14ac:dyDescent="0.2"/>
    <row r="18577" hidden="1" x14ac:dyDescent="0.2"/>
    <row r="18578" hidden="1" x14ac:dyDescent="0.2"/>
    <row r="18579" hidden="1" x14ac:dyDescent="0.2"/>
    <row r="18580" hidden="1" x14ac:dyDescent="0.2"/>
    <row r="18581" hidden="1" x14ac:dyDescent="0.2"/>
    <row r="18582" hidden="1" x14ac:dyDescent="0.2"/>
    <row r="18583" hidden="1" x14ac:dyDescent="0.2"/>
    <row r="18584" hidden="1" x14ac:dyDescent="0.2"/>
    <row r="18585" hidden="1" x14ac:dyDescent="0.2"/>
    <row r="18586" hidden="1" x14ac:dyDescent="0.2"/>
    <row r="18587" hidden="1" x14ac:dyDescent="0.2"/>
    <row r="18588" hidden="1" x14ac:dyDescent="0.2"/>
    <row r="18589" hidden="1" x14ac:dyDescent="0.2"/>
    <row r="18590" hidden="1" x14ac:dyDescent="0.2"/>
    <row r="18591" hidden="1" x14ac:dyDescent="0.2"/>
    <row r="18592" hidden="1" x14ac:dyDescent="0.2"/>
    <row r="18593" hidden="1" x14ac:dyDescent="0.2"/>
    <row r="18594" hidden="1" x14ac:dyDescent="0.2"/>
    <row r="18595" hidden="1" x14ac:dyDescent="0.2"/>
    <row r="18596" hidden="1" x14ac:dyDescent="0.2"/>
    <row r="18597" hidden="1" x14ac:dyDescent="0.2"/>
    <row r="18598" hidden="1" x14ac:dyDescent="0.2"/>
    <row r="18599" hidden="1" x14ac:dyDescent="0.2"/>
    <row r="18600" hidden="1" x14ac:dyDescent="0.2"/>
    <row r="18601" hidden="1" x14ac:dyDescent="0.2"/>
    <row r="18602" hidden="1" x14ac:dyDescent="0.2"/>
    <row r="18603" hidden="1" x14ac:dyDescent="0.2"/>
    <row r="18604" hidden="1" x14ac:dyDescent="0.2"/>
    <row r="18605" hidden="1" x14ac:dyDescent="0.2"/>
    <row r="18606" hidden="1" x14ac:dyDescent="0.2"/>
    <row r="18607" hidden="1" x14ac:dyDescent="0.2"/>
    <row r="18608" hidden="1" x14ac:dyDescent="0.2"/>
    <row r="18609" hidden="1" x14ac:dyDescent="0.2"/>
    <row r="18610" hidden="1" x14ac:dyDescent="0.2"/>
    <row r="18611" hidden="1" x14ac:dyDescent="0.2"/>
    <row r="18612" hidden="1" x14ac:dyDescent="0.2"/>
    <row r="18613" hidden="1" x14ac:dyDescent="0.2"/>
    <row r="18614" hidden="1" x14ac:dyDescent="0.2"/>
    <row r="18615" hidden="1" x14ac:dyDescent="0.2"/>
    <row r="18616" hidden="1" x14ac:dyDescent="0.2"/>
    <row r="18617" hidden="1" x14ac:dyDescent="0.2"/>
    <row r="18618" hidden="1" x14ac:dyDescent="0.2"/>
    <row r="18619" hidden="1" x14ac:dyDescent="0.2"/>
    <row r="18620" hidden="1" x14ac:dyDescent="0.2"/>
    <row r="18621" hidden="1" x14ac:dyDescent="0.2"/>
    <row r="18622" hidden="1" x14ac:dyDescent="0.2"/>
    <row r="18623" hidden="1" x14ac:dyDescent="0.2"/>
    <row r="18624" hidden="1" x14ac:dyDescent="0.2"/>
    <row r="18625" hidden="1" x14ac:dyDescent="0.2"/>
    <row r="18626" hidden="1" x14ac:dyDescent="0.2"/>
    <row r="18627" hidden="1" x14ac:dyDescent="0.2"/>
    <row r="18628" hidden="1" x14ac:dyDescent="0.2"/>
    <row r="18629" hidden="1" x14ac:dyDescent="0.2"/>
    <row r="18630" hidden="1" x14ac:dyDescent="0.2"/>
    <row r="18631" hidden="1" x14ac:dyDescent="0.2"/>
    <row r="18632" hidden="1" x14ac:dyDescent="0.2"/>
    <row r="18633" hidden="1" x14ac:dyDescent="0.2"/>
    <row r="18634" hidden="1" x14ac:dyDescent="0.2"/>
    <row r="18635" hidden="1" x14ac:dyDescent="0.2"/>
    <row r="18636" hidden="1" x14ac:dyDescent="0.2"/>
    <row r="18637" hidden="1" x14ac:dyDescent="0.2"/>
    <row r="18638" hidden="1" x14ac:dyDescent="0.2"/>
    <row r="18639" hidden="1" x14ac:dyDescent="0.2"/>
    <row r="18640" hidden="1" x14ac:dyDescent="0.2"/>
    <row r="18641" hidden="1" x14ac:dyDescent="0.2"/>
    <row r="18642" hidden="1" x14ac:dyDescent="0.2"/>
    <row r="18643" hidden="1" x14ac:dyDescent="0.2"/>
    <row r="18644" hidden="1" x14ac:dyDescent="0.2"/>
    <row r="18645" hidden="1" x14ac:dyDescent="0.2"/>
    <row r="18646" hidden="1" x14ac:dyDescent="0.2"/>
    <row r="18647" hidden="1" x14ac:dyDescent="0.2"/>
    <row r="18648" hidden="1" x14ac:dyDescent="0.2"/>
    <row r="18649" hidden="1" x14ac:dyDescent="0.2"/>
    <row r="18650" hidden="1" x14ac:dyDescent="0.2"/>
    <row r="18651" hidden="1" x14ac:dyDescent="0.2"/>
    <row r="18652" hidden="1" x14ac:dyDescent="0.2"/>
    <row r="18653" hidden="1" x14ac:dyDescent="0.2"/>
    <row r="18654" hidden="1" x14ac:dyDescent="0.2"/>
    <row r="18655" hidden="1" x14ac:dyDescent="0.2"/>
    <row r="18656" hidden="1" x14ac:dyDescent="0.2"/>
    <row r="18657" hidden="1" x14ac:dyDescent="0.2"/>
    <row r="18658" hidden="1" x14ac:dyDescent="0.2"/>
    <row r="18659" hidden="1" x14ac:dyDescent="0.2"/>
    <row r="18660" hidden="1" x14ac:dyDescent="0.2"/>
    <row r="18661" hidden="1" x14ac:dyDescent="0.2"/>
    <row r="18662" hidden="1" x14ac:dyDescent="0.2"/>
    <row r="18663" hidden="1" x14ac:dyDescent="0.2"/>
    <row r="18664" hidden="1" x14ac:dyDescent="0.2"/>
    <row r="18665" hidden="1" x14ac:dyDescent="0.2"/>
    <row r="18666" hidden="1" x14ac:dyDescent="0.2"/>
    <row r="18667" hidden="1" x14ac:dyDescent="0.2"/>
    <row r="18668" hidden="1" x14ac:dyDescent="0.2"/>
    <row r="18669" hidden="1" x14ac:dyDescent="0.2"/>
    <row r="18670" hidden="1" x14ac:dyDescent="0.2"/>
    <row r="18671" hidden="1" x14ac:dyDescent="0.2"/>
    <row r="18672" hidden="1" x14ac:dyDescent="0.2"/>
    <row r="18673" hidden="1" x14ac:dyDescent="0.2"/>
    <row r="18674" hidden="1" x14ac:dyDescent="0.2"/>
    <row r="18675" hidden="1" x14ac:dyDescent="0.2"/>
    <row r="18676" hidden="1" x14ac:dyDescent="0.2"/>
    <row r="18677" hidden="1" x14ac:dyDescent="0.2"/>
    <row r="18678" hidden="1" x14ac:dyDescent="0.2"/>
    <row r="18679" hidden="1" x14ac:dyDescent="0.2"/>
    <row r="18680" hidden="1" x14ac:dyDescent="0.2"/>
    <row r="18681" hidden="1" x14ac:dyDescent="0.2"/>
    <row r="18682" hidden="1" x14ac:dyDescent="0.2"/>
    <row r="18683" hidden="1" x14ac:dyDescent="0.2"/>
    <row r="18684" hidden="1" x14ac:dyDescent="0.2"/>
    <row r="18685" hidden="1" x14ac:dyDescent="0.2"/>
    <row r="18686" hidden="1" x14ac:dyDescent="0.2"/>
    <row r="18687" hidden="1" x14ac:dyDescent="0.2"/>
    <row r="18688" hidden="1" x14ac:dyDescent="0.2"/>
    <row r="18689" hidden="1" x14ac:dyDescent="0.2"/>
    <row r="18690" hidden="1" x14ac:dyDescent="0.2"/>
    <row r="18691" hidden="1" x14ac:dyDescent="0.2"/>
    <row r="18692" hidden="1" x14ac:dyDescent="0.2"/>
    <row r="18693" hidden="1" x14ac:dyDescent="0.2"/>
    <row r="18694" hidden="1" x14ac:dyDescent="0.2"/>
    <row r="18695" hidden="1" x14ac:dyDescent="0.2"/>
    <row r="18696" hidden="1" x14ac:dyDescent="0.2"/>
    <row r="18697" hidden="1" x14ac:dyDescent="0.2"/>
    <row r="18698" hidden="1" x14ac:dyDescent="0.2"/>
    <row r="18699" hidden="1" x14ac:dyDescent="0.2"/>
    <row r="18700" hidden="1" x14ac:dyDescent="0.2"/>
    <row r="18701" hidden="1" x14ac:dyDescent="0.2"/>
    <row r="18702" hidden="1" x14ac:dyDescent="0.2"/>
    <row r="18703" hidden="1" x14ac:dyDescent="0.2"/>
    <row r="18704" hidden="1" x14ac:dyDescent="0.2"/>
    <row r="18705" hidden="1" x14ac:dyDescent="0.2"/>
    <row r="18706" hidden="1" x14ac:dyDescent="0.2"/>
    <row r="18707" hidden="1" x14ac:dyDescent="0.2"/>
    <row r="18708" hidden="1" x14ac:dyDescent="0.2"/>
    <row r="18709" hidden="1" x14ac:dyDescent="0.2"/>
    <row r="18710" hidden="1" x14ac:dyDescent="0.2"/>
    <row r="18711" hidden="1" x14ac:dyDescent="0.2"/>
    <row r="18712" hidden="1" x14ac:dyDescent="0.2"/>
    <row r="18713" hidden="1" x14ac:dyDescent="0.2"/>
    <row r="18714" hidden="1" x14ac:dyDescent="0.2"/>
    <row r="18715" hidden="1" x14ac:dyDescent="0.2"/>
    <row r="18716" hidden="1" x14ac:dyDescent="0.2"/>
    <row r="18717" hidden="1" x14ac:dyDescent="0.2"/>
    <row r="18718" hidden="1" x14ac:dyDescent="0.2"/>
    <row r="18719" hidden="1" x14ac:dyDescent="0.2"/>
    <row r="18720" hidden="1" x14ac:dyDescent="0.2"/>
    <row r="18721" hidden="1" x14ac:dyDescent="0.2"/>
    <row r="18722" hidden="1" x14ac:dyDescent="0.2"/>
    <row r="18723" hidden="1" x14ac:dyDescent="0.2"/>
    <row r="18724" hidden="1" x14ac:dyDescent="0.2"/>
    <row r="18725" hidden="1" x14ac:dyDescent="0.2"/>
    <row r="18726" hidden="1" x14ac:dyDescent="0.2"/>
    <row r="18727" hidden="1" x14ac:dyDescent="0.2"/>
    <row r="18728" hidden="1" x14ac:dyDescent="0.2"/>
    <row r="18729" hidden="1" x14ac:dyDescent="0.2"/>
    <row r="18730" hidden="1" x14ac:dyDescent="0.2"/>
    <row r="18731" hidden="1" x14ac:dyDescent="0.2"/>
    <row r="18732" hidden="1" x14ac:dyDescent="0.2"/>
    <row r="18733" hidden="1" x14ac:dyDescent="0.2"/>
    <row r="18734" hidden="1" x14ac:dyDescent="0.2"/>
    <row r="18735" hidden="1" x14ac:dyDescent="0.2"/>
    <row r="18736" hidden="1" x14ac:dyDescent="0.2"/>
    <row r="18737" hidden="1" x14ac:dyDescent="0.2"/>
    <row r="18738" hidden="1" x14ac:dyDescent="0.2"/>
    <row r="18739" hidden="1" x14ac:dyDescent="0.2"/>
    <row r="18740" hidden="1" x14ac:dyDescent="0.2"/>
    <row r="18741" hidden="1" x14ac:dyDescent="0.2"/>
    <row r="18742" hidden="1" x14ac:dyDescent="0.2"/>
    <row r="18743" hidden="1" x14ac:dyDescent="0.2"/>
    <row r="18744" hidden="1" x14ac:dyDescent="0.2"/>
    <row r="18745" hidden="1" x14ac:dyDescent="0.2"/>
    <row r="18746" hidden="1" x14ac:dyDescent="0.2"/>
    <row r="18747" hidden="1" x14ac:dyDescent="0.2"/>
    <row r="18748" hidden="1" x14ac:dyDescent="0.2"/>
    <row r="18749" hidden="1" x14ac:dyDescent="0.2"/>
    <row r="18750" hidden="1" x14ac:dyDescent="0.2"/>
    <row r="18751" hidden="1" x14ac:dyDescent="0.2"/>
    <row r="18752" hidden="1" x14ac:dyDescent="0.2"/>
    <row r="18753" hidden="1" x14ac:dyDescent="0.2"/>
    <row r="18754" hidden="1" x14ac:dyDescent="0.2"/>
    <row r="18755" hidden="1" x14ac:dyDescent="0.2"/>
    <row r="18756" hidden="1" x14ac:dyDescent="0.2"/>
    <row r="18757" hidden="1" x14ac:dyDescent="0.2"/>
    <row r="18758" hidden="1" x14ac:dyDescent="0.2"/>
    <row r="18759" hidden="1" x14ac:dyDescent="0.2"/>
    <row r="18760" hidden="1" x14ac:dyDescent="0.2"/>
    <row r="18761" hidden="1" x14ac:dyDescent="0.2"/>
    <row r="18762" hidden="1" x14ac:dyDescent="0.2"/>
    <row r="18763" hidden="1" x14ac:dyDescent="0.2"/>
    <row r="18764" hidden="1" x14ac:dyDescent="0.2"/>
    <row r="18765" hidden="1" x14ac:dyDescent="0.2"/>
    <row r="18766" hidden="1" x14ac:dyDescent="0.2"/>
    <row r="18767" hidden="1" x14ac:dyDescent="0.2"/>
    <row r="18768" hidden="1" x14ac:dyDescent="0.2"/>
    <row r="18769" hidden="1" x14ac:dyDescent="0.2"/>
    <row r="18770" hidden="1" x14ac:dyDescent="0.2"/>
    <row r="18771" hidden="1" x14ac:dyDescent="0.2"/>
    <row r="18772" hidden="1" x14ac:dyDescent="0.2"/>
    <row r="18773" hidden="1" x14ac:dyDescent="0.2"/>
    <row r="18774" hidden="1" x14ac:dyDescent="0.2"/>
    <row r="18775" hidden="1" x14ac:dyDescent="0.2"/>
    <row r="18776" hidden="1" x14ac:dyDescent="0.2"/>
    <row r="18777" hidden="1" x14ac:dyDescent="0.2"/>
    <row r="18778" hidden="1" x14ac:dyDescent="0.2"/>
    <row r="18779" hidden="1" x14ac:dyDescent="0.2"/>
    <row r="18780" hidden="1" x14ac:dyDescent="0.2"/>
    <row r="18781" hidden="1" x14ac:dyDescent="0.2"/>
    <row r="18782" hidden="1" x14ac:dyDescent="0.2"/>
    <row r="18783" hidden="1" x14ac:dyDescent="0.2"/>
    <row r="18784" hidden="1" x14ac:dyDescent="0.2"/>
    <row r="18785" hidden="1" x14ac:dyDescent="0.2"/>
    <row r="18786" hidden="1" x14ac:dyDescent="0.2"/>
    <row r="18787" hidden="1" x14ac:dyDescent="0.2"/>
    <row r="18788" hidden="1" x14ac:dyDescent="0.2"/>
    <row r="18789" hidden="1" x14ac:dyDescent="0.2"/>
    <row r="18790" hidden="1" x14ac:dyDescent="0.2"/>
    <row r="18791" hidden="1" x14ac:dyDescent="0.2"/>
    <row r="18792" hidden="1" x14ac:dyDescent="0.2"/>
    <row r="18793" hidden="1" x14ac:dyDescent="0.2"/>
    <row r="18794" hidden="1" x14ac:dyDescent="0.2"/>
    <row r="18795" hidden="1" x14ac:dyDescent="0.2"/>
    <row r="18796" hidden="1" x14ac:dyDescent="0.2"/>
    <row r="18797" hidden="1" x14ac:dyDescent="0.2"/>
    <row r="18798" hidden="1" x14ac:dyDescent="0.2"/>
    <row r="18799" hidden="1" x14ac:dyDescent="0.2"/>
    <row r="18800" hidden="1" x14ac:dyDescent="0.2"/>
    <row r="18801" hidden="1" x14ac:dyDescent="0.2"/>
    <row r="18802" hidden="1" x14ac:dyDescent="0.2"/>
    <row r="18803" hidden="1" x14ac:dyDescent="0.2"/>
    <row r="18804" hidden="1" x14ac:dyDescent="0.2"/>
    <row r="18805" hidden="1" x14ac:dyDescent="0.2"/>
    <row r="18806" hidden="1" x14ac:dyDescent="0.2"/>
    <row r="18807" hidden="1" x14ac:dyDescent="0.2"/>
    <row r="18808" hidden="1" x14ac:dyDescent="0.2"/>
    <row r="18809" hidden="1" x14ac:dyDescent="0.2"/>
    <row r="18810" hidden="1" x14ac:dyDescent="0.2"/>
    <row r="18811" hidden="1" x14ac:dyDescent="0.2"/>
    <row r="18812" hidden="1" x14ac:dyDescent="0.2"/>
    <row r="18813" hidden="1" x14ac:dyDescent="0.2"/>
    <row r="18814" hidden="1" x14ac:dyDescent="0.2"/>
    <row r="18815" hidden="1" x14ac:dyDescent="0.2"/>
    <row r="18816" hidden="1" x14ac:dyDescent="0.2"/>
    <row r="18817" hidden="1" x14ac:dyDescent="0.2"/>
    <row r="18818" hidden="1" x14ac:dyDescent="0.2"/>
    <row r="18819" hidden="1" x14ac:dyDescent="0.2"/>
    <row r="18820" hidden="1" x14ac:dyDescent="0.2"/>
    <row r="18821" hidden="1" x14ac:dyDescent="0.2"/>
    <row r="18822" hidden="1" x14ac:dyDescent="0.2"/>
    <row r="18823" hidden="1" x14ac:dyDescent="0.2"/>
    <row r="18824" hidden="1" x14ac:dyDescent="0.2"/>
    <row r="18825" hidden="1" x14ac:dyDescent="0.2"/>
    <row r="18826" hidden="1" x14ac:dyDescent="0.2"/>
    <row r="18827" hidden="1" x14ac:dyDescent="0.2"/>
    <row r="18828" hidden="1" x14ac:dyDescent="0.2"/>
    <row r="18829" hidden="1" x14ac:dyDescent="0.2"/>
    <row r="18830" hidden="1" x14ac:dyDescent="0.2"/>
    <row r="18831" hidden="1" x14ac:dyDescent="0.2"/>
    <row r="18832" hidden="1" x14ac:dyDescent="0.2"/>
    <row r="18833" hidden="1" x14ac:dyDescent="0.2"/>
    <row r="18834" hidden="1" x14ac:dyDescent="0.2"/>
    <row r="18835" hidden="1" x14ac:dyDescent="0.2"/>
    <row r="18836" hidden="1" x14ac:dyDescent="0.2"/>
    <row r="18837" hidden="1" x14ac:dyDescent="0.2"/>
    <row r="18838" hidden="1" x14ac:dyDescent="0.2"/>
    <row r="18839" hidden="1" x14ac:dyDescent="0.2"/>
    <row r="18840" hidden="1" x14ac:dyDescent="0.2"/>
    <row r="18841" hidden="1" x14ac:dyDescent="0.2"/>
    <row r="18842" hidden="1" x14ac:dyDescent="0.2"/>
    <row r="18843" hidden="1" x14ac:dyDescent="0.2"/>
    <row r="18844" hidden="1" x14ac:dyDescent="0.2"/>
    <row r="18845" hidden="1" x14ac:dyDescent="0.2"/>
    <row r="18846" hidden="1" x14ac:dyDescent="0.2"/>
    <row r="18847" hidden="1" x14ac:dyDescent="0.2"/>
    <row r="18848" hidden="1" x14ac:dyDescent="0.2"/>
    <row r="18849" hidden="1" x14ac:dyDescent="0.2"/>
    <row r="18850" hidden="1" x14ac:dyDescent="0.2"/>
    <row r="18851" hidden="1" x14ac:dyDescent="0.2"/>
    <row r="18852" hidden="1" x14ac:dyDescent="0.2"/>
    <row r="18853" hidden="1" x14ac:dyDescent="0.2"/>
    <row r="18854" hidden="1" x14ac:dyDescent="0.2"/>
    <row r="18855" hidden="1" x14ac:dyDescent="0.2"/>
    <row r="18856" hidden="1" x14ac:dyDescent="0.2"/>
    <row r="18857" hidden="1" x14ac:dyDescent="0.2"/>
    <row r="18858" hidden="1" x14ac:dyDescent="0.2"/>
    <row r="18859" hidden="1" x14ac:dyDescent="0.2"/>
    <row r="18860" hidden="1" x14ac:dyDescent="0.2"/>
    <row r="18861" hidden="1" x14ac:dyDescent="0.2"/>
    <row r="18862" hidden="1" x14ac:dyDescent="0.2"/>
    <row r="18863" hidden="1" x14ac:dyDescent="0.2"/>
    <row r="18864" hidden="1" x14ac:dyDescent="0.2"/>
    <row r="18865" hidden="1" x14ac:dyDescent="0.2"/>
    <row r="18866" hidden="1" x14ac:dyDescent="0.2"/>
    <row r="18867" hidden="1" x14ac:dyDescent="0.2"/>
    <row r="18868" hidden="1" x14ac:dyDescent="0.2"/>
    <row r="18869" hidden="1" x14ac:dyDescent="0.2"/>
    <row r="18870" hidden="1" x14ac:dyDescent="0.2"/>
    <row r="18871" hidden="1" x14ac:dyDescent="0.2"/>
    <row r="18872" hidden="1" x14ac:dyDescent="0.2"/>
    <row r="18873" hidden="1" x14ac:dyDescent="0.2"/>
    <row r="18874" hidden="1" x14ac:dyDescent="0.2"/>
    <row r="18875" hidden="1" x14ac:dyDescent="0.2"/>
    <row r="18876" hidden="1" x14ac:dyDescent="0.2"/>
    <row r="18877" hidden="1" x14ac:dyDescent="0.2"/>
    <row r="18878" hidden="1" x14ac:dyDescent="0.2"/>
    <row r="18879" hidden="1" x14ac:dyDescent="0.2"/>
    <row r="18880" hidden="1" x14ac:dyDescent="0.2"/>
    <row r="18881" hidden="1" x14ac:dyDescent="0.2"/>
    <row r="18882" hidden="1" x14ac:dyDescent="0.2"/>
    <row r="18883" hidden="1" x14ac:dyDescent="0.2"/>
    <row r="18884" hidden="1" x14ac:dyDescent="0.2"/>
    <row r="18885" hidden="1" x14ac:dyDescent="0.2"/>
    <row r="18886" hidden="1" x14ac:dyDescent="0.2"/>
    <row r="18887" hidden="1" x14ac:dyDescent="0.2"/>
    <row r="18888" hidden="1" x14ac:dyDescent="0.2"/>
    <row r="18889" hidden="1" x14ac:dyDescent="0.2"/>
    <row r="18890" hidden="1" x14ac:dyDescent="0.2"/>
    <row r="18891" hidden="1" x14ac:dyDescent="0.2"/>
    <row r="18892" hidden="1" x14ac:dyDescent="0.2"/>
    <row r="18893" hidden="1" x14ac:dyDescent="0.2"/>
    <row r="18894" hidden="1" x14ac:dyDescent="0.2"/>
    <row r="18895" hidden="1" x14ac:dyDescent="0.2"/>
    <row r="18896" hidden="1" x14ac:dyDescent="0.2"/>
    <row r="18897" hidden="1" x14ac:dyDescent="0.2"/>
    <row r="18898" hidden="1" x14ac:dyDescent="0.2"/>
    <row r="18899" hidden="1" x14ac:dyDescent="0.2"/>
    <row r="18900" hidden="1" x14ac:dyDescent="0.2"/>
    <row r="18901" hidden="1" x14ac:dyDescent="0.2"/>
    <row r="18902" hidden="1" x14ac:dyDescent="0.2"/>
    <row r="18903" hidden="1" x14ac:dyDescent="0.2"/>
    <row r="18904" hidden="1" x14ac:dyDescent="0.2"/>
    <row r="18905" hidden="1" x14ac:dyDescent="0.2"/>
    <row r="18906" hidden="1" x14ac:dyDescent="0.2"/>
    <row r="18907" hidden="1" x14ac:dyDescent="0.2"/>
    <row r="18908" hidden="1" x14ac:dyDescent="0.2"/>
    <row r="18909" hidden="1" x14ac:dyDescent="0.2"/>
    <row r="18910" hidden="1" x14ac:dyDescent="0.2"/>
    <row r="18911" hidden="1" x14ac:dyDescent="0.2"/>
    <row r="18912" hidden="1" x14ac:dyDescent="0.2"/>
    <row r="18913" hidden="1" x14ac:dyDescent="0.2"/>
    <row r="18914" hidden="1" x14ac:dyDescent="0.2"/>
    <row r="18915" hidden="1" x14ac:dyDescent="0.2"/>
    <row r="18916" hidden="1" x14ac:dyDescent="0.2"/>
    <row r="18917" hidden="1" x14ac:dyDescent="0.2"/>
    <row r="18918" hidden="1" x14ac:dyDescent="0.2"/>
    <row r="18919" hidden="1" x14ac:dyDescent="0.2"/>
    <row r="18920" hidden="1" x14ac:dyDescent="0.2"/>
    <row r="18921" hidden="1" x14ac:dyDescent="0.2"/>
    <row r="18922" hidden="1" x14ac:dyDescent="0.2"/>
    <row r="18923" hidden="1" x14ac:dyDescent="0.2"/>
    <row r="18924" hidden="1" x14ac:dyDescent="0.2"/>
    <row r="18925" hidden="1" x14ac:dyDescent="0.2"/>
    <row r="18926" hidden="1" x14ac:dyDescent="0.2"/>
    <row r="18927" hidden="1" x14ac:dyDescent="0.2"/>
    <row r="18928" hidden="1" x14ac:dyDescent="0.2"/>
    <row r="18929" hidden="1" x14ac:dyDescent="0.2"/>
    <row r="18930" hidden="1" x14ac:dyDescent="0.2"/>
    <row r="18931" hidden="1" x14ac:dyDescent="0.2"/>
    <row r="18932" hidden="1" x14ac:dyDescent="0.2"/>
    <row r="18933" hidden="1" x14ac:dyDescent="0.2"/>
    <row r="18934" hidden="1" x14ac:dyDescent="0.2"/>
    <row r="18935" hidden="1" x14ac:dyDescent="0.2"/>
    <row r="18936" hidden="1" x14ac:dyDescent="0.2"/>
    <row r="18937" hidden="1" x14ac:dyDescent="0.2"/>
    <row r="18938" hidden="1" x14ac:dyDescent="0.2"/>
    <row r="18939" hidden="1" x14ac:dyDescent="0.2"/>
    <row r="18940" hidden="1" x14ac:dyDescent="0.2"/>
    <row r="18941" hidden="1" x14ac:dyDescent="0.2"/>
    <row r="18942" hidden="1" x14ac:dyDescent="0.2"/>
    <row r="18943" hidden="1" x14ac:dyDescent="0.2"/>
    <row r="18944" hidden="1" x14ac:dyDescent="0.2"/>
    <row r="18945" hidden="1" x14ac:dyDescent="0.2"/>
    <row r="18946" hidden="1" x14ac:dyDescent="0.2"/>
    <row r="18947" hidden="1" x14ac:dyDescent="0.2"/>
    <row r="18948" hidden="1" x14ac:dyDescent="0.2"/>
    <row r="18949" hidden="1" x14ac:dyDescent="0.2"/>
    <row r="18950" hidden="1" x14ac:dyDescent="0.2"/>
    <row r="18951" hidden="1" x14ac:dyDescent="0.2"/>
    <row r="18952" hidden="1" x14ac:dyDescent="0.2"/>
    <row r="18953" hidden="1" x14ac:dyDescent="0.2"/>
    <row r="18954" hidden="1" x14ac:dyDescent="0.2"/>
    <row r="18955" hidden="1" x14ac:dyDescent="0.2"/>
    <row r="18956" hidden="1" x14ac:dyDescent="0.2"/>
    <row r="18957" hidden="1" x14ac:dyDescent="0.2"/>
    <row r="18958" hidden="1" x14ac:dyDescent="0.2"/>
    <row r="18959" hidden="1" x14ac:dyDescent="0.2"/>
    <row r="18960" hidden="1" x14ac:dyDescent="0.2"/>
    <row r="18961" hidden="1" x14ac:dyDescent="0.2"/>
    <row r="18962" hidden="1" x14ac:dyDescent="0.2"/>
    <row r="18963" hidden="1" x14ac:dyDescent="0.2"/>
    <row r="18964" hidden="1" x14ac:dyDescent="0.2"/>
    <row r="18965" hidden="1" x14ac:dyDescent="0.2"/>
    <row r="18966" hidden="1" x14ac:dyDescent="0.2"/>
    <row r="18967" hidden="1" x14ac:dyDescent="0.2"/>
    <row r="18968" hidden="1" x14ac:dyDescent="0.2"/>
    <row r="18969" hidden="1" x14ac:dyDescent="0.2"/>
    <row r="18970" hidden="1" x14ac:dyDescent="0.2"/>
    <row r="18971" hidden="1" x14ac:dyDescent="0.2"/>
    <row r="18972" hidden="1" x14ac:dyDescent="0.2"/>
    <row r="18973" hidden="1" x14ac:dyDescent="0.2"/>
    <row r="18974" hidden="1" x14ac:dyDescent="0.2"/>
    <row r="18975" hidden="1" x14ac:dyDescent="0.2"/>
    <row r="18976" hidden="1" x14ac:dyDescent="0.2"/>
    <row r="18977" hidden="1" x14ac:dyDescent="0.2"/>
    <row r="18978" hidden="1" x14ac:dyDescent="0.2"/>
    <row r="18979" hidden="1" x14ac:dyDescent="0.2"/>
    <row r="18980" hidden="1" x14ac:dyDescent="0.2"/>
    <row r="18981" hidden="1" x14ac:dyDescent="0.2"/>
    <row r="18982" hidden="1" x14ac:dyDescent="0.2"/>
    <row r="18983" hidden="1" x14ac:dyDescent="0.2"/>
    <row r="18984" hidden="1" x14ac:dyDescent="0.2"/>
    <row r="18985" hidden="1" x14ac:dyDescent="0.2"/>
    <row r="18986" hidden="1" x14ac:dyDescent="0.2"/>
    <row r="18987" hidden="1" x14ac:dyDescent="0.2"/>
    <row r="18988" hidden="1" x14ac:dyDescent="0.2"/>
    <row r="18989" hidden="1" x14ac:dyDescent="0.2"/>
    <row r="18990" hidden="1" x14ac:dyDescent="0.2"/>
    <row r="18991" hidden="1" x14ac:dyDescent="0.2"/>
    <row r="18992" hidden="1" x14ac:dyDescent="0.2"/>
    <row r="18993" hidden="1" x14ac:dyDescent="0.2"/>
    <row r="18994" hidden="1" x14ac:dyDescent="0.2"/>
    <row r="18995" hidden="1" x14ac:dyDescent="0.2"/>
    <row r="18996" hidden="1" x14ac:dyDescent="0.2"/>
    <row r="18997" hidden="1" x14ac:dyDescent="0.2"/>
    <row r="18998" hidden="1" x14ac:dyDescent="0.2"/>
    <row r="18999" hidden="1" x14ac:dyDescent="0.2"/>
    <row r="19000" hidden="1" x14ac:dyDescent="0.2"/>
    <row r="19001" hidden="1" x14ac:dyDescent="0.2"/>
    <row r="19002" hidden="1" x14ac:dyDescent="0.2"/>
    <row r="19003" hidden="1" x14ac:dyDescent="0.2"/>
    <row r="19004" hidden="1" x14ac:dyDescent="0.2"/>
    <row r="19005" hidden="1" x14ac:dyDescent="0.2"/>
    <row r="19006" hidden="1" x14ac:dyDescent="0.2"/>
    <row r="19007" hidden="1" x14ac:dyDescent="0.2"/>
    <row r="19008" hidden="1" x14ac:dyDescent="0.2"/>
    <row r="19009" hidden="1" x14ac:dyDescent="0.2"/>
    <row r="19010" hidden="1" x14ac:dyDescent="0.2"/>
    <row r="19011" hidden="1" x14ac:dyDescent="0.2"/>
    <row r="19012" hidden="1" x14ac:dyDescent="0.2"/>
    <row r="19013" hidden="1" x14ac:dyDescent="0.2"/>
    <row r="19014" hidden="1" x14ac:dyDescent="0.2"/>
    <row r="19015" hidden="1" x14ac:dyDescent="0.2"/>
    <row r="19016" hidden="1" x14ac:dyDescent="0.2"/>
    <row r="19017" hidden="1" x14ac:dyDescent="0.2"/>
    <row r="19018" hidden="1" x14ac:dyDescent="0.2"/>
    <row r="19019" hidden="1" x14ac:dyDescent="0.2"/>
    <row r="19020" hidden="1" x14ac:dyDescent="0.2"/>
    <row r="19021" hidden="1" x14ac:dyDescent="0.2"/>
    <row r="19022" hidden="1" x14ac:dyDescent="0.2"/>
    <row r="19023" hidden="1" x14ac:dyDescent="0.2"/>
    <row r="19024" hidden="1" x14ac:dyDescent="0.2"/>
    <row r="19025" hidden="1" x14ac:dyDescent="0.2"/>
    <row r="19026" hidden="1" x14ac:dyDescent="0.2"/>
    <row r="19027" hidden="1" x14ac:dyDescent="0.2"/>
    <row r="19028" hidden="1" x14ac:dyDescent="0.2"/>
    <row r="19029" hidden="1" x14ac:dyDescent="0.2"/>
    <row r="19030" hidden="1" x14ac:dyDescent="0.2"/>
    <row r="19031" hidden="1" x14ac:dyDescent="0.2"/>
    <row r="19032" hidden="1" x14ac:dyDescent="0.2"/>
    <row r="19033" hidden="1" x14ac:dyDescent="0.2"/>
    <row r="19034" hidden="1" x14ac:dyDescent="0.2"/>
    <row r="19035" hidden="1" x14ac:dyDescent="0.2"/>
    <row r="19036" hidden="1" x14ac:dyDescent="0.2"/>
    <row r="19037" hidden="1" x14ac:dyDescent="0.2"/>
    <row r="19038" hidden="1" x14ac:dyDescent="0.2"/>
    <row r="19039" hidden="1" x14ac:dyDescent="0.2"/>
    <row r="19040" hidden="1" x14ac:dyDescent="0.2"/>
    <row r="19041" hidden="1" x14ac:dyDescent="0.2"/>
    <row r="19042" hidden="1" x14ac:dyDescent="0.2"/>
    <row r="19043" hidden="1" x14ac:dyDescent="0.2"/>
    <row r="19044" hidden="1" x14ac:dyDescent="0.2"/>
    <row r="19045" hidden="1" x14ac:dyDescent="0.2"/>
    <row r="19046" hidden="1" x14ac:dyDescent="0.2"/>
    <row r="19047" hidden="1" x14ac:dyDescent="0.2"/>
    <row r="19048" hidden="1" x14ac:dyDescent="0.2"/>
    <row r="19049" hidden="1" x14ac:dyDescent="0.2"/>
    <row r="19050" hidden="1" x14ac:dyDescent="0.2"/>
    <row r="19051" hidden="1" x14ac:dyDescent="0.2"/>
    <row r="19052" hidden="1" x14ac:dyDescent="0.2"/>
    <row r="19053" hidden="1" x14ac:dyDescent="0.2"/>
    <row r="19054" hidden="1" x14ac:dyDescent="0.2"/>
    <row r="19055" hidden="1" x14ac:dyDescent="0.2"/>
    <row r="19056" hidden="1" x14ac:dyDescent="0.2"/>
    <row r="19057" hidden="1" x14ac:dyDescent="0.2"/>
    <row r="19058" hidden="1" x14ac:dyDescent="0.2"/>
    <row r="19059" hidden="1" x14ac:dyDescent="0.2"/>
    <row r="19060" hidden="1" x14ac:dyDescent="0.2"/>
    <row r="19061" hidden="1" x14ac:dyDescent="0.2"/>
    <row r="19062" hidden="1" x14ac:dyDescent="0.2"/>
    <row r="19063" hidden="1" x14ac:dyDescent="0.2"/>
    <row r="19064" hidden="1" x14ac:dyDescent="0.2"/>
    <row r="19065" hidden="1" x14ac:dyDescent="0.2"/>
    <row r="19066" hidden="1" x14ac:dyDescent="0.2"/>
    <row r="19067" hidden="1" x14ac:dyDescent="0.2"/>
    <row r="19068" hidden="1" x14ac:dyDescent="0.2"/>
    <row r="19069" hidden="1" x14ac:dyDescent="0.2"/>
    <row r="19070" hidden="1" x14ac:dyDescent="0.2"/>
    <row r="19071" hidden="1" x14ac:dyDescent="0.2"/>
    <row r="19072" hidden="1" x14ac:dyDescent="0.2"/>
    <row r="19073" hidden="1" x14ac:dyDescent="0.2"/>
    <row r="19074" hidden="1" x14ac:dyDescent="0.2"/>
    <row r="19075" hidden="1" x14ac:dyDescent="0.2"/>
    <row r="19076" hidden="1" x14ac:dyDescent="0.2"/>
    <row r="19077" hidden="1" x14ac:dyDescent="0.2"/>
    <row r="19078" hidden="1" x14ac:dyDescent="0.2"/>
    <row r="19079" hidden="1" x14ac:dyDescent="0.2"/>
    <row r="19080" hidden="1" x14ac:dyDescent="0.2"/>
    <row r="19081" hidden="1" x14ac:dyDescent="0.2"/>
    <row r="19082" hidden="1" x14ac:dyDescent="0.2"/>
    <row r="19083" hidden="1" x14ac:dyDescent="0.2"/>
    <row r="19084" hidden="1" x14ac:dyDescent="0.2"/>
    <row r="19085" hidden="1" x14ac:dyDescent="0.2"/>
    <row r="19086" hidden="1" x14ac:dyDescent="0.2"/>
    <row r="19087" hidden="1" x14ac:dyDescent="0.2"/>
    <row r="19088" hidden="1" x14ac:dyDescent="0.2"/>
    <row r="19089" hidden="1" x14ac:dyDescent="0.2"/>
    <row r="19090" hidden="1" x14ac:dyDescent="0.2"/>
    <row r="19091" hidden="1" x14ac:dyDescent="0.2"/>
    <row r="19092" hidden="1" x14ac:dyDescent="0.2"/>
    <row r="19093" hidden="1" x14ac:dyDescent="0.2"/>
    <row r="19094" hidden="1" x14ac:dyDescent="0.2"/>
    <row r="19095" hidden="1" x14ac:dyDescent="0.2"/>
    <row r="19096" hidden="1" x14ac:dyDescent="0.2"/>
    <row r="19097" hidden="1" x14ac:dyDescent="0.2"/>
    <row r="19098" hidden="1" x14ac:dyDescent="0.2"/>
    <row r="19099" hidden="1" x14ac:dyDescent="0.2"/>
    <row r="19100" hidden="1" x14ac:dyDescent="0.2"/>
    <row r="19101" hidden="1" x14ac:dyDescent="0.2"/>
    <row r="19102" hidden="1" x14ac:dyDescent="0.2"/>
    <row r="19103" hidden="1" x14ac:dyDescent="0.2"/>
    <row r="19104" hidden="1" x14ac:dyDescent="0.2"/>
    <row r="19105" hidden="1" x14ac:dyDescent="0.2"/>
    <row r="19106" hidden="1" x14ac:dyDescent="0.2"/>
    <row r="19107" hidden="1" x14ac:dyDescent="0.2"/>
    <row r="19108" hidden="1" x14ac:dyDescent="0.2"/>
    <row r="19109" hidden="1" x14ac:dyDescent="0.2"/>
    <row r="19110" hidden="1" x14ac:dyDescent="0.2"/>
    <row r="19111" hidden="1" x14ac:dyDescent="0.2"/>
    <row r="19112" hidden="1" x14ac:dyDescent="0.2"/>
    <row r="19113" hidden="1" x14ac:dyDescent="0.2"/>
    <row r="19114" hidden="1" x14ac:dyDescent="0.2"/>
    <row r="19115" hidden="1" x14ac:dyDescent="0.2"/>
    <row r="19116" hidden="1" x14ac:dyDescent="0.2"/>
    <row r="19117" hidden="1" x14ac:dyDescent="0.2"/>
    <row r="19118" hidden="1" x14ac:dyDescent="0.2"/>
    <row r="19119" hidden="1" x14ac:dyDescent="0.2"/>
    <row r="19120" hidden="1" x14ac:dyDescent="0.2"/>
    <row r="19121" hidden="1" x14ac:dyDescent="0.2"/>
    <row r="19122" hidden="1" x14ac:dyDescent="0.2"/>
    <row r="19123" hidden="1" x14ac:dyDescent="0.2"/>
    <row r="19124" hidden="1" x14ac:dyDescent="0.2"/>
    <row r="19125" hidden="1" x14ac:dyDescent="0.2"/>
    <row r="19126" hidden="1" x14ac:dyDescent="0.2"/>
    <row r="19127" hidden="1" x14ac:dyDescent="0.2"/>
    <row r="19128" hidden="1" x14ac:dyDescent="0.2"/>
    <row r="19129" hidden="1" x14ac:dyDescent="0.2"/>
    <row r="19130" hidden="1" x14ac:dyDescent="0.2"/>
    <row r="19131" hidden="1" x14ac:dyDescent="0.2"/>
    <row r="19132" hidden="1" x14ac:dyDescent="0.2"/>
    <row r="19133" hidden="1" x14ac:dyDescent="0.2"/>
    <row r="19134" hidden="1" x14ac:dyDescent="0.2"/>
    <row r="19135" hidden="1" x14ac:dyDescent="0.2"/>
    <row r="19136" hidden="1" x14ac:dyDescent="0.2"/>
    <row r="19137" hidden="1" x14ac:dyDescent="0.2"/>
    <row r="19138" hidden="1" x14ac:dyDescent="0.2"/>
    <row r="19139" hidden="1" x14ac:dyDescent="0.2"/>
    <row r="19140" hidden="1" x14ac:dyDescent="0.2"/>
    <row r="19141" hidden="1" x14ac:dyDescent="0.2"/>
    <row r="19142" hidden="1" x14ac:dyDescent="0.2"/>
    <row r="19143" hidden="1" x14ac:dyDescent="0.2"/>
    <row r="19144" hidden="1" x14ac:dyDescent="0.2"/>
    <row r="19145" hidden="1" x14ac:dyDescent="0.2"/>
    <row r="19146" hidden="1" x14ac:dyDescent="0.2"/>
    <row r="19147" hidden="1" x14ac:dyDescent="0.2"/>
    <row r="19148" hidden="1" x14ac:dyDescent="0.2"/>
    <row r="19149" hidden="1" x14ac:dyDescent="0.2"/>
    <row r="19150" hidden="1" x14ac:dyDescent="0.2"/>
    <row r="19151" hidden="1" x14ac:dyDescent="0.2"/>
    <row r="19152" hidden="1" x14ac:dyDescent="0.2"/>
    <row r="19153" hidden="1" x14ac:dyDescent="0.2"/>
    <row r="19154" hidden="1" x14ac:dyDescent="0.2"/>
    <row r="19155" hidden="1" x14ac:dyDescent="0.2"/>
    <row r="19156" hidden="1" x14ac:dyDescent="0.2"/>
    <row r="19157" hidden="1" x14ac:dyDescent="0.2"/>
    <row r="19158" hidden="1" x14ac:dyDescent="0.2"/>
    <row r="19159" hidden="1" x14ac:dyDescent="0.2"/>
    <row r="19160" hidden="1" x14ac:dyDescent="0.2"/>
    <row r="19161" hidden="1" x14ac:dyDescent="0.2"/>
    <row r="19162" hidden="1" x14ac:dyDescent="0.2"/>
    <row r="19163" hidden="1" x14ac:dyDescent="0.2"/>
    <row r="19164" hidden="1" x14ac:dyDescent="0.2"/>
    <row r="19165" hidden="1" x14ac:dyDescent="0.2"/>
    <row r="19166" hidden="1" x14ac:dyDescent="0.2"/>
    <row r="19167" hidden="1" x14ac:dyDescent="0.2"/>
    <row r="19168" hidden="1" x14ac:dyDescent="0.2"/>
    <row r="19169" hidden="1" x14ac:dyDescent="0.2"/>
    <row r="19170" hidden="1" x14ac:dyDescent="0.2"/>
    <row r="19171" hidden="1" x14ac:dyDescent="0.2"/>
    <row r="19172" hidden="1" x14ac:dyDescent="0.2"/>
    <row r="19173" hidden="1" x14ac:dyDescent="0.2"/>
    <row r="19174" hidden="1" x14ac:dyDescent="0.2"/>
    <row r="19175" hidden="1" x14ac:dyDescent="0.2"/>
    <row r="19176" hidden="1" x14ac:dyDescent="0.2"/>
    <row r="19177" hidden="1" x14ac:dyDescent="0.2"/>
    <row r="19178" hidden="1" x14ac:dyDescent="0.2"/>
    <row r="19179" hidden="1" x14ac:dyDescent="0.2"/>
    <row r="19180" hidden="1" x14ac:dyDescent="0.2"/>
    <row r="19181" hidden="1" x14ac:dyDescent="0.2"/>
    <row r="19182" hidden="1" x14ac:dyDescent="0.2"/>
    <row r="19183" hidden="1" x14ac:dyDescent="0.2"/>
    <row r="19184" hidden="1" x14ac:dyDescent="0.2"/>
    <row r="19185" hidden="1" x14ac:dyDescent="0.2"/>
    <row r="19186" hidden="1" x14ac:dyDescent="0.2"/>
    <row r="19187" hidden="1" x14ac:dyDescent="0.2"/>
    <row r="19188" hidden="1" x14ac:dyDescent="0.2"/>
    <row r="19189" hidden="1" x14ac:dyDescent="0.2"/>
    <row r="19190" hidden="1" x14ac:dyDescent="0.2"/>
    <row r="19191" hidden="1" x14ac:dyDescent="0.2"/>
    <row r="19192" hidden="1" x14ac:dyDescent="0.2"/>
    <row r="19193" hidden="1" x14ac:dyDescent="0.2"/>
    <row r="19194" hidden="1" x14ac:dyDescent="0.2"/>
    <row r="19195" hidden="1" x14ac:dyDescent="0.2"/>
    <row r="19196" hidden="1" x14ac:dyDescent="0.2"/>
    <row r="19197" hidden="1" x14ac:dyDescent="0.2"/>
    <row r="19198" hidden="1" x14ac:dyDescent="0.2"/>
    <row r="19199" hidden="1" x14ac:dyDescent="0.2"/>
    <row r="19200" hidden="1" x14ac:dyDescent="0.2"/>
    <row r="19201" hidden="1" x14ac:dyDescent="0.2"/>
    <row r="19202" hidden="1" x14ac:dyDescent="0.2"/>
    <row r="19203" hidden="1" x14ac:dyDescent="0.2"/>
    <row r="19204" hidden="1" x14ac:dyDescent="0.2"/>
    <row r="19205" hidden="1" x14ac:dyDescent="0.2"/>
    <row r="19206" hidden="1" x14ac:dyDescent="0.2"/>
    <row r="19207" hidden="1" x14ac:dyDescent="0.2"/>
    <row r="19208" hidden="1" x14ac:dyDescent="0.2"/>
    <row r="19209" hidden="1" x14ac:dyDescent="0.2"/>
    <row r="19210" hidden="1" x14ac:dyDescent="0.2"/>
    <row r="19211" hidden="1" x14ac:dyDescent="0.2"/>
    <row r="19212" hidden="1" x14ac:dyDescent="0.2"/>
    <row r="19213" hidden="1" x14ac:dyDescent="0.2"/>
    <row r="19214" hidden="1" x14ac:dyDescent="0.2"/>
    <row r="19215" hidden="1" x14ac:dyDescent="0.2"/>
    <row r="19216" hidden="1" x14ac:dyDescent="0.2"/>
    <row r="19217" hidden="1" x14ac:dyDescent="0.2"/>
    <row r="19218" hidden="1" x14ac:dyDescent="0.2"/>
    <row r="19219" hidden="1" x14ac:dyDescent="0.2"/>
    <row r="19220" hidden="1" x14ac:dyDescent="0.2"/>
    <row r="19221" hidden="1" x14ac:dyDescent="0.2"/>
    <row r="19222" hidden="1" x14ac:dyDescent="0.2"/>
    <row r="19223" hidden="1" x14ac:dyDescent="0.2"/>
    <row r="19224" hidden="1" x14ac:dyDescent="0.2"/>
    <row r="19225" hidden="1" x14ac:dyDescent="0.2"/>
    <row r="19226" hidden="1" x14ac:dyDescent="0.2"/>
    <row r="19227" hidden="1" x14ac:dyDescent="0.2"/>
    <row r="19228" hidden="1" x14ac:dyDescent="0.2"/>
    <row r="19229" hidden="1" x14ac:dyDescent="0.2"/>
    <row r="19230" hidden="1" x14ac:dyDescent="0.2"/>
    <row r="19231" hidden="1" x14ac:dyDescent="0.2"/>
    <row r="19232" hidden="1" x14ac:dyDescent="0.2"/>
    <row r="19233" hidden="1" x14ac:dyDescent="0.2"/>
    <row r="19234" hidden="1" x14ac:dyDescent="0.2"/>
    <row r="19235" hidden="1" x14ac:dyDescent="0.2"/>
    <row r="19236" hidden="1" x14ac:dyDescent="0.2"/>
    <row r="19237" hidden="1" x14ac:dyDescent="0.2"/>
    <row r="19238" hidden="1" x14ac:dyDescent="0.2"/>
    <row r="19239" hidden="1" x14ac:dyDescent="0.2"/>
    <row r="19240" hidden="1" x14ac:dyDescent="0.2"/>
    <row r="19241" hidden="1" x14ac:dyDescent="0.2"/>
    <row r="19242" hidden="1" x14ac:dyDescent="0.2"/>
    <row r="19243" hidden="1" x14ac:dyDescent="0.2"/>
    <row r="19244" hidden="1" x14ac:dyDescent="0.2"/>
    <row r="19245" hidden="1" x14ac:dyDescent="0.2"/>
    <row r="19246" hidden="1" x14ac:dyDescent="0.2"/>
    <row r="19247" hidden="1" x14ac:dyDescent="0.2"/>
    <row r="19248" hidden="1" x14ac:dyDescent="0.2"/>
    <row r="19249" hidden="1" x14ac:dyDescent="0.2"/>
    <row r="19250" hidden="1" x14ac:dyDescent="0.2"/>
    <row r="19251" hidden="1" x14ac:dyDescent="0.2"/>
    <row r="19252" hidden="1" x14ac:dyDescent="0.2"/>
    <row r="19253" hidden="1" x14ac:dyDescent="0.2"/>
    <row r="19254" hidden="1" x14ac:dyDescent="0.2"/>
    <row r="19255" hidden="1" x14ac:dyDescent="0.2"/>
    <row r="19256" hidden="1" x14ac:dyDescent="0.2"/>
    <row r="19257" hidden="1" x14ac:dyDescent="0.2"/>
    <row r="19258" hidden="1" x14ac:dyDescent="0.2"/>
    <row r="19259" hidden="1" x14ac:dyDescent="0.2"/>
    <row r="19260" hidden="1" x14ac:dyDescent="0.2"/>
    <row r="19261" hidden="1" x14ac:dyDescent="0.2"/>
    <row r="19262" hidden="1" x14ac:dyDescent="0.2"/>
    <row r="19263" hidden="1" x14ac:dyDescent="0.2"/>
    <row r="19264" hidden="1" x14ac:dyDescent="0.2"/>
    <row r="19265" hidden="1" x14ac:dyDescent="0.2"/>
    <row r="19266" hidden="1" x14ac:dyDescent="0.2"/>
    <row r="19267" hidden="1" x14ac:dyDescent="0.2"/>
    <row r="19268" hidden="1" x14ac:dyDescent="0.2"/>
    <row r="19269" hidden="1" x14ac:dyDescent="0.2"/>
    <row r="19270" hidden="1" x14ac:dyDescent="0.2"/>
    <row r="19271" hidden="1" x14ac:dyDescent="0.2"/>
    <row r="19272" hidden="1" x14ac:dyDescent="0.2"/>
    <row r="19273" hidden="1" x14ac:dyDescent="0.2"/>
    <row r="19274" hidden="1" x14ac:dyDescent="0.2"/>
    <row r="19275" hidden="1" x14ac:dyDescent="0.2"/>
    <row r="19276" hidden="1" x14ac:dyDescent="0.2"/>
    <row r="19277" hidden="1" x14ac:dyDescent="0.2"/>
    <row r="19278" hidden="1" x14ac:dyDescent="0.2"/>
    <row r="19279" hidden="1" x14ac:dyDescent="0.2"/>
    <row r="19280" hidden="1" x14ac:dyDescent="0.2"/>
    <row r="19281" hidden="1" x14ac:dyDescent="0.2"/>
    <row r="19282" hidden="1" x14ac:dyDescent="0.2"/>
    <row r="19283" hidden="1" x14ac:dyDescent="0.2"/>
    <row r="19284" hidden="1" x14ac:dyDescent="0.2"/>
    <row r="19285" hidden="1" x14ac:dyDescent="0.2"/>
    <row r="19286" hidden="1" x14ac:dyDescent="0.2"/>
    <row r="19287" hidden="1" x14ac:dyDescent="0.2"/>
    <row r="19288" hidden="1" x14ac:dyDescent="0.2"/>
    <row r="19289" hidden="1" x14ac:dyDescent="0.2"/>
    <row r="19290" hidden="1" x14ac:dyDescent="0.2"/>
    <row r="19291" hidden="1" x14ac:dyDescent="0.2"/>
    <row r="19292" hidden="1" x14ac:dyDescent="0.2"/>
    <row r="19293" hidden="1" x14ac:dyDescent="0.2"/>
    <row r="19294" hidden="1" x14ac:dyDescent="0.2"/>
    <row r="19295" hidden="1" x14ac:dyDescent="0.2"/>
    <row r="19296" hidden="1" x14ac:dyDescent="0.2"/>
    <row r="19297" hidden="1" x14ac:dyDescent="0.2"/>
    <row r="19298" hidden="1" x14ac:dyDescent="0.2"/>
    <row r="19299" hidden="1" x14ac:dyDescent="0.2"/>
    <row r="19300" hidden="1" x14ac:dyDescent="0.2"/>
    <row r="19301" hidden="1" x14ac:dyDescent="0.2"/>
    <row r="19302" hidden="1" x14ac:dyDescent="0.2"/>
    <row r="19303" hidden="1" x14ac:dyDescent="0.2"/>
    <row r="19304" hidden="1" x14ac:dyDescent="0.2"/>
    <row r="19305" hidden="1" x14ac:dyDescent="0.2"/>
    <row r="19306" hidden="1" x14ac:dyDescent="0.2"/>
    <row r="19307" hidden="1" x14ac:dyDescent="0.2"/>
    <row r="19308" hidden="1" x14ac:dyDescent="0.2"/>
    <row r="19309" hidden="1" x14ac:dyDescent="0.2"/>
    <row r="19310" hidden="1" x14ac:dyDescent="0.2"/>
    <row r="19311" hidden="1" x14ac:dyDescent="0.2"/>
    <row r="19312" hidden="1" x14ac:dyDescent="0.2"/>
    <row r="19313" hidden="1" x14ac:dyDescent="0.2"/>
    <row r="19314" hidden="1" x14ac:dyDescent="0.2"/>
    <row r="19315" hidden="1" x14ac:dyDescent="0.2"/>
    <row r="19316" hidden="1" x14ac:dyDescent="0.2"/>
    <row r="19317" hidden="1" x14ac:dyDescent="0.2"/>
    <row r="19318" hidden="1" x14ac:dyDescent="0.2"/>
    <row r="19319" hidden="1" x14ac:dyDescent="0.2"/>
    <row r="19320" hidden="1" x14ac:dyDescent="0.2"/>
    <row r="19321" hidden="1" x14ac:dyDescent="0.2"/>
    <row r="19322" hidden="1" x14ac:dyDescent="0.2"/>
    <row r="19323" hidden="1" x14ac:dyDescent="0.2"/>
    <row r="19324" hidden="1" x14ac:dyDescent="0.2"/>
    <row r="19325" hidden="1" x14ac:dyDescent="0.2"/>
    <row r="19326" hidden="1" x14ac:dyDescent="0.2"/>
    <row r="19327" hidden="1" x14ac:dyDescent="0.2"/>
    <row r="19328" hidden="1" x14ac:dyDescent="0.2"/>
    <row r="19329" hidden="1" x14ac:dyDescent="0.2"/>
    <row r="19330" hidden="1" x14ac:dyDescent="0.2"/>
    <row r="19331" hidden="1" x14ac:dyDescent="0.2"/>
    <row r="19332" hidden="1" x14ac:dyDescent="0.2"/>
    <row r="19333" hidden="1" x14ac:dyDescent="0.2"/>
    <row r="19334" hidden="1" x14ac:dyDescent="0.2"/>
    <row r="19335" hidden="1" x14ac:dyDescent="0.2"/>
    <row r="19336" hidden="1" x14ac:dyDescent="0.2"/>
    <row r="19337" hidden="1" x14ac:dyDescent="0.2"/>
    <row r="19338" hidden="1" x14ac:dyDescent="0.2"/>
    <row r="19339" hidden="1" x14ac:dyDescent="0.2"/>
    <row r="19340" hidden="1" x14ac:dyDescent="0.2"/>
    <row r="19341" hidden="1" x14ac:dyDescent="0.2"/>
    <row r="19342" hidden="1" x14ac:dyDescent="0.2"/>
    <row r="19343" hidden="1" x14ac:dyDescent="0.2"/>
    <row r="19344" hidden="1" x14ac:dyDescent="0.2"/>
    <row r="19345" hidden="1" x14ac:dyDescent="0.2"/>
    <row r="19346" hidden="1" x14ac:dyDescent="0.2"/>
    <row r="19347" hidden="1" x14ac:dyDescent="0.2"/>
    <row r="19348" hidden="1" x14ac:dyDescent="0.2"/>
    <row r="19349" hidden="1" x14ac:dyDescent="0.2"/>
    <row r="19350" hidden="1" x14ac:dyDescent="0.2"/>
    <row r="19351" hidden="1" x14ac:dyDescent="0.2"/>
    <row r="19352" hidden="1" x14ac:dyDescent="0.2"/>
    <row r="19353" hidden="1" x14ac:dyDescent="0.2"/>
    <row r="19354" hidden="1" x14ac:dyDescent="0.2"/>
    <row r="19355" hidden="1" x14ac:dyDescent="0.2"/>
    <row r="19356" hidden="1" x14ac:dyDescent="0.2"/>
    <row r="19357" hidden="1" x14ac:dyDescent="0.2"/>
    <row r="19358" hidden="1" x14ac:dyDescent="0.2"/>
    <row r="19359" hidden="1" x14ac:dyDescent="0.2"/>
    <row r="19360" hidden="1" x14ac:dyDescent="0.2"/>
    <row r="19361" hidden="1" x14ac:dyDescent="0.2"/>
    <row r="19362" hidden="1" x14ac:dyDescent="0.2"/>
    <row r="19363" hidden="1" x14ac:dyDescent="0.2"/>
    <row r="19364" hidden="1" x14ac:dyDescent="0.2"/>
    <row r="19365" hidden="1" x14ac:dyDescent="0.2"/>
    <row r="19366" hidden="1" x14ac:dyDescent="0.2"/>
    <row r="19367" hidden="1" x14ac:dyDescent="0.2"/>
    <row r="19368" hidden="1" x14ac:dyDescent="0.2"/>
    <row r="19369" hidden="1" x14ac:dyDescent="0.2"/>
    <row r="19370" hidden="1" x14ac:dyDescent="0.2"/>
    <row r="19371" hidden="1" x14ac:dyDescent="0.2"/>
    <row r="19372" hidden="1" x14ac:dyDescent="0.2"/>
    <row r="19373" hidden="1" x14ac:dyDescent="0.2"/>
    <row r="19374" hidden="1" x14ac:dyDescent="0.2"/>
    <row r="19375" hidden="1" x14ac:dyDescent="0.2"/>
    <row r="19376" hidden="1" x14ac:dyDescent="0.2"/>
    <row r="19377" hidden="1" x14ac:dyDescent="0.2"/>
    <row r="19378" hidden="1" x14ac:dyDescent="0.2"/>
    <row r="19379" hidden="1" x14ac:dyDescent="0.2"/>
    <row r="19380" hidden="1" x14ac:dyDescent="0.2"/>
    <row r="19381" hidden="1" x14ac:dyDescent="0.2"/>
    <row r="19382" hidden="1" x14ac:dyDescent="0.2"/>
    <row r="19383" hidden="1" x14ac:dyDescent="0.2"/>
    <row r="19384" hidden="1" x14ac:dyDescent="0.2"/>
    <row r="19385" hidden="1" x14ac:dyDescent="0.2"/>
    <row r="19386" hidden="1" x14ac:dyDescent="0.2"/>
    <row r="19387" hidden="1" x14ac:dyDescent="0.2"/>
    <row r="19388" hidden="1" x14ac:dyDescent="0.2"/>
    <row r="19389" hidden="1" x14ac:dyDescent="0.2"/>
    <row r="19390" hidden="1" x14ac:dyDescent="0.2"/>
    <row r="19391" hidden="1" x14ac:dyDescent="0.2"/>
    <row r="19392" hidden="1" x14ac:dyDescent="0.2"/>
    <row r="19393" hidden="1" x14ac:dyDescent="0.2"/>
    <row r="19394" hidden="1" x14ac:dyDescent="0.2"/>
    <row r="19395" hidden="1" x14ac:dyDescent="0.2"/>
    <row r="19396" hidden="1" x14ac:dyDescent="0.2"/>
    <row r="19397" hidden="1" x14ac:dyDescent="0.2"/>
    <row r="19398" hidden="1" x14ac:dyDescent="0.2"/>
    <row r="19399" hidden="1" x14ac:dyDescent="0.2"/>
    <row r="19400" hidden="1" x14ac:dyDescent="0.2"/>
    <row r="19401" hidden="1" x14ac:dyDescent="0.2"/>
    <row r="19402" hidden="1" x14ac:dyDescent="0.2"/>
    <row r="19403" hidden="1" x14ac:dyDescent="0.2"/>
    <row r="19404" hidden="1" x14ac:dyDescent="0.2"/>
    <row r="19405" hidden="1" x14ac:dyDescent="0.2"/>
    <row r="19406" hidden="1" x14ac:dyDescent="0.2"/>
    <row r="19407" hidden="1" x14ac:dyDescent="0.2"/>
    <row r="19408" hidden="1" x14ac:dyDescent="0.2"/>
    <row r="19409" hidden="1" x14ac:dyDescent="0.2"/>
    <row r="19410" hidden="1" x14ac:dyDescent="0.2"/>
    <row r="19411" hidden="1" x14ac:dyDescent="0.2"/>
    <row r="19412" hidden="1" x14ac:dyDescent="0.2"/>
    <row r="19413" hidden="1" x14ac:dyDescent="0.2"/>
    <row r="19414" hidden="1" x14ac:dyDescent="0.2"/>
    <row r="19415" hidden="1" x14ac:dyDescent="0.2"/>
    <row r="19416" hidden="1" x14ac:dyDescent="0.2"/>
    <row r="19417" hidden="1" x14ac:dyDescent="0.2"/>
    <row r="19418" hidden="1" x14ac:dyDescent="0.2"/>
    <row r="19419" hidden="1" x14ac:dyDescent="0.2"/>
    <row r="19420" hidden="1" x14ac:dyDescent="0.2"/>
    <row r="19421" hidden="1" x14ac:dyDescent="0.2"/>
    <row r="19422" hidden="1" x14ac:dyDescent="0.2"/>
    <row r="19423" hidden="1" x14ac:dyDescent="0.2"/>
    <row r="19424" hidden="1" x14ac:dyDescent="0.2"/>
    <row r="19425" hidden="1" x14ac:dyDescent="0.2"/>
    <row r="19426" hidden="1" x14ac:dyDescent="0.2"/>
    <row r="19427" hidden="1" x14ac:dyDescent="0.2"/>
    <row r="19428" hidden="1" x14ac:dyDescent="0.2"/>
    <row r="19429" hidden="1" x14ac:dyDescent="0.2"/>
    <row r="19430" hidden="1" x14ac:dyDescent="0.2"/>
    <row r="19431" hidden="1" x14ac:dyDescent="0.2"/>
    <row r="19432" hidden="1" x14ac:dyDescent="0.2"/>
    <row r="19433" hidden="1" x14ac:dyDescent="0.2"/>
    <row r="19434" hidden="1" x14ac:dyDescent="0.2"/>
    <row r="19435" hidden="1" x14ac:dyDescent="0.2"/>
    <row r="19436" hidden="1" x14ac:dyDescent="0.2"/>
    <row r="19437" hidden="1" x14ac:dyDescent="0.2"/>
    <row r="19438" hidden="1" x14ac:dyDescent="0.2"/>
    <row r="19439" hidden="1" x14ac:dyDescent="0.2"/>
    <row r="19440" hidden="1" x14ac:dyDescent="0.2"/>
    <row r="19441" hidden="1" x14ac:dyDescent="0.2"/>
    <row r="19442" hidden="1" x14ac:dyDescent="0.2"/>
    <row r="19443" hidden="1" x14ac:dyDescent="0.2"/>
    <row r="19444" hidden="1" x14ac:dyDescent="0.2"/>
    <row r="19445" hidden="1" x14ac:dyDescent="0.2"/>
    <row r="19446" hidden="1" x14ac:dyDescent="0.2"/>
    <row r="19447" hidden="1" x14ac:dyDescent="0.2"/>
    <row r="19448" hidden="1" x14ac:dyDescent="0.2"/>
    <row r="19449" hidden="1" x14ac:dyDescent="0.2"/>
    <row r="19450" hidden="1" x14ac:dyDescent="0.2"/>
    <row r="19451" hidden="1" x14ac:dyDescent="0.2"/>
    <row r="19452" hidden="1" x14ac:dyDescent="0.2"/>
    <row r="19453" hidden="1" x14ac:dyDescent="0.2"/>
    <row r="19454" hidden="1" x14ac:dyDescent="0.2"/>
    <row r="19455" hidden="1" x14ac:dyDescent="0.2"/>
    <row r="19456" hidden="1" x14ac:dyDescent="0.2"/>
    <row r="19457" hidden="1" x14ac:dyDescent="0.2"/>
    <row r="19458" hidden="1" x14ac:dyDescent="0.2"/>
    <row r="19459" hidden="1" x14ac:dyDescent="0.2"/>
    <row r="19460" hidden="1" x14ac:dyDescent="0.2"/>
    <row r="19461" hidden="1" x14ac:dyDescent="0.2"/>
    <row r="19462" hidden="1" x14ac:dyDescent="0.2"/>
    <row r="19463" hidden="1" x14ac:dyDescent="0.2"/>
    <row r="19464" hidden="1" x14ac:dyDescent="0.2"/>
    <row r="19465" hidden="1" x14ac:dyDescent="0.2"/>
    <row r="19466" hidden="1" x14ac:dyDescent="0.2"/>
    <row r="19467" hidden="1" x14ac:dyDescent="0.2"/>
    <row r="19468" hidden="1" x14ac:dyDescent="0.2"/>
    <row r="19469" hidden="1" x14ac:dyDescent="0.2"/>
    <row r="19470" hidden="1" x14ac:dyDescent="0.2"/>
    <row r="19471" hidden="1" x14ac:dyDescent="0.2"/>
    <row r="19472" hidden="1" x14ac:dyDescent="0.2"/>
    <row r="19473" hidden="1" x14ac:dyDescent="0.2"/>
    <row r="19474" hidden="1" x14ac:dyDescent="0.2"/>
    <row r="19475" hidden="1" x14ac:dyDescent="0.2"/>
    <row r="19476" hidden="1" x14ac:dyDescent="0.2"/>
    <row r="19477" hidden="1" x14ac:dyDescent="0.2"/>
    <row r="19478" hidden="1" x14ac:dyDescent="0.2"/>
    <row r="19479" hidden="1" x14ac:dyDescent="0.2"/>
    <row r="19480" hidden="1" x14ac:dyDescent="0.2"/>
    <row r="19481" hidden="1" x14ac:dyDescent="0.2"/>
    <row r="19482" hidden="1" x14ac:dyDescent="0.2"/>
    <row r="19483" hidden="1" x14ac:dyDescent="0.2"/>
    <row r="19484" hidden="1" x14ac:dyDescent="0.2"/>
    <row r="19485" hidden="1" x14ac:dyDescent="0.2"/>
    <row r="19486" hidden="1" x14ac:dyDescent="0.2"/>
    <row r="19487" hidden="1" x14ac:dyDescent="0.2"/>
    <row r="19488" hidden="1" x14ac:dyDescent="0.2"/>
    <row r="19489" hidden="1" x14ac:dyDescent="0.2"/>
    <row r="19490" hidden="1" x14ac:dyDescent="0.2"/>
    <row r="19491" hidden="1" x14ac:dyDescent="0.2"/>
    <row r="19492" hidden="1" x14ac:dyDescent="0.2"/>
    <row r="19493" hidden="1" x14ac:dyDescent="0.2"/>
    <row r="19494" hidden="1" x14ac:dyDescent="0.2"/>
    <row r="19495" hidden="1" x14ac:dyDescent="0.2"/>
    <row r="19496" hidden="1" x14ac:dyDescent="0.2"/>
    <row r="19497" hidden="1" x14ac:dyDescent="0.2"/>
    <row r="19498" hidden="1" x14ac:dyDescent="0.2"/>
    <row r="19499" hidden="1" x14ac:dyDescent="0.2"/>
    <row r="19500" hidden="1" x14ac:dyDescent="0.2"/>
    <row r="19501" hidden="1" x14ac:dyDescent="0.2"/>
    <row r="19502" hidden="1" x14ac:dyDescent="0.2"/>
    <row r="19503" hidden="1" x14ac:dyDescent="0.2"/>
    <row r="19504" hidden="1" x14ac:dyDescent="0.2"/>
    <row r="19505" hidden="1" x14ac:dyDescent="0.2"/>
    <row r="19506" hidden="1" x14ac:dyDescent="0.2"/>
    <row r="19507" hidden="1" x14ac:dyDescent="0.2"/>
    <row r="19508" hidden="1" x14ac:dyDescent="0.2"/>
    <row r="19509" hidden="1" x14ac:dyDescent="0.2"/>
    <row r="19510" hidden="1" x14ac:dyDescent="0.2"/>
    <row r="19511" hidden="1" x14ac:dyDescent="0.2"/>
    <row r="19512" hidden="1" x14ac:dyDescent="0.2"/>
    <row r="19513" hidden="1" x14ac:dyDescent="0.2"/>
    <row r="19514" hidden="1" x14ac:dyDescent="0.2"/>
    <row r="19515" hidden="1" x14ac:dyDescent="0.2"/>
    <row r="19516" hidden="1" x14ac:dyDescent="0.2"/>
    <row r="19517" hidden="1" x14ac:dyDescent="0.2"/>
    <row r="19518" hidden="1" x14ac:dyDescent="0.2"/>
    <row r="19519" hidden="1" x14ac:dyDescent="0.2"/>
    <row r="19520" hidden="1" x14ac:dyDescent="0.2"/>
    <row r="19521" hidden="1" x14ac:dyDescent="0.2"/>
    <row r="19522" hidden="1" x14ac:dyDescent="0.2"/>
    <row r="19523" hidden="1" x14ac:dyDescent="0.2"/>
    <row r="19524" hidden="1" x14ac:dyDescent="0.2"/>
    <row r="19525" hidden="1" x14ac:dyDescent="0.2"/>
    <row r="19526" hidden="1" x14ac:dyDescent="0.2"/>
    <row r="19527" hidden="1" x14ac:dyDescent="0.2"/>
    <row r="19528" hidden="1" x14ac:dyDescent="0.2"/>
    <row r="19529" hidden="1" x14ac:dyDescent="0.2"/>
    <row r="19530" hidden="1" x14ac:dyDescent="0.2"/>
    <row r="19531" hidden="1" x14ac:dyDescent="0.2"/>
    <row r="19532" hidden="1" x14ac:dyDescent="0.2"/>
    <row r="19533" hidden="1" x14ac:dyDescent="0.2"/>
    <row r="19534" hidden="1" x14ac:dyDescent="0.2"/>
    <row r="19535" hidden="1" x14ac:dyDescent="0.2"/>
    <row r="19536" hidden="1" x14ac:dyDescent="0.2"/>
    <row r="19537" hidden="1" x14ac:dyDescent="0.2"/>
    <row r="19538" hidden="1" x14ac:dyDescent="0.2"/>
    <row r="19539" hidden="1" x14ac:dyDescent="0.2"/>
    <row r="19540" hidden="1" x14ac:dyDescent="0.2"/>
    <row r="19541" hidden="1" x14ac:dyDescent="0.2"/>
    <row r="19542" hidden="1" x14ac:dyDescent="0.2"/>
    <row r="19543" hidden="1" x14ac:dyDescent="0.2"/>
    <row r="19544" hidden="1" x14ac:dyDescent="0.2"/>
    <row r="19545" hidden="1" x14ac:dyDescent="0.2"/>
    <row r="19546" hidden="1" x14ac:dyDescent="0.2"/>
    <row r="19547" hidden="1" x14ac:dyDescent="0.2"/>
    <row r="19548" hidden="1" x14ac:dyDescent="0.2"/>
    <row r="19549" hidden="1" x14ac:dyDescent="0.2"/>
    <row r="19550" hidden="1" x14ac:dyDescent="0.2"/>
    <row r="19551" hidden="1" x14ac:dyDescent="0.2"/>
    <row r="19552" hidden="1" x14ac:dyDescent="0.2"/>
    <row r="19553" hidden="1" x14ac:dyDescent="0.2"/>
    <row r="19554" hidden="1" x14ac:dyDescent="0.2"/>
    <row r="19555" hidden="1" x14ac:dyDescent="0.2"/>
    <row r="19556" hidden="1" x14ac:dyDescent="0.2"/>
    <row r="19557" hidden="1" x14ac:dyDescent="0.2"/>
    <row r="19558" hidden="1" x14ac:dyDescent="0.2"/>
    <row r="19559" hidden="1" x14ac:dyDescent="0.2"/>
    <row r="19560" hidden="1" x14ac:dyDescent="0.2"/>
    <row r="19561" hidden="1" x14ac:dyDescent="0.2"/>
    <row r="19562" hidden="1" x14ac:dyDescent="0.2"/>
    <row r="19563" hidden="1" x14ac:dyDescent="0.2"/>
    <row r="19564" hidden="1" x14ac:dyDescent="0.2"/>
    <row r="19565" hidden="1" x14ac:dyDescent="0.2"/>
    <row r="19566" hidden="1" x14ac:dyDescent="0.2"/>
    <row r="19567" hidden="1" x14ac:dyDescent="0.2"/>
    <row r="19568" hidden="1" x14ac:dyDescent="0.2"/>
    <row r="19569" hidden="1" x14ac:dyDescent="0.2"/>
    <row r="19570" hidden="1" x14ac:dyDescent="0.2"/>
    <row r="19571" hidden="1" x14ac:dyDescent="0.2"/>
    <row r="19572" hidden="1" x14ac:dyDescent="0.2"/>
    <row r="19573" hidden="1" x14ac:dyDescent="0.2"/>
    <row r="19574" hidden="1" x14ac:dyDescent="0.2"/>
    <row r="19575" hidden="1" x14ac:dyDescent="0.2"/>
    <row r="19576" hidden="1" x14ac:dyDescent="0.2"/>
    <row r="19577" hidden="1" x14ac:dyDescent="0.2"/>
    <row r="19578" hidden="1" x14ac:dyDescent="0.2"/>
    <row r="19579" hidden="1" x14ac:dyDescent="0.2"/>
    <row r="19580" hidden="1" x14ac:dyDescent="0.2"/>
    <row r="19581" hidden="1" x14ac:dyDescent="0.2"/>
    <row r="19582" hidden="1" x14ac:dyDescent="0.2"/>
    <row r="19583" hidden="1" x14ac:dyDescent="0.2"/>
    <row r="19584" hidden="1" x14ac:dyDescent="0.2"/>
    <row r="19585" hidden="1" x14ac:dyDescent="0.2"/>
    <row r="19586" hidden="1" x14ac:dyDescent="0.2"/>
    <row r="19587" hidden="1" x14ac:dyDescent="0.2"/>
    <row r="19588" hidden="1" x14ac:dyDescent="0.2"/>
    <row r="19589" hidden="1" x14ac:dyDescent="0.2"/>
    <row r="19590" hidden="1" x14ac:dyDescent="0.2"/>
    <row r="19591" hidden="1" x14ac:dyDescent="0.2"/>
    <row r="19592" hidden="1" x14ac:dyDescent="0.2"/>
    <row r="19593" hidden="1" x14ac:dyDescent="0.2"/>
    <row r="19594" hidden="1" x14ac:dyDescent="0.2"/>
    <row r="19595" hidden="1" x14ac:dyDescent="0.2"/>
    <row r="19596" hidden="1" x14ac:dyDescent="0.2"/>
    <row r="19597" hidden="1" x14ac:dyDescent="0.2"/>
    <row r="19598" hidden="1" x14ac:dyDescent="0.2"/>
    <row r="19599" hidden="1" x14ac:dyDescent="0.2"/>
    <row r="19600" hidden="1" x14ac:dyDescent="0.2"/>
    <row r="19601" hidden="1" x14ac:dyDescent="0.2"/>
    <row r="19602" hidden="1" x14ac:dyDescent="0.2"/>
    <row r="19603" hidden="1" x14ac:dyDescent="0.2"/>
    <row r="19604" hidden="1" x14ac:dyDescent="0.2"/>
    <row r="19605" hidden="1" x14ac:dyDescent="0.2"/>
    <row r="19606" hidden="1" x14ac:dyDescent="0.2"/>
    <row r="19607" hidden="1" x14ac:dyDescent="0.2"/>
    <row r="19608" hidden="1" x14ac:dyDescent="0.2"/>
    <row r="19609" hidden="1" x14ac:dyDescent="0.2"/>
    <row r="19610" hidden="1" x14ac:dyDescent="0.2"/>
    <row r="19611" hidden="1" x14ac:dyDescent="0.2"/>
    <row r="19612" hidden="1" x14ac:dyDescent="0.2"/>
    <row r="19613" hidden="1" x14ac:dyDescent="0.2"/>
    <row r="19614" hidden="1" x14ac:dyDescent="0.2"/>
    <row r="19615" hidden="1" x14ac:dyDescent="0.2"/>
    <row r="19616" hidden="1" x14ac:dyDescent="0.2"/>
    <row r="19617" hidden="1" x14ac:dyDescent="0.2"/>
    <row r="19618" hidden="1" x14ac:dyDescent="0.2"/>
    <row r="19619" hidden="1" x14ac:dyDescent="0.2"/>
    <row r="19620" hidden="1" x14ac:dyDescent="0.2"/>
    <row r="19621" hidden="1" x14ac:dyDescent="0.2"/>
    <row r="19622" hidden="1" x14ac:dyDescent="0.2"/>
    <row r="19623" hidden="1" x14ac:dyDescent="0.2"/>
    <row r="19624" hidden="1" x14ac:dyDescent="0.2"/>
    <row r="19625" hidden="1" x14ac:dyDescent="0.2"/>
    <row r="19626" hidden="1" x14ac:dyDescent="0.2"/>
    <row r="19627" hidden="1" x14ac:dyDescent="0.2"/>
    <row r="19628" hidden="1" x14ac:dyDescent="0.2"/>
    <row r="19629" hidden="1" x14ac:dyDescent="0.2"/>
    <row r="19630" hidden="1" x14ac:dyDescent="0.2"/>
    <row r="19631" hidden="1" x14ac:dyDescent="0.2"/>
    <row r="19632" hidden="1" x14ac:dyDescent="0.2"/>
    <row r="19633" hidden="1" x14ac:dyDescent="0.2"/>
    <row r="19634" hidden="1" x14ac:dyDescent="0.2"/>
    <row r="19635" hidden="1" x14ac:dyDescent="0.2"/>
    <row r="19636" hidden="1" x14ac:dyDescent="0.2"/>
    <row r="19637" hidden="1" x14ac:dyDescent="0.2"/>
    <row r="19638" hidden="1" x14ac:dyDescent="0.2"/>
    <row r="19639" hidden="1" x14ac:dyDescent="0.2"/>
    <row r="19640" hidden="1" x14ac:dyDescent="0.2"/>
    <row r="19641" hidden="1" x14ac:dyDescent="0.2"/>
    <row r="19642" hidden="1" x14ac:dyDescent="0.2"/>
    <row r="19643" hidden="1" x14ac:dyDescent="0.2"/>
    <row r="19644" hidden="1" x14ac:dyDescent="0.2"/>
    <row r="19645" hidden="1" x14ac:dyDescent="0.2"/>
    <row r="19646" hidden="1" x14ac:dyDescent="0.2"/>
    <row r="19647" hidden="1" x14ac:dyDescent="0.2"/>
    <row r="19648" hidden="1" x14ac:dyDescent="0.2"/>
    <row r="19649" hidden="1" x14ac:dyDescent="0.2"/>
    <row r="19650" hidden="1" x14ac:dyDescent="0.2"/>
    <row r="19651" hidden="1" x14ac:dyDescent="0.2"/>
    <row r="19652" hidden="1" x14ac:dyDescent="0.2"/>
    <row r="19653" hidden="1" x14ac:dyDescent="0.2"/>
    <row r="19654" hidden="1" x14ac:dyDescent="0.2"/>
    <row r="19655" hidden="1" x14ac:dyDescent="0.2"/>
    <row r="19656" hidden="1" x14ac:dyDescent="0.2"/>
    <row r="19657" hidden="1" x14ac:dyDescent="0.2"/>
    <row r="19658" hidden="1" x14ac:dyDescent="0.2"/>
    <row r="19659" hidden="1" x14ac:dyDescent="0.2"/>
    <row r="19660" hidden="1" x14ac:dyDescent="0.2"/>
    <row r="19661" hidden="1" x14ac:dyDescent="0.2"/>
    <row r="19662" hidden="1" x14ac:dyDescent="0.2"/>
    <row r="19663" hidden="1" x14ac:dyDescent="0.2"/>
    <row r="19664" hidden="1" x14ac:dyDescent="0.2"/>
    <row r="19665" hidden="1" x14ac:dyDescent="0.2"/>
    <row r="19666" hidden="1" x14ac:dyDescent="0.2"/>
    <row r="19667" hidden="1" x14ac:dyDescent="0.2"/>
    <row r="19668" hidden="1" x14ac:dyDescent="0.2"/>
    <row r="19669" hidden="1" x14ac:dyDescent="0.2"/>
    <row r="19670" hidden="1" x14ac:dyDescent="0.2"/>
    <row r="19671" hidden="1" x14ac:dyDescent="0.2"/>
    <row r="19672" hidden="1" x14ac:dyDescent="0.2"/>
    <row r="19673" hidden="1" x14ac:dyDescent="0.2"/>
    <row r="19674" hidden="1" x14ac:dyDescent="0.2"/>
    <row r="19675" hidden="1" x14ac:dyDescent="0.2"/>
    <row r="19676" hidden="1" x14ac:dyDescent="0.2"/>
    <row r="19677" hidden="1" x14ac:dyDescent="0.2"/>
    <row r="19678" hidden="1" x14ac:dyDescent="0.2"/>
    <row r="19679" hidden="1" x14ac:dyDescent="0.2"/>
    <row r="19680" hidden="1" x14ac:dyDescent="0.2"/>
    <row r="19681" hidden="1" x14ac:dyDescent="0.2"/>
    <row r="19682" hidden="1" x14ac:dyDescent="0.2"/>
    <row r="19683" hidden="1" x14ac:dyDescent="0.2"/>
    <row r="19684" hidden="1" x14ac:dyDescent="0.2"/>
    <row r="19685" hidden="1" x14ac:dyDescent="0.2"/>
    <row r="19686" hidden="1" x14ac:dyDescent="0.2"/>
    <row r="19687" hidden="1" x14ac:dyDescent="0.2"/>
    <row r="19688" hidden="1" x14ac:dyDescent="0.2"/>
    <row r="19689" hidden="1" x14ac:dyDescent="0.2"/>
    <row r="19690" hidden="1" x14ac:dyDescent="0.2"/>
    <row r="19691" hidden="1" x14ac:dyDescent="0.2"/>
    <row r="19692" hidden="1" x14ac:dyDescent="0.2"/>
    <row r="19693" hidden="1" x14ac:dyDescent="0.2"/>
    <row r="19694" hidden="1" x14ac:dyDescent="0.2"/>
    <row r="19695" hidden="1" x14ac:dyDescent="0.2"/>
    <row r="19696" hidden="1" x14ac:dyDescent="0.2"/>
    <row r="19697" hidden="1" x14ac:dyDescent="0.2"/>
    <row r="19698" hidden="1" x14ac:dyDescent="0.2"/>
    <row r="19699" hidden="1" x14ac:dyDescent="0.2"/>
    <row r="19700" hidden="1" x14ac:dyDescent="0.2"/>
    <row r="19701" hidden="1" x14ac:dyDescent="0.2"/>
    <row r="19702" hidden="1" x14ac:dyDescent="0.2"/>
    <row r="19703" hidden="1" x14ac:dyDescent="0.2"/>
    <row r="19704" hidden="1" x14ac:dyDescent="0.2"/>
    <row r="19705" hidden="1" x14ac:dyDescent="0.2"/>
    <row r="19706" hidden="1" x14ac:dyDescent="0.2"/>
    <row r="19707" hidden="1" x14ac:dyDescent="0.2"/>
    <row r="19708" hidden="1" x14ac:dyDescent="0.2"/>
    <row r="19709" hidden="1" x14ac:dyDescent="0.2"/>
    <row r="19710" hidden="1" x14ac:dyDescent="0.2"/>
    <row r="19711" hidden="1" x14ac:dyDescent="0.2"/>
    <row r="19712" hidden="1" x14ac:dyDescent="0.2"/>
    <row r="19713" hidden="1" x14ac:dyDescent="0.2"/>
    <row r="19714" hidden="1" x14ac:dyDescent="0.2"/>
    <row r="19715" hidden="1" x14ac:dyDescent="0.2"/>
    <row r="19716" hidden="1" x14ac:dyDescent="0.2"/>
    <row r="19717" hidden="1" x14ac:dyDescent="0.2"/>
    <row r="19718" hidden="1" x14ac:dyDescent="0.2"/>
    <row r="19719" hidden="1" x14ac:dyDescent="0.2"/>
    <row r="19720" hidden="1" x14ac:dyDescent="0.2"/>
    <row r="19721" hidden="1" x14ac:dyDescent="0.2"/>
    <row r="19722" hidden="1" x14ac:dyDescent="0.2"/>
    <row r="19723" hidden="1" x14ac:dyDescent="0.2"/>
    <row r="19724" hidden="1" x14ac:dyDescent="0.2"/>
    <row r="19725" hidden="1" x14ac:dyDescent="0.2"/>
    <row r="19726" hidden="1" x14ac:dyDescent="0.2"/>
    <row r="19727" hidden="1" x14ac:dyDescent="0.2"/>
    <row r="19728" hidden="1" x14ac:dyDescent="0.2"/>
    <row r="19729" hidden="1" x14ac:dyDescent="0.2"/>
    <row r="19730" hidden="1" x14ac:dyDescent="0.2"/>
    <row r="19731" hidden="1" x14ac:dyDescent="0.2"/>
    <row r="19732" hidden="1" x14ac:dyDescent="0.2"/>
    <row r="19733" hidden="1" x14ac:dyDescent="0.2"/>
    <row r="19734" hidden="1" x14ac:dyDescent="0.2"/>
    <row r="19735" hidden="1" x14ac:dyDescent="0.2"/>
    <row r="19736" hidden="1" x14ac:dyDescent="0.2"/>
    <row r="19737" hidden="1" x14ac:dyDescent="0.2"/>
    <row r="19738" hidden="1" x14ac:dyDescent="0.2"/>
    <row r="19739" hidden="1" x14ac:dyDescent="0.2"/>
    <row r="19740" hidden="1" x14ac:dyDescent="0.2"/>
    <row r="19741" hidden="1" x14ac:dyDescent="0.2"/>
    <row r="19742" hidden="1" x14ac:dyDescent="0.2"/>
    <row r="19743" hidden="1" x14ac:dyDescent="0.2"/>
    <row r="19744" hidden="1" x14ac:dyDescent="0.2"/>
    <row r="19745" hidden="1" x14ac:dyDescent="0.2"/>
    <row r="19746" hidden="1" x14ac:dyDescent="0.2"/>
    <row r="19747" hidden="1" x14ac:dyDescent="0.2"/>
    <row r="19748" hidden="1" x14ac:dyDescent="0.2"/>
    <row r="19749" hidden="1" x14ac:dyDescent="0.2"/>
    <row r="19750" hidden="1" x14ac:dyDescent="0.2"/>
    <row r="19751" hidden="1" x14ac:dyDescent="0.2"/>
    <row r="19752" hidden="1" x14ac:dyDescent="0.2"/>
    <row r="19753" hidden="1" x14ac:dyDescent="0.2"/>
    <row r="19754" hidden="1" x14ac:dyDescent="0.2"/>
    <row r="19755" hidden="1" x14ac:dyDescent="0.2"/>
    <row r="19756" hidden="1" x14ac:dyDescent="0.2"/>
    <row r="19757" hidden="1" x14ac:dyDescent="0.2"/>
    <row r="19758" hidden="1" x14ac:dyDescent="0.2"/>
    <row r="19759" hidden="1" x14ac:dyDescent="0.2"/>
    <row r="19760" hidden="1" x14ac:dyDescent="0.2"/>
    <row r="19761" hidden="1" x14ac:dyDescent="0.2"/>
    <row r="19762" hidden="1" x14ac:dyDescent="0.2"/>
    <row r="19763" hidden="1" x14ac:dyDescent="0.2"/>
    <row r="19764" hidden="1" x14ac:dyDescent="0.2"/>
    <row r="19765" hidden="1" x14ac:dyDescent="0.2"/>
    <row r="19766" hidden="1" x14ac:dyDescent="0.2"/>
    <row r="19767" hidden="1" x14ac:dyDescent="0.2"/>
    <row r="19768" hidden="1" x14ac:dyDescent="0.2"/>
    <row r="19769" hidden="1" x14ac:dyDescent="0.2"/>
    <row r="19770" hidden="1" x14ac:dyDescent="0.2"/>
    <row r="19771" hidden="1" x14ac:dyDescent="0.2"/>
    <row r="19772" hidden="1" x14ac:dyDescent="0.2"/>
    <row r="19773" hidden="1" x14ac:dyDescent="0.2"/>
    <row r="19774" hidden="1" x14ac:dyDescent="0.2"/>
    <row r="19775" hidden="1" x14ac:dyDescent="0.2"/>
    <row r="19776" hidden="1" x14ac:dyDescent="0.2"/>
    <row r="19777" hidden="1" x14ac:dyDescent="0.2"/>
    <row r="19778" hidden="1" x14ac:dyDescent="0.2"/>
    <row r="19779" hidden="1" x14ac:dyDescent="0.2"/>
    <row r="19780" hidden="1" x14ac:dyDescent="0.2"/>
    <row r="19781" hidden="1" x14ac:dyDescent="0.2"/>
    <row r="19782" hidden="1" x14ac:dyDescent="0.2"/>
    <row r="19783" hidden="1" x14ac:dyDescent="0.2"/>
    <row r="19784" hidden="1" x14ac:dyDescent="0.2"/>
    <row r="19785" hidden="1" x14ac:dyDescent="0.2"/>
    <row r="19786" hidden="1" x14ac:dyDescent="0.2"/>
    <row r="19787" hidden="1" x14ac:dyDescent="0.2"/>
    <row r="19788" hidden="1" x14ac:dyDescent="0.2"/>
    <row r="19789" hidden="1" x14ac:dyDescent="0.2"/>
    <row r="19790" hidden="1" x14ac:dyDescent="0.2"/>
    <row r="19791" hidden="1" x14ac:dyDescent="0.2"/>
    <row r="19792" hidden="1" x14ac:dyDescent="0.2"/>
    <row r="19793" hidden="1" x14ac:dyDescent="0.2"/>
    <row r="19794" hidden="1" x14ac:dyDescent="0.2"/>
    <row r="19795" hidden="1" x14ac:dyDescent="0.2"/>
    <row r="19796" hidden="1" x14ac:dyDescent="0.2"/>
    <row r="19797" hidden="1" x14ac:dyDescent="0.2"/>
    <row r="19798" hidden="1" x14ac:dyDescent="0.2"/>
    <row r="19799" hidden="1" x14ac:dyDescent="0.2"/>
    <row r="19800" hidden="1" x14ac:dyDescent="0.2"/>
    <row r="19801" hidden="1" x14ac:dyDescent="0.2"/>
    <row r="19802" hidden="1" x14ac:dyDescent="0.2"/>
    <row r="19803" hidden="1" x14ac:dyDescent="0.2"/>
    <row r="19804" hidden="1" x14ac:dyDescent="0.2"/>
    <row r="19805" hidden="1" x14ac:dyDescent="0.2"/>
    <row r="19806" hidden="1" x14ac:dyDescent="0.2"/>
    <row r="19807" hidden="1" x14ac:dyDescent="0.2"/>
    <row r="19808" hidden="1" x14ac:dyDescent="0.2"/>
    <row r="19809" hidden="1" x14ac:dyDescent="0.2"/>
    <row r="19810" hidden="1" x14ac:dyDescent="0.2"/>
    <row r="19811" hidden="1" x14ac:dyDescent="0.2"/>
    <row r="19812" hidden="1" x14ac:dyDescent="0.2"/>
    <row r="19813" hidden="1" x14ac:dyDescent="0.2"/>
    <row r="19814" hidden="1" x14ac:dyDescent="0.2"/>
    <row r="19815" hidden="1" x14ac:dyDescent="0.2"/>
    <row r="19816" hidden="1" x14ac:dyDescent="0.2"/>
    <row r="19817" hidden="1" x14ac:dyDescent="0.2"/>
    <row r="19818" hidden="1" x14ac:dyDescent="0.2"/>
    <row r="19819" hidden="1" x14ac:dyDescent="0.2"/>
    <row r="19820" hidden="1" x14ac:dyDescent="0.2"/>
    <row r="19821" hidden="1" x14ac:dyDescent="0.2"/>
    <row r="19822" hidden="1" x14ac:dyDescent="0.2"/>
    <row r="19823" hidden="1" x14ac:dyDescent="0.2"/>
    <row r="19824" hidden="1" x14ac:dyDescent="0.2"/>
    <row r="19825" hidden="1" x14ac:dyDescent="0.2"/>
    <row r="19826" hidden="1" x14ac:dyDescent="0.2"/>
    <row r="19827" hidden="1" x14ac:dyDescent="0.2"/>
    <row r="19828" hidden="1" x14ac:dyDescent="0.2"/>
    <row r="19829" hidden="1" x14ac:dyDescent="0.2"/>
    <row r="19830" hidden="1" x14ac:dyDescent="0.2"/>
    <row r="19831" hidden="1" x14ac:dyDescent="0.2"/>
    <row r="19832" hidden="1" x14ac:dyDescent="0.2"/>
    <row r="19833" hidden="1" x14ac:dyDescent="0.2"/>
    <row r="19834" hidden="1" x14ac:dyDescent="0.2"/>
    <row r="19835" hidden="1" x14ac:dyDescent="0.2"/>
    <row r="19836" hidden="1" x14ac:dyDescent="0.2"/>
    <row r="19837" hidden="1" x14ac:dyDescent="0.2"/>
    <row r="19838" hidden="1" x14ac:dyDescent="0.2"/>
    <row r="19839" hidden="1" x14ac:dyDescent="0.2"/>
    <row r="19840" hidden="1" x14ac:dyDescent="0.2"/>
    <row r="19841" hidden="1" x14ac:dyDescent="0.2"/>
    <row r="19842" hidden="1" x14ac:dyDescent="0.2"/>
    <row r="19843" hidden="1" x14ac:dyDescent="0.2"/>
    <row r="19844" hidden="1" x14ac:dyDescent="0.2"/>
    <row r="19845" hidden="1" x14ac:dyDescent="0.2"/>
    <row r="19846" hidden="1" x14ac:dyDescent="0.2"/>
    <row r="19847" hidden="1" x14ac:dyDescent="0.2"/>
    <row r="19848" hidden="1" x14ac:dyDescent="0.2"/>
    <row r="19849" hidden="1" x14ac:dyDescent="0.2"/>
    <row r="19850" hidden="1" x14ac:dyDescent="0.2"/>
    <row r="19851" hidden="1" x14ac:dyDescent="0.2"/>
    <row r="19852" hidden="1" x14ac:dyDescent="0.2"/>
    <row r="19853" hidden="1" x14ac:dyDescent="0.2"/>
    <row r="19854" hidden="1" x14ac:dyDescent="0.2"/>
    <row r="19855" hidden="1" x14ac:dyDescent="0.2"/>
    <row r="19856" hidden="1" x14ac:dyDescent="0.2"/>
    <row r="19857" hidden="1" x14ac:dyDescent="0.2"/>
    <row r="19858" hidden="1" x14ac:dyDescent="0.2"/>
    <row r="19859" hidden="1" x14ac:dyDescent="0.2"/>
    <row r="19860" hidden="1" x14ac:dyDescent="0.2"/>
    <row r="19861" hidden="1" x14ac:dyDescent="0.2"/>
    <row r="19862" hidden="1" x14ac:dyDescent="0.2"/>
    <row r="19863" hidden="1" x14ac:dyDescent="0.2"/>
    <row r="19864" hidden="1" x14ac:dyDescent="0.2"/>
    <row r="19865" hidden="1" x14ac:dyDescent="0.2"/>
    <row r="19866" hidden="1" x14ac:dyDescent="0.2"/>
    <row r="19867" hidden="1" x14ac:dyDescent="0.2"/>
    <row r="19868" hidden="1" x14ac:dyDescent="0.2"/>
    <row r="19869" hidden="1" x14ac:dyDescent="0.2"/>
    <row r="19870" hidden="1" x14ac:dyDescent="0.2"/>
    <row r="19871" hidden="1" x14ac:dyDescent="0.2"/>
    <row r="19872" hidden="1" x14ac:dyDescent="0.2"/>
    <row r="19873" hidden="1" x14ac:dyDescent="0.2"/>
    <row r="19874" hidden="1" x14ac:dyDescent="0.2"/>
    <row r="19875" hidden="1" x14ac:dyDescent="0.2"/>
    <row r="19876" hidden="1" x14ac:dyDescent="0.2"/>
    <row r="19877" hidden="1" x14ac:dyDescent="0.2"/>
    <row r="19878" hidden="1" x14ac:dyDescent="0.2"/>
    <row r="19879" hidden="1" x14ac:dyDescent="0.2"/>
    <row r="19880" hidden="1" x14ac:dyDescent="0.2"/>
    <row r="19881" hidden="1" x14ac:dyDescent="0.2"/>
    <row r="19882" hidden="1" x14ac:dyDescent="0.2"/>
    <row r="19883" hidden="1" x14ac:dyDescent="0.2"/>
    <row r="19884" hidden="1" x14ac:dyDescent="0.2"/>
    <row r="19885" hidden="1" x14ac:dyDescent="0.2"/>
    <row r="19886" hidden="1" x14ac:dyDescent="0.2"/>
    <row r="19887" hidden="1" x14ac:dyDescent="0.2"/>
    <row r="19888" hidden="1" x14ac:dyDescent="0.2"/>
    <row r="19889" hidden="1" x14ac:dyDescent="0.2"/>
    <row r="19890" hidden="1" x14ac:dyDescent="0.2"/>
    <row r="19891" hidden="1" x14ac:dyDescent="0.2"/>
    <row r="19892" hidden="1" x14ac:dyDescent="0.2"/>
    <row r="19893" hidden="1" x14ac:dyDescent="0.2"/>
    <row r="19894" hidden="1" x14ac:dyDescent="0.2"/>
    <row r="19895" hidden="1" x14ac:dyDescent="0.2"/>
    <row r="19896" hidden="1" x14ac:dyDescent="0.2"/>
    <row r="19897" hidden="1" x14ac:dyDescent="0.2"/>
    <row r="19898" hidden="1" x14ac:dyDescent="0.2"/>
    <row r="19899" hidden="1" x14ac:dyDescent="0.2"/>
    <row r="19900" hidden="1" x14ac:dyDescent="0.2"/>
    <row r="19901" hidden="1" x14ac:dyDescent="0.2"/>
    <row r="19902" hidden="1" x14ac:dyDescent="0.2"/>
    <row r="19903" hidden="1" x14ac:dyDescent="0.2"/>
    <row r="19904" hidden="1" x14ac:dyDescent="0.2"/>
    <row r="19905" hidden="1" x14ac:dyDescent="0.2"/>
    <row r="19906" hidden="1" x14ac:dyDescent="0.2"/>
    <row r="19907" hidden="1" x14ac:dyDescent="0.2"/>
    <row r="19908" hidden="1" x14ac:dyDescent="0.2"/>
    <row r="19909" hidden="1" x14ac:dyDescent="0.2"/>
    <row r="19910" hidden="1" x14ac:dyDescent="0.2"/>
    <row r="19911" hidden="1" x14ac:dyDescent="0.2"/>
    <row r="19912" hidden="1" x14ac:dyDescent="0.2"/>
    <row r="19913" hidden="1" x14ac:dyDescent="0.2"/>
    <row r="19914" hidden="1" x14ac:dyDescent="0.2"/>
    <row r="19915" hidden="1" x14ac:dyDescent="0.2"/>
    <row r="19916" hidden="1" x14ac:dyDescent="0.2"/>
    <row r="19917" hidden="1" x14ac:dyDescent="0.2"/>
    <row r="19918" hidden="1" x14ac:dyDescent="0.2"/>
    <row r="19919" hidden="1" x14ac:dyDescent="0.2"/>
    <row r="19920" hidden="1" x14ac:dyDescent="0.2"/>
    <row r="19921" hidden="1" x14ac:dyDescent="0.2"/>
    <row r="19922" hidden="1" x14ac:dyDescent="0.2"/>
    <row r="19923" hidden="1" x14ac:dyDescent="0.2"/>
    <row r="19924" hidden="1" x14ac:dyDescent="0.2"/>
    <row r="19925" hidden="1" x14ac:dyDescent="0.2"/>
    <row r="19926" hidden="1" x14ac:dyDescent="0.2"/>
    <row r="19927" hidden="1" x14ac:dyDescent="0.2"/>
    <row r="19928" hidden="1" x14ac:dyDescent="0.2"/>
    <row r="19929" hidden="1" x14ac:dyDescent="0.2"/>
    <row r="19930" hidden="1" x14ac:dyDescent="0.2"/>
    <row r="19931" hidden="1" x14ac:dyDescent="0.2"/>
    <row r="19932" hidden="1" x14ac:dyDescent="0.2"/>
    <row r="19933" hidden="1" x14ac:dyDescent="0.2"/>
    <row r="19934" hidden="1" x14ac:dyDescent="0.2"/>
    <row r="19935" hidden="1" x14ac:dyDescent="0.2"/>
    <row r="19936" hidden="1" x14ac:dyDescent="0.2"/>
    <row r="19937" hidden="1" x14ac:dyDescent="0.2"/>
    <row r="19938" hidden="1" x14ac:dyDescent="0.2"/>
    <row r="19939" hidden="1" x14ac:dyDescent="0.2"/>
    <row r="19940" hidden="1" x14ac:dyDescent="0.2"/>
    <row r="19941" hidden="1" x14ac:dyDescent="0.2"/>
    <row r="19942" hidden="1" x14ac:dyDescent="0.2"/>
    <row r="19943" hidden="1" x14ac:dyDescent="0.2"/>
    <row r="19944" hidden="1" x14ac:dyDescent="0.2"/>
    <row r="19945" hidden="1" x14ac:dyDescent="0.2"/>
    <row r="19946" hidden="1" x14ac:dyDescent="0.2"/>
    <row r="19947" hidden="1" x14ac:dyDescent="0.2"/>
    <row r="19948" hidden="1" x14ac:dyDescent="0.2"/>
    <row r="19949" hidden="1" x14ac:dyDescent="0.2"/>
    <row r="19950" hidden="1" x14ac:dyDescent="0.2"/>
    <row r="19951" hidden="1" x14ac:dyDescent="0.2"/>
    <row r="19952" hidden="1" x14ac:dyDescent="0.2"/>
    <row r="19953" hidden="1" x14ac:dyDescent="0.2"/>
    <row r="19954" hidden="1" x14ac:dyDescent="0.2"/>
    <row r="19955" hidden="1" x14ac:dyDescent="0.2"/>
    <row r="19956" hidden="1" x14ac:dyDescent="0.2"/>
    <row r="19957" hidden="1" x14ac:dyDescent="0.2"/>
    <row r="19958" hidden="1" x14ac:dyDescent="0.2"/>
    <row r="19959" hidden="1" x14ac:dyDescent="0.2"/>
    <row r="19960" hidden="1" x14ac:dyDescent="0.2"/>
    <row r="19961" hidden="1" x14ac:dyDescent="0.2"/>
    <row r="19962" hidden="1" x14ac:dyDescent="0.2"/>
    <row r="19963" hidden="1" x14ac:dyDescent="0.2"/>
    <row r="19964" hidden="1" x14ac:dyDescent="0.2"/>
    <row r="19965" hidden="1" x14ac:dyDescent="0.2"/>
    <row r="19966" hidden="1" x14ac:dyDescent="0.2"/>
    <row r="19967" hidden="1" x14ac:dyDescent="0.2"/>
    <row r="19968" hidden="1" x14ac:dyDescent="0.2"/>
    <row r="19969" hidden="1" x14ac:dyDescent="0.2"/>
    <row r="19970" hidden="1" x14ac:dyDescent="0.2"/>
    <row r="19971" hidden="1" x14ac:dyDescent="0.2"/>
    <row r="19972" hidden="1" x14ac:dyDescent="0.2"/>
    <row r="19973" hidden="1" x14ac:dyDescent="0.2"/>
    <row r="19974" hidden="1" x14ac:dyDescent="0.2"/>
    <row r="19975" hidden="1" x14ac:dyDescent="0.2"/>
    <row r="19976" hidden="1" x14ac:dyDescent="0.2"/>
    <row r="19977" hidden="1" x14ac:dyDescent="0.2"/>
    <row r="19978" hidden="1" x14ac:dyDescent="0.2"/>
    <row r="19979" hidden="1" x14ac:dyDescent="0.2"/>
    <row r="19980" hidden="1" x14ac:dyDescent="0.2"/>
    <row r="19981" hidden="1" x14ac:dyDescent="0.2"/>
    <row r="19982" hidden="1" x14ac:dyDescent="0.2"/>
    <row r="19983" hidden="1" x14ac:dyDescent="0.2"/>
    <row r="19984" hidden="1" x14ac:dyDescent="0.2"/>
    <row r="19985" hidden="1" x14ac:dyDescent="0.2"/>
    <row r="19986" hidden="1" x14ac:dyDescent="0.2"/>
    <row r="19987" hidden="1" x14ac:dyDescent="0.2"/>
    <row r="19988" hidden="1" x14ac:dyDescent="0.2"/>
    <row r="19989" hidden="1" x14ac:dyDescent="0.2"/>
    <row r="19990" hidden="1" x14ac:dyDescent="0.2"/>
    <row r="19991" hidden="1" x14ac:dyDescent="0.2"/>
    <row r="19992" hidden="1" x14ac:dyDescent="0.2"/>
    <row r="19993" hidden="1" x14ac:dyDescent="0.2"/>
    <row r="19994" hidden="1" x14ac:dyDescent="0.2"/>
    <row r="19995" hidden="1" x14ac:dyDescent="0.2"/>
    <row r="19996" hidden="1" x14ac:dyDescent="0.2"/>
    <row r="19997" hidden="1" x14ac:dyDescent="0.2"/>
    <row r="19998" hidden="1" x14ac:dyDescent="0.2"/>
    <row r="19999" hidden="1" x14ac:dyDescent="0.2"/>
    <row r="20000" hidden="1" x14ac:dyDescent="0.2"/>
    <row r="20001" hidden="1" x14ac:dyDescent="0.2"/>
    <row r="20002" hidden="1" x14ac:dyDescent="0.2"/>
    <row r="20003" hidden="1" x14ac:dyDescent="0.2"/>
    <row r="20004" hidden="1" x14ac:dyDescent="0.2"/>
    <row r="20005" hidden="1" x14ac:dyDescent="0.2"/>
    <row r="20006" hidden="1" x14ac:dyDescent="0.2"/>
    <row r="20007" hidden="1" x14ac:dyDescent="0.2"/>
    <row r="20008" hidden="1" x14ac:dyDescent="0.2"/>
    <row r="20009" hidden="1" x14ac:dyDescent="0.2"/>
    <row r="20010" hidden="1" x14ac:dyDescent="0.2"/>
    <row r="20011" hidden="1" x14ac:dyDescent="0.2"/>
    <row r="20012" hidden="1" x14ac:dyDescent="0.2"/>
    <row r="20013" hidden="1" x14ac:dyDescent="0.2"/>
    <row r="20014" hidden="1" x14ac:dyDescent="0.2"/>
    <row r="20015" hidden="1" x14ac:dyDescent="0.2"/>
    <row r="20016" hidden="1" x14ac:dyDescent="0.2"/>
    <row r="20017" hidden="1" x14ac:dyDescent="0.2"/>
    <row r="20018" hidden="1" x14ac:dyDescent="0.2"/>
    <row r="20019" hidden="1" x14ac:dyDescent="0.2"/>
    <row r="20020" hidden="1" x14ac:dyDescent="0.2"/>
    <row r="20021" hidden="1" x14ac:dyDescent="0.2"/>
    <row r="20022" hidden="1" x14ac:dyDescent="0.2"/>
    <row r="20023" hidden="1" x14ac:dyDescent="0.2"/>
    <row r="20024" hidden="1" x14ac:dyDescent="0.2"/>
    <row r="20025" hidden="1" x14ac:dyDescent="0.2"/>
    <row r="20026" hidden="1" x14ac:dyDescent="0.2"/>
    <row r="20027" hidden="1" x14ac:dyDescent="0.2"/>
    <row r="20028" hidden="1" x14ac:dyDescent="0.2"/>
    <row r="20029" hidden="1" x14ac:dyDescent="0.2"/>
    <row r="20030" hidden="1" x14ac:dyDescent="0.2"/>
    <row r="20031" hidden="1" x14ac:dyDescent="0.2"/>
    <row r="20032" hidden="1" x14ac:dyDescent="0.2"/>
    <row r="20033" hidden="1" x14ac:dyDescent="0.2"/>
    <row r="20034" hidden="1" x14ac:dyDescent="0.2"/>
    <row r="20035" hidden="1" x14ac:dyDescent="0.2"/>
    <row r="20036" hidden="1" x14ac:dyDescent="0.2"/>
    <row r="20037" hidden="1" x14ac:dyDescent="0.2"/>
    <row r="20038" hidden="1" x14ac:dyDescent="0.2"/>
    <row r="20039" hidden="1" x14ac:dyDescent="0.2"/>
    <row r="20040" hidden="1" x14ac:dyDescent="0.2"/>
    <row r="20041" hidden="1" x14ac:dyDescent="0.2"/>
    <row r="20042" hidden="1" x14ac:dyDescent="0.2"/>
    <row r="20043" hidden="1" x14ac:dyDescent="0.2"/>
    <row r="20044" hidden="1" x14ac:dyDescent="0.2"/>
    <row r="20045" hidden="1" x14ac:dyDescent="0.2"/>
    <row r="20046" hidden="1" x14ac:dyDescent="0.2"/>
    <row r="20047" hidden="1" x14ac:dyDescent="0.2"/>
    <row r="20048" hidden="1" x14ac:dyDescent="0.2"/>
    <row r="20049" hidden="1" x14ac:dyDescent="0.2"/>
    <row r="20050" hidden="1" x14ac:dyDescent="0.2"/>
    <row r="20051" hidden="1" x14ac:dyDescent="0.2"/>
    <row r="20052" hidden="1" x14ac:dyDescent="0.2"/>
    <row r="20053" hidden="1" x14ac:dyDescent="0.2"/>
    <row r="20054" hidden="1" x14ac:dyDescent="0.2"/>
    <row r="20055" hidden="1" x14ac:dyDescent="0.2"/>
    <row r="20056" hidden="1" x14ac:dyDescent="0.2"/>
    <row r="20057" hidden="1" x14ac:dyDescent="0.2"/>
    <row r="20058" hidden="1" x14ac:dyDescent="0.2"/>
    <row r="20059" hidden="1" x14ac:dyDescent="0.2"/>
    <row r="20060" hidden="1" x14ac:dyDescent="0.2"/>
    <row r="20061" hidden="1" x14ac:dyDescent="0.2"/>
    <row r="20062" hidden="1" x14ac:dyDescent="0.2"/>
    <row r="20063" hidden="1" x14ac:dyDescent="0.2"/>
    <row r="20064" hidden="1" x14ac:dyDescent="0.2"/>
    <row r="20065" hidden="1" x14ac:dyDescent="0.2"/>
    <row r="20066" hidden="1" x14ac:dyDescent="0.2"/>
    <row r="20067" hidden="1" x14ac:dyDescent="0.2"/>
    <row r="20068" hidden="1" x14ac:dyDescent="0.2"/>
    <row r="20069" hidden="1" x14ac:dyDescent="0.2"/>
    <row r="20070" hidden="1" x14ac:dyDescent="0.2"/>
    <row r="20071" hidden="1" x14ac:dyDescent="0.2"/>
    <row r="20072" hidden="1" x14ac:dyDescent="0.2"/>
    <row r="20073" hidden="1" x14ac:dyDescent="0.2"/>
    <row r="20074" hidden="1" x14ac:dyDescent="0.2"/>
    <row r="20075" hidden="1" x14ac:dyDescent="0.2"/>
    <row r="20076" hidden="1" x14ac:dyDescent="0.2"/>
    <row r="20077" hidden="1" x14ac:dyDescent="0.2"/>
    <row r="20078" hidden="1" x14ac:dyDescent="0.2"/>
    <row r="20079" hidden="1" x14ac:dyDescent="0.2"/>
    <row r="20080" hidden="1" x14ac:dyDescent="0.2"/>
    <row r="20081" hidden="1" x14ac:dyDescent="0.2"/>
    <row r="20082" hidden="1" x14ac:dyDescent="0.2"/>
    <row r="20083" hidden="1" x14ac:dyDescent="0.2"/>
    <row r="20084" hidden="1" x14ac:dyDescent="0.2"/>
    <row r="20085" hidden="1" x14ac:dyDescent="0.2"/>
    <row r="20086" hidden="1" x14ac:dyDescent="0.2"/>
    <row r="20087" hidden="1" x14ac:dyDescent="0.2"/>
    <row r="20088" hidden="1" x14ac:dyDescent="0.2"/>
    <row r="20089" hidden="1" x14ac:dyDescent="0.2"/>
    <row r="20090" hidden="1" x14ac:dyDescent="0.2"/>
    <row r="20091" hidden="1" x14ac:dyDescent="0.2"/>
    <row r="20092" hidden="1" x14ac:dyDescent="0.2"/>
    <row r="20093" hidden="1" x14ac:dyDescent="0.2"/>
    <row r="20094" hidden="1" x14ac:dyDescent="0.2"/>
    <row r="20095" hidden="1" x14ac:dyDescent="0.2"/>
    <row r="20096" hidden="1" x14ac:dyDescent="0.2"/>
    <row r="20097" hidden="1" x14ac:dyDescent="0.2"/>
    <row r="20098" hidden="1" x14ac:dyDescent="0.2"/>
    <row r="20099" hidden="1" x14ac:dyDescent="0.2"/>
    <row r="20100" hidden="1" x14ac:dyDescent="0.2"/>
    <row r="20101" hidden="1" x14ac:dyDescent="0.2"/>
    <row r="20102" hidden="1" x14ac:dyDescent="0.2"/>
    <row r="20103" hidden="1" x14ac:dyDescent="0.2"/>
    <row r="20104" hidden="1" x14ac:dyDescent="0.2"/>
    <row r="20105" hidden="1" x14ac:dyDescent="0.2"/>
    <row r="20106" hidden="1" x14ac:dyDescent="0.2"/>
    <row r="20107" hidden="1" x14ac:dyDescent="0.2"/>
    <row r="20108" hidden="1" x14ac:dyDescent="0.2"/>
    <row r="20109" hidden="1" x14ac:dyDescent="0.2"/>
    <row r="20110" hidden="1" x14ac:dyDescent="0.2"/>
    <row r="20111" hidden="1" x14ac:dyDescent="0.2"/>
    <row r="20112" hidden="1" x14ac:dyDescent="0.2"/>
    <row r="20113" hidden="1" x14ac:dyDescent="0.2"/>
    <row r="20114" hidden="1" x14ac:dyDescent="0.2"/>
    <row r="20115" hidden="1" x14ac:dyDescent="0.2"/>
    <row r="20116" hidden="1" x14ac:dyDescent="0.2"/>
    <row r="20117" hidden="1" x14ac:dyDescent="0.2"/>
    <row r="20118" hidden="1" x14ac:dyDescent="0.2"/>
    <row r="20119" hidden="1" x14ac:dyDescent="0.2"/>
    <row r="20120" hidden="1" x14ac:dyDescent="0.2"/>
    <row r="20121" hidden="1" x14ac:dyDescent="0.2"/>
    <row r="20122" hidden="1" x14ac:dyDescent="0.2"/>
    <row r="20123" hidden="1" x14ac:dyDescent="0.2"/>
    <row r="20124" hidden="1" x14ac:dyDescent="0.2"/>
    <row r="20125" hidden="1" x14ac:dyDescent="0.2"/>
    <row r="20126" hidden="1" x14ac:dyDescent="0.2"/>
    <row r="20127" hidden="1" x14ac:dyDescent="0.2"/>
    <row r="20128" hidden="1" x14ac:dyDescent="0.2"/>
    <row r="20129" hidden="1" x14ac:dyDescent="0.2"/>
    <row r="20130" hidden="1" x14ac:dyDescent="0.2"/>
    <row r="20131" hidden="1" x14ac:dyDescent="0.2"/>
    <row r="20132" hidden="1" x14ac:dyDescent="0.2"/>
    <row r="20133" hidden="1" x14ac:dyDescent="0.2"/>
    <row r="20134" hidden="1" x14ac:dyDescent="0.2"/>
    <row r="20135" hidden="1" x14ac:dyDescent="0.2"/>
    <row r="20136" hidden="1" x14ac:dyDescent="0.2"/>
    <row r="20137" hidden="1" x14ac:dyDescent="0.2"/>
    <row r="20138" hidden="1" x14ac:dyDescent="0.2"/>
    <row r="20139" hidden="1" x14ac:dyDescent="0.2"/>
    <row r="20140" hidden="1" x14ac:dyDescent="0.2"/>
    <row r="20141" hidden="1" x14ac:dyDescent="0.2"/>
    <row r="20142" hidden="1" x14ac:dyDescent="0.2"/>
    <row r="20143" hidden="1" x14ac:dyDescent="0.2"/>
    <row r="20144" hidden="1" x14ac:dyDescent="0.2"/>
    <row r="20145" hidden="1" x14ac:dyDescent="0.2"/>
    <row r="20146" hidden="1" x14ac:dyDescent="0.2"/>
    <row r="20147" hidden="1" x14ac:dyDescent="0.2"/>
    <row r="20148" hidden="1" x14ac:dyDescent="0.2"/>
    <row r="20149" hidden="1" x14ac:dyDescent="0.2"/>
    <row r="20150" hidden="1" x14ac:dyDescent="0.2"/>
    <row r="20151" hidden="1" x14ac:dyDescent="0.2"/>
    <row r="20152" hidden="1" x14ac:dyDescent="0.2"/>
    <row r="20153" hidden="1" x14ac:dyDescent="0.2"/>
    <row r="20154" hidden="1" x14ac:dyDescent="0.2"/>
    <row r="20155" hidden="1" x14ac:dyDescent="0.2"/>
    <row r="20156" hidden="1" x14ac:dyDescent="0.2"/>
    <row r="20157" hidden="1" x14ac:dyDescent="0.2"/>
    <row r="20158" hidden="1" x14ac:dyDescent="0.2"/>
    <row r="20159" hidden="1" x14ac:dyDescent="0.2"/>
    <row r="20160" hidden="1" x14ac:dyDescent="0.2"/>
    <row r="20161" hidden="1" x14ac:dyDescent="0.2"/>
    <row r="20162" hidden="1" x14ac:dyDescent="0.2"/>
    <row r="20163" hidden="1" x14ac:dyDescent="0.2"/>
    <row r="20164" hidden="1" x14ac:dyDescent="0.2"/>
    <row r="20165" hidden="1" x14ac:dyDescent="0.2"/>
    <row r="20166" hidden="1" x14ac:dyDescent="0.2"/>
    <row r="20167" hidden="1" x14ac:dyDescent="0.2"/>
    <row r="20168" hidden="1" x14ac:dyDescent="0.2"/>
    <row r="20169" hidden="1" x14ac:dyDescent="0.2"/>
    <row r="20170" hidden="1" x14ac:dyDescent="0.2"/>
    <row r="20171" hidden="1" x14ac:dyDescent="0.2"/>
    <row r="20172" hidden="1" x14ac:dyDescent="0.2"/>
    <row r="20173" hidden="1" x14ac:dyDescent="0.2"/>
    <row r="20174" hidden="1" x14ac:dyDescent="0.2"/>
    <row r="20175" hidden="1" x14ac:dyDescent="0.2"/>
    <row r="20176" hidden="1" x14ac:dyDescent="0.2"/>
    <row r="20177" hidden="1" x14ac:dyDescent="0.2"/>
    <row r="20178" hidden="1" x14ac:dyDescent="0.2"/>
    <row r="20179" hidden="1" x14ac:dyDescent="0.2"/>
    <row r="20180" hidden="1" x14ac:dyDescent="0.2"/>
    <row r="20181" hidden="1" x14ac:dyDescent="0.2"/>
    <row r="20182" hidden="1" x14ac:dyDescent="0.2"/>
    <row r="20183" hidden="1" x14ac:dyDescent="0.2"/>
    <row r="20184" hidden="1" x14ac:dyDescent="0.2"/>
    <row r="20185" hidden="1" x14ac:dyDescent="0.2"/>
    <row r="20186" hidden="1" x14ac:dyDescent="0.2"/>
    <row r="20187" hidden="1" x14ac:dyDescent="0.2"/>
    <row r="20188" hidden="1" x14ac:dyDescent="0.2"/>
    <row r="20189" hidden="1" x14ac:dyDescent="0.2"/>
    <row r="20190" hidden="1" x14ac:dyDescent="0.2"/>
    <row r="20191" hidden="1" x14ac:dyDescent="0.2"/>
    <row r="20192" hidden="1" x14ac:dyDescent="0.2"/>
    <row r="20193" hidden="1" x14ac:dyDescent="0.2"/>
    <row r="20194" hidden="1" x14ac:dyDescent="0.2"/>
    <row r="20195" hidden="1" x14ac:dyDescent="0.2"/>
    <row r="20196" hidden="1" x14ac:dyDescent="0.2"/>
    <row r="20197" hidden="1" x14ac:dyDescent="0.2"/>
    <row r="20198" hidden="1" x14ac:dyDescent="0.2"/>
    <row r="20199" hidden="1" x14ac:dyDescent="0.2"/>
    <row r="20200" hidden="1" x14ac:dyDescent="0.2"/>
    <row r="20201" hidden="1" x14ac:dyDescent="0.2"/>
    <row r="20202" hidden="1" x14ac:dyDescent="0.2"/>
    <row r="20203" hidden="1" x14ac:dyDescent="0.2"/>
    <row r="20204" hidden="1" x14ac:dyDescent="0.2"/>
    <row r="20205" hidden="1" x14ac:dyDescent="0.2"/>
    <row r="20206" hidden="1" x14ac:dyDescent="0.2"/>
    <row r="20207" hidden="1" x14ac:dyDescent="0.2"/>
    <row r="20208" hidden="1" x14ac:dyDescent="0.2"/>
    <row r="20209" hidden="1" x14ac:dyDescent="0.2"/>
    <row r="20210" hidden="1" x14ac:dyDescent="0.2"/>
    <row r="20211" hidden="1" x14ac:dyDescent="0.2"/>
    <row r="20212" hidden="1" x14ac:dyDescent="0.2"/>
    <row r="20213" hidden="1" x14ac:dyDescent="0.2"/>
    <row r="20214" hidden="1" x14ac:dyDescent="0.2"/>
    <row r="20215" hidden="1" x14ac:dyDescent="0.2"/>
    <row r="20216" hidden="1" x14ac:dyDescent="0.2"/>
    <row r="20217" hidden="1" x14ac:dyDescent="0.2"/>
    <row r="20218" hidden="1" x14ac:dyDescent="0.2"/>
    <row r="20219" hidden="1" x14ac:dyDescent="0.2"/>
    <row r="20220" hidden="1" x14ac:dyDescent="0.2"/>
    <row r="20221" hidden="1" x14ac:dyDescent="0.2"/>
    <row r="20222" hidden="1" x14ac:dyDescent="0.2"/>
    <row r="20223" hidden="1" x14ac:dyDescent="0.2"/>
    <row r="20224" hidden="1" x14ac:dyDescent="0.2"/>
    <row r="20225" hidden="1" x14ac:dyDescent="0.2"/>
    <row r="20226" hidden="1" x14ac:dyDescent="0.2"/>
    <row r="20227" hidden="1" x14ac:dyDescent="0.2"/>
    <row r="20228" hidden="1" x14ac:dyDescent="0.2"/>
    <row r="20229" hidden="1" x14ac:dyDescent="0.2"/>
    <row r="20230" hidden="1" x14ac:dyDescent="0.2"/>
    <row r="20231" hidden="1" x14ac:dyDescent="0.2"/>
    <row r="20232" hidden="1" x14ac:dyDescent="0.2"/>
    <row r="20233" hidden="1" x14ac:dyDescent="0.2"/>
    <row r="20234" hidden="1" x14ac:dyDescent="0.2"/>
    <row r="20235" hidden="1" x14ac:dyDescent="0.2"/>
    <row r="20236" hidden="1" x14ac:dyDescent="0.2"/>
    <row r="20237" hidden="1" x14ac:dyDescent="0.2"/>
    <row r="20238" hidden="1" x14ac:dyDescent="0.2"/>
    <row r="20239" hidden="1" x14ac:dyDescent="0.2"/>
    <row r="20240" hidden="1" x14ac:dyDescent="0.2"/>
    <row r="20241" hidden="1" x14ac:dyDescent="0.2"/>
    <row r="20242" hidden="1" x14ac:dyDescent="0.2"/>
    <row r="20243" hidden="1" x14ac:dyDescent="0.2"/>
    <row r="20244" hidden="1" x14ac:dyDescent="0.2"/>
    <row r="20245" hidden="1" x14ac:dyDescent="0.2"/>
    <row r="20246" hidden="1" x14ac:dyDescent="0.2"/>
    <row r="20247" hidden="1" x14ac:dyDescent="0.2"/>
    <row r="20248" hidden="1" x14ac:dyDescent="0.2"/>
    <row r="20249" hidden="1" x14ac:dyDescent="0.2"/>
    <row r="20250" hidden="1" x14ac:dyDescent="0.2"/>
    <row r="20251" hidden="1" x14ac:dyDescent="0.2"/>
    <row r="20252" hidden="1" x14ac:dyDescent="0.2"/>
    <row r="20253" hidden="1" x14ac:dyDescent="0.2"/>
    <row r="20254" hidden="1" x14ac:dyDescent="0.2"/>
    <row r="20255" hidden="1" x14ac:dyDescent="0.2"/>
    <row r="20256" hidden="1" x14ac:dyDescent="0.2"/>
    <row r="20257" hidden="1" x14ac:dyDescent="0.2"/>
    <row r="20258" hidden="1" x14ac:dyDescent="0.2"/>
    <row r="20259" hidden="1" x14ac:dyDescent="0.2"/>
    <row r="20260" hidden="1" x14ac:dyDescent="0.2"/>
    <row r="20261" hidden="1" x14ac:dyDescent="0.2"/>
    <row r="20262" hidden="1" x14ac:dyDescent="0.2"/>
    <row r="20263" hidden="1" x14ac:dyDescent="0.2"/>
    <row r="20264" hidden="1" x14ac:dyDescent="0.2"/>
    <row r="20265" hidden="1" x14ac:dyDescent="0.2"/>
    <row r="20266" hidden="1" x14ac:dyDescent="0.2"/>
    <row r="20267" hidden="1" x14ac:dyDescent="0.2"/>
    <row r="20268" hidden="1" x14ac:dyDescent="0.2"/>
    <row r="20269" hidden="1" x14ac:dyDescent="0.2"/>
    <row r="20270" hidden="1" x14ac:dyDescent="0.2"/>
    <row r="20271" hidden="1" x14ac:dyDescent="0.2"/>
    <row r="20272" hidden="1" x14ac:dyDescent="0.2"/>
    <row r="20273" hidden="1" x14ac:dyDescent="0.2"/>
    <row r="20274" hidden="1" x14ac:dyDescent="0.2"/>
    <row r="20275" hidden="1" x14ac:dyDescent="0.2"/>
    <row r="20276" hidden="1" x14ac:dyDescent="0.2"/>
    <row r="20277" hidden="1" x14ac:dyDescent="0.2"/>
    <row r="20278" hidden="1" x14ac:dyDescent="0.2"/>
    <row r="20279" hidden="1" x14ac:dyDescent="0.2"/>
    <row r="20280" hidden="1" x14ac:dyDescent="0.2"/>
    <row r="20281" hidden="1" x14ac:dyDescent="0.2"/>
    <row r="20282" hidden="1" x14ac:dyDescent="0.2"/>
    <row r="20283" hidden="1" x14ac:dyDescent="0.2"/>
    <row r="20284" hidden="1" x14ac:dyDescent="0.2"/>
    <row r="20285" hidden="1" x14ac:dyDescent="0.2"/>
    <row r="20286" hidden="1" x14ac:dyDescent="0.2"/>
    <row r="20287" hidden="1" x14ac:dyDescent="0.2"/>
    <row r="20288" hidden="1" x14ac:dyDescent="0.2"/>
    <row r="20289" hidden="1" x14ac:dyDescent="0.2"/>
    <row r="20290" hidden="1" x14ac:dyDescent="0.2"/>
    <row r="20291" hidden="1" x14ac:dyDescent="0.2"/>
    <row r="20292" hidden="1" x14ac:dyDescent="0.2"/>
    <row r="20293" hidden="1" x14ac:dyDescent="0.2"/>
    <row r="20294" hidden="1" x14ac:dyDescent="0.2"/>
    <row r="20295" hidden="1" x14ac:dyDescent="0.2"/>
    <row r="20296" hidden="1" x14ac:dyDescent="0.2"/>
    <row r="20297" hidden="1" x14ac:dyDescent="0.2"/>
    <row r="20298" hidden="1" x14ac:dyDescent="0.2"/>
    <row r="20299" hidden="1" x14ac:dyDescent="0.2"/>
    <row r="20300" hidden="1" x14ac:dyDescent="0.2"/>
    <row r="20301" hidden="1" x14ac:dyDescent="0.2"/>
    <row r="20302" hidden="1" x14ac:dyDescent="0.2"/>
    <row r="20303" hidden="1" x14ac:dyDescent="0.2"/>
    <row r="20304" hidden="1" x14ac:dyDescent="0.2"/>
    <row r="20305" hidden="1" x14ac:dyDescent="0.2"/>
    <row r="20306" hidden="1" x14ac:dyDescent="0.2"/>
    <row r="20307" hidden="1" x14ac:dyDescent="0.2"/>
    <row r="20308" hidden="1" x14ac:dyDescent="0.2"/>
    <row r="20309" hidden="1" x14ac:dyDescent="0.2"/>
    <row r="20310" hidden="1" x14ac:dyDescent="0.2"/>
    <row r="20311" hidden="1" x14ac:dyDescent="0.2"/>
    <row r="20312" hidden="1" x14ac:dyDescent="0.2"/>
    <row r="20313" hidden="1" x14ac:dyDescent="0.2"/>
    <row r="20314" hidden="1" x14ac:dyDescent="0.2"/>
    <row r="20315" hidden="1" x14ac:dyDescent="0.2"/>
    <row r="20316" hidden="1" x14ac:dyDescent="0.2"/>
    <row r="20317" hidden="1" x14ac:dyDescent="0.2"/>
    <row r="20318" hidden="1" x14ac:dyDescent="0.2"/>
    <row r="20319" hidden="1" x14ac:dyDescent="0.2"/>
    <row r="20320" hidden="1" x14ac:dyDescent="0.2"/>
    <row r="20321" hidden="1" x14ac:dyDescent="0.2"/>
    <row r="20322" hidden="1" x14ac:dyDescent="0.2"/>
    <row r="20323" hidden="1" x14ac:dyDescent="0.2"/>
    <row r="20324" hidden="1" x14ac:dyDescent="0.2"/>
    <row r="20325" hidden="1" x14ac:dyDescent="0.2"/>
    <row r="20326" hidden="1" x14ac:dyDescent="0.2"/>
    <row r="20327" hidden="1" x14ac:dyDescent="0.2"/>
    <row r="20328" hidden="1" x14ac:dyDescent="0.2"/>
    <row r="20329" hidden="1" x14ac:dyDescent="0.2"/>
    <row r="20330" hidden="1" x14ac:dyDescent="0.2"/>
    <row r="20331" hidden="1" x14ac:dyDescent="0.2"/>
    <row r="20332" hidden="1" x14ac:dyDescent="0.2"/>
    <row r="20333" hidden="1" x14ac:dyDescent="0.2"/>
    <row r="20334" hidden="1" x14ac:dyDescent="0.2"/>
    <row r="20335" hidden="1" x14ac:dyDescent="0.2"/>
    <row r="20336" hidden="1" x14ac:dyDescent="0.2"/>
    <row r="20337" hidden="1" x14ac:dyDescent="0.2"/>
    <row r="20338" hidden="1" x14ac:dyDescent="0.2"/>
    <row r="20339" hidden="1" x14ac:dyDescent="0.2"/>
    <row r="20340" hidden="1" x14ac:dyDescent="0.2"/>
    <row r="20341" hidden="1" x14ac:dyDescent="0.2"/>
    <row r="20342" hidden="1" x14ac:dyDescent="0.2"/>
    <row r="20343" hidden="1" x14ac:dyDescent="0.2"/>
    <row r="20344" hidden="1" x14ac:dyDescent="0.2"/>
    <row r="20345" hidden="1" x14ac:dyDescent="0.2"/>
    <row r="20346" hidden="1" x14ac:dyDescent="0.2"/>
    <row r="20347" hidden="1" x14ac:dyDescent="0.2"/>
    <row r="20348" hidden="1" x14ac:dyDescent="0.2"/>
    <row r="20349" hidden="1" x14ac:dyDescent="0.2"/>
    <row r="20350" hidden="1" x14ac:dyDescent="0.2"/>
    <row r="20351" hidden="1" x14ac:dyDescent="0.2"/>
    <row r="20352" hidden="1" x14ac:dyDescent="0.2"/>
    <row r="20353" hidden="1" x14ac:dyDescent="0.2"/>
    <row r="20354" hidden="1" x14ac:dyDescent="0.2"/>
    <row r="20355" hidden="1" x14ac:dyDescent="0.2"/>
    <row r="20356" hidden="1" x14ac:dyDescent="0.2"/>
    <row r="20357" hidden="1" x14ac:dyDescent="0.2"/>
    <row r="20358" hidden="1" x14ac:dyDescent="0.2"/>
    <row r="20359" hidden="1" x14ac:dyDescent="0.2"/>
    <row r="20360" hidden="1" x14ac:dyDescent="0.2"/>
    <row r="20361" hidden="1" x14ac:dyDescent="0.2"/>
    <row r="20362" hidden="1" x14ac:dyDescent="0.2"/>
    <row r="20363" hidden="1" x14ac:dyDescent="0.2"/>
    <row r="20364" hidden="1" x14ac:dyDescent="0.2"/>
    <row r="20365" hidden="1" x14ac:dyDescent="0.2"/>
    <row r="20366" hidden="1" x14ac:dyDescent="0.2"/>
    <row r="20367" hidden="1" x14ac:dyDescent="0.2"/>
    <row r="20368" hidden="1" x14ac:dyDescent="0.2"/>
    <row r="20369" hidden="1" x14ac:dyDescent="0.2"/>
    <row r="20370" hidden="1" x14ac:dyDescent="0.2"/>
    <row r="20371" hidden="1" x14ac:dyDescent="0.2"/>
    <row r="20372" hidden="1" x14ac:dyDescent="0.2"/>
    <row r="20373" hidden="1" x14ac:dyDescent="0.2"/>
    <row r="20374" hidden="1" x14ac:dyDescent="0.2"/>
    <row r="20375" hidden="1" x14ac:dyDescent="0.2"/>
    <row r="20376" hidden="1" x14ac:dyDescent="0.2"/>
    <row r="20377" hidden="1" x14ac:dyDescent="0.2"/>
    <row r="20378" hidden="1" x14ac:dyDescent="0.2"/>
    <row r="20379" hidden="1" x14ac:dyDescent="0.2"/>
    <row r="20380" hidden="1" x14ac:dyDescent="0.2"/>
    <row r="20381" hidden="1" x14ac:dyDescent="0.2"/>
    <row r="20382" hidden="1" x14ac:dyDescent="0.2"/>
    <row r="20383" hidden="1" x14ac:dyDescent="0.2"/>
    <row r="20384" hidden="1" x14ac:dyDescent="0.2"/>
    <row r="20385" hidden="1" x14ac:dyDescent="0.2"/>
    <row r="20386" hidden="1" x14ac:dyDescent="0.2"/>
    <row r="20387" hidden="1" x14ac:dyDescent="0.2"/>
    <row r="20388" hidden="1" x14ac:dyDescent="0.2"/>
    <row r="20389" hidden="1" x14ac:dyDescent="0.2"/>
    <row r="20390" hidden="1" x14ac:dyDescent="0.2"/>
    <row r="20391" hidden="1" x14ac:dyDescent="0.2"/>
    <row r="20392" hidden="1" x14ac:dyDescent="0.2"/>
    <row r="20393" hidden="1" x14ac:dyDescent="0.2"/>
    <row r="20394" hidden="1" x14ac:dyDescent="0.2"/>
    <row r="20395" hidden="1" x14ac:dyDescent="0.2"/>
    <row r="20396" hidden="1" x14ac:dyDescent="0.2"/>
    <row r="20397" hidden="1" x14ac:dyDescent="0.2"/>
    <row r="20398" hidden="1" x14ac:dyDescent="0.2"/>
    <row r="20399" hidden="1" x14ac:dyDescent="0.2"/>
    <row r="20400" hidden="1" x14ac:dyDescent="0.2"/>
    <row r="20401" hidden="1" x14ac:dyDescent="0.2"/>
    <row r="20402" hidden="1" x14ac:dyDescent="0.2"/>
    <row r="20403" hidden="1" x14ac:dyDescent="0.2"/>
    <row r="20404" hidden="1" x14ac:dyDescent="0.2"/>
    <row r="20405" hidden="1" x14ac:dyDescent="0.2"/>
    <row r="20406" hidden="1" x14ac:dyDescent="0.2"/>
    <row r="20407" hidden="1" x14ac:dyDescent="0.2"/>
    <row r="20408" hidden="1" x14ac:dyDescent="0.2"/>
    <row r="20409" hidden="1" x14ac:dyDescent="0.2"/>
    <row r="20410" hidden="1" x14ac:dyDescent="0.2"/>
    <row r="20411" hidden="1" x14ac:dyDescent="0.2"/>
    <row r="20412" hidden="1" x14ac:dyDescent="0.2"/>
    <row r="20413" hidden="1" x14ac:dyDescent="0.2"/>
    <row r="20414" hidden="1" x14ac:dyDescent="0.2"/>
    <row r="20415" hidden="1" x14ac:dyDescent="0.2"/>
    <row r="20416" hidden="1" x14ac:dyDescent="0.2"/>
    <row r="20417" hidden="1" x14ac:dyDescent="0.2"/>
    <row r="20418" hidden="1" x14ac:dyDescent="0.2"/>
    <row r="20419" hidden="1" x14ac:dyDescent="0.2"/>
    <row r="20420" hidden="1" x14ac:dyDescent="0.2"/>
    <row r="20421" hidden="1" x14ac:dyDescent="0.2"/>
    <row r="20422" hidden="1" x14ac:dyDescent="0.2"/>
    <row r="20423" hidden="1" x14ac:dyDescent="0.2"/>
    <row r="20424" hidden="1" x14ac:dyDescent="0.2"/>
    <row r="20425" hidden="1" x14ac:dyDescent="0.2"/>
    <row r="20426" hidden="1" x14ac:dyDescent="0.2"/>
    <row r="20427" hidden="1" x14ac:dyDescent="0.2"/>
    <row r="20428" hidden="1" x14ac:dyDescent="0.2"/>
    <row r="20429" hidden="1" x14ac:dyDescent="0.2"/>
    <row r="20430" hidden="1" x14ac:dyDescent="0.2"/>
    <row r="20431" hidden="1" x14ac:dyDescent="0.2"/>
    <row r="20432" hidden="1" x14ac:dyDescent="0.2"/>
    <row r="20433" hidden="1" x14ac:dyDescent="0.2"/>
    <row r="20434" hidden="1" x14ac:dyDescent="0.2"/>
    <row r="20435" hidden="1" x14ac:dyDescent="0.2"/>
    <row r="20436" hidden="1" x14ac:dyDescent="0.2"/>
    <row r="20437" hidden="1" x14ac:dyDescent="0.2"/>
    <row r="20438" hidden="1" x14ac:dyDescent="0.2"/>
    <row r="20439" hidden="1" x14ac:dyDescent="0.2"/>
    <row r="20440" hidden="1" x14ac:dyDescent="0.2"/>
    <row r="20441" hidden="1" x14ac:dyDescent="0.2"/>
    <row r="20442" hidden="1" x14ac:dyDescent="0.2"/>
    <row r="20443" hidden="1" x14ac:dyDescent="0.2"/>
    <row r="20444" hidden="1" x14ac:dyDescent="0.2"/>
    <row r="20445" hidden="1" x14ac:dyDescent="0.2"/>
    <row r="20446" hidden="1" x14ac:dyDescent="0.2"/>
    <row r="20447" hidden="1" x14ac:dyDescent="0.2"/>
    <row r="20448" hidden="1" x14ac:dyDescent="0.2"/>
    <row r="20449" hidden="1" x14ac:dyDescent="0.2"/>
    <row r="20450" hidden="1" x14ac:dyDescent="0.2"/>
    <row r="20451" hidden="1" x14ac:dyDescent="0.2"/>
    <row r="20452" hidden="1" x14ac:dyDescent="0.2"/>
    <row r="20453" hidden="1" x14ac:dyDescent="0.2"/>
    <row r="20454" hidden="1" x14ac:dyDescent="0.2"/>
    <row r="20455" hidden="1" x14ac:dyDescent="0.2"/>
    <row r="20456" hidden="1" x14ac:dyDescent="0.2"/>
    <row r="20457" hidden="1" x14ac:dyDescent="0.2"/>
    <row r="20458" hidden="1" x14ac:dyDescent="0.2"/>
    <row r="20459" hidden="1" x14ac:dyDescent="0.2"/>
    <row r="20460" hidden="1" x14ac:dyDescent="0.2"/>
    <row r="20461" hidden="1" x14ac:dyDescent="0.2"/>
    <row r="20462" hidden="1" x14ac:dyDescent="0.2"/>
    <row r="20463" hidden="1" x14ac:dyDescent="0.2"/>
    <row r="20464" hidden="1" x14ac:dyDescent="0.2"/>
    <row r="20465" hidden="1" x14ac:dyDescent="0.2"/>
    <row r="20466" hidden="1" x14ac:dyDescent="0.2"/>
    <row r="20467" hidden="1" x14ac:dyDescent="0.2"/>
    <row r="20468" hidden="1" x14ac:dyDescent="0.2"/>
    <row r="20469" hidden="1" x14ac:dyDescent="0.2"/>
    <row r="20470" hidden="1" x14ac:dyDescent="0.2"/>
    <row r="20471" hidden="1" x14ac:dyDescent="0.2"/>
    <row r="20472" hidden="1" x14ac:dyDescent="0.2"/>
    <row r="20473" hidden="1" x14ac:dyDescent="0.2"/>
    <row r="20474" hidden="1" x14ac:dyDescent="0.2"/>
    <row r="20475" hidden="1" x14ac:dyDescent="0.2"/>
    <row r="20476" hidden="1" x14ac:dyDescent="0.2"/>
    <row r="20477" hidden="1" x14ac:dyDescent="0.2"/>
    <row r="20478" hidden="1" x14ac:dyDescent="0.2"/>
    <row r="20479" hidden="1" x14ac:dyDescent="0.2"/>
    <row r="20480" hidden="1" x14ac:dyDescent="0.2"/>
    <row r="20481" hidden="1" x14ac:dyDescent="0.2"/>
    <row r="20482" hidden="1" x14ac:dyDescent="0.2"/>
    <row r="20483" hidden="1" x14ac:dyDescent="0.2"/>
    <row r="20484" hidden="1" x14ac:dyDescent="0.2"/>
    <row r="20485" hidden="1" x14ac:dyDescent="0.2"/>
    <row r="20486" hidden="1" x14ac:dyDescent="0.2"/>
    <row r="20487" hidden="1" x14ac:dyDescent="0.2"/>
    <row r="20488" hidden="1" x14ac:dyDescent="0.2"/>
    <row r="20489" hidden="1" x14ac:dyDescent="0.2"/>
    <row r="20490" hidden="1" x14ac:dyDescent="0.2"/>
    <row r="20491" hidden="1" x14ac:dyDescent="0.2"/>
    <row r="20492" hidden="1" x14ac:dyDescent="0.2"/>
    <row r="20493" hidden="1" x14ac:dyDescent="0.2"/>
    <row r="20494" hidden="1" x14ac:dyDescent="0.2"/>
    <row r="20495" hidden="1" x14ac:dyDescent="0.2"/>
    <row r="20496" hidden="1" x14ac:dyDescent="0.2"/>
    <row r="20497" hidden="1" x14ac:dyDescent="0.2"/>
    <row r="20498" hidden="1" x14ac:dyDescent="0.2"/>
    <row r="20499" hidden="1" x14ac:dyDescent="0.2"/>
    <row r="20500" hidden="1" x14ac:dyDescent="0.2"/>
    <row r="20501" hidden="1" x14ac:dyDescent="0.2"/>
    <row r="20502" hidden="1" x14ac:dyDescent="0.2"/>
    <row r="20503" hidden="1" x14ac:dyDescent="0.2"/>
    <row r="20504" hidden="1" x14ac:dyDescent="0.2"/>
    <row r="20505" hidden="1" x14ac:dyDescent="0.2"/>
    <row r="20506" hidden="1" x14ac:dyDescent="0.2"/>
    <row r="20507" hidden="1" x14ac:dyDescent="0.2"/>
    <row r="20508" hidden="1" x14ac:dyDescent="0.2"/>
    <row r="20509" hidden="1" x14ac:dyDescent="0.2"/>
    <row r="20510" hidden="1" x14ac:dyDescent="0.2"/>
    <row r="20511" hidden="1" x14ac:dyDescent="0.2"/>
    <row r="20512" hidden="1" x14ac:dyDescent="0.2"/>
    <row r="20513" hidden="1" x14ac:dyDescent="0.2"/>
    <row r="20514" hidden="1" x14ac:dyDescent="0.2"/>
    <row r="20515" hidden="1" x14ac:dyDescent="0.2"/>
    <row r="20516" hidden="1" x14ac:dyDescent="0.2"/>
    <row r="20517" hidden="1" x14ac:dyDescent="0.2"/>
    <row r="20518" hidden="1" x14ac:dyDescent="0.2"/>
    <row r="20519" hidden="1" x14ac:dyDescent="0.2"/>
    <row r="20520" hidden="1" x14ac:dyDescent="0.2"/>
    <row r="20521" hidden="1" x14ac:dyDescent="0.2"/>
    <row r="20522" hidden="1" x14ac:dyDescent="0.2"/>
    <row r="20523" hidden="1" x14ac:dyDescent="0.2"/>
    <row r="20524" hidden="1" x14ac:dyDescent="0.2"/>
    <row r="20525" hidden="1" x14ac:dyDescent="0.2"/>
    <row r="20526" hidden="1" x14ac:dyDescent="0.2"/>
    <row r="20527" hidden="1" x14ac:dyDescent="0.2"/>
    <row r="20528" hidden="1" x14ac:dyDescent="0.2"/>
    <row r="20529" hidden="1" x14ac:dyDescent="0.2"/>
    <row r="20530" hidden="1" x14ac:dyDescent="0.2"/>
    <row r="20531" hidden="1" x14ac:dyDescent="0.2"/>
    <row r="20532" hidden="1" x14ac:dyDescent="0.2"/>
    <row r="20533" hidden="1" x14ac:dyDescent="0.2"/>
    <row r="20534" hidden="1" x14ac:dyDescent="0.2"/>
    <row r="20535" hidden="1" x14ac:dyDescent="0.2"/>
    <row r="20536" hidden="1" x14ac:dyDescent="0.2"/>
    <row r="20537" hidden="1" x14ac:dyDescent="0.2"/>
    <row r="20538" hidden="1" x14ac:dyDescent="0.2"/>
    <row r="20539" hidden="1" x14ac:dyDescent="0.2"/>
    <row r="20540" hidden="1" x14ac:dyDescent="0.2"/>
    <row r="20541" hidden="1" x14ac:dyDescent="0.2"/>
    <row r="20542" hidden="1" x14ac:dyDescent="0.2"/>
    <row r="20543" hidden="1" x14ac:dyDescent="0.2"/>
    <row r="20544" hidden="1" x14ac:dyDescent="0.2"/>
    <row r="20545" hidden="1" x14ac:dyDescent="0.2"/>
    <row r="20546" hidden="1" x14ac:dyDescent="0.2"/>
    <row r="20547" hidden="1" x14ac:dyDescent="0.2"/>
    <row r="20548" hidden="1" x14ac:dyDescent="0.2"/>
    <row r="20549" hidden="1" x14ac:dyDescent="0.2"/>
    <row r="20550" hidden="1" x14ac:dyDescent="0.2"/>
    <row r="20551" hidden="1" x14ac:dyDescent="0.2"/>
    <row r="20552" hidden="1" x14ac:dyDescent="0.2"/>
    <row r="20553" hidden="1" x14ac:dyDescent="0.2"/>
    <row r="20554" hidden="1" x14ac:dyDescent="0.2"/>
    <row r="20555" hidden="1" x14ac:dyDescent="0.2"/>
    <row r="20556" hidden="1" x14ac:dyDescent="0.2"/>
    <row r="20557" hidden="1" x14ac:dyDescent="0.2"/>
    <row r="20558" hidden="1" x14ac:dyDescent="0.2"/>
    <row r="20559" hidden="1" x14ac:dyDescent="0.2"/>
    <row r="20560" hidden="1" x14ac:dyDescent="0.2"/>
    <row r="20561" hidden="1" x14ac:dyDescent="0.2"/>
    <row r="20562" hidden="1" x14ac:dyDescent="0.2"/>
    <row r="20563" hidden="1" x14ac:dyDescent="0.2"/>
    <row r="20564" hidden="1" x14ac:dyDescent="0.2"/>
    <row r="20565" hidden="1" x14ac:dyDescent="0.2"/>
    <row r="20566" hidden="1" x14ac:dyDescent="0.2"/>
    <row r="20567" hidden="1" x14ac:dyDescent="0.2"/>
    <row r="20568" hidden="1" x14ac:dyDescent="0.2"/>
    <row r="20569" hidden="1" x14ac:dyDescent="0.2"/>
    <row r="20570" hidden="1" x14ac:dyDescent="0.2"/>
    <row r="20571" hidden="1" x14ac:dyDescent="0.2"/>
    <row r="20572" hidden="1" x14ac:dyDescent="0.2"/>
    <row r="20573" hidden="1" x14ac:dyDescent="0.2"/>
    <row r="20574" hidden="1" x14ac:dyDescent="0.2"/>
    <row r="20575" hidden="1" x14ac:dyDescent="0.2"/>
    <row r="20576" hidden="1" x14ac:dyDescent="0.2"/>
    <row r="20577" hidden="1" x14ac:dyDescent="0.2"/>
    <row r="20578" hidden="1" x14ac:dyDescent="0.2"/>
    <row r="20579" hidden="1" x14ac:dyDescent="0.2"/>
    <row r="20580" hidden="1" x14ac:dyDescent="0.2"/>
    <row r="20581" hidden="1" x14ac:dyDescent="0.2"/>
    <row r="20582" hidden="1" x14ac:dyDescent="0.2"/>
    <row r="20583" hidden="1" x14ac:dyDescent="0.2"/>
    <row r="20584" hidden="1" x14ac:dyDescent="0.2"/>
    <row r="20585" hidden="1" x14ac:dyDescent="0.2"/>
    <row r="20586" hidden="1" x14ac:dyDescent="0.2"/>
    <row r="20587" hidden="1" x14ac:dyDescent="0.2"/>
    <row r="20588" hidden="1" x14ac:dyDescent="0.2"/>
    <row r="20589" hidden="1" x14ac:dyDescent="0.2"/>
    <row r="20590" hidden="1" x14ac:dyDescent="0.2"/>
    <row r="20591" hidden="1" x14ac:dyDescent="0.2"/>
    <row r="20592" hidden="1" x14ac:dyDescent="0.2"/>
    <row r="20593" hidden="1" x14ac:dyDescent="0.2"/>
    <row r="20594" hidden="1" x14ac:dyDescent="0.2"/>
    <row r="20595" hidden="1" x14ac:dyDescent="0.2"/>
    <row r="20596" hidden="1" x14ac:dyDescent="0.2"/>
    <row r="20597" hidden="1" x14ac:dyDescent="0.2"/>
    <row r="20598" hidden="1" x14ac:dyDescent="0.2"/>
    <row r="20599" hidden="1" x14ac:dyDescent="0.2"/>
    <row r="20600" hidden="1" x14ac:dyDescent="0.2"/>
    <row r="20601" hidden="1" x14ac:dyDescent="0.2"/>
    <row r="20602" hidden="1" x14ac:dyDescent="0.2"/>
    <row r="20603" hidden="1" x14ac:dyDescent="0.2"/>
    <row r="20604" hidden="1" x14ac:dyDescent="0.2"/>
    <row r="20605" hidden="1" x14ac:dyDescent="0.2"/>
    <row r="20606" hidden="1" x14ac:dyDescent="0.2"/>
    <row r="20607" hidden="1" x14ac:dyDescent="0.2"/>
    <row r="20608" hidden="1" x14ac:dyDescent="0.2"/>
    <row r="20609" hidden="1" x14ac:dyDescent="0.2"/>
    <row r="20610" hidden="1" x14ac:dyDescent="0.2"/>
    <row r="20611" hidden="1" x14ac:dyDescent="0.2"/>
    <row r="20612" hidden="1" x14ac:dyDescent="0.2"/>
    <row r="20613" hidden="1" x14ac:dyDescent="0.2"/>
    <row r="20614" hidden="1" x14ac:dyDescent="0.2"/>
    <row r="20615" hidden="1" x14ac:dyDescent="0.2"/>
    <row r="20616" hidden="1" x14ac:dyDescent="0.2"/>
    <row r="20617" hidden="1" x14ac:dyDescent="0.2"/>
    <row r="20618" hidden="1" x14ac:dyDescent="0.2"/>
    <row r="20619" hidden="1" x14ac:dyDescent="0.2"/>
    <row r="20620" hidden="1" x14ac:dyDescent="0.2"/>
    <row r="20621" hidden="1" x14ac:dyDescent="0.2"/>
    <row r="20622" hidden="1" x14ac:dyDescent="0.2"/>
    <row r="20623" hidden="1" x14ac:dyDescent="0.2"/>
    <row r="20624" hidden="1" x14ac:dyDescent="0.2"/>
    <row r="20625" hidden="1" x14ac:dyDescent="0.2"/>
    <row r="20626" hidden="1" x14ac:dyDescent="0.2"/>
    <row r="20627" hidden="1" x14ac:dyDescent="0.2"/>
    <row r="20628" hidden="1" x14ac:dyDescent="0.2"/>
    <row r="20629" hidden="1" x14ac:dyDescent="0.2"/>
    <row r="20630" hidden="1" x14ac:dyDescent="0.2"/>
    <row r="20631" hidden="1" x14ac:dyDescent="0.2"/>
    <row r="20632" hidden="1" x14ac:dyDescent="0.2"/>
    <row r="20633" hidden="1" x14ac:dyDescent="0.2"/>
    <row r="20634" hidden="1" x14ac:dyDescent="0.2"/>
    <row r="20635" hidden="1" x14ac:dyDescent="0.2"/>
    <row r="20636" hidden="1" x14ac:dyDescent="0.2"/>
    <row r="20637" hidden="1" x14ac:dyDescent="0.2"/>
    <row r="20638" hidden="1" x14ac:dyDescent="0.2"/>
    <row r="20639" hidden="1" x14ac:dyDescent="0.2"/>
    <row r="20640" hidden="1" x14ac:dyDescent="0.2"/>
    <row r="20641" hidden="1" x14ac:dyDescent="0.2"/>
    <row r="20642" hidden="1" x14ac:dyDescent="0.2"/>
    <row r="20643" hidden="1" x14ac:dyDescent="0.2"/>
    <row r="20644" hidden="1" x14ac:dyDescent="0.2"/>
    <row r="20645" hidden="1" x14ac:dyDescent="0.2"/>
    <row r="20646" hidden="1" x14ac:dyDescent="0.2"/>
    <row r="20647" hidden="1" x14ac:dyDescent="0.2"/>
    <row r="20648" hidden="1" x14ac:dyDescent="0.2"/>
    <row r="20649" hidden="1" x14ac:dyDescent="0.2"/>
    <row r="20650" hidden="1" x14ac:dyDescent="0.2"/>
    <row r="20651" hidden="1" x14ac:dyDescent="0.2"/>
    <row r="20652" hidden="1" x14ac:dyDescent="0.2"/>
    <row r="20653" hidden="1" x14ac:dyDescent="0.2"/>
    <row r="20654" hidden="1" x14ac:dyDescent="0.2"/>
    <row r="20655" hidden="1" x14ac:dyDescent="0.2"/>
    <row r="20656" hidden="1" x14ac:dyDescent="0.2"/>
    <row r="20657" hidden="1" x14ac:dyDescent="0.2"/>
    <row r="20658" hidden="1" x14ac:dyDescent="0.2"/>
    <row r="20659" hidden="1" x14ac:dyDescent="0.2"/>
    <row r="20660" hidden="1" x14ac:dyDescent="0.2"/>
    <row r="20661" hidden="1" x14ac:dyDescent="0.2"/>
    <row r="20662" hidden="1" x14ac:dyDescent="0.2"/>
    <row r="20663" hidden="1" x14ac:dyDescent="0.2"/>
    <row r="20664" hidden="1" x14ac:dyDescent="0.2"/>
    <row r="20665" hidden="1" x14ac:dyDescent="0.2"/>
    <row r="20666" hidden="1" x14ac:dyDescent="0.2"/>
    <row r="20667" hidden="1" x14ac:dyDescent="0.2"/>
    <row r="20668" hidden="1" x14ac:dyDescent="0.2"/>
    <row r="20669" hidden="1" x14ac:dyDescent="0.2"/>
    <row r="20670" hidden="1" x14ac:dyDescent="0.2"/>
    <row r="20671" hidden="1" x14ac:dyDescent="0.2"/>
    <row r="20672" hidden="1" x14ac:dyDescent="0.2"/>
    <row r="20673" hidden="1" x14ac:dyDescent="0.2"/>
    <row r="20674" hidden="1" x14ac:dyDescent="0.2"/>
    <row r="20675" hidden="1" x14ac:dyDescent="0.2"/>
    <row r="20676" hidden="1" x14ac:dyDescent="0.2"/>
    <row r="20677" hidden="1" x14ac:dyDescent="0.2"/>
    <row r="20678" hidden="1" x14ac:dyDescent="0.2"/>
    <row r="20679" hidden="1" x14ac:dyDescent="0.2"/>
    <row r="20680" hidden="1" x14ac:dyDescent="0.2"/>
    <row r="20681" hidden="1" x14ac:dyDescent="0.2"/>
    <row r="20682" hidden="1" x14ac:dyDescent="0.2"/>
    <row r="20683" hidden="1" x14ac:dyDescent="0.2"/>
    <row r="20684" hidden="1" x14ac:dyDescent="0.2"/>
    <row r="20685" hidden="1" x14ac:dyDescent="0.2"/>
    <row r="20686" hidden="1" x14ac:dyDescent="0.2"/>
    <row r="20687" hidden="1" x14ac:dyDescent="0.2"/>
    <row r="20688" hidden="1" x14ac:dyDescent="0.2"/>
    <row r="20689" hidden="1" x14ac:dyDescent="0.2"/>
    <row r="20690" hidden="1" x14ac:dyDescent="0.2"/>
    <row r="20691" hidden="1" x14ac:dyDescent="0.2"/>
    <row r="20692" hidden="1" x14ac:dyDescent="0.2"/>
    <row r="20693" hidden="1" x14ac:dyDescent="0.2"/>
    <row r="20694" hidden="1" x14ac:dyDescent="0.2"/>
    <row r="20695" hidden="1" x14ac:dyDescent="0.2"/>
    <row r="20696" hidden="1" x14ac:dyDescent="0.2"/>
    <row r="20697" hidden="1" x14ac:dyDescent="0.2"/>
    <row r="20698" hidden="1" x14ac:dyDescent="0.2"/>
    <row r="20699" hidden="1" x14ac:dyDescent="0.2"/>
    <row r="20700" hidden="1" x14ac:dyDescent="0.2"/>
    <row r="20701" hidden="1" x14ac:dyDescent="0.2"/>
    <row r="20702" hidden="1" x14ac:dyDescent="0.2"/>
    <row r="20703" hidden="1" x14ac:dyDescent="0.2"/>
    <row r="20704" hidden="1" x14ac:dyDescent="0.2"/>
    <row r="20705" hidden="1" x14ac:dyDescent="0.2"/>
    <row r="20706" hidden="1" x14ac:dyDescent="0.2"/>
    <row r="20707" hidden="1" x14ac:dyDescent="0.2"/>
    <row r="20708" hidden="1" x14ac:dyDescent="0.2"/>
    <row r="20709" hidden="1" x14ac:dyDescent="0.2"/>
    <row r="20710" hidden="1" x14ac:dyDescent="0.2"/>
    <row r="20711" hidden="1" x14ac:dyDescent="0.2"/>
    <row r="20712" hidden="1" x14ac:dyDescent="0.2"/>
    <row r="20713" hidden="1" x14ac:dyDescent="0.2"/>
    <row r="20714" hidden="1" x14ac:dyDescent="0.2"/>
    <row r="20715" hidden="1" x14ac:dyDescent="0.2"/>
    <row r="20716" hidden="1" x14ac:dyDescent="0.2"/>
    <row r="20717" hidden="1" x14ac:dyDescent="0.2"/>
    <row r="20718" hidden="1" x14ac:dyDescent="0.2"/>
    <row r="20719" hidden="1" x14ac:dyDescent="0.2"/>
    <row r="20720" hidden="1" x14ac:dyDescent="0.2"/>
    <row r="20721" hidden="1" x14ac:dyDescent="0.2"/>
    <row r="20722" hidden="1" x14ac:dyDescent="0.2"/>
    <row r="20723" hidden="1" x14ac:dyDescent="0.2"/>
    <row r="20724" hidden="1" x14ac:dyDescent="0.2"/>
    <row r="20725" hidden="1" x14ac:dyDescent="0.2"/>
    <row r="20726" hidden="1" x14ac:dyDescent="0.2"/>
    <row r="20727" hidden="1" x14ac:dyDescent="0.2"/>
    <row r="20728" hidden="1" x14ac:dyDescent="0.2"/>
    <row r="20729" hidden="1" x14ac:dyDescent="0.2"/>
    <row r="20730" hidden="1" x14ac:dyDescent="0.2"/>
    <row r="20731" hidden="1" x14ac:dyDescent="0.2"/>
    <row r="20732" hidden="1" x14ac:dyDescent="0.2"/>
    <row r="20733" hidden="1" x14ac:dyDescent="0.2"/>
    <row r="20734" hidden="1" x14ac:dyDescent="0.2"/>
    <row r="20735" hidden="1" x14ac:dyDescent="0.2"/>
    <row r="20736" hidden="1" x14ac:dyDescent="0.2"/>
    <row r="20737" hidden="1" x14ac:dyDescent="0.2"/>
    <row r="20738" hidden="1" x14ac:dyDescent="0.2"/>
    <row r="20739" hidden="1" x14ac:dyDescent="0.2"/>
    <row r="20740" hidden="1" x14ac:dyDescent="0.2"/>
    <row r="20741" hidden="1" x14ac:dyDescent="0.2"/>
    <row r="20742" hidden="1" x14ac:dyDescent="0.2"/>
    <row r="20743" hidden="1" x14ac:dyDescent="0.2"/>
    <row r="20744" hidden="1" x14ac:dyDescent="0.2"/>
    <row r="20745" hidden="1" x14ac:dyDescent="0.2"/>
    <row r="20746" hidden="1" x14ac:dyDescent="0.2"/>
    <row r="20747" hidden="1" x14ac:dyDescent="0.2"/>
    <row r="20748" hidden="1" x14ac:dyDescent="0.2"/>
    <row r="20749" hidden="1" x14ac:dyDescent="0.2"/>
    <row r="20750" hidden="1" x14ac:dyDescent="0.2"/>
    <row r="20751" hidden="1" x14ac:dyDescent="0.2"/>
    <row r="20752" hidden="1" x14ac:dyDescent="0.2"/>
    <row r="20753" hidden="1" x14ac:dyDescent="0.2"/>
    <row r="20754" hidden="1" x14ac:dyDescent="0.2"/>
    <row r="20755" hidden="1" x14ac:dyDescent="0.2"/>
    <row r="20756" hidden="1" x14ac:dyDescent="0.2"/>
    <row r="20757" hidden="1" x14ac:dyDescent="0.2"/>
    <row r="20758" hidden="1" x14ac:dyDescent="0.2"/>
    <row r="20759" hidden="1" x14ac:dyDescent="0.2"/>
    <row r="20760" hidden="1" x14ac:dyDescent="0.2"/>
    <row r="20761" hidden="1" x14ac:dyDescent="0.2"/>
    <row r="20762" hidden="1" x14ac:dyDescent="0.2"/>
    <row r="20763" hidden="1" x14ac:dyDescent="0.2"/>
    <row r="20764" hidden="1" x14ac:dyDescent="0.2"/>
    <row r="20765" hidden="1" x14ac:dyDescent="0.2"/>
    <row r="20766" hidden="1" x14ac:dyDescent="0.2"/>
    <row r="20767" hidden="1" x14ac:dyDescent="0.2"/>
    <row r="20768" hidden="1" x14ac:dyDescent="0.2"/>
    <row r="20769" hidden="1" x14ac:dyDescent="0.2"/>
    <row r="20770" hidden="1" x14ac:dyDescent="0.2"/>
    <row r="20771" hidden="1" x14ac:dyDescent="0.2"/>
    <row r="20772" hidden="1" x14ac:dyDescent="0.2"/>
    <row r="20773" hidden="1" x14ac:dyDescent="0.2"/>
    <row r="20774" hidden="1" x14ac:dyDescent="0.2"/>
    <row r="20775" hidden="1" x14ac:dyDescent="0.2"/>
    <row r="20776" hidden="1" x14ac:dyDescent="0.2"/>
    <row r="20777" hidden="1" x14ac:dyDescent="0.2"/>
    <row r="20778" hidden="1" x14ac:dyDescent="0.2"/>
    <row r="20779" hidden="1" x14ac:dyDescent="0.2"/>
    <row r="20780" hidden="1" x14ac:dyDescent="0.2"/>
    <row r="20781" hidden="1" x14ac:dyDescent="0.2"/>
    <row r="20782" hidden="1" x14ac:dyDescent="0.2"/>
    <row r="20783" hidden="1" x14ac:dyDescent="0.2"/>
    <row r="20784" hidden="1" x14ac:dyDescent="0.2"/>
    <row r="20785" hidden="1" x14ac:dyDescent="0.2"/>
    <row r="20786" hidden="1" x14ac:dyDescent="0.2"/>
    <row r="20787" hidden="1" x14ac:dyDescent="0.2"/>
    <row r="20788" hidden="1" x14ac:dyDescent="0.2"/>
    <row r="20789" hidden="1" x14ac:dyDescent="0.2"/>
    <row r="20790" hidden="1" x14ac:dyDescent="0.2"/>
    <row r="20791" hidden="1" x14ac:dyDescent="0.2"/>
    <row r="20792" hidden="1" x14ac:dyDescent="0.2"/>
    <row r="20793" hidden="1" x14ac:dyDescent="0.2"/>
    <row r="20794" hidden="1" x14ac:dyDescent="0.2"/>
    <row r="20795" hidden="1" x14ac:dyDescent="0.2"/>
    <row r="20796" hidden="1" x14ac:dyDescent="0.2"/>
    <row r="20797" hidden="1" x14ac:dyDescent="0.2"/>
    <row r="20798" hidden="1" x14ac:dyDescent="0.2"/>
    <row r="20799" hidden="1" x14ac:dyDescent="0.2"/>
    <row r="20800" hidden="1" x14ac:dyDescent="0.2"/>
    <row r="20801" hidden="1" x14ac:dyDescent="0.2"/>
    <row r="20802" hidden="1" x14ac:dyDescent="0.2"/>
    <row r="20803" hidden="1" x14ac:dyDescent="0.2"/>
    <row r="20804" hidden="1" x14ac:dyDescent="0.2"/>
    <row r="20805" hidden="1" x14ac:dyDescent="0.2"/>
    <row r="20806" hidden="1" x14ac:dyDescent="0.2"/>
    <row r="20807" hidden="1" x14ac:dyDescent="0.2"/>
    <row r="20808" hidden="1" x14ac:dyDescent="0.2"/>
    <row r="20809" hidden="1" x14ac:dyDescent="0.2"/>
    <row r="20810" hidden="1" x14ac:dyDescent="0.2"/>
    <row r="20811" hidden="1" x14ac:dyDescent="0.2"/>
    <row r="20812" hidden="1" x14ac:dyDescent="0.2"/>
    <row r="20813" hidden="1" x14ac:dyDescent="0.2"/>
    <row r="20814" hidden="1" x14ac:dyDescent="0.2"/>
    <row r="20815" hidden="1" x14ac:dyDescent="0.2"/>
    <row r="20816" hidden="1" x14ac:dyDescent="0.2"/>
    <row r="20817" hidden="1" x14ac:dyDescent="0.2"/>
    <row r="20818" hidden="1" x14ac:dyDescent="0.2"/>
    <row r="20819" hidden="1" x14ac:dyDescent="0.2"/>
    <row r="20820" hidden="1" x14ac:dyDescent="0.2"/>
    <row r="20821" hidden="1" x14ac:dyDescent="0.2"/>
    <row r="20822" hidden="1" x14ac:dyDescent="0.2"/>
    <row r="20823" hidden="1" x14ac:dyDescent="0.2"/>
    <row r="20824" hidden="1" x14ac:dyDescent="0.2"/>
    <row r="20825" hidden="1" x14ac:dyDescent="0.2"/>
    <row r="20826" hidden="1" x14ac:dyDescent="0.2"/>
    <row r="20827" hidden="1" x14ac:dyDescent="0.2"/>
    <row r="20828" hidden="1" x14ac:dyDescent="0.2"/>
    <row r="20829" hidden="1" x14ac:dyDescent="0.2"/>
    <row r="20830" hidden="1" x14ac:dyDescent="0.2"/>
    <row r="20831" hidden="1" x14ac:dyDescent="0.2"/>
    <row r="20832" hidden="1" x14ac:dyDescent="0.2"/>
    <row r="20833" hidden="1" x14ac:dyDescent="0.2"/>
    <row r="20834" hidden="1" x14ac:dyDescent="0.2"/>
    <row r="20835" hidden="1" x14ac:dyDescent="0.2"/>
    <row r="20836" hidden="1" x14ac:dyDescent="0.2"/>
    <row r="20837" hidden="1" x14ac:dyDescent="0.2"/>
    <row r="20838" hidden="1" x14ac:dyDescent="0.2"/>
    <row r="20839" hidden="1" x14ac:dyDescent="0.2"/>
    <row r="20840" hidden="1" x14ac:dyDescent="0.2"/>
    <row r="20841" hidden="1" x14ac:dyDescent="0.2"/>
    <row r="20842" hidden="1" x14ac:dyDescent="0.2"/>
    <row r="20843" hidden="1" x14ac:dyDescent="0.2"/>
    <row r="20844" hidden="1" x14ac:dyDescent="0.2"/>
    <row r="20845" hidden="1" x14ac:dyDescent="0.2"/>
    <row r="20846" hidden="1" x14ac:dyDescent="0.2"/>
    <row r="20847" hidden="1" x14ac:dyDescent="0.2"/>
    <row r="20848" hidden="1" x14ac:dyDescent="0.2"/>
    <row r="20849" hidden="1" x14ac:dyDescent="0.2"/>
    <row r="20850" hidden="1" x14ac:dyDescent="0.2"/>
    <row r="20851" hidden="1" x14ac:dyDescent="0.2"/>
    <row r="20852" hidden="1" x14ac:dyDescent="0.2"/>
    <row r="20853" hidden="1" x14ac:dyDescent="0.2"/>
    <row r="20854" hidden="1" x14ac:dyDescent="0.2"/>
    <row r="20855" hidden="1" x14ac:dyDescent="0.2"/>
    <row r="20856" hidden="1" x14ac:dyDescent="0.2"/>
    <row r="20857" hidden="1" x14ac:dyDescent="0.2"/>
    <row r="20858" hidden="1" x14ac:dyDescent="0.2"/>
    <row r="20859" hidden="1" x14ac:dyDescent="0.2"/>
    <row r="20860" hidden="1" x14ac:dyDescent="0.2"/>
    <row r="20861" hidden="1" x14ac:dyDescent="0.2"/>
    <row r="20862" hidden="1" x14ac:dyDescent="0.2"/>
    <row r="20863" hidden="1" x14ac:dyDescent="0.2"/>
    <row r="20864" hidden="1" x14ac:dyDescent="0.2"/>
    <row r="20865" hidden="1" x14ac:dyDescent="0.2"/>
    <row r="20866" hidden="1" x14ac:dyDescent="0.2"/>
    <row r="20867" hidden="1" x14ac:dyDescent="0.2"/>
    <row r="20868" hidden="1" x14ac:dyDescent="0.2"/>
    <row r="20869" hidden="1" x14ac:dyDescent="0.2"/>
    <row r="20870" hidden="1" x14ac:dyDescent="0.2"/>
    <row r="20871" hidden="1" x14ac:dyDescent="0.2"/>
    <row r="20872" hidden="1" x14ac:dyDescent="0.2"/>
    <row r="20873" hidden="1" x14ac:dyDescent="0.2"/>
    <row r="20874" hidden="1" x14ac:dyDescent="0.2"/>
    <row r="20875" hidden="1" x14ac:dyDescent="0.2"/>
    <row r="20876" hidden="1" x14ac:dyDescent="0.2"/>
    <row r="20877" hidden="1" x14ac:dyDescent="0.2"/>
    <row r="20878" hidden="1" x14ac:dyDescent="0.2"/>
    <row r="20879" hidden="1" x14ac:dyDescent="0.2"/>
    <row r="20880" hidden="1" x14ac:dyDescent="0.2"/>
    <row r="20881" hidden="1" x14ac:dyDescent="0.2"/>
    <row r="20882" hidden="1" x14ac:dyDescent="0.2"/>
    <row r="20883" hidden="1" x14ac:dyDescent="0.2"/>
    <row r="20884" hidden="1" x14ac:dyDescent="0.2"/>
    <row r="20885" hidden="1" x14ac:dyDescent="0.2"/>
    <row r="20886" hidden="1" x14ac:dyDescent="0.2"/>
    <row r="20887" hidden="1" x14ac:dyDescent="0.2"/>
    <row r="20888" hidden="1" x14ac:dyDescent="0.2"/>
    <row r="20889" hidden="1" x14ac:dyDescent="0.2"/>
    <row r="20890" hidden="1" x14ac:dyDescent="0.2"/>
    <row r="20891" hidden="1" x14ac:dyDescent="0.2"/>
    <row r="20892" hidden="1" x14ac:dyDescent="0.2"/>
    <row r="20893" hidden="1" x14ac:dyDescent="0.2"/>
    <row r="20894" hidden="1" x14ac:dyDescent="0.2"/>
    <row r="20895" hidden="1" x14ac:dyDescent="0.2"/>
    <row r="20896" hidden="1" x14ac:dyDescent="0.2"/>
    <row r="20897" hidden="1" x14ac:dyDescent="0.2"/>
    <row r="20898" hidden="1" x14ac:dyDescent="0.2"/>
    <row r="20899" hidden="1" x14ac:dyDescent="0.2"/>
    <row r="20900" hidden="1" x14ac:dyDescent="0.2"/>
    <row r="20901" hidden="1" x14ac:dyDescent="0.2"/>
    <row r="20902" hidden="1" x14ac:dyDescent="0.2"/>
    <row r="20903" hidden="1" x14ac:dyDescent="0.2"/>
    <row r="20904" hidden="1" x14ac:dyDescent="0.2"/>
    <row r="20905" hidden="1" x14ac:dyDescent="0.2"/>
    <row r="20906" hidden="1" x14ac:dyDescent="0.2"/>
    <row r="20907" hidden="1" x14ac:dyDescent="0.2"/>
    <row r="20908" hidden="1" x14ac:dyDescent="0.2"/>
    <row r="20909" hidden="1" x14ac:dyDescent="0.2"/>
    <row r="20910" hidden="1" x14ac:dyDescent="0.2"/>
    <row r="20911" hidden="1" x14ac:dyDescent="0.2"/>
    <row r="20912" hidden="1" x14ac:dyDescent="0.2"/>
    <row r="20913" hidden="1" x14ac:dyDescent="0.2"/>
    <row r="20914" hidden="1" x14ac:dyDescent="0.2"/>
    <row r="20915" hidden="1" x14ac:dyDescent="0.2"/>
    <row r="20916" hidden="1" x14ac:dyDescent="0.2"/>
    <row r="20917" hidden="1" x14ac:dyDescent="0.2"/>
    <row r="20918" hidden="1" x14ac:dyDescent="0.2"/>
    <row r="20919" hidden="1" x14ac:dyDescent="0.2"/>
    <row r="20920" hidden="1" x14ac:dyDescent="0.2"/>
    <row r="20921" hidden="1" x14ac:dyDescent="0.2"/>
    <row r="20922" hidden="1" x14ac:dyDescent="0.2"/>
    <row r="20923" hidden="1" x14ac:dyDescent="0.2"/>
    <row r="20924" hidden="1" x14ac:dyDescent="0.2"/>
    <row r="20925" hidden="1" x14ac:dyDescent="0.2"/>
    <row r="20926" hidden="1" x14ac:dyDescent="0.2"/>
    <row r="20927" hidden="1" x14ac:dyDescent="0.2"/>
    <row r="20928" hidden="1" x14ac:dyDescent="0.2"/>
    <row r="20929" hidden="1" x14ac:dyDescent="0.2"/>
    <row r="20930" hidden="1" x14ac:dyDescent="0.2"/>
    <row r="20931" hidden="1" x14ac:dyDescent="0.2"/>
    <row r="20932" hidden="1" x14ac:dyDescent="0.2"/>
    <row r="20933" hidden="1" x14ac:dyDescent="0.2"/>
    <row r="20934" hidden="1" x14ac:dyDescent="0.2"/>
    <row r="20935" hidden="1" x14ac:dyDescent="0.2"/>
    <row r="20936" hidden="1" x14ac:dyDescent="0.2"/>
    <row r="20937" hidden="1" x14ac:dyDescent="0.2"/>
    <row r="20938" hidden="1" x14ac:dyDescent="0.2"/>
    <row r="20939" hidden="1" x14ac:dyDescent="0.2"/>
    <row r="20940" hidden="1" x14ac:dyDescent="0.2"/>
    <row r="20941" hidden="1" x14ac:dyDescent="0.2"/>
    <row r="20942" hidden="1" x14ac:dyDescent="0.2"/>
    <row r="20943" hidden="1" x14ac:dyDescent="0.2"/>
    <row r="20944" hidden="1" x14ac:dyDescent="0.2"/>
    <row r="20945" hidden="1" x14ac:dyDescent="0.2"/>
    <row r="20946" hidden="1" x14ac:dyDescent="0.2"/>
    <row r="20947" hidden="1" x14ac:dyDescent="0.2"/>
    <row r="20948" hidden="1" x14ac:dyDescent="0.2"/>
    <row r="20949" hidden="1" x14ac:dyDescent="0.2"/>
    <row r="20950" hidden="1" x14ac:dyDescent="0.2"/>
    <row r="20951" hidden="1" x14ac:dyDescent="0.2"/>
    <row r="20952" hidden="1" x14ac:dyDescent="0.2"/>
    <row r="20953" hidden="1" x14ac:dyDescent="0.2"/>
    <row r="20954" hidden="1" x14ac:dyDescent="0.2"/>
    <row r="20955" hidden="1" x14ac:dyDescent="0.2"/>
    <row r="20956" hidden="1" x14ac:dyDescent="0.2"/>
    <row r="20957" hidden="1" x14ac:dyDescent="0.2"/>
    <row r="20958" hidden="1" x14ac:dyDescent="0.2"/>
    <row r="20959" hidden="1" x14ac:dyDescent="0.2"/>
    <row r="20960" hidden="1" x14ac:dyDescent="0.2"/>
    <row r="20961" hidden="1" x14ac:dyDescent="0.2"/>
    <row r="20962" hidden="1" x14ac:dyDescent="0.2"/>
    <row r="20963" hidden="1" x14ac:dyDescent="0.2"/>
    <row r="20964" hidden="1" x14ac:dyDescent="0.2"/>
    <row r="20965" hidden="1" x14ac:dyDescent="0.2"/>
    <row r="20966" hidden="1" x14ac:dyDescent="0.2"/>
    <row r="20967" hidden="1" x14ac:dyDescent="0.2"/>
    <row r="20968" hidden="1" x14ac:dyDescent="0.2"/>
    <row r="20969" hidden="1" x14ac:dyDescent="0.2"/>
    <row r="20970" hidden="1" x14ac:dyDescent="0.2"/>
    <row r="20971" hidden="1" x14ac:dyDescent="0.2"/>
    <row r="20972" hidden="1" x14ac:dyDescent="0.2"/>
    <row r="20973" hidden="1" x14ac:dyDescent="0.2"/>
    <row r="20974" hidden="1" x14ac:dyDescent="0.2"/>
    <row r="20975" hidden="1" x14ac:dyDescent="0.2"/>
    <row r="20976" hidden="1" x14ac:dyDescent="0.2"/>
    <row r="20977" hidden="1" x14ac:dyDescent="0.2"/>
    <row r="20978" hidden="1" x14ac:dyDescent="0.2"/>
    <row r="20979" hidden="1" x14ac:dyDescent="0.2"/>
    <row r="20980" hidden="1" x14ac:dyDescent="0.2"/>
    <row r="20981" hidden="1" x14ac:dyDescent="0.2"/>
    <row r="20982" hidden="1" x14ac:dyDescent="0.2"/>
    <row r="20983" hidden="1" x14ac:dyDescent="0.2"/>
    <row r="20984" hidden="1" x14ac:dyDescent="0.2"/>
    <row r="20985" hidden="1" x14ac:dyDescent="0.2"/>
    <row r="20986" hidden="1" x14ac:dyDescent="0.2"/>
    <row r="20987" hidden="1" x14ac:dyDescent="0.2"/>
    <row r="20988" hidden="1" x14ac:dyDescent="0.2"/>
    <row r="20989" hidden="1" x14ac:dyDescent="0.2"/>
    <row r="20990" hidden="1" x14ac:dyDescent="0.2"/>
    <row r="20991" hidden="1" x14ac:dyDescent="0.2"/>
    <row r="20992" hidden="1" x14ac:dyDescent="0.2"/>
    <row r="20993" hidden="1" x14ac:dyDescent="0.2"/>
    <row r="20994" hidden="1" x14ac:dyDescent="0.2"/>
    <row r="20995" hidden="1" x14ac:dyDescent="0.2"/>
    <row r="20996" hidden="1" x14ac:dyDescent="0.2"/>
    <row r="20997" hidden="1" x14ac:dyDescent="0.2"/>
    <row r="20998" hidden="1" x14ac:dyDescent="0.2"/>
    <row r="20999" hidden="1" x14ac:dyDescent="0.2"/>
    <row r="21000" hidden="1" x14ac:dyDescent="0.2"/>
    <row r="21001" hidden="1" x14ac:dyDescent="0.2"/>
    <row r="21002" hidden="1" x14ac:dyDescent="0.2"/>
    <row r="21003" hidden="1" x14ac:dyDescent="0.2"/>
    <row r="21004" hidden="1" x14ac:dyDescent="0.2"/>
    <row r="21005" hidden="1" x14ac:dyDescent="0.2"/>
    <row r="21006" hidden="1" x14ac:dyDescent="0.2"/>
    <row r="21007" hidden="1" x14ac:dyDescent="0.2"/>
    <row r="21008" hidden="1" x14ac:dyDescent="0.2"/>
    <row r="21009" hidden="1" x14ac:dyDescent="0.2"/>
    <row r="21010" hidden="1" x14ac:dyDescent="0.2"/>
    <row r="21011" hidden="1" x14ac:dyDescent="0.2"/>
    <row r="21012" hidden="1" x14ac:dyDescent="0.2"/>
    <row r="21013" hidden="1" x14ac:dyDescent="0.2"/>
    <row r="21014" hidden="1" x14ac:dyDescent="0.2"/>
    <row r="21015" hidden="1" x14ac:dyDescent="0.2"/>
    <row r="21016" hidden="1" x14ac:dyDescent="0.2"/>
    <row r="21017" hidden="1" x14ac:dyDescent="0.2"/>
    <row r="21018" hidden="1" x14ac:dyDescent="0.2"/>
    <row r="21019" hidden="1" x14ac:dyDescent="0.2"/>
    <row r="21020" hidden="1" x14ac:dyDescent="0.2"/>
    <row r="21021" hidden="1" x14ac:dyDescent="0.2"/>
    <row r="21022" hidden="1" x14ac:dyDescent="0.2"/>
    <row r="21023" hidden="1" x14ac:dyDescent="0.2"/>
    <row r="21024" hidden="1" x14ac:dyDescent="0.2"/>
    <row r="21025" hidden="1" x14ac:dyDescent="0.2"/>
    <row r="21026" hidden="1" x14ac:dyDescent="0.2"/>
    <row r="21027" hidden="1" x14ac:dyDescent="0.2"/>
    <row r="21028" hidden="1" x14ac:dyDescent="0.2"/>
    <row r="21029" hidden="1" x14ac:dyDescent="0.2"/>
    <row r="21030" hidden="1" x14ac:dyDescent="0.2"/>
    <row r="21031" hidden="1" x14ac:dyDescent="0.2"/>
    <row r="21032" hidden="1" x14ac:dyDescent="0.2"/>
    <row r="21033" hidden="1" x14ac:dyDescent="0.2"/>
    <row r="21034" hidden="1" x14ac:dyDescent="0.2"/>
    <row r="21035" hidden="1" x14ac:dyDescent="0.2"/>
    <row r="21036" hidden="1" x14ac:dyDescent="0.2"/>
    <row r="21037" hidden="1" x14ac:dyDescent="0.2"/>
    <row r="21038" hidden="1" x14ac:dyDescent="0.2"/>
    <row r="21039" hidden="1" x14ac:dyDescent="0.2"/>
    <row r="21040" hidden="1" x14ac:dyDescent="0.2"/>
    <row r="21041" hidden="1" x14ac:dyDescent="0.2"/>
    <row r="21042" hidden="1" x14ac:dyDescent="0.2"/>
    <row r="21043" hidden="1" x14ac:dyDescent="0.2"/>
    <row r="21044" hidden="1" x14ac:dyDescent="0.2"/>
    <row r="21045" hidden="1" x14ac:dyDescent="0.2"/>
    <row r="21046" hidden="1" x14ac:dyDescent="0.2"/>
    <row r="21047" hidden="1" x14ac:dyDescent="0.2"/>
    <row r="21048" hidden="1" x14ac:dyDescent="0.2"/>
    <row r="21049" hidden="1" x14ac:dyDescent="0.2"/>
    <row r="21050" hidden="1" x14ac:dyDescent="0.2"/>
    <row r="21051" hidden="1" x14ac:dyDescent="0.2"/>
    <row r="21052" hidden="1" x14ac:dyDescent="0.2"/>
    <row r="21053" hidden="1" x14ac:dyDescent="0.2"/>
    <row r="21054" hidden="1" x14ac:dyDescent="0.2"/>
    <row r="21055" hidden="1" x14ac:dyDescent="0.2"/>
    <row r="21056" hidden="1" x14ac:dyDescent="0.2"/>
    <row r="21057" hidden="1" x14ac:dyDescent="0.2"/>
    <row r="21058" hidden="1" x14ac:dyDescent="0.2"/>
    <row r="21059" hidden="1" x14ac:dyDescent="0.2"/>
    <row r="21060" hidden="1" x14ac:dyDescent="0.2"/>
    <row r="21061" hidden="1" x14ac:dyDescent="0.2"/>
    <row r="21062" hidden="1" x14ac:dyDescent="0.2"/>
    <row r="21063" hidden="1" x14ac:dyDescent="0.2"/>
    <row r="21064" hidden="1" x14ac:dyDescent="0.2"/>
    <row r="21065" hidden="1" x14ac:dyDescent="0.2"/>
    <row r="21066" hidden="1" x14ac:dyDescent="0.2"/>
    <row r="21067" hidden="1" x14ac:dyDescent="0.2"/>
    <row r="21068" hidden="1" x14ac:dyDescent="0.2"/>
    <row r="21069" hidden="1" x14ac:dyDescent="0.2"/>
    <row r="21070" hidden="1" x14ac:dyDescent="0.2"/>
    <row r="21071" hidden="1" x14ac:dyDescent="0.2"/>
    <row r="21072" hidden="1" x14ac:dyDescent="0.2"/>
    <row r="21073" hidden="1" x14ac:dyDescent="0.2"/>
    <row r="21074" hidden="1" x14ac:dyDescent="0.2"/>
    <row r="21075" hidden="1" x14ac:dyDescent="0.2"/>
    <row r="21076" hidden="1" x14ac:dyDescent="0.2"/>
    <row r="21077" hidden="1" x14ac:dyDescent="0.2"/>
    <row r="21078" hidden="1" x14ac:dyDescent="0.2"/>
    <row r="21079" hidden="1" x14ac:dyDescent="0.2"/>
    <row r="21080" hidden="1" x14ac:dyDescent="0.2"/>
    <row r="21081" hidden="1" x14ac:dyDescent="0.2"/>
    <row r="21082" hidden="1" x14ac:dyDescent="0.2"/>
    <row r="21083" hidden="1" x14ac:dyDescent="0.2"/>
    <row r="21084" hidden="1" x14ac:dyDescent="0.2"/>
    <row r="21085" hidden="1" x14ac:dyDescent="0.2"/>
    <row r="21086" hidden="1" x14ac:dyDescent="0.2"/>
    <row r="21087" hidden="1" x14ac:dyDescent="0.2"/>
    <row r="21088" hidden="1" x14ac:dyDescent="0.2"/>
    <row r="21089" hidden="1" x14ac:dyDescent="0.2"/>
    <row r="21090" hidden="1" x14ac:dyDescent="0.2"/>
    <row r="21091" hidden="1" x14ac:dyDescent="0.2"/>
    <row r="21092" hidden="1" x14ac:dyDescent="0.2"/>
    <row r="21093" hidden="1" x14ac:dyDescent="0.2"/>
    <row r="21094" hidden="1" x14ac:dyDescent="0.2"/>
    <row r="21095" hidden="1" x14ac:dyDescent="0.2"/>
    <row r="21096" hidden="1" x14ac:dyDescent="0.2"/>
    <row r="21097" hidden="1" x14ac:dyDescent="0.2"/>
    <row r="21098" hidden="1" x14ac:dyDescent="0.2"/>
    <row r="21099" hidden="1" x14ac:dyDescent="0.2"/>
    <row r="21100" hidden="1" x14ac:dyDescent="0.2"/>
    <row r="21101" hidden="1" x14ac:dyDescent="0.2"/>
    <row r="21102" hidden="1" x14ac:dyDescent="0.2"/>
    <row r="21103" hidden="1" x14ac:dyDescent="0.2"/>
    <row r="21104" hidden="1" x14ac:dyDescent="0.2"/>
    <row r="21105" hidden="1" x14ac:dyDescent="0.2"/>
    <row r="21106" hidden="1" x14ac:dyDescent="0.2"/>
    <row r="21107" hidden="1" x14ac:dyDescent="0.2"/>
    <row r="21108" hidden="1" x14ac:dyDescent="0.2"/>
    <row r="21109" hidden="1" x14ac:dyDescent="0.2"/>
    <row r="21110" hidden="1" x14ac:dyDescent="0.2"/>
    <row r="21111" hidden="1" x14ac:dyDescent="0.2"/>
    <row r="21112" hidden="1" x14ac:dyDescent="0.2"/>
    <row r="21113" hidden="1" x14ac:dyDescent="0.2"/>
    <row r="21114" hidden="1" x14ac:dyDescent="0.2"/>
    <row r="21115" hidden="1" x14ac:dyDescent="0.2"/>
    <row r="21116" hidden="1" x14ac:dyDescent="0.2"/>
    <row r="21117" hidden="1" x14ac:dyDescent="0.2"/>
    <row r="21118" hidden="1" x14ac:dyDescent="0.2"/>
    <row r="21119" hidden="1" x14ac:dyDescent="0.2"/>
    <row r="21120" hidden="1" x14ac:dyDescent="0.2"/>
    <row r="21121" hidden="1" x14ac:dyDescent="0.2"/>
    <row r="21122" hidden="1" x14ac:dyDescent="0.2"/>
    <row r="21123" hidden="1" x14ac:dyDescent="0.2"/>
    <row r="21124" hidden="1" x14ac:dyDescent="0.2"/>
    <row r="21125" hidden="1" x14ac:dyDescent="0.2"/>
    <row r="21126" hidden="1" x14ac:dyDescent="0.2"/>
    <row r="21127" hidden="1" x14ac:dyDescent="0.2"/>
    <row r="21128" hidden="1" x14ac:dyDescent="0.2"/>
    <row r="21129" hidden="1" x14ac:dyDescent="0.2"/>
    <row r="21130" hidden="1" x14ac:dyDescent="0.2"/>
    <row r="21131" hidden="1" x14ac:dyDescent="0.2"/>
    <row r="21132" hidden="1" x14ac:dyDescent="0.2"/>
    <row r="21133" hidden="1" x14ac:dyDescent="0.2"/>
    <row r="21134" hidden="1" x14ac:dyDescent="0.2"/>
    <row r="21135" hidden="1" x14ac:dyDescent="0.2"/>
    <row r="21136" hidden="1" x14ac:dyDescent="0.2"/>
    <row r="21137" hidden="1" x14ac:dyDescent="0.2"/>
    <row r="21138" hidden="1" x14ac:dyDescent="0.2"/>
    <row r="21139" hidden="1" x14ac:dyDescent="0.2"/>
    <row r="21140" hidden="1" x14ac:dyDescent="0.2"/>
    <row r="21141" hidden="1" x14ac:dyDescent="0.2"/>
    <row r="21142" hidden="1" x14ac:dyDescent="0.2"/>
    <row r="21143" hidden="1" x14ac:dyDescent="0.2"/>
    <row r="21144" hidden="1" x14ac:dyDescent="0.2"/>
    <row r="21145" hidden="1" x14ac:dyDescent="0.2"/>
    <row r="21146" hidden="1" x14ac:dyDescent="0.2"/>
    <row r="21147" hidden="1" x14ac:dyDescent="0.2"/>
    <row r="21148" hidden="1" x14ac:dyDescent="0.2"/>
    <row r="21149" hidden="1" x14ac:dyDescent="0.2"/>
    <row r="21150" hidden="1" x14ac:dyDescent="0.2"/>
    <row r="21151" hidden="1" x14ac:dyDescent="0.2"/>
    <row r="21152" hidden="1" x14ac:dyDescent="0.2"/>
    <row r="21153" hidden="1" x14ac:dyDescent="0.2"/>
    <row r="21154" hidden="1" x14ac:dyDescent="0.2"/>
    <row r="21155" hidden="1" x14ac:dyDescent="0.2"/>
    <row r="21156" hidden="1" x14ac:dyDescent="0.2"/>
    <row r="21157" hidden="1" x14ac:dyDescent="0.2"/>
    <row r="21158" hidden="1" x14ac:dyDescent="0.2"/>
    <row r="21159" hidden="1" x14ac:dyDescent="0.2"/>
    <row r="21160" hidden="1" x14ac:dyDescent="0.2"/>
    <row r="21161" hidden="1" x14ac:dyDescent="0.2"/>
    <row r="21162" hidden="1" x14ac:dyDescent="0.2"/>
    <row r="21163" hidden="1" x14ac:dyDescent="0.2"/>
    <row r="21164" hidden="1" x14ac:dyDescent="0.2"/>
    <row r="21165" hidden="1" x14ac:dyDescent="0.2"/>
    <row r="21166" hidden="1" x14ac:dyDescent="0.2"/>
    <row r="21167" hidden="1" x14ac:dyDescent="0.2"/>
    <row r="21168" hidden="1" x14ac:dyDescent="0.2"/>
    <row r="21169" hidden="1" x14ac:dyDescent="0.2"/>
    <row r="21170" hidden="1" x14ac:dyDescent="0.2"/>
    <row r="21171" hidden="1" x14ac:dyDescent="0.2"/>
    <row r="21172" hidden="1" x14ac:dyDescent="0.2"/>
    <row r="21173" hidden="1" x14ac:dyDescent="0.2"/>
    <row r="21174" hidden="1" x14ac:dyDescent="0.2"/>
    <row r="21175" hidden="1" x14ac:dyDescent="0.2"/>
    <row r="21176" hidden="1" x14ac:dyDescent="0.2"/>
    <row r="21177" hidden="1" x14ac:dyDescent="0.2"/>
    <row r="21178" hidden="1" x14ac:dyDescent="0.2"/>
    <row r="21179" hidden="1" x14ac:dyDescent="0.2"/>
    <row r="21180" hidden="1" x14ac:dyDescent="0.2"/>
    <row r="21181" hidden="1" x14ac:dyDescent="0.2"/>
    <row r="21182" hidden="1" x14ac:dyDescent="0.2"/>
    <row r="21183" hidden="1" x14ac:dyDescent="0.2"/>
    <row r="21184" hidden="1" x14ac:dyDescent="0.2"/>
    <row r="21185" hidden="1" x14ac:dyDescent="0.2"/>
    <row r="21186" hidden="1" x14ac:dyDescent="0.2"/>
    <row r="21187" hidden="1" x14ac:dyDescent="0.2"/>
    <row r="21188" hidden="1" x14ac:dyDescent="0.2"/>
    <row r="21189" hidden="1" x14ac:dyDescent="0.2"/>
    <row r="21190" hidden="1" x14ac:dyDescent="0.2"/>
    <row r="21191" hidden="1" x14ac:dyDescent="0.2"/>
    <row r="21192" hidden="1" x14ac:dyDescent="0.2"/>
    <row r="21193" hidden="1" x14ac:dyDescent="0.2"/>
    <row r="21194" hidden="1" x14ac:dyDescent="0.2"/>
    <row r="21195" hidden="1" x14ac:dyDescent="0.2"/>
    <row r="21196" hidden="1" x14ac:dyDescent="0.2"/>
    <row r="21197" hidden="1" x14ac:dyDescent="0.2"/>
    <row r="21198" hidden="1" x14ac:dyDescent="0.2"/>
    <row r="21199" hidden="1" x14ac:dyDescent="0.2"/>
    <row r="21200" hidden="1" x14ac:dyDescent="0.2"/>
    <row r="21201" hidden="1" x14ac:dyDescent="0.2"/>
    <row r="21202" hidden="1" x14ac:dyDescent="0.2"/>
    <row r="21203" hidden="1" x14ac:dyDescent="0.2"/>
    <row r="21204" hidden="1" x14ac:dyDescent="0.2"/>
    <row r="21205" hidden="1" x14ac:dyDescent="0.2"/>
    <row r="21206" hidden="1" x14ac:dyDescent="0.2"/>
    <row r="21207" hidden="1" x14ac:dyDescent="0.2"/>
    <row r="21208" hidden="1" x14ac:dyDescent="0.2"/>
    <row r="21209" hidden="1" x14ac:dyDescent="0.2"/>
    <row r="21210" hidden="1" x14ac:dyDescent="0.2"/>
    <row r="21211" hidden="1" x14ac:dyDescent="0.2"/>
    <row r="21212" hidden="1" x14ac:dyDescent="0.2"/>
    <row r="21213" hidden="1" x14ac:dyDescent="0.2"/>
    <row r="21214" hidden="1" x14ac:dyDescent="0.2"/>
    <row r="21215" hidden="1" x14ac:dyDescent="0.2"/>
    <row r="21216" hidden="1" x14ac:dyDescent="0.2"/>
    <row r="21217" hidden="1" x14ac:dyDescent="0.2"/>
    <row r="21218" hidden="1" x14ac:dyDescent="0.2"/>
    <row r="21219" hidden="1" x14ac:dyDescent="0.2"/>
    <row r="21220" hidden="1" x14ac:dyDescent="0.2"/>
    <row r="21221" hidden="1" x14ac:dyDescent="0.2"/>
    <row r="21222" hidden="1" x14ac:dyDescent="0.2"/>
    <row r="21223" hidden="1" x14ac:dyDescent="0.2"/>
    <row r="21224" hidden="1" x14ac:dyDescent="0.2"/>
    <row r="21225" hidden="1" x14ac:dyDescent="0.2"/>
    <row r="21226" hidden="1" x14ac:dyDescent="0.2"/>
    <row r="21227" hidden="1" x14ac:dyDescent="0.2"/>
    <row r="21228" hidden="1" x14ac:dyDescent="0.2"/>
    <row r="21229" hidden="1" x14ac:dyDescent="0.2"/>
    <row r="21230" hidden="1" x14ac:dyDescent="0.2"/>
    <row r="21231" hidden="1" x14ac:dyDescent="0.2"/>
    <row r="21232" hidden="1" x14ac:dyDescent="0.2"/>
    <row r="21233" hidden="1" x14ac:dyDescent="0.2"/>
    <row r="21234" hidden="1" x14ac:dyDescent="0.2"/>
    <row r="21235" hidden="1" x14ac:dyDescent="0.2"/>
    <row r="21236" hidden="1" x14ac:dyDescent="0.2"/>
    <row r="21237" hidden="1" x14ac:dyDescent="0.2"/>
    <row r="21238" hidden="1" x14ac:dyDescent="0.2"/>
    <row r="21239" hidden="1" x14ac:dyDescent="0.2"/>
    <row r="21240" hidden="1" x14ac:dyDescent="0.2"/>
    <row r="21241" hidden="1" x14ac:dyDescent="0.2"/>
    <row r="21242" hidden="1" x14ac:dyDescent="0.2"/>
    <row r="21243" hidden="1" x14ac:dyDescent="0.2"/>
    <row r="21244" hidden="1" x14ac:dyDescent="0.2"/>
    <row r="21245" hidden="1" x14ac:dyDescent="0.2"/>
    <row r="21246" hidden="1" x14ac:dyDescent="0.2"/>
    <row r="21247" hidden="1" x14ac:dyDescent="0.2"/>
    <row r="21248" hidden="1" x14ac:dyDescent="0.2"/>
    <row r="21249" hidden="1" x14ac:dyDescent="0.2"/>
    <row r="21250" hidden="1" x14ac:dyDescent="0.2"/>
    <row r="21251" hidden="1" x14ac:dyDescent="0.2"/>
    <row r="21252" hidden="1" x14ac:dyDescent="0.2"/>
    <row r="21253" hidden="1" x14ac:dyDescent="0.2"/>
    <row r="21254" hidden="1" x14ac:dyDescent="0.2"/>
    <row r="21255" hidden="1" x14ac:dyDescent="0.2"/>
    <row r="21256" hidden="1" x14ac:dyDescent="0.2"/>
    <row r="21257" hidden="1" x14ac:dyDescent="0.2"/>
    <row r="21258" hidden="1" x14ac:dyDescent="0.2"/>
    <row r="21259" hidden="1" x14ac:dyDescent="0.2"/>
    <row r="21260" hidden="1" x14ac:dyDescent="0.2"/>
    <row r="21261" hidden="1" x14ac:dyDescent="0.2"/>
    <row r="21262" hidden="1" x14ac:dyDescent="0.2"/>
    <row r="21263" hidden="1" x14ac:dyDescent="0.2"/>
    <row r="21264" hidden="1" x14ac:dyDescent="0.2"/>
    <row r="21265" hidden="1" x14ac:dyDescent="0.2"/>
    <row r="21266" hidden="1" x14ac:dyDescent="0.2"/>
    <row r="21267" hidden="1" x14ac:dyDescent="0.2"/>
    <row r="21268" hidden="1" x14ac:dyDescent="0.2"/>
    <row r="21269" hidden="1" x14ac:dyDescent="0.2"/>
    <row r="21270" hidden="1" x14ac:dyDescent="0.2"/>
    <row r="21271" hidden="1" x14ac:dyDescent="0.2"/>
    <row r="21272" hidden="1" x14ac:dyDescent="0.2"/>
    <row r="21273" hidden="1" x14ac:dyDescent="0.2"/>
    <row r="21274" hidden="1" x14ac:dyDescent="0.2"/>
    <row r="21275" hidden="1" x14ac:dyDescent="0.2"/>
    <row r="21276" hidden="1" x14ac:dyDescent="0.2"/>
    <row r="21277" hidden="1" x14ac:dyDescent="0.2"/>
    <row r="21278" hidden="1" x14ac:dyDescent="0.2"/>
    <row r="21279" hidden="1" x14ac:dyDescent="0.2"/>
    <row r="21280" hidden="1" x14ac:dyDescent="0.2"/>
    <row r="21281" hidden="1" x14ac:dyDescent="0.2"/>
    <row r="21282" hidden="1" x14ac:dyDescent="0.2"/>
    <row r="21283" hidden="1" x14ac:dyDescent="0.2"/>
    <row r="21284" hidden="1" x14ac:dyDescent="0.2"/>
    <row r="21285" hidden="1" x14ac:dyDescent="0.2"/>
    <row r="21286" hidden="1" x14ac:dyDescent="0.2"/>
    <row r="21287" hidden="1" x14ac:dyDescent="0.2"/>
    <row r="21288" hidden="1" x14ac:dyDescent="0.2"/>
    <row r="21289" hidden="1" x14ac:dyDescent="0.2"/>
    <row r="21290" hidden="1" x14ac:dyDescent="0.2"/>
    <row r="21291" hidden="1" x14ac:dyDescent="0.2"/>
    <row r="21292" hidden="1" x14ac:dyDescent="0.2"/>
    <row r="21293" hidden="1" x14ac:dyDescent="0.2"/>
    <row r="21294" hidden="1" x14ac:dyDescent="0.2"/>
    <row r="21295" hidden="1" x14ac:dyDescent="0.2"/>
    <row r="21296" hidden="1" x14ac:dyDescent="0.2"/>
    <row r="21297" hidden="1" x14ac:dyDescent="0.2"/>
    <row r="21298" hidden="1" x14ac:dyDescent="0.2"/>
    <row r="21299" hidden="1" x14ac:dyDescent="0.2"/>
    <row r="21300" hidden="1" x14ac:dyDescent="0.2"/>
    <row r="21301" hidden="1" x14ac:dyDescent="0.2"/>
    <row r="21302" hidden="1" x14ac:dyDescent="0.2"/>
    <row r="21303" hidden="1" x14ac:dyDescent="0.2"/>
    <row r="21304" hidden="1" x14ac:dyDescent="0.2"/>
    <row r="21305" hidden="1" x14ac:dyDescent="0.2"/>
    <row r="21306" hidden="1" x14ac:dyDescent="0.2"/>
    <row r="21307" hidden="1" x14ac:dyDescent="0.2"/>
    <row r="21308" hidden="1" x14ac:dyDescent="0.2"/>
    <row r="21309" hidden="1" x14ac:dyDescent="0.2"/>
    <row r="21310" hidden="1" x14ac:dyDescent="0.2"/>
    <row r="21311" hidden="1" x14ac:dyDescent="0.2"/>
    <row r="21312" hidden="1" x14ac:dyDescent="0.2"/>
    <row r="21313" hidden="1" x14ac:dyDescent="0.2"/>
    <row r="21314" hidden="1" x14ac:dyDescent="0.2"/>
    <row r="21315" hidden="1" x14ac:dyDescent="0.2"/>
    <row r="21316" hidden="1" x14ac:dyDescent="0.2"/>
    <row r="21317" hidden="1" x14ac:dyDescent="0.2"/>
    <row r="21318" hidden="1" x14ac:dyDescent="0.2"/>
    <row r="21319" hidden="1" x14ac:dyDescent="0.2"/>
    <row r="21320" hidden="1" x14ac:dyDescent="0.2"/>
    <row r="21321" hidden="1" x14ac:dyDescent="0.2"/>
    <row r="21322" hidden="1" x14ac:dyDescent="0.2"/>
    <row r="21323" hidden="1" x14ac:dyDescent="0.2"/>
    <row r="21324" hidden="1" x14ac:dyDescent="0.2"/>
    <row r="21325" hidden="1" x14ac:dyDescent="0.2"/>
    <row r="21326" hidden="1" x14ac:dyDescent="0.2"/>
    <row r="21327" hidden="1" x14ac:dyDescent="0.2"/>
    <row r="21328" hidden="1" x14ac:dyDescent="0.2"/>
    <row r="21329" hidden="1" x14ac:dyDescent="0.2"/>
    <row r="21330" hidden="1" x14ac:dyDescent="0.2"/>
    <row r="21331" hidden="1" x14ac:dyDescent="0.2"/>
    <row r="21332" hidden="1" x14ac:dyDescent="0.2"/>
    <row r="21333" hidden="1" x14ac:dyDescent="0.2"/>
    <row r="21334" hidden="1" x14ac:dyDescent="0.2"/>
    <row r="21335" hidden="1" x14ac:dyDescent="0.2"/>
    <row r="21336" hidden="1" x14ac:dyDescent="0.2"/>
    <row r="21337" hidden="1" x14ac:dyDescent="0.2"/>
    <row r="21338" hidden="1" x14ac:dyDescent="0.2"/>
    <row r="21339" hidden="1" x14ac:dyDescent="0.2"/>
    <row r="21340" hidden="1" x14ac:dyDescent="0.2"/>
    <row r="21341" hidden="1" x14ac:dyDescent="0.2"/>
    <row r="21342" hidden="1" x14ac:dyDescent="0.2"/>
    <row r="21343" hidden="1" x14ac:dyDescent="0.2"/>
    <row r="21344" hidden="1" x14ac:dyDescent="0.2"/>
    <row r="21345" hidden="1" x14ac:dyDescent="0.2"/>
    <row r="21346" hidden="1" x14ac:dyDescent="0.2"/>
    <row r="21347" hidden="1" x14ac:dyDescent="0.2"/>
    <row r="21348" hidden="1" x14ac:dyDescent="0.2"/>
    <row r="21349" hidden="1" x14ac:dyDescent="0.2"/>
    <row r="21350" hidden="1" x14ac:dyDescent="0.2"/>
    <row r="21351" hidden="1" x14ac:dyDescent="0.2"/>
    <row r="21352" hidden="1" x14ac:dyDescent="0.2"/>
    <row r="21353" hidden="1" x14ac:dyDescent="0.2"/>
    <row r="21354" hidden="1" x14ac:dyDescent="0.2"/>
    <row r="21355" hidden="1" x14ac:dyDescent="0.2"/>
    <row r="21356" hidden="1" x14ac:dyDescent="0.2"/>
    <row r="21357" hidden="1" x14ac:dyDescent="0.2"/>
    <row r="21358" hidden="1" x14ac:dyDescent="0.2"/>
    <row r="21359" hidden="1" x14ac:dyDescent="0.2"/>
    <row r="21360" hidden="1" x14ac:dyDescent="0.2"/>
    <row r="21361" hidden="1" x14ac:dyDescent="0.2"/>
    <row r="21362" hidden="1" x14ac:dyDescent="0.2"/>
    <row r="21363" hidden="1" x14ac:dyDescent="0.2"/>
    <row r="21364" hidden="1" x14ac:dyDescent="0.2"/>
    <row r="21365" hidden="1" x14ac:dyDescent="0.2"/>
    <row r="21366" hidden="1" x14ac:dyDescent="0.2"/>
    <row r="21367" hidden="1" x14ac:dyDescent="0.2"/>
    <row r="21368" hidden="1" x14ac:dyDescent="0.2"/>
    <row r="21369" hidden="1" x14ac:dyDescent="0.2"/>
    <row r="21370" hidden="1" x14ac:dyDescent="0.2"/>
    <row r="21371" hidden="1" x14ac:dyDescent="0.2"/>
    <row r="21372" hidden="1" x14ac:dyDescent="0.2"/>
    <row r="21373" hidden="1" x14ac:dyDescent="0.2"/>
    <row r="21374" hidden="1" x14ac:dyDescent="0.2"/>
    <row r="21375" hidden="1" x14ac:dyDescent="0.2"/>
    <row r="21376" hidden="1" x14ac:dyDescent="0.2"/>
    <row r="21377" hidden="1" x14ac:dyDescent="0.2"/>
    <row r="21378" hidden="1" x14ac:dyDescent="0.2"/>
    <row r="21379" hidden="1" x14ac:dyDescent="0.2"/>
    <row r="21380" hidden="1" x14ac:dyDescent="0.2"/>
    <row r="21381" hidden="1" x14ac:dyDescent="0.2"/>
    <row r="21382" hidden="1" x14ac:dyDescent="0.2"/>
    <row r="21383" hidden="1" x14ac:dyDescent="0.2"/>
    <row r="21384" hidden="1" x14ac:dyDescent="0.2"/>
    <row r="21385" hidden="1" x14ac:dyDescent="0.2"/>
    <row r="21386" hidden="1" x14ac:dyDescent="0.2"/>
    <row r="21387" hidden="1" x14ac:dyDescent="0.2"/>
    <row r="21388" hidden="1" x14ac:dyDescent="0.2"/>
    <row r="21389" hidden="1" x14ac:dyDescent="0.2"/>
    <row r="21390" hidden="1" x14ac:dyDescent="0.2"/>
    <row r="21391" hidden="1" x14ac:dyDescent="0.2"/>
    <row r="21392" hidden="1" x14ac:dyDescent="0.2"/>
    <row r="21393" hidden="1" x14ac:dyDescent="0.2"/>
    <row r="21394" hidden="1" x14ac:dyDescent="0.2"/>
    <row r="21395" hidden="1" x14ac:dyDescent="0.2"/>
    <row r="21396" hidden="1" x14ac:dyDescent="0.2"/>
    <row r="21397" hidden="1" x14ac:dyDescent="0.2"/>
    <row r="21398" hidden="1" x14ac:dyDescent="0.2"/>
    <row r="21399" hidden="1" x14ac:dyDescent="0.2"/>
    <row r="21400" hidden="1" x14ac:dyDescent="0.2"/>
    <row r="21401" hidden="1" x14ac:dyDescent="0.2"/>
    <row r="21402" hidden="1" x14ac:dyDescent="0.2"/>
    <row r="21403" hidden="1" x14ac:dyDescent="0.2"/>
    <row r="21404" hidden="1" x14ac:dyDescent="0.2"/>
    <row r="21405" hidden="1" x14ac:dyDescent="0.2"/>
    <row r="21406" hidden="1" x14ac:dyDescent="0.2"/>
    <row r="21407" hidden="1" x14ac:dyDescent="0.2"/>
    <row r="21408" hidden="1" x14ac:dyDescent="0.2"/>
    <row r="21409" hidden="1" x14ac:dyDescent="0.2"/>
    <row r="21410" hidden="1" x14ac:dyDescent="0.2"/>
    <row r="21411" hidden="1" x14ac:dyDescent="0.2"/>
    <row r="21412" hidden="1" x14ac:dyDescent="0.2"/>
    <row r="21413" hidden="1" x14ac:dyDescent="0.2"/>
    <row r="21414" hidden="1" x14ac:dyDescent="0.2"/>
    <row r="21415" hidden="1" x14ac:dyDescent="0.2"/>
    <row r="21416" hidden="1" x14ac:dyDescent="0.2"/>
    <row r="21417" hidden="1" x14ac:dyDescent="0.2"/>
    <row r="21418" hidden="1" x14ac:dyDescent="0.2"/>
    <row r="21419" hidden="1" x14ac:dyDescent="0.2"/>
    <row r="21420" hidden="1" x14ac:dyDescent="0.2"/>
    <row r="21421" hidden="1" x14ac:dyDescent="0.2"/>
    <row r="21422" hidden="1" x14ac:dyDescent="0.2"/>
    <row r="21423" hidden="1" x14ac:dyDescent="0.2"/>
    <row r="21424" hidden="1" x14ac:dyDescent="0.2"/>
    <row r="21425" hidden="1" x14ac:dyDescent="0.2"/>
    <row r="21426" hidden="1" x14ac:dyDescent="0.2"/>
    <row r="21427" hidden="1" x14ac:dyDescent="0.2"/>
    <row r="21428" hidden="1" x14ac:dyDescent="0.2"/>
    <row r="21429" hidden="1" x14ac:dyDescent="0.2"/>
    <row r="21430" hidden="1" x14ac:dyDescent="0.2"/>
    <row r="21431" hidden="1" x14ac:dyDescent="0.2"/>
    <row r="21432" hidden="1" x14ac:dyDescent="0.2"/>
    <row r="21433" hidden="1" x14ac:dyDescent="0.2"/>
    <row r="21434" hidden="1" x14ac:dyDescent="0.2"/>
    <row r="21435" hidden="1" x14ac:dyDescent="0.2"/>
    <row r="21436" hidden="1" x14ac:dyDescent="0.2"/>
    <row r="21437" hidden="1" x14ac:dyDescent="0.2"/>
    <row r="21438" hidden="1" x14ac:dyDescent="0.2"/>
    <row r="21439" hidden="1" x14ac:dyDescent="0.2"/>
    <row r="21440" hidden="1" x14ac:dyDescent="0.2"/>
    <row r="21441" hidden="1" x14ac:dyDescent="0.2"/>
    <row r="21442" hidden="1" x14ac:dyDescent="0.2"/>
    <row r="21443" hidden="1" x14ac:dyDescent="0.2"/>
    <row r="21444" hidden="1" x14ac:dyDescent="0.2"/>
    <row r="21445" hidden="1" x14ac:dyDescent="0.2"/>
    <row r="21446" hidden="1" x14ac:dyDescent="0.2"/>
    <row r="21447" hidden="1" x14ac:dyDescent="0.2"/>
    <row r="21448" hidden="1" x14ac:dyDescent="0.2"/>
    <row r="21449" hidden="1" x14ac:dyDescent="0.2"/>
    <row r="21450" hidden="1" x14ac:dyDescent="0.2"/>
    <row r="21451" hidden="1" x14ac:dyDescent="0.2"/>
    <row r="21452" hidden="1" x14ac:dyDescent="0.2"/>
    <row r="21453" hidden="1" x14ac:dyDescent="0.2"/>
    <row r="21454" hidden="1" x14ac:dyDescent="0.2"/>
    <row r="21455" hidden="1" x14ac:dyDescent="0.2"/>
    <row r="21456" hidden="1" x14ac:dyDescent="0.2"/>
    <row r="21457" hidden="1" x14ac:dyDescent="0.2"/>
    <row r="21458" hidden="1" x14ac:dyDescent="0.2"/>
    <row r="21459" hidden="1" x14ac:dyDescent="0.2"/>
    <row r="21460" hidden="1" x14ac:dyDescent="0.2"/>
    <row r="21461" hidden="1" x14ac:dyDescent="0.2"/>
    <row r="21462" hidden="1" x14ac:dyDescent="0.2"/>
    <row r="21463" hidden="1" x14ac:dyDescent="0.2"/>
    <row r="21464" hidden="1" x14ac:dyDescent="0.2"/>
    <row r="21465" hidden="1" x14ac:dyDescent="0.2"/>
    <row r="21466" hidden="1" x14ac:dyDescent="0.2"/>
    <row r="21467" hidden="1" x14ac:dyDescent="0.2"/>
    <row r="21468" hidden="1" x14ac:dyDescent="0.2"/>
    <row r="21469" hidden="1" x14ac:dyDescent="0.2"/>
    <row r="21470" hidden="1" x14ac:dyDescent="0.2"/>
    <row r="21471" hidden="1" x14ac:dyDescent="0.2"/>
    <row r="21472" hidden="1" x14ac:dyDescent="0.2"/>
    <row r="21473" hidden="1" x14ac:dyDescent="0.2"/>
    <row r="21474" hidden="1" x14ac:dyDescent="0.2"/>
    <row r="21475" hidden="1" x14ac:dyDescent="0.2"/>
    <row r="21476" hidden="1" x14ac:dyDescent="0.2"/>
    <row r="21477" hidden="1" x14ac:dyDescent="0.2"/>
    <row r="21478" hidden="1" x14ac:dyDescent="0.2"/>
    <row r="21479" hidden="1" x14ac:dyDescent="0.2"/>
    <row r="21480" hidden="1" x14ac:dyDescent="0.2"/>
    <row r="21481" hidden="1" x14ac:dyDescent="0.2"/>
    <row r="21482" hidden="1" x14ac:dyDescent="0.2"/>
    <row r="21483" hidden="1" x14ac:dyDescent="0.2"/>
    <row r="21484" hidden="1" x14ac:dyDescent="0.2"/>
    <row r="21485" hidden="1" x14ac:dyDescent="0.2"/>
    <row r="21486" hidden="1" x14ac:dyDescent="0.2"/>
    <row r="21487" hidden="1" x14ac:dyDescent="0.2"/>
    <row r="21488" hidden="1" x14ac:dyDescent="0.2"/>
    <row r="21489" hidden="1" x14ac:dyDescent="0.2"/>
    <row r="21490" hidden="1" x14ac:dyDescent="0.2"/>
    <row r="21491" hidden="1" x14ac:dyDescent="0.2"/>
    <row r="21492" hidden="1" x14ac:dyDescent="0.2"/>
    <row r="21493" hidden="1" x14ac:dyDescent="0.2"/>
    <row r="21494" hidden="1" x14ac:dyDescent="0.2"/>
    <row r="21495" hidden="1" x14ac:dyDescent="0.2"/>
    <row r="21496" hidden="1" x14ac:dyDescent="0.2"/>
    <row r="21497" hidden="1" x14ac:dyDescent="0.2"/>
    <row r="21498" hidden="1" x14ac:dyDescent="0.2"/>
    <row r="21499" hidden="1" x14ac:dyDescent="0.2"/>
    <row r="21500" hidden="1" x14ac:dyDescent="0.2"/>
    <row r="21501" hidden="1" x14ac:dyDescent="0.2"/>
    <row r="21502" hidden="1" x14ac:dyDescent="0.2"/>
    <row r="21503" hidden="1" x14ac:dyDescent="0.2"/>
    <row r="21504" hidden="1" x14ac:dyDescent="0.2"/>
    <row r="21505" hidden="1" x14ac:dyDescent="0.2"/>
    <row r="21506" hidden="1" x14ac:dyDescent="0.2"/>
    <row r="21507" hidden="1" x14ac:dyDescent="0.2"/>
    <row r="21508" hidden="1" x14ac:dyDescent="0.2"/>
    <row r="21509" hidden="1" x14ac:dyDescent="0.2"/>
    <row r="21510" hidden="1" x14ac:dyDescent="0.2"/>
    <row r="21511" hidden="1" x14ac:dyDescent="0.2"/>
    <row r="21512" hidden="1" x14ac:dyDescent="0.2"/>
    <row r="21513" hidden="1" x14ac:dyDescent="0.2"/>
    <row r="21514" hidden="1" x14ac:dyDescent="0.2"/>
    <row r="21515" hidden="1" x14ac:dyDescent="0.2"/>
    <row r="21516" hidden="1" x14ac:dyDescent="0.2"/>
    <row r="21517" hidden="1" x14ac:dyDescent="0.2"/>
    <row r="21518" hidden="1" x14ac:dyDescent="0.2"/>
    <row r="21519" hidden="1" x14ac:dyDescent="0.2"/>
    <row r="21520" hidden="1" x14ac:dyDescent="0.2"/>
    <row r="21521" hidden="1" x14ac:dyDescent="0.2"/>
    <row r="21522" hidden="1" x14ac:dyDescent="0.2"/>
    <row r="21523" hidden="1" x14ac:dyDescent="0.2"/>
    <row r="21524" hidden="1" x14ac:dyDescent="0.2"/>
    <row r="21525" hidden="1" x14ac:dyDescent="0.2"/>
    <row r="21526" hidden="1" x14ac:dyDescent="0.2"/>
    <row r="21527" hidden="1" x14ac:dyDescent="0.2"/>
    <row r="21528" hidden="1" x14ac:dyDescent="0.2"/>
    <row r="21529" hidden="1" x14ac:dyDescent="0.2"/>
    <row r="21530" hidden="1" x14ac:dyDescent="0.2"/>
    <row r="21531" hidden="1" x14ac:dyDescent="0.2"/>
    <row r="21532" hidden="1" x14ac:dyDescent="0.2"/>
    <row r="21533" hidden="1" x14ac:dyDescent="0.2"/>
    <row r="21534" hidden="1" x14ac:dyDescent="0.2"/>
    <row r="21535" hidden="1" x14ac:dyDescent="0.2"/>
    <row r="21536" hidden="1" x14ac:dyDescent="0.2"/>
    <row r="21537" hidden="1" x14ac:dyDescent="0.2"/>
    <row r="21538" hidden="1" x14ac:dyDescent="0.2"/>
    <row r="21539" hidden="1" x14ac:dyDescent="0.2"/>
    <row r="21540" hidden="1" x14ac:dyDescent="0.2"/>
    <row r="21541" hidden="1" x14ac:dyDescent="0.2"/>
    <row r="21542" hidden="1" x14ac:dyDescent="0.2"/>
    <row r="21543" hidden="1" x14ac:dyDescent="0.2"/>
    <row r="21544" hidden="1" x14ac:dyDescent="0.2"/>
    <row r="21545" hidden="1" x14ac:dyDescent="0.2"/>
    <row r="21546" hidden="1" x14ac:dyDescent="0.2"/>
    <row r="21547" hidden="1" x14ac:dyDescent="0.2"/>
    <row r="21548" hidden="1" x14ac:dyDescent="0.2"/>
    <row r="21549" hidden="1" x14ac:dyDescent="0.2"/>
    <row r="21550" hidden="1" x14ac:dyDescent="0.2"/>
    <row r="21551" hidden="1" x14ac:dyDescent="0.2"/>
    <row r="21552" hidden="1" x14ac:dyDescent="0.2"/>
    <row r="21553" hidden="1" x14ac:dyDescent="0.2"/>
    <row r="21554" hidden="1" x14ac:dyDescent="0.2"/>
    <row r="21555" hidden="1" x14ac:dyDescent="0.2"/>
    <row r="21556" hidden="1" x14ac:dyDescent="0.2"/>
    <row r="21557" hidden="1" x14ac:dyDescent="0.2"/>
    <row r="21558" hidden="1" x14ac:dyDescent="0.2"/>
    <row r="21559" hidden="1" x14ac:dyDescent="0.2"/>
    <row r="21560" hidden="1" x14ac:dyDescent="0.2"/>
    <row r="21561" hidden="1" x14ac:dyDescent="0.2"/>
    <row r="21562" hidden="1" x14ac:dyDescent="0.2"/>
    <row r="21563" hidden="1" x14ac:dyDescent="0.2"/>
    <row r="21564" hidden="1" x14ac:dyDescent="0.2"/>
    <row r="21565" hidden="1" x14ac:dyDescent="0.2"/>
    <row r="21566" hidden="1" x14ac:dyDescent="0.2"/>
    <row r="21567" hidden="1" x14ac:dyDescent="0.2"/>
    <row r="21568" hidden="1" x14ac:dyDescent="0.2"/>
    <row r="21569" hidden="1" x14ac:dyDescent="0.2"/>
    <row r="21570" hidden="1" x14ac:dyDescent="0.2"/>
    <row r="21571" hidden="1" x14ac:dyDescent="0.2"/>
    <row r="21572" hidden="1" x14ac:dyDescent="0.2"/>
    <row r="21573" hidden="1" x14ac:dyDescent="0.2"/>
    <row r="21574" hidden="1" x14ac:dyDescent="0.2"/>
    <row r="21575" hidden="1" x14ac:dyDescent="0.2"/>
    <row r="21576" hidden="1" x14ac:dyDescent="0.2"/>
    <row r="21577" hidden="1" x14ac:dyDescent="0.2"/>
    <row r="21578" hidden="1" x14ac:dyDescent="0.2"/>
    <row r="21579" hidden="1" x14ac:dyDescent="0.2"/>
    <row r="21580" hidden="1" x14ac:dyDescent="0.2"/>
    <row r="21581" hidden="1" x14ac:dyDescent="0.2"/>
    <row r="21582" hidden="1" x14ac:dyDescent="0.2"/>
    <row r="21583" hidden="1" x14ac:dyDescent="0.2"/>
    <row r="21584" hidden="1" x14ac:dyDescent="0.2"/>
    <row r="21585" hidden="1" x14ac:dyDescent="0.2"/>
    <row r="21586" hidden="1" x14ac:dyDescent="0.2"/>
    <row r="21587" hidden="1" x14ac:dyDescent="0.2"/>
    <row r="21588" hidden="1" x14ac:dyDescent="0.2"/>
    <row r="21589" hidden="1" x14ac:dyDescent="0.2"/>
    <row r="21590" hidden="1" x14ac:dyDescent="0.2"/>
    <row r="21591" hidden="1" x14ac:dyDescent="0.2"/>
    <row r="21592" hidden="1" x14ac:dyDescent="0.2"/>
    <row r="21593" hidden="1" x14ac:dyDescent="0.2"/>
    <row r="21594" hidden="1" x14ac:dyDescent="0.2"/>
    <row r="21595" hidden="1" x14ac:dyDescent="0.2"/>
    <row r="21596" hidden="1" x14ac:dyDescent="0.2"/>
    <row r="21597" hidden="1" x14ac:dyDescent="0.2"/>
    <row r="21598" hidden="1" x14ac:dyDescent="0.2"/>
    <row r="21599" hidden="1" x14ac:dyDescent="0.2"/>
    <row r="21600" hidden="1" x14ac:dyDescent="0.2"/>
    <row r="21601" hidden="1" x14ac:dyDescent="0.2"/>
    <row r="21602" hidden="1" x14ac:dyDescent="0.2"/>
    <row r="21603" hidden="1" x14ac:dyDescent="0.2"/>
    <row r="21604" hidden="1" x14ac:dyDescent="0.2"/>
    <row r="21605" hidden="1" x14ac:dyDescent="0.2"/>
    <row r="21606" hidden="1" x14ac:dyDescent="0.2"/>
    <row r="21607" hidden="1" x14ac:dyDescent="0.2"/>
    <row r="21608" hidden="1" x14ac:dyDescent="0.2"/>
    <row r="21609" hidden="1" x14ac:dyDescent="0.2"/>
    <row r="21610" hidden="1" x14ac:dyDescent="0.2"/>
    <row r="21611" hidden="1" x14ac:dyDescent="0.2"/>
    <row r="21612" hidden="1" x14ac:dyDescent="0.2"/>
    <row r="21613" hidden="1" x14ac:dyDescent="0.2"/>
    <row r="21614" hidden="1" x14ac:dyDescent="0.2"/>
    <row r="21615" hidden="1" x14ac:dyDescent="0.2"/>
    <row r="21616" hidden="1" x14ac:dyDescent="0.2"/>
    <row r="21617" hidden="1" x14ac:dyDescent="0.2"/>
    <row r="21618" hidden="1" x14ac:dyDescent="0.2"/>
    <row r="21619" hidden="1" x14ac:dyDescent="0.2"/>
    <row r="21620" hidden="1" x14ac:dyDescent="0.2"/>
    <row r="21621" hidden="1" x14ac:dyDescent="0.2"/>
    <row r="21622" hidden="1" x14ac:dyDescent="0.2"/>
    <row r="21623" hidden="1" x14ac:dyDescent="0.2"/>
    <row r="21624" hidden="1" x14ac:dyDescent="0.2"/>
    <row r="21625" hidden="1" x14ac:dyDescent="0.2"/>
    <row r="21626" hidden="1" x14ac:dyDescent="0.2"/>
    <row r="21627" hidden="1" x14ac:dyDescent="0.2"/>
    <row r="21628" hidden="1" x14ac:dyDescent="0.2"/>
    <row r="21629" hidden="1" x14ac:dyDescent="0.2"/>
    <row r="21630" hidden="1" x14ac:dyDescent="0.2"/>
    <row r="21631" hidden="1" x14ac:dyDescent="0.2"/>
    <row r="21632" hidden="1" x14ac:dyDescent="0.2"/>
    <row r="21633" hidden="1" x14ac:dyDescent="0.2"/>
    <row r="21634" hidden="1" x14ac:dyDescent="0.2"/>
    <row r="21635" hidden="1" x14ac:dyDescent="0.2"/>
    <row r="21636" hidden="1" x14ac:dyDescent="0.2"/>
    <row r="21637" hidden="1" x14ac:dyDescent="0.2"/>
    <row r="21638" hidden="1" x14ac:dyDescent="0.2"/>
    <row r="21639" hidden="1" x14ac:dyDescent="0.2"/>
    <row r="21640" hidden="1" x14ac:dyDescent="0.2"/>
    <row r="21641" hidden="1" x14ac:dyDescent="0.2"/>
    <row r="21642" hidden="1" x14ac:dyDescent="0.2"/>
    <row r="21643" hidden="1" x14ac:dyDescent="0.2"/>
    <row r="21644" hidden="1" x14ac:dyDescent="0.2"/>
    <row r="21645" hidden="1" x14ac:dyDescent="0.2"/>
    <row r="21646" hidden="1" x14ac:dyDescent="0.2"/>
    <row r="21647" hidden="1" x14ac:dyDescent="0.2"/>
    <row r="21648" hidden="1" x14ac:dyDescent="0.2"/>
    <row r="21649" hidden="1" x14ac:dyDescent="0.2"/>
    <row r="21650" hidden="1" x14ac:dyDescent="0.2"/>
    <row r="21651" hidden="1" x14ac:dyDescent="0.2"/>
    <row r="21652" hidden="1" x14ac:dyDescent="0.2"/>
    <row r="21653" hidden="1" x14ac:dyDescent="0.2"/>
    <row r="21654" hidden="1" x14ac:dyDescent="0.2"/>
    <row r="21655" hidden="1" x14ac:dyDescent="0.2"/>
    <row r="21656" hidden="1" x14ac:dyDescent="0.2"/>
    <row r="21657" hidden="1" x14ac:dyDescent="0.2"/>
    <row r="21658" hidden="1" x14ac:dyDescent="0.2"/>
    <row r="21659" hidden="1" x14ac:dyDescent="0.2"/>
    <row r="21660" hidden="1" x14ac:dyDescent="0.2"/>
    <row r="21661" hidden="1" x14ac:dyDescent="0.2"/>
    <row r="21662" hidden="1" x14ac:dyDescent="0.2"/>
    <row r="21663" hidden="1" x14ac:dyDescent="0.2"/>
    <row r="21664" hidden="1" x14ac:dyDescent="0.2"/>
    <row r="21665" hidden="1" x14ac:dyDescent="0.2"/>
    <row r="21666" hidden="1" x14ac:dyDescent="0.2"/>
    <row r="21667" hidden="1" x14ac:dyDescent="0.2"/>
    <row r="21668" hidden="1" x14ac:dyDescent="0.2"/>
    <row r="21669" hidden="1" x14ac:dyDescent="0.2"/>
    <row r="21670" hidden="1" x14ac:dyDescent="0.2"/>
    <row r="21671" hidden="1" x14ac:dyDescent="0.2"/>
    <row r="21672" hidden="1" x14ac:dyDescent="0.2"/>
    <row r="21673" hidden="1" x14ac:dyDescent="0.2"/>
    <row r="21674" hidden="1" x14ac:dyDescent="0.2"/>
    <row r="21675" hidden="1" x14ac:dyDescent="0.2"/>
    <row r="21676" hidden="1" x14ac:dyDescent="0.2"/>
    <row r="21677" hidden="1" x14ac:dyDescent="0.2"/>
    <row r="21678" hidden="1" x14ac:dyDescent="0.2"/>
    <row r="21679" hidden="1" x14ac:dyDescent="0.2"/>
    <row r="21680" hidden="1" x14ac:dyDescent="0.2"/>
    <row r="21681" hidden="1" x14ac:dyDescent="0.2"/>
    <row r="21682" hidden="1" x14ac:dyDescent="0.2"/>
    <row r="21683" hidden="1" x14ac:dyDescent="0.2"/>
    <row r="21684" hidden="1" x14ac:dyDescent="0.2"/>
    <row r="21685" hidden="1" x14ac:dyDescent="0.2"/>
    <row r="21686" hidden="1" x14ac:dyDescent="0.2"/>
    <row r="21687" hidden="1" x14ac:dyDescent="0.2"/>
    <row r="21688" hidden="1" x14ac:dyDescent="0.2"/>
    <row r="21689" hidden="1" x14ac:dyDescent="0.2"/>
    <row r="21690" hidden="1" x14ac:dyDescent="0.2"/>
    <row r="21691" hidden="1" x14ac:dyDescent="0.2"/>
    <row r="21692" hidden="1" x14ac:dyDescent="0.2"/>
    <row r="21693" hidden="1" x14ac:dyDescent="0.2"/>
    <row r="21694" hidden="1" x14ac:dyDescent="0.2"/>
    <row r="21695" hidden="1" x14ac:dyDescent="0.2"/>
    <row r="21696" hidden="1" x14ac:dyDescent="0.2"/>
    <row r="21697" hidden="1" x14ac:dyDescent="0.2"/>
    <row r="21698" hidden="1" x14ac:dyDescent="0.2"/>
    <row r="21699" hidden="1" x14ac:dyDescent="0.2"/>
    <row r="21700" hidden="1" x14ac:dyDescent="0.2"/>
    <row r="21701" hidden="1" x14ac:dyDescent="0.2"/>
    <row r="21702" hidden="1" x14ac:dyDescent="0.2"/>
    <row r="21703" hidden="1" x14ac:dyDescent="0.2"/>
    <row r="21704" hidden="1" x14ac:dyDescent="0.2"/>
    <row r="21705" hidden="1" x14ac:dyDescent="0.2"/>
    <row r="21706" hidden="1" x14ac:dyDescent="0.2"/>
    <row r="21707" hidden="1" x14ac:dyDescent="0.2"/>
    <row r="21708" hidden="1" x14ac:dyDescent="0.2"/>
    <row r="21709" hidden="1" x14ac:dyDescent="0.2"/>
    <row r="21710" hidden="1" x14ac:dyDescent="0.2"/>
    <row r="21711" hidden="1" x14ac:dyDescent="0.2"/>
    <row r="21712" hidden="1" x14ac:dyDescent="0.2"/>
    <row r="21713" hidden="1" x14ac:dyDescent="0.2"/>
    <row r="21714" hidden="1" x14ac:dyDescent="0.2"/>
    <row r="21715" hidden="1" x14ac:dyDescent="0.2"/>
    <row r="21716" hidden="1" x14ac:dyDescent="0.2"/>
    <row r="21717" hidden="1" x14ac:dyDescent="0.2"/>
    <row r="21718" hidden="1" x14ac:dyDescent="0.2"/>
    <row r="21719" hidden="1" x14ac:dyDescent="0.2"/>
    <row r="21720" hidden="1" x14ac:dyDescent="0.2"/>
    <row r="21721" hidden="1" x14ac:dyDescent="0.2"/>
    <row r="21722" hidden="1" x14ac:dyDescent="0.2"/>
    <row r="21723" hidden="1" x14ac:dyDescent="0.2"/>
    <row r="21724" hidden="1" x14ac:dyDescent="0.2"/>
    <row r="21725" hidden="1" x14ac:dyDescent="0.2"/>
    <row r="21726" hidden="1" x14ac:dyDescent="0.2"/>
    <row r="21727" hidden="1" x14ac:dyDescent="0.2"/>
    <row r="21728" hidden="1" x14ac:dyDescent="0.2"/>
    <row r="21729" hidden="1" x14ac:dyDescent="0.2"/>
    <row r="21730" hidden="1" x14ac:dyDescent="0.2"/>
    <row r="21731" hidden="1" x14ac:dyDescent="0.2"/>
    <row r="21732" hidden="1" x14ac:dyDescent="0.2"/>
    <row r="21733" hidden="1" x14ac:dyDescent="0.2"/>
    <row r="21734" hidden="1" x14ac:dyDescent="0.2"/>
    <row r="21735" hidden="1" x14ac:dyDescent="0.2"/>
    <row r="21736" hidden="1" x14ac:dyDescent="0.2"/>
    <row r="21737" hidden="1" x14ac:dyDescent="0.2"/>
    <row r="21738" hidden="1" x14ac:dyDescent="0.2"/>
    <row r="21739" hidden="1" x14ac:dyDescent="0.2"/>
    <row r="21740" hidden="1" x14ac:dyDescent="0.2"/>
    <row r="21741" hidden="1" x14ac:dyDescent="0.2"/>
    <row r="21742" hidden="1" x14ac:dyDescent="0.2"/>
    <row r="21743" hidden="1" x14ac:dyDescent="0.2"/>
    <row r="21744" hidden="1" x14ac:dyDescent="0.2"/>
    <row r="21745" hidden="1" x14ac:dyDescent="0.2"/>
    <row r="21746" hidden="1" x14ac:dyDescent="0.2"/>
    <row r="21747" hidden="1" x14ac:dyDescent="0.2"/>
    <row r="21748" hidden="1" x14ac:dyDescent="0.2"/>
    <row r="21749" hidden="1" x14ac:dyDescent="0.2"/>
    <row r="21750" hidden="1" x14ac:dyDescent="0.2"/>
    <row r="21751" hidden="1" x14ac:dyDescent="0.2"/>
    <row r="21752" hidden="1" x14ac:dyDescent="0.2"/>
    <row r="21753" hidden="1" x14ac:dyDescent="0.2"/>
    <row r="21754" hidden="1" x14ac:dyDescent="0.2"/>
    <row r="21755" hidden="1" x14ac:dyDescent="0.2"/>
    <row r="21756" hidden="1" x14ac:dyDescent="0.2"/>
    <row r="21757" hidden="1" x14ac:dyDescent="0.2"/>
    <row r="21758" hidden="1" x14ac:dyDescent="0.2"/>
    <row r="21759" hidden="1" x14ac:dyDescent="0.2"/>
    <row r="21760" hidden="1" x14ac:dyDescent="0.2"/>
    <row r="21761" hidden="1" x14ac:dyDescent="0.2"/>
    <row r="21762" hidden="1" x14ac:dyDescent="0.2"/>
    <row r="21763" hidden="1" x14ac:dyDescent="0.2"/>
    <row r="21764" hidden="1" x14ac:dyDescent="0.2"/>
    <row r="21765" hidden="1" x14ac:dyDescent="0.2"/>
    <row r="21766" hidden="1" x14ac:dyDescent="0.2"/>
    <row r="21767" hidden="1" x14ac:dyDescent="0.2"/>
    <row r="21768" hidden="1" x14ac:dyDescent="0.2"/>
    <row r="21769" hidden="1" x14ac:dyDescent="0.2"/>
    <row r="21770" hidden="1" x14ac:dyDescent="0.2"/>
    <row r="21771" hidden="1" x14ac:dyDescent="0.2"/>
    <row r="21772" hidden="1" x14ac:dyDescent="0.2"/>
    <row r="21773" hidden="1" x14ac:dyDescent="0.2"/>
    <row r="21774" hidden="1" x14ac:dyDescent="0.2"/>
    <row r="21775" hidden="1" x14ac:dyDescent="0.2"/>
    <row r="21776" hidden="1" x14ac:dyDescent="0.2"/>
    <row r="21777" hidden="1" x14ac:dyDescent="0.2"/>
    <row r="21778" hidden="1" x14ac:dyDescent="0.2"/>
    <row r="21779" hidden="1" x14ac:dyDescent="0.2"/>
    <row r="21780" hidden="1" x14ac:dyDescent="0.2"/>
    <row r="21781" hidden="1" x14ac:dyDescent="0.2"/>
    <row r="21782" hidden="1" x14ac:dyDescent="0.2"/>
    <row r="21783" hidden="1" x14ac:dyDescent="0.2"/>
    <row r="21784" hidden="1" x14ac:dyDescent="0.2"/>
    <row r="21785" hidden="1" x14ac:dyDescent="0.2"/>
    <row r="21786" hidden="1" x14ac:dyDescent="0.2"/>
    <row r="21787" hidden="1" x14ac:dyDescent="0.2"/>
    <row r="21788" hidden="1" x14ac:dyDescent="0.2"/>
    <row r="21789" hidden="1" x14ac:dyDescent="0.2"/>
    <row r="21790" hidden="1" x14ac:dyDescent="0.2"/>
    <row r="21791" hidden="1" x14ac:dyDescent="0.2"/>
    <row r="21792" hidden="1" x14ac:dyDescent="0.2"/>
    <row r="21793" hidden="1" x14ac:dyDescent="0.2"/>
    <row r="21794" hidden="1" x14ac:dyDescent="0.2"/>
    <row r="21795" hidden="1" x14ac:dyDescent="0.2"/>
    <row r="21796" hidden="1" x14ac:dyDescent="0.2"/>
    <row r="21797" hidden="1" x14ac:dyDescent="0.2"/>
    <row r="21798" hidden="1" x14ac:dyDescent="0.2"/>
    <row r="21799" hidden="1" x14ac:dyDescent="0.2"/>
    <row r="21800" hidden="1" x14ac:dyDescent="0.2"/>
    <row r="21801" hidden="1" x14ac:dyDescent="0.2"/>
    <row r="21802" hidden="1" x14ac:dyDescent="0.2"/>
    <row r="21803" hidden="1" x14ac:dyDescent="0.2"/>
    <row r="21804" hidden="1" x14ac:dyDescent="0.2"/>
    <row r="21805" hidden="1" x14ac:dyDescent="0.2"/>
    <row r="21806" hidden="1" x14ac:dyDescent="0.2"/>
    <row r="21807" hidden="1" x14ac:dyDescent="0.2"/>
    <row r="21808" hidden="1" x14ac:dyDescent="0.2"/>
    <row r="21809" hidden="1" x14ac:dyDescent="0.2"/>
    <row r="21810" hidden="1" x14ac:dyDescent="0.2"/>
    <row r="21811" hidden="1" x14ac:dyDescent="0.2"/>
    <row r="21812" hidden="1" x14ac:dyDescent="0.2"/>
    <row r="21813" hidden="1" x14ac:dyDescent="0.2"/>
    <row r="21814" hidden="1" x14ac:dyDescent="0.2"/>
    <row r="21815" hidden="1" x14ac:dyDescent="0.2"/>
    <row r="21816" hidden="1" x14ac:dyDescent="0.2"/>
    <row r="21817" hidden="1" x14ac:dyDescent="0.2"/>
    <row r="21818" hidden="1" x14ac:dyDescent="0.2"/>
    <row r="21819" hidden="1" x14ac:dyDescent="0.2"/>
    <row r="21820" hidden="1" x14ac:dyDescent="0.2"/>
    <row r="21821" hidden="1" x14ac:dyDescent="0.2"/>
    <row r="21822" hidden="1" x14ac:dyDescent="0.2"/>
    <row r="21823" hidden="1" x14ac:dyDescent="0.2"/>
    <row r="21824" hidden="1" x14ac:dyDescent="0.2"/>
    <row r="21825" hidden="1" x14ac:dyDescent="0.2"/>
    <row r="21826" hidden="1" x14ac:dyDescent="0.2"/>
    <row r="21827" hidden="1" x14ac:dyDescent="0.2"/>
    <row r="21828" hidden="1" x14ac:dyDescent="0.2"/>
    <row r="21829" hidden="1" x14ac:dyDescent="0.2"/>
    <row r="21830" hidden="1" x14ac:dyDescent="0.2"/>
    <row r="21831" hidden="1" x14ac:dyDescent="0.2"/>
    <row r="21832" hidden="1" x14ac:dyDescent="0.2"/>
    <row r="21833" hidden="1" x14ac:dyDescent="0.2"/>
    <row r="21834" hidden="1" x14ac:dyDescent="0.2"/>
    <row r="21835" hidden="1" x14ac:dyDescent="0.2"/>
    <row r="21836" hidden="1" x14ac:dyDescent="0.2"/>
    <row r="21837" hidden="1" x14ac:dyDescent="0.2"/>
    <row r="21838" hidden="1" x14ac:dyDescent="0.2"/>
    <row r="21839" hidden="1" x14ac:dyDescent="0.2"/>
    <row r="21840" hidden="1" x14ac:dyDescent="0.2"/>
    <row r="21841" hidden="1" x14ac:dyDescent="0.2"/>
    <row r="21842" hidden="1" x14ac:dyDescent="0.2"/>
    <row r="21843" hidden="1" x14ac:dyDescent="0.2"/>
    <row r="21844" hidden="1" x14ac:dyDescent="0.2"/>
    <row r="21845" hidden="1" x14ac:dyDescent="0.2"/>
    <row r="21846" hidden="1" x14ac:dyDescent="0.2"/>
    <row r="21847" hidden="1" x14ac:dyDescent="0.2"/>
    <row r="21848" hidden="1" x14ac:dyDescent="0.2"/>
    <row r="21849" hidden="1" x14ac:dyDescent="0.2"/>
    <row r="21850" hidden="1" x14ac:dyDescent="0.2"/>
    <row r="21851" hidden="1" x14ac:dyDescent="0.2"/>
    <row r="21852" hidden="1" x14ac:dyDescent="0.2"/>
    <row r="21853" hidden="1" x14ac:dyDescent="0.2"/>
    <row r="21854" hidden="1" x14ac:dyDescent="0.2"/>
    <row r="21855" hidden="1" x14ac:dyDescent="0.2"/>
    <row r="21856" hidden="1" x14ac:dyDescent="0.2"/>
    <row r="21857" hidden="1" x14ac:dyDescent="0.2"/>
    <row r="21858" hidden="1" x14ac:dyDescent="0.2"/>
    <row r="21859" hidden="1" x14ac:dyDescent="0.2"/>
    <row r="21860" hidden="1" x14ac:dyDescent="0.2"/>
    <row r="21861" hidden="1" x14ac:dyDescent="0.2"/>
    <row r="21862" hidden="1" x14ac:dyDescent="0.2"/>
    <row r="21863" hidden="1" x14ac:dyDescent="0.2"/>
    <row r="21864" hidden="1" x14ac:dyDescent="0.2"/>
    <row r="21865" hidden="1" x14ac:dyDescent="0.2"/>
    <row r="21866" hidden="1" x14ac:dyDescent="0.2"/>
    <row r="21867" hidden="1" x14ac:dyDescent="0.2"/>
    <row r="21868" hidden="1" x14ac:dyDescent="0.2"/>
    <row r="21869" hidden="1" x14ac:dyDescent="0.2"/>
    <row r="21870" hidden="1" x14ac:dyDescent="0.2"/>
    <row r="21871" hidden="1" x14ac:dyDescent="0.2"/>
    <row r="21872" hidden="1" x14ac:dyDescent="0.2"/>
    <row r="21873" hidden="1" x14ac:dyDescent="0.2"/>
    <row r="21874" hidden="1" x14ac:dyDescent="0.2"/>
    <row r="21875" hidden="1" x14ac:dyDescent="0.2"/>
    <row r="21876" hidden="1" x14ac:dyDescent="0.2"/>
    <row r="21877" hidden="1" x14ac:dyDescent="0.2"/>
    <row r="21878" hidden="1" x14ac:dyDescent="0.2"/>
    <row r="21879" hidden="1" x14ac:dyDescent="0.2"/>
    <row r="21880" hidden="1" x14ac:dyDescent="0.2"/>
    <row r="21881" hidden="1" x14ac:dyDescent="0.2"/>
    <row r="21882" hidden="1" x14ac:dyDescent="0.2"/>
    <row r="21883" hidden="1" x14ac:dyDescent="0.2"/>
    <row r="21884" hidden="1" x14ac:dyDescent="0.2"/>
    <row r="21885" hidden="1" x14ac:dyDescent="0.2"/>
    <row r="21886" hidden="1" x14ac:dyDescent="0.2"/>
    <row r="21887" hidden="1" x14ac:dyDescent="0.2"/>
    <row r="21888" hidden="1" x14ac:dyDescent="0.2"/>
    <row r="21889" hidden="1" x14ac:dyDescent="0.2"/>
    <row r="21890" hidden="1" x14ac:dyDescent="0.2"/>
    <row r="21891" hidden="1" x14ac:dyDescent="0.2"/>
    <row r="21892" hidden="1" x14ac:dyDescent="0.2"/>
    <row r="21893" hidden="1" x14ac:dyDescent="0.2"/>
    <row r="21894" hidden="1" x14ac:dyDescent="0.2"/>
    <row r="21895" hidden="1" x14ac:dyDescent="0.2"/>
    <row r="21896" hidden="1" x14ac:dyDescent="0.2"/>
    <row r="21897" hidden="1" x14ac:dyDescent="0.2"/>
    <row r="21898" hidden="1" x14ac:dyDescent="0.2"/>
    <row r="21899" hidden="1" x14ac:dyDescent="0.2"/>
    <row r="21900" hidden="1" x14ac:dyDescent="0.2"/>
    <row r="21901" hidden="1" x14ac:dyDescent="0.2"/>
    <row r="21902" hidden="1" x14ac:dyDescent="0.2"/>
    <row r="21903" hidden="1" x14ac:dyDescent="0.2"/>
    <row r="21904" hidden="1" x14ac:dyDescent="0.2"/>
    <row r="21905" hidden="1" x14ac:dyDescent="0.2"/>
    <row r="21906" hidden="1" x14ac:dyDescent="0.2"/>
    <row r="21907" hidden="1" x14ac:dyDescent="0.2"/>
    <row r="21908" hidden="1" x14ac:dyDescent="0.2"/>
    <row r="21909" hidden="1" x14ac:dyDescent="0.2"/>
    <row r="21910" hidden="1" x14ac:dyDescent="0.2"/>
    <row r="21911" hidden="1" x14ac:dyDescent="0.2"/>
    <row r="21912" hidden="1" x14ac:dyDescent="0.2"/>
    <row r="21913" hidden="1" x14ac:dyDescent="0.2"/>
    <row r="21914" hidden="1" x14ac:dyDescent="0.2"/>
    <row r="21915" hidden="1" x14ac:dyDescent="0.2"/>
    <row r="21916" hidden="1" x14ac:dyDescent="0.2"/>
    <row r="21917" hidden="1" x14ac:dyDescent="0.2"/>
    <row r="21918" hidden="1" x14ac:dyDescent="0.2"/>
    <row r="21919" hidden="1" x14ac:dyDescent="0.2"/>
    <row r="21920" hidden="1" x14ac:dyDescent="0.2"/>
    <row r="21921" hidden="1" x14ac:dyDescent="0.2"/>
    <row r="21922" hidden="1" x14ac:dyDescent="0.2"/>
    <row r="21923" hidden="1" x14ac:dyDescent="0.2"/>
    <row r="21924" hidden="1" x14ac:dyDescent="0.2"/>
    <row r="21925" hidden="1" x14ac:dyDescent="0.2"/>
    <row r="21926" hidden="1" x14ac:dyDescent="0.2"/>
    <row r="21927" hidden="1" x14ac:dyDescent="0.2"/>
    <row r="21928" hidden="1" x14ac:dyDescent="0.2"/>
    <row r="21929" hidden="1" x14ac:dyDescent="0.2"/>
    <row r="21930" hidden="1" x14ac:dyDescent="0.2"/>
    <row r="21931" hidden="1" x14ac:dyDescent="0.2"/>
    <row r="21932" hidden="1" x14ac:dyDescent="0.2"/>
    <row r="21933" hidden="1" x14ac:dyDescent="0.2"/>
    <row r="21934" hidden="1" x14ac:dyDescent="0.2"/>
    <row r="21935" hidden="1" x14ac:dyDescent="0.2"/>
    <row r="21936" hidden="1" x14ac:dyDescent="0.2"/>
    <row r="21937" hidden="1" x14ac:dyDescent="0.2"/>
    <row r="21938" hidden="1" x14ac:dyDescent="0.2"/>
    <row r="21939" hidden="1" x14ac:dyDescent="0.2"/>
    <row r="21940" hidden="1" x14ac:dyDescent="0.2"/>
    <row r="21941" hidden="1" x14ac:dyDescent="0.2"/>
    <row r="21942" hidden="1" x14ac:dyDescent="0.2"/>
    <row r="21943" hidden="1" x14ac:dyDescent="0.2"/>
    <row r="21944" hidden="1" x14ac:dyDescent="0.2"/>
    <row r="21945" hidden="1" x14ac:dyDescent="0.2"/>
    <row r="21946" hidden="1" x14ac:dyDescent="0.2"/>
    <row r="21947" hidden="1" x14ac:dyDescent="0.2"/>
    <row r="21948" hidden="1" x14ac:dyDescent="0.2"/>
    <row r="21949" hidden="1" x14ac:dyDescent="0.2"/>
    <row r="21950" hidden="1" x14ac:dyDescent="0.2"/>
    <row r="21951" hidden="1" x14ac:dyDescent="0.2"/>
    <row r="21952" hidden="1" x14ac:dyDescent="0.2"/>
    <row r="21953" hidden="1" x14ac:dyDescent="0.2"/>
    <row r="21954" hidden="1" x14ac:dyDescent="0.2"/>
    <row r="21955" hidden="1" x14ac:dyDescent="0.2"/>
    <row r="21956" hidden="1" x14ac:dyDescent="0.2"/>
    <row r="21957" hidden="1" x14ac:dyDescent="0.2"/>
    <row r="21958" hidden="1" x14ac:dyDescent="0.2"/>
    <row r="21959" hidden="1" x14ac:dyDescent="0.2"/>
    <row r="21960" hidden="1" x14ac:dyDescent="0.2"/>
    <row r="21961" hidden="1" x14ac:dyDescent="0.2"/>
    <row r="21962" hidden="1" x14ac:dyDescent="0.2"/>
    <row r="21963" hidden="1" x14ac:dyDescent="0.2"/>
    <row r="21964" hidden="1" x14ac:dyDescent="0.2"/>
    <row r="21965" hidden="1" x14ac:dyDescent="0.2"/>
    <row r="21966" hidden="1" x14ac:dyDescent="0.2"/>
    <row r="21967" hidden="1" x14ac:dyDescent="0.2"/>
    <row r="21968" hidden="1" x14ac:dyDescent="0.2"/>
    <row r="21969" hidden="1" x14ac:dyDescent="0.2"/>
    <row r="21970" hidden="1" x14ac:dyDescent="0.2"/>
    <row r="21971" hidden="1" x14ac:dyDescent="0.2"/>
    <row r="21972" hidden="1" x14ac:dyDescent="0.2"/>
    <row r="21973" hidden="1" x14ac:dyDescent="0.2"/>
    <row r="21974" hidden="1" x14ac:dyDescent="0.2"/>
    <row r="21975" hidden="1" x14ac:dyDescent="0.2"/>
    <row r="21976" hidden="1" x14ac:dyDescent="0.2"/>
    <row r="21977" hidden="1" x14ac:dyDescent="0.2"/>
    <row r="21978" hidden="1" x14ac:dyDescent="0.2"/>
    <row r="21979" hidden="1" x14ac:dyDescent="0.2"/>
    <row r="21980" hidden="1" x14ac:dyDescent="0.2"/>
    <row r="21981" hidden="1" x14ac:dyDescent="0.2"/>
    <row r="21982" hidden="1" x14ac:dyDescent="0.2"/>
    <row r="21983" hidden="1" x14ac:dyDescent="0.2"/>
    <row r="21984" hidden="1" x14ac:dyDescent="0.2"/>
    <row r="21985" hidden="1" x14ac:dyDescent="0.2"/>
    <row r="21986" hidden="1" x14ac:dyDescent="0.2"/>
    <row r="21987" hidden="1" x14ac:dyDescent="0.2"/>
    <row r="21988" hidden="1" x14ac:dyDescent="0.2"/>
    <row r="21989" hidden="1" x14ac:dyDescent="0.2"/>
    <row r="21990" hidden="1" x14ac:dyDescent="0.2"/>
    <row r="21991" hidden="1" x14ac:dyDescent="0.2"/>
    <row r="21992" hidden="1" x14ac:dyDescent="0.2"/>
    <row r="21993" hidden="1" x14ac:dyDescent="0.2"/>
    <row r="21994" hidden="1" x14ac:dyDescent="0.2"/>
    <row r="21995" hidden="1" x14ac:dyDescent="0.2"/>
    <row r="21996" hidden="1" x14ac:dyDescent="0.2"/>
    <row r="21997" hidden="1" x14ac:dyDescent="0.2"/>
    <row r="21998" hidden="1" x14ac:dyDescent="0.2"/>
    <row r="21999" hidden="1" x14ac:dyDescent="0.2"/>
    <row r="22000" hidden="1" x14ac:dyDescent="0.2"/>
    <row r="22001" hidden="1" x14ac:dyDescent="0.2"/>
    <row r="22002" hidden="1" x14ac:dyDescent="0.2"/>
    <row r="22003" hidden="1" x14ac:dyDescent="0.2"/>
    <row r="22004" hidden="1" x14ac:dyDescent="0.2"/>
    <row r="22005" hidden="1" x14ac:dyDescent="0.2"/>
    <row r="22006" hidden="1" x14ac:dyDescent="0.2"/>
    <row r="22007" hidden="1" x14ac:dyDescent="0.2"/>
    <row r="22008" hidden="1" x14ac:dyDescent="0.2"/>
    <row r="22009" hidden="1" x14ac:dyDescent="0.2"/>
    <row r="22010" hidden="1" x14ac:dyDescent="0.2"/>
    <row r="22011" hidden="1" x14ac:dyDescent="0.2"/>
    <row r="22012" hidden="1" x14ac:dyDescent="0.2"/>
    <row r="22013" hidden="1" x14ac:dyDescent="0.2"/>
    <row r="22014" hidden="1" x14ac:dyDescent="0.2"/>
    <row r="22015" hidden="1" x14ac:dyDescent="0.2"/>
    <row r="22016" hidden="1" x14ac:dyDescent="0.2"/>
    <row r="22017" hidden="1" x14ac:dyDescent="0.2"/>
    <row r="22018" hidden="1" x14ac:dyDescent="0.2"/>
    <row r="22019" hidden="1" x14ac:dyDescent="0.2"/>
    <row r="22020" hidden="1" x14ac:dyDescent="0.2"/>
    <row r="22021" hidden="1" x14ac:dyDescent="0.2"/>
    <row r="22022" hidden="1" x14ac:dyDescent="0.2"/>
    <row r="22023" hidden="1" x14ac:dyDescent="0.2"/>
    <row r="22024" hidden="1" x14ac:dyDescent="0.2"/>
    <row r="22025" hidden="1" x14ac:dyDescent="0.2"/>
    <row r="22026" hidden="1" x14ac:dyDescent="0.2"/>
    <row r="22027" hidden="1" x14ac:dyDescent="0.2"/>
    <row r="22028" hidden="1" x14ac:dyDescent="0.2"/>
    <row r="22029" hidden="1" x14ac:dyDescent="0.2"/>
    <row r="22030" hidden="1" x14ac:dyDescent="0.2"/>
    <row r="22031" hidden="1" x14ac:dyDescent="0.2"/>
    <row r="22032" hidden="1" x14ac:dyDescent="0.2"/>
    <row r="22033" hidden="1" x14ac:dyDescent="0.2"/>
    <row r="22034" hidden="1" x14ac:dyDescent="0.2"/>
    <row r="22035" hidden="1" x14ac:dyDescent="0.2"/>
    <row r="22036" hidden="1" x14ac:dyDescent="0.2"/>
    <row r="22037" hidden="1" x14ac:dyDescent="0.2"/>
    <row r="22038" hidden="1" x14ac:dyDescent="0.2"/>
    <row r="22039" hidden="1" x14ac:dyDescent="0.2"/>
    <row r="22040" hidden="1" x14ac:dyDescent="0.2"/>
    <row r="22041" hidden="1" x14ac:dyDescent="0.2"/>
    <row r="22042" hidden="1" x14ac:dyDescent="0.2"/>
    <row r="22043" hidden="1" x14ac:dyDescent="0.2"/>
    <row r="22044" hidden="1" x14ac:dyDescent="0.2"/>
    <row r="22045" hidden="1" x14ac:dyDescent="0.2"/>
    <row r="22046" hidden="1" x14ac:dyDescent="0.2"/>
    <row r="22047" hidden="1" x14ac:dyDescent="0.2"/>
    <row r="22048" hidden="1" x14ac:dyDescent="0.2"/>
    <row r="22049" hidden="1" x14ac:dyDescent="0.2"/>
    <row r="22050" hidden="1" x14ac:dyDescent="0.2"/>
    <row r="22051" hidden="1" x14ac:dyDescent="0.2"/>
    <row r="22052" hidden="1" x14ac:dyDescent="0.2"/>
    <row r="22053" hidden="1" x14ac:dyDescent="0.2"/>
    <row r="22054" hidden="1" x14ac:dyDescent="0.2"/>
    <row r="22055" hidden="1" x14ac:dyDescent="0.2"/>
    <row r="22056" hidden="1" x14ac:dyDescent="0.2"/>
    <row r="22057" hidden="1" x14ac:dyDescent="0.2"/>
    <row r="22058" hidden="1" x14ac:dyDescent="0.2"/>
    <row r="22059" hidden="1" x14ac:dyDescent="0.2"/>
    <row r="22060" hidden="1" x14ac:dyDescent="0.2"/>
    <row r="22061" hidden="1" x14ac:dyDescent="0.2"/>
    <row r="22062" hidden="1" x14ac:dyDescent="0.2"/>
    <row r="22063" hidden="1" x14ac:dyDescent="0.2"/>
    <row r="22064" hidden="1" x14ac:dyDescent="0.2"/>
    <row r="22065" hidden="1" x14ac:dyDescent="0.2"/>
    <row r="22066" hidden="1" x14ac:dyDescent="0.2"/>
    <row r="22067" hidden="1" x14ac:dyDescent="0.2"/>
    <row r="22068" hidden="1" x14ac:dyDescent="0.2"/>
    <row r="22069" hidden="1" x14ac:dyDescent="0.2"/>
    <row r="22070" hidden="1" x14ac:dyDescent="0.2"/>
    <row r="22071" hidden="1" x14ac:dyDescent="0.2"/>
    <row r="22072" hidden="1" x14ac:dyDescent="0.2"/>
    <row r="22073" hidden="1" x14ac:dyDescent="0.2"/>
    <row r="22074" hidden="1" x14ac:dyDescent="0.2"/>
    <row r="22075" hidden="1" x14ac:dyDescent="0.2"/>
    <row r="22076" hidden="1" x14ac:dyDescent="0.2"/>
    <row r="22077" hidden="1" x14ac:dyDescent="0.2"/>
    <row r="22078" hidden="1" x14ac:dyDescent="0.2"/>
    <row r="22079" hidden="1" x14ac:dyDescent="0.2"/>
    <row r="22080" hidden="1" x14ac:dyDescent="0.2"/>
    <row r="22081" hidden="1" x14ac:dyDescent="0.2"/>
    <row r="22082" hidden="1" x14ac:dyDescent="0.2"/>
    <row r="22083" hidden="1" x14ac:dyDescent="0.2"/>
    <row r="22084" hidden="1" x14ac:dyDescent="0.2"/>
    <row r="22085" hidden="1" x14ac:dyDescent="0.2"/>
    <row r="22086" hidden="1" x14ac:dyDescent="0.2"/>
    <row r="22087" hidden="1" x14ac:dyDescent="0.2"/>
    <row r="22088" hidden="1" x14ac:dyDescent="0.2"/>
    <row r="22089" hidden="1" x14ac:dyDescent="0.2"/>
    <row r="22090" hidden="1" x14ac:dyDescent="0.2"/>
    <row r="22091" hidden="1" x14ac:dyDescent="0.2"/>
    <row r="22092" hidden="1" x14ac:dyDescent="0.2"/>
    <row r="22093" hidden="1" x14ac:dyDescent="0.2"/>
    <row r="22094" hidden="1" x14ac:dyDescent="0.2"/>
    <row r="22095" hidden="1" x14ac:dyDescent="0.2"/>
    <row r="22096" hidden="1" x14ac:dyDescent="0.2"/>
    <row r="22097" hidden="1" x14ac:dyDescent="0.2"/>
    <row r="22098" hidden="1" x14ac:dyDescent="0.2"/>
    <row r="22099" hidden="1" x14ac:dyDescent="0.2"/>
    <row r="22100" hidden="1" x14ac:dyDescent="0.2"/>
    <row r="22101" hidden="1" x14ac:dyDescent="0.2"/>
    <row r="22102" hidden="1" x14ac:dyDescent="0.2"/>
    <row r="22103" hidden="1" x14ac:dyDescent="0.2"/>
    <row r="22104" hidden="1" x14ac:dyDescent="0.2"/>
    <row r="22105" hidden="1" x14ac:dyDescent="0.2"/>
    <row r="22106" hidden="1" x14ac:dyDescent="0.2"/>
    <row r="22107" hidden="1" x14ac:dyDescent="0.2"/>
    <row r="22108" hidden="1" x14ac:dyDescent="0.2"/>
    <row r="22109" hidden="1" x14ac:dyDescent="0.2"/>
    <row r="22110" hidden="1" x14ac:dyDescent="0.2"/>
    <row r="22111" hidden="1" x14ac:dyDescent="0.2"/>
    <row r="22112" hidden="1" x14ac:dyDescent="0.2"/>
    <row r="22113" hidden="1" x14ac:dyDescent="0.2"/>
    <row r="22114" hidden="1" x14ac:dyDescent="0.2"/>
    <row r="22115" hidden="1" x14ac:dyDescent="0.2"/>
    <row r="22116" hidden="1" x14ac:dyDescent="0.2"/>
    <row r="22117" hidden="1" x14ac:dyDescent="0.2"/>
    <row r="22118" hidden="1" x14ac:dyDescent="0.2"/>
    <row r="22119" hidden="1" x14ac:dyDescent="0.2"/>
    <row r="22120" hidden="1" x14ac:dyDescent="0.2"/>
    <row r="22121" hidden="1" x14ac:dyDescent="0.2"/>
    <row r="22122" hidden="1" x14ac:dyDescent="0.2"/>
    <row r="22123" hidden="1" x14ac:dyDescent="0.2"/>
    <row r="22124" hidden="1" x14ac:dyDescent="0.2"/>
    <row r="22125" hidden="1" x14ac:dyDescent="0.2"/>
    <row r="22126" hidden="1" x14ac:dyDescent="0.2"/>
    <row r="22127" hidden="1" x14ac:dyDescent="0.2"/>
    <row r="22128" hidden="1" x14ac:dyDescent="0.2"/>
    <row r="22129" hidden="1" x14ac:dyDescent="0.2"/>
    <row r="22130" hidden="1" x14ac:dyDescent="0.2"/>
    <row r="22131" hidden="1" x14ac:dyDescent="0.2"/>
    <row r="22132" hidden="1" x14ac:dyDescent="0.2"/>
    <row r="22133" hidden="1" x14ac:dyDescent="0.2"/>
    <row r="22134" hidden="1" x14ac:dyDescent="0.2"/>
    <row r="22135" hidden="1" x14ac:dyDescent="0.2"/>
    <row r="22136" hidden="1" x14ac:dyDescent="0.2"/>
    <row r="22137" hidden="1" x14ac:dyDescent="0.2"/>
    <row r="22138" hidden="1" x14ac:dyDescent="0.2"/>
    <row r="22139" hidden="1" x14ac:dyDescent="0.2"/>
    <row r="22140" hidden="1" x14ac:dyDescent="0.2"/>
    <row r="22141" hidden="1" x14ac:dyDescent="0.2"/>
    <row r="22142" hidden="1" x14ac:dyDescent="0.2"/>
    <row r="22143" hidden="1" x14ac:dyDescent="0.2"/>
    <row r="22144" hidden="1" x14ac:dyDescent="0.2"/>
    <row r="22145" hidden="1" x14ac:dyDescent="0.2"/>
    <row r="22146" hidden="1" x14ac:dyDescent="0.2"/>
    <row r="22147" hidden="1" x14ac:dyDescent="0.2"/>
    <row r="22148" hidden="1" x14ac:dyDescent="0.2"/>
    <row r="22149" hidden="1" x14ac:dyDescent="0.2"/>
    <row r="22150" hidden="1" x14ac:dyDescent="0.2"/>
    <row r="22151" hidden="1" x14ac:dyDescent="0.2"/>
    <row r="22152" hidden="1" x14ac:dyDescent="0.2"/>
    <row r="22153" hidden="1" x14ac:dyDescent="0.2"/>
    <row r="22154" hidden="1" x14ac:dyDescent="0.2"/>
    <row r="22155" hidden="1" x14ac:dyDescent="0.2"/>
    <row r="22156" hidden="1" x14ac:dyDescent="0.2"/>
    <row r="22157" hidden="1" x14ac:dyDescent="0.2"/>
    <row r="22158" hidden="1" x14ac:dyDescent="0.2"/>
    <row r="22159" hidden="1" x14ac:dyDescent="0.2"/>
    <row r="22160" hidden="1" x14ac:dyDescent="0.2"/>
    <row r="22161" hidden="1" x14ac:dyDescent="0.2"/>
    <row r="22162" hidden="1" x14ac:dyDescent="0.2"/>
    <row r="22163" hidden="1" x14ac:dyDescent="0.2"/>
    <row r="22164" hidden="1" x14ac:dyDescent="0.2"/>
    <row r="22165" hidden="1" x14ac:dyDescent="0.2"/>
    <row r="22166" hidden="1" x14ac:dyDescent="0.2"/>
    <row r="22167" hidden="1" x14ac:dyDescent="0.2"/>
    <row r="22168" hidden="1" x14ac:dyDescent="0.2"/>
    <row r="22169" hidden="1" x14ac:dyDescent="0.2"/>
    <row r="22170" hidden="1" x14ac:dyDescent="0.2"/>
    <row r="22171" hidden="1" x14ac:dyDescent="0.2"/>
    <row r="22172" hidden="1" x14ac:dyDescent="0.2"/>
    <row r="22173" hidden="1" x14ac:dyDescent="0.2"/>
    <row r="22174" hidden="1" x14ac:dyDescent="0.2"/>
    <row r="22175" hidden="1" x14ac:dyDescent="0.2"/>
    <row r="22176" hidden="1" x14ac:dyDescent="0.2"/>
    <row r="22177" hidden="1" x14ac:dyDescent="0.2"/>
    <row r="22178" hidden="1" x14ac:dyDescent="0.2"/>
    <row r="22179" hidden="1" x14ac:dyDescent="0.2"/>
    <row r="22180" hidden="1" x14ac:dyDescent="0.2"/>
    <row r="22181" hidden="1" x14ac:dyDescent="0.2"/>
    <row r="22182" hidden="1" x14ac:dyDescent="0.2"/>
    <row r="22183" hidden="1" x14ac:dyDescent="0.2"/>
    <row r="22184" hidden="1" x14ac:dyDescent="0.2"/>
    <row r="22185" hidden="1" x14ac:dyDescent="0.2"/>
    <row r="22186" hidden="1" x14ac:dyDescent="0.2"/>
    <row r="22187" hidden="1" x14ac:dyDescent="0.2"/>
    <row r="22188" hidden="1" x14ac:dyDescent="0.2"/>
    <row r="22189" hidden="1" x14ac:dyDescent="0.2"/>
    <row r="22190" hidden="1" x14ac:dyDescent="0.2"/>
    <row r="22191" hidden="1" x14ac:dyDescent="0.2"/>
    <row r="22192" hidden="1" x14ac:dyDescent="0.2"/>
    <row r="22193" hidden="1" x14ac:dyDescent="0.2"/>
    <row r="22194" hidden="1" x14ac:dyDescent="0.2"/>
    <row r="22195" hidden="1" x14ac:dyDescent="0.2"/>
    <row r="22196" hidden="1" x14ac:dyDescent="0.2"/>
    <row r="22197" hidden="1" x14ac:dyDescent="0.2"/>
    <row r="22198" hidden="1" x14ac:dyDescent="0.2"/>
    <row r="22199" hidden="1" x14ac:dyDescent="0.2"/>
    <row r="22200" hidden="1" x14ac:dyDescent="0.2"/>
    <row r="22201" hidden="1" x14ac:dyDescent="0.2"/>
    <row r="22202" hidden="1" x14ac:dyDescent="0.2"/>
    <row r="22203" hidden="1" x14ac:dyDescent="0.2"/>
    <row r="22204" hidden="1" x14ac:dyDescent="0.2"/>
    <row r="22205" hidden="1" x14ac:dyDescent="0.2"/>
    <row r="22206" hidden="1" x14ac:dyDescent="0.2"/>
    <row r="22207" hidden="1" x14ac:dyDescent="0.2"/>
    <row r="22208" hidden="1" x14ac:dyDescent="0.2"/>
    <row r="22209" hidden="1" x14ac:dyDescent="0.2"/>
    <row r="22210" hidden="1" x14ac:dyDescent="0.2"/>
    <row r="22211" hidden="1" x14ac:dyDescent="0.2"/>
    <row r="22212" hidden="1" x14ac:dyDescent="0.2"/>
    <row r="22213" hidden="1" x14ac:dyDescent="0.2"/>
    <row r="22214" hidden="1" x14ac:dyDescent="0.2"/>
    <row r="22215" hidden="1" x14ac:dyDescent="0.2"/>
    <row r="22216" hidden="1" x14ac:dyDescent="0.2"/>
    <row r="22217" hidden="1" x14ac:dyDescent="0.2"/>
    <row r="22218" hidden="1" x14ac:dyDescent="0.2"/>
    <row r="22219" hidden="1" x14ac:dyDescent="0.2"/>
    <row r="22220" hidden="1" x14ac:dyDescent="0.2"/>
    <row r="22221" hidden="1" x14ac:dyDescent="0.2"/>
    <row r="22222" hidden="1" x14ac:dyDescent="0.2"/>
    <row r="22223" hidden="1" x14ac:dyDescent="0.2"/>
    <row r="22224" hidden="1" x14ac:dyDescent="0.2"/>
    <row r="22225" hidden="1" x14ac:dyDescent="0.2"/>
    <row r="22226" hidden="1" x14ac:dyDescent="0.2"/>
    <row r="22227" hidden="1" x14ac:dyDescent="0.2"/>
    <row r="22228" hidden="1" x14ac:dyDescent="0.2"/>
    <row r="22229" hidden="1" x14ac:dyDescent="0.2"/>
    <row r="22230" hidden="1" x14ac:dyDescent="0.2"/>
    <row r="22231" hidden="1" x14ac:dyDescent="0.2"/>
    <row r="22232" hidden="1" x14ac:dyDescent="0.2"/>
    <row r="22233" hidden="1" x14ac:dyDescent="0.2"/>
    <row r="22234" hidden="1" x14ac:dyDescent="0.2"/>
    <row r="22235" hidden="1" x14ac:dyDescent="0.2"/>
    <row r="22236" hidden="1" x14ac:dyDescent="0.2"/>
    <row r="22237" hidden="1" x14ac:dyDescent="0.2"/>
    <row r="22238" hidden="1" x14ac:dyDescent="0.2"/>
    <row r="22239" hidden="1" x14ac:dyDescent="0.2"/>
    <row r="22240" hidden="1" x14ac:dyDescent="0.2"/>
    <row r="22241" hidden="1" x14ac:dyDescent="0.2"/>
    <row r="22242" hidden="1" x14ac:dyDescent="0.2"/>
    <row r="22243" hidden="1" x14ac:dyDescent="0.2"/>
    <row r="22244" hidden="1" x14ac:dyDescent="0.2"/>
    <row r="22245" hidden="1" x14ac:dyDescent="0.2"/>
    <row r="22246" hidden="1" x14ac:dyDescent="0.2"/>
    <row r="22247" hidden="1" x14ac:dyDescent="0.2"/>
    <row r="22248" hidden="1" x14ac:dyDescent="0.2"/>
    <row r="22249" hidden="1" x14ac:dyDescent="0.2"/>
    <row r="22250" hidden="1" x14ac:dyDescent="0.2"/>
    <row r="22251" hidden="1" x14ac:dyDescent="0.2"/>
    <row r="22252" hidden="1" x14ac:dyDescent="0.2"/>
    <row r="22253" hidden="1" x14ac:dyDescent="0.2"/>
    <row r="22254" hidden="1" x14ac:dyDescent="0.2"/>
    <row r="22255" hidden="1" x14ac:dyDescent="0.2"/>
    <row r="22256" hidden="1" x14ac:dyDescent="0.2"/>
    <row r="22257" hidden="1" x14ac:dyDescent="0.2"/>
    <row r="22258" hidden="1" x14ac:dyDescent="0.2"/>
    <row r="22259" hidden="1" x14ac:dyDescent="0.2"/>
    <row r="22260" hidden="1" x14ac:dyDescent="0.2"/>
    <row r="22261" hidden="1" x14ac:dyDescent="0.2"/>
    <row r="22262" hidden="1" x14ac:dyDescent="0.2"/>
    <row r="22263" hidden="1" x14ac:dyDescent="0.2"/>
    <row r="22264" hidden="1" x14ac:dyDescent="0.2"/>
    <row r="22265" hidden="1" x14ac:dyDescent="0.2"/>
    <row r="22266" hidden="1" x14ac:dyDescent="0.2"/>
    <row r="22267" hidden="1" x14ac:dyDescent="0.2"/>
    <row r="22268" hidden="1" x14ac:dyDescent="0.2"/>
    <row r="22269" hidden="1" x14ac:dyDescent="0.2"/>
    <row r="22270" hidden="1" x14ac:dyDescent="0.2"/>
    <row r="22271" hidden="1" x14ac:dyDescent="0.2"/>
    <row r="22272" hidden="1" x14ac:dyDescent="0.2"/>
    <row r="22273" hidden="1" x14ac:dyDescent="0.2"/>
    <row r="22274" hidden="1" x14ac:dyDescent="0.2"/>
    <row r="22275" hidden="1" x14ac:dyDescent="0.2"/>
    <row r="22276" hidden="1" x14ac:dyDescent="0.2"/>
    <row r="22277" hidden="1" x14ac:dyDescent="0.2"/>
    <row r="22278" hidden="1" x14ac:dyDescent="0.2"/>
    <row r="22279" hidden="1" x14ac:dyDescent="0.2"/>
    <row r="22280" hidden="1" x14ac:dyDescent="0.2"/>
    <row r="22281" hidden="1" x14ac:dyDescent="0.2"/>
    <row r="22282" hidden="1" x14ac:dyDescent="0.2"/>
    <row r="22283" hidden="1" x14ac:dyDescent="0.2"/>
    <row r="22284" hidden="1" x14ac:dyDescent="0.2"/>
    <row r="22285" hidden="1" x14ac:dyDescent="0.2"/>
    <row r="22286" hidden="1" x14ac:dyDescent="0.2"/>
    <row r="22287" hidden="1" x14ac:dyDescent="0.2"/>
    <row r="22288" hidden="1" x14ac:dyDescent="0.2"/>
    <row r="22289" hidden="1" x14ac:dyDescent="0.2"/>
    <row r="22290" hidden="1" x14ac:dyDescent="0.2"/>
    <row r="22291" hidden="1" x14ac:dyDescent="0.2"/>
    <row r="22292" hidden="1" x14ac:dyDescent="0.2"/>
    <row r="22293" hidden="1" x14ac:dyDescent="0.2"/>
    <row r="22294" hidden="1" x14ac:dyDescent="0.2"/>
    <row r="22295" hidden="1" x14ac:dyDescent="0.2"/>
    <row r="22296" hidden="1" x14ac:dyDescent="0.2"/>
    <row r="22297" hidden="1" x14ac:dyDescent="0.2"/>
    <row r="22298" hidden="1" x14ac:dyDescent="0.2"/>
    <row r="22299" hidden="1" x14ac:dyDescent="0.2"/>
    <row r="22300" hidden="1" x14ac:dyDescent="0.2"/>
    <row r="22301" hidden="1" x14ac:dyDescent="0.2"/>
    <row r="22302" hidden="1" x14ac:dyDescent="0.2"/>
    <row r="22303" hidden="1" x14ac:dyDescent="0.2"/>
    <row r="22304" hidden="1" x14ac:dyDescent="0.2"/>
    <row r="22305" hidden="1" x14ac:dyDescent="0.2"/>
    <row r="22306" hidden="1" x14ac:dyDescent="0.2"/>
    <row r="22307" hidden="1" x14ac:dyDescent="0.2"/>
    <row r="22308" hidden="1" x14ac:dyDescent="0.2"/>
    <row r="22309" hidden="1" x14ac:dyDescent="0.2"/>
    <row r="22310" hidden="1" x14ac:dyDescent="0.2"/>
    <row r="22311" hidden="1" x14ac:dyDescent="0.2"/>
    <row r="22312" hidden="1" x14ac:dyDescent="0.2"/>
    <row r="22313" hidden="1" x14ac:dyDescent="0.2"/>
    <row r="22314" hidden="1" x14ac:dyDescent="0.2"/>
    <row r="22315" hidden="1" x14ac:dyDescent="0.2"/>
    <row r="22316" hidden="1" x14ac:dyDescent="0.2"/>
    <row r="22317" hidden="1" x14ac:dyDescent="0.2"/>
    <row r="22318" hidden="1" x14ac:dyDescent="0.2"/>
    <row r="22319" hidden="1" x14ac:dyDescent="0.2"/>
    <row r="22320" hidden="1" x14ac:dyDescent="0.2"/>
    <row r="22321" hidden="1" x14ac:dyDescent="0.2"/>
    <row r="22322" hidden="1" x14ac:dyDescent="0.2"/>
    <row r="22323" hidden="1" x14ac:dyDescent="0.2"/>
    <row r="22324" hidden="1" x14ac:dyDescent="0.2"/>
    <row r="22325" hidden="1" x14ac:dyDescent="0.2"/>
    <row r="22326" hidden="1" x14ac:dyDescent="0.2"/>
    <row r="22327" hidden="1" x14ac:dyDescent="0.2"/>
    <row r="22328" hidden="1" x14ac:dyDescent="0.2"/>
    <row r="22329" hidden="1" x14ac:dyDescent="0.2"/>
    <row r="22330" hidden="1" x14ac:dyDescent="0.2"/>
    <row r="22331" hidden="1" x14ac:dyDescent="0.2"/>
    <row r="22332" hidden="1" x14ac:dyDescent="0.2"/>
    <row r="22333" hidden="1" x14ac:dyDescent="0.2"/>
    <row r="22334" hidden="1" x14ac:dyDescent="0.2"/>
    <row r="22335" hidden="1" x14ac:dyDescent="0.2"/>
    <row r="22336" hidden="1" x14ac:dyDescent="0.2"/>
    <row r="22337" hidden="1" x14ac:dyDescent="0.2"/>
    <row r="22338" hidden="1" x14ac:dyDescent="0.2"/>
    <row r="22339" hidden="1" x14ac:dyDescent="0.2"/>
    <row r="22340" hidden="1" x14ac:dyDescent="0.2"/>
    <row r="22341" hidden="1" x14ac:dyDescent="0.2"/>
    <row r="22342" hidden="1" x14ac:dyDescent="0.2"/>
    <row r="22343" hidden="1" x14ac:dyDescent="0.2"/>
    <row r="22344" hidden="1" x14ac:dyDescent="0.2"/>
    <row r="22345" hidden="1" x14ac:dyDescent="0.2"/>
    <row r="22346" hidden="1" x14ac:dyDescent="0.2"/>
    <row r="22347" hidden="1" x14ac:dyDescent="0.2"/>
    <row r="22348" hidden="1" x14ac:dyDescent="0.2"/>
    <row r="22349" hidden="1" x14ac:dyDescent="0.2"/>
    <row r="22350" hidden="1" x14ac:dyDescent="0.2"/>
    <row r="22351" hidden="1" x14ac:dyDescent="0.2"/>
    <row r="22352" hidden="1" x14ac:dyDescent="0.2"/>
    <row r="22353" hidden="1" x14ac:dyDescent="0.2"/>
    <row r="22354" hidden="1" x14ac:dyDescent="0.2"/>
    <row r="22355" hidden="1" x14ac:dyDescent="0.2"/>
    <row r="22356" hidden="1" x14ac:dyDescent="0.2"/>
    <row r="22357" hidden="1" x14ac:dyDescent="0.2"/>
    <row r="22358" hidden="1" x14ac:dyDescent="0.2"/>
    <row r="22359" hidden="1" x14ac:dyDescent="0.2"/>
    <row r="22360" hidden="1" x14ac:dyDescent="0.2"/>
    <row r="22361" hidden="1" x14ac:dyDescent="0.2"/>
    <row r="22362" hidden="1" x14ac:dyDescent="0.2"/>
    <row r="22363" hidden="1" x14ac:dyDescent="0.2"/>
    <row r="22364" hidden="1" x14ac:dyDescent="0.2"/>
    <row r="22365" hidden="1" x14ac:dyDescent="0.2"/>
    <row r="22366" hidden="1" x14ac:dyDescent="0.2"/>
    <row r="22367" hidden="1" x14ac:dyDescent="0.2"/>
    <row r="22368" hidden="1" x14ac:dyDescent="0.2"/>
    <row r="22369" hidden="1" x14ac:dyDescent="0.2"/>
    <row r="22370" hidden="1" x14ac:dyDescent="0.2"/>
    <row r="22371" hidden="1" x14ac:dyDescent="0.2"/>
    <row r="22372" hidden="1" x14ac:dyDescent="0.2"/>
    <row r="22373" hidden="1" x14ac:dyDescent="0.2"/>
    <row r="22374" hidden="1" x14ac:dyDescent="0.2"/>
    <row r="22375" hidden="1" x14ac:dyDescent="0.2"/>
    <row r="22376" hidden="1" x14ac:dyDescent="0.2"/>
    <row r="22377" hidden="1" x14ac:dyDescent="0.2"/>
    <row r="22378" hidden="1" x14ac:dyDescent="0.2"/>
    <row r="22379" hidden="1" x14ac:dyDescent="0.2"/>
    <row r="22380" hidden="1" x14ac:dyDescent="0.2"/>
    <row r="22381" hidden="1" x14ac:dyDescent="0.2"/>
    <row r="22382" hidden="1" x14ac:dyDescent="0.2"/>
    <row r="22383" hidden="1" x14ac:dyDescent="0.2"/>
    <row r="22384" hidden="1" x14ac:dyDescent="0.2"/>
    <row r="22385" hidden="1" x14ac:dyDescent="0.2"/>
    <row r="22386" hidden="1" x14ac:dyDescent="0.2"/>
    <row r="22387" hidden="1" x14ac:dyDescent="0.2"/>
    <row r="22388" hidden="1" x14ac:dyDescent="0.2"/>
    <row r="22389" hidden="1" x14ac:dyDescent="0.2"/>
    <row r="22390" hidden="1" x14ac:dyDescent="0.2"/>
    <row r="22391" hidden="1" x14ac:dyDescent="0.2"/>
    <row r="22392" hidden="1" x14ac:dyDescent="0.2"/>
    <row r="22393" hidden="1" x14ac:dyDescent="0.2"/>
    <row r="22394" hidden="1" x14ac:dyDescent="0.2"/>
    <row r="22395" hidden="1" x14ac:dyDescent="0.2"/>
    <row r="22396" hidden="1" x14ac:dyDescent="0.2"/>
    <row r="22397" hidden="1" x14ac:dyDescent="0.2"/>
    <row r="22398" hidden="1" x14ac:dyDescent="0.2"/>
    <row r="22399" hidden="1" x14ac:dyDescent="0.2"/>
    <row r="22400" hidden="1" x14ac:dyDescent="0.2"/>
    <row r="22401" hidden="1" x14ac:dyDescent="0.2"/>
    <row r="22402" hidden="1" x14ac:dyDescent="0.2"/>
    <row r="22403" hidden="1" x14ac:dyDescent="0.2"/>
    <row r="22404" hidden="1" x14ac:dyDescent="0.2"/>
    <row r="22405" hidden="1" x14ac:dyDescent="0.2"/>
    <row r="22406" hidden="1" x14ac:dyDescent="0.2"/>
    <row r="22407" hidden="1" x14ac:dyDescent="0.2"/>
    <row r="22408" hidden="1" x14ac:dyDescent="0.2"/>
    <row r="22409" hidden="1" x14ac:dyDescent="0.2"/>
    <row r="22410" hidden="1" x14ac:dyDescent="0.2"/>
    <row r="22411" hidden="1" x14ac:dyDescent="0.2"/>
    <row r="22412" hidden="1" x14ac:dyDescent="0.2"/>
    <row r="22413" hidden="1" x14ac:dyDescent="0.2"/>
    <row r="22414" hidden="1" x14ac:dyDescent="0.2"/>
    <row r="22415" hidden="1" x14ac:dyDescent="0.2"/>
    <row r="22416" hidden="1" x14ac:dyDescent="0.2"/>
    <row r="22417" hidden="1" x14ac:dyDescent="0.2"/>
    <row r="22418" hidden="1" x14ac:dyDescent="0.2"/>
    <row r="22419" hidden="1" x14ac:dyDescent="0.2"/>
    <row r="22420" hidden="1" x14ac:dyDescent="0.2"/>
    <row r="22421" hidden="1" x14ac:dyDescent="0.2"/>
    <row r="22422" hidden="1" x14ac:dyDescent="0.2"/>
    <row r="22423" hidden="1" x14ac:dyDescent="0.2"/>
    <row r="22424" hidden="1" x14ac:dyDescent="0.2"/>
    <row r="22425" hidden="1" x14ac:dyDescent="0.2"/>
    <row r="22426" hidden="1" x14ac:dyDescent="0.2"/>
    <row r="22427" hidden="1" x14ac:dyDescent="0.2"/>
    <row r="22428" hidden="1" x14ac:dyDescent="0.2"/>
    <row r="22429" hidden="1" x14ac:dyDescent="0.2"/>
    <row r="22430" hidden="1" x14ac:dyDescent="0.2"/>
    <row r="22431" hidden="1" x14ac:dyDescent="0.2"/>
    <row r="22432" hidden="1" x14ac:dyDescent="0.2"/>
    <row r="22433" hidden="1" x14ac:dyDescent="0.2"/>
    <row r="22434" hidden="1" x14ac:dyDescent="0.2"/>
    <row r="22435" hidden="1" x14ac:dyDescent="0.2"/>
    <row r="22436" hidden="1" x14ac:dyDescent="0.2"/>
    <row r="22437" hidden="1" x14ac:dyDescent="0.2"/>
    <row r="22438" hidden="1" x14ac:dyDescent="0.2"/>
    <row r="22439" hidden="1" x14ac:dyDescent="0.2"/>
    <row r="22440" hidden="1" x14ac:dyDescent="0.2"/>
    <row r="22441" hidden="1" x14ac:dyDescent="0.2"/>
    <row r="22442" hidden="1" x14ac:dyDescent="0.2"/>
    <row r="22443" hidden="1" x14ac:dyDescent="0.2"/>
    <row r="22444" hidden="1" x14ac:dyDescent="0.2"/>
    <row r="22445" hidden="1" x14ac:dyDescent="0.2"/>
    <row r="22446" hidden="1" x14ac:dyDescent="0.2"/>
    <row r="22447" hidden="1" x14ac:dyDescent="0.2"/>
    <row r="22448" hidden="1" x14ac:dyDescent="0.2"/>
    <row r="22449" hidden="1" x14ac:dyDescent="0.2"/>
    <row r="22450" hidden="1" x14ac:dyDescent="0.2"/>
    <row r="22451" hidden="1" x14ac:dyDescent="0.2"/>
    <row r="22452" hidden="1" x14ac:dyDescent="0.2"/>
    <row r="22453" hidden="1" x14ac:dyDescent="0.2"/>
    <row r="22454" hidden="1" x14ac:dyDescent="0.2"/>
    <row r="22455" hidden="1" x14ac:dyDescent="0.2"/>
    <row r="22456" hidden="1" x14ac:dyDescent="0.2"/>
    <row r="22457" hidden="1" x14ac:dyDescent="0.2"/>
    <row r="22458" hidden="1" x14ac:dyDescent="0.2"/>
    <row r="22459" hidden="1" x14ac:dyDescent="0.2"/>
    <row r="22460" hidden="1" x14ac:dyDescent="0.2"/>
    <row r="22461" hidden="1" x14ac:dyDescent="0.2"/>
    <row r="22462" hidden="1" x14ac:dyDescent="0.2"/>
    <row r="22463" hidden="1" x14ac:dyDescent="0.2"/>
    <row r="22464" hidden="1" x14ac:dyDescent="0.2"/>
    <row r="22465" hidden="1" x14ac:dyDescent="0.2"/>
    <row r="22466" hidden="1" x14ac:dyDescent="0.2"/>
    <row r="22467" hidden="1" x14ac:dyDescent="0.2"/>
    <row r="22468" hidden="1" x14ac:dyDescent="0.2"/>
    <row r="22469" hidden="1" x14ac:dyDescent="0.2"/>
    <row r="22470" hidden="1" x14ac:dyDescent="0.2"/>
    <row r="22471" hidden="1" x14ac:dyDescent="0.2"/>
    <row r="22472" hidden="1" x14ac:dyDescent="0.2"/>
    <row r="22473" hidden="1" x14ac:dyDescent="0.2"/>
    <row r="22474" hidden="1" x14ac:dyDescent="0.2"/>
    <row r="22475" hidden="1" x14ac:dyDescent="0.2"/>
    <row r="22476" hidden="1" x14ac:dyDescent="0.2"/>
    <row r="22477" hidden="1" x14ac:dyDescent="0.2"/>
    <row r="22478" hidden="1" x14ac:dyDescent="0.2"/>
    <row r="22479" hidden="1" x14ac:dyDescent="0.2"/>
    <row r="22480" hidden="1" x14ac:dyDescent="0.2"/>
    <row r="22481" hidden="1" x14ac:dyDescent="0.2"/>
    <row r="22482" hidden="1" x14ac:dyDescent="0.2"/>
    <row r="22483" hidden="1" x14ac:dyDescent="0.2"/>
    <row r="22484" hidden="1" x14ac:dyDescent="0.2"/>
    <row r="22485" hidden="1" x14ac:dyDescent="0.2"/>
    <row r="22486" hidden="1" x14ac:dyDescent="0.2"/>
    <row r="22487" hidden="1" x14ac:dyDescent="0.2"/>
    <row r="22488" hidden="1" x14ac:dyDescent="0.2"/>
    <row r="22489" hidden="1" x14ac:dyDescent="0.2"/>
    <row r="22490" hidden="1" x14ac:dyDescent="0.2"/>
    <row r="22491" hidden="1" x14ac:dyDescent="0.2"/>
    <row r="22492" hidden="1" x14ac:dyDescent="0.2"/>
    <row r="22493" hidden="1" x14ac:dyDescent="0.2"/>
    <row r="22494" hidden="1" x14ac:dyDescent="0.2"/>
    <row r="22495" hidden="1" x14ac:dyDescent="0.2"/>
    <row r="22496" hidden="1" x14ac:dyDescent="0.2"/>
    <row r="22497" hidden="1" x14ac:dyDescent="0.2"/>
    <row r="22498" hidden="1" x14ac:dyDescent="0.2"/>
    <row r="22499" hidden="1" x14ac:dyDescent="0.2"/>
    <row r="22500" hidden="1" x14ac:dyDescent="0.2"/>
    <row r="22501" hidden="1" x14ac:dyDescent="0.2"/>
    <row r="22502" hidden="1" x14ac:dyDescent="0.2"/>
    <row r="22503" hidden="1" x14ac:dyDescent="0.2"/>
    <row r="22504" hidden="1" x14ac:dyDescent="0.2"/>
    <row r="22505" hidden="1" x14ac:dyDescent="0.2"/>
    <row r="22506" hidden="1" x14ac:dyDescent="0.2"/>
    <row r="22507" hidden="1" x14ac:dyDescent="0.2"/>
    <row r="22508" hidden="1" x14ac:dyDescent="0.2"/>
    <row r="22509" hidden="1" x14ac:dyDescent="0.2"/>
    <row r="22510" hidden="1" x14ac:dyDescent="0.2"/>
    <row r="22511" hidden="1" x14ac:dyDescent="0.2"/>
    <row r="22512" hidden="1" x14ac:dyDescent="0.2"/>
    <row r="22513" hidden="1" x14ac:dyDescent="0.2"/>
    <row r="22514" hidden="1" x14ac:dyDescent="0.2"/>
    <row r="22515" hidden="1" x14ac:dyDescent="0.2"/>
    <row r="22516" hidden="1" x14ac:dyDescent="0.2"/>
    <row r="22517" hidden="1" x14ac:dyDescent="0.2"/>
    <row r="22518" hidden="1" x14ac:dyDescent="0.2"/>
    <row r="22519" hidden="1" x14ac:dyDescent="0.2"/>
    <row r="22520" hidden="1" x14ac:dyDescent="0.2"/>
    <row r="22521" hidden="1" x14ac:dyDescent="0.2"/>
    <row r="22522" hidden="1" x14ac:dyDescent="0.2"/>
    <row r="22523" hidden="1" x14ac:dyDescent="0.2"/>
    <row r="22524" hidden="1" x14ac:dyDescent="0.2"/>
    <row r="22525" hidden="1" x14ac:dyDescent="0.2"/>
    <row r="22526" hidden="1" x14ac:dyDescent="0.2"/>
    <row r="22527" hidden="1" x14ac:dyDescent="0.2"/>
    <row r="22528" hidden="1" x14ac:dyDescent="0.2"/>
    <row r="22529" hidden="1" x14ac:dyDescent="0.2"/>
    <row r="22530" hidden="1" x14ac:dyDescent="0.2"/>
    <row r="22531" hidden="1" x14ac:dyDescent="0.2"/>
    <row r="22532" hidden="1" x14ac:dyDescent="0.2"/>
    <row r="22533" hidden="1" x14ac:dyDescent="0.2"/>
    <row r="22534" hidden="1" x14ac:dyDescent="0.2"/>
    <row r="22535" hidden="1" x14ac:dyDescent="0.2"/>
    <row r="22536" hidden="1" x14ac:dyDescent="0.2"/>
    <row r="22537" hidden="1" x14ac:dyDescent="0.2"/>
    <row r="22538" hidden="1" x14ac:dyDescent="0.2"/>
    <row r="22539" hidden="1" x14ac:dyDescent="0.2"/>
    <row r="22540" hidden="1" x14ac:dyDescent="0.2"/>
    <row r="22541" hidden="1" x14ac:dyDescent="0.2"/>
    <row r="22542" hidden="1" x14ac:dyDescent="0.2"/>
    <row r="22543" hidden="1" x14ac:dyDescent="0.2"/>
    <row r="22544" hidden="1" x14ac:dyDescent="0.2"/>
    <row r="22545" hidden="1" x14ac:dyDescent="0.2"/>
    <row r="22546" hidden="1" x14ac:dyDescent="0.2"/>
    <row r="22547" hidden="1" x14ac:dyDescent="0.2"/>
    <row r="22548" hidden="1" x14ac:dyDescent="0.2"/>
    <row r="22549" hidden="1" x14ac:dyDescent="0.2"/>
    <row r="22550" hidden="1" x14ac:dyDescent="0.2"/>
    <row r="22551" hidden="1" x14ac:dyDescent="0.2"/>
    <row r="22552" hidden="1" x14ac:dyDescent="0.2"/>
    <row r="22553" hidden="1" x14ac:dyDescent="0.2"/>
    <row r="22554" hidden="1" x14ac:dyDescent="0.2"/>
    <row r="22555" hidden="1" x14ac:dyDescent="0.2"/>
    <row r="22556" hidden="1" x14ac:dyDescent="0.2"/>
    <row r="22557" hidden="1" x14ac:dyDescent="0.2"/>
    <row r="22558" hidden="1" x14ac:dyDescent="0.2"/>
    <row r="22559" hidden="1" x14ac:dyDescent="0.2"/>
    <row r="22560" hidden="1" x14ac:dyDescent="0.2"/>
    <row r="22561" hidden="1" x14ac:dyDescent="0.2"/>
    <row r="22562" hidden="1" x14ac:dyDescent="0.2"/>
    <row r="22563" hidden="1" x14ac:dyDescent="0.2"/>
    <row r="22564" hidden="1" x14ac:dyDescent="0.2"/>
    <row r="22565" hidden="1" x14ac:dyDescent="0.2"/>
    <row r="22566" hidden="1" x14ac:dyDescent="0.2"/>
    <row r="22567" hidden="1" x14ac:dyDescent="0.2"/>
    <row r="22568" hidden="1" x14ac:dyDescent="0.2"/>
    <row r="22569" hidden="1" x14ac:dyDescent="0.2"/>
    <row r="22570" hidden="1" x14ac:dyDescent="0.2"/>
    <row r="22571" hidden="1" x14ac:dyDescent="0.2"/>
    <row r="22572" hidden="1" x14ac:dyDescent="0.2"/>
    <row r="22573" hidden="1" x14ac:dyDescent="0.2"/>
    <row r="22574" hidden="1" x14ac:dyDescent="0.2"/>
    <row r="22575" hidden="1" x14ac:dyDescent="0.2"/>
    <row r="22576" hidden="1" x14ac:dyDescent="0.2"/>
    <row r="22577" hidden="1" x14ac:dyDescent="0.2"/>
    <row r="22578" hidden="1" x14ac:dyDescent="0.2"/>
    <row r="22579" hidden="1" x14ac:dyDescent="0.2"/>
    <row r="22580" hidden="1" x14ac:dyDescent="0.2"/>
    <row r="22581" hidden="1" x14ac:dyDescent="0.2"/>
    <row r="22582" hidden="1" x14ac:dyDescent="0.2"/>
    <row r="22583" hidden="1" x14ac:dyDescent="0.2"/>
    <row r="22584" hidden="1" x14ac:dyDescent="0.2"/>
    <row r="22585" hidden="1" x14ac:dyDescent="0.2"/>
    <row r="22586" hidden="1" x14ac:dyDescent="0.2"/>
    <row r="22587" hidden="1" x14ac:dyDescent="0.2"/>
    <row r="22588" hidden="1" x14ac:dyDescent="0.2"/>
    <row r="22589" hidden="1" x14ac:dyDescent="0.2"/>
    <row r="22590" hidden="1" x14ac:dyDescent="0.2"/>
    <row r="22591" hidden="1" x14ac:dyDescent="0.2"/>
    <row r="22592" hidden="1" x14ac:dyDescent="0.2"/>
    <row r="22593" hidden="1" x14ac:dyDescent="0.2"/>
    <row r="22594" hidden="1" x14ac:dyDescent="0.2"/>
    <row r="22595" hidden="1" x14ac:dyDescent="0.2"/>
    <row r="22596" hidden="1" x14ac:dyDescent="0.2"/>
    <row r="22597" hidden="1" x14ac:dyDescent="0.2"/>
    <row r="22598" hidden="1" x14ac:dyDescent="0.2"/>
    <row r="22599" hidden="1" x14ac:dyDescent="0.2"/>
    <row r="22600" hidden="1" x14ac:dyDescent="0.2"/>
    <row r="22601" hidden="1" x14ac:dyDescent="0.2"/>
    <row r="22602" hidden="1" x14ac:dyDescent="0.2"/>
    <row r="22603" hidden="1" x14ac:dyDescent="0.2"/>
    <row r="22604" hidden="1" x14ac:dyDescent="0.2"/>
    <row r="22605" hidden="1" x14ac:dyDescent="0.2"/>
    <row r="22606" hidden="1" x14ac:dyDescent="0.2"/>
    <row r="22607" hidden="1" x14ac:dyDescent="0.2"/>
    <row r="22608" hidden="1" x14ac:dyDescent="0.2"/>
    <row r="22609" hidden="1" x14ac:dyDescent="0.2"/>
    <row r="22610" hidden="1" x14ac:dyDescent="0.2"/>
    <row r="22611" hidden="1" x14ac:dyDescent="0.2"/>
    <row r="22612" hidden="1" x14ac:dyDescent="0.2"/>
    <row r="22613" hidden="1" x14ac:dyDescent="0.2"/>
    <row r="22614" hidden="1" x14ac:dyDescent="0.2"/>
    <row r="22615" hidden="1" x14ac:dyDescent="0.2"/>
    <row r="22616" hidden="1" x14ac:dyDescent="0.2"/>
    <row r="22617" hidden="1" x14ac:dyDescent="0.2"/>
    <row r="22618" hidden="1" x14ac:dyDescent="0.2"/>
    <row r="22619" hidden="1" x14ac:dyDescent="0.2"/>
    <row r="22620" hidden="1" x14ac:dyDescent="0.2"/>
    <row r="22621" hidden="1" x14ac:dyDescent="0.2"/>
    <row r="22622" hidden="1" x14ac:dyDescent="0.2"/>
    <row r="22623" hidden="1" x14ac:dyDescent="0.2"/>
    <row r="22624" hidden="1" x14ac:dyDescent="0.2"/>
    <row r="22625" hidden="1" x14ac:dyDescent="0.2"/>
    <row r="22626" hidden="1" x14ac:dyDescent="0.2"/>
    <row r="22627" hidden="1" x14ac:dyDescent="0.2"/>
    <row r="22628" hidden="1" x14ac:dyDescent="0.2"/>
    <row r="22629" hidden="1" x14ac:dyDescent="0.2"/>
    <row r="22630" hidden="1" x14ac:dyDescent="0.2"/>
    <row r="22631" hidden="1" x14ac:dyDescent="0.2"/>
    <row r="22632" hidden="1" x14ac:dyDescent="0.2"/>
    <row r="22633" hidden="1" x14ac:dyDescent="0.2"/>
    <row r="22634" hidden="1" x14ac:dyDescent="0.2"/>
    <row r="22635" hidden="1" x14ac:dyDescent="0.2"/>
    <row r="22636" hidden="1" x14ac:dyDescent="0.2"/>
    <row r="22637" hidden="1" x14ac:dyDescent="0.2"/>
    <row r="22638" hidden="1" x14ac:dyDescent="0.2"/>
    <row r="22639" hidden="1" x14ac:dyDescent="0.2"/>
    <row r="22640" hidden="1" x14ac:dyDescent="0.2"/>
    <row r="22641" hidden="1" x14ac:dyDescent="0.2"/>
    <row r="22642" hidden="1" x14ac:dyDescent="0.2"/>
    <row r="22643" hidden="1" x14ac:dyDescent="0.2"/>
    <row r="22644" hidden="1" x14ac:dyDescent="0.2"/>
    <row r="22645" hidden="1" x14ac:dyDescent="0.2"/>
    <row r="22646" hidden="1" x14ac:dyDescent="0.2"/>
    <row r="22647" hidden="1" x14ac:dyDescent="0.2"/>
    <row r="22648" hidden="1" x14ac:dyDescent="0.2"/>
    <row r="22649" hidden="1" x14ac:dyDescent="0.2"/>
    <row r="22650" hidden="1" x14ac:dyDescent="0.2"/>
    <row r="22651" hidden="1" x14ac:dyDescent="0.2"/>
    <row r="22652" hidden="1" x14ac:dyDescent="0.2"/>
    <row r="22653" hidden="1" x14ac:dyDescent="0.2"/>
    <row r="22654" hidden="1" x14ac:dyDescent="0.2"/>
    <row r="22655" hidden="1" x14ac:dyDescent="0.2"/>
    <row r="22656" hidden="1" x14ac:dyDescent="0.2"/>
    <row r="22657" hidden="1" x14ac:dyDescent="0.2"/>
    <row r="22658" hidden="1" x14ac:dyDescent="0.2"/>
    <row r="22659" hidden="1" x14ac:dyDescent="0.2"/>
    <row r="22660" hidden="1" x14ac:dyDescent="0.2"/>
    <row r="22661" hidden="1" x14ac:dyDescent="0.2"/>
    <row r="22662" hidden="1" x14ac:dyDescent="0.2"/>
    <row r="22663" hidden="1" x14ac:dyDescent="0.2"/>
    <row r="22664" hidden="1" x14ac:dyDescent="0.2"/>
    <row r="22665" hidden="1" x14ac:dyDescent="0.2"/>
    <row r="22666" hidden="1" x14ac:dyDescent="0.2"/>
    <row r="22667" hidden="1" x14ac:dyDescent="0.2"/>
    <row r="22668" hidden="1" x14ac:dyDescent="0.2"/>
    <row r="22669" hidden="1" x14ac:dyDescent="0.2"/>
    <row r="22670" hidden="1" x14ac:dyDescent="0.2"/>
    <row r="22671" hidden="1" x14ac:dyDescent="0.2"/>
    <row r="22672" hidden="1" x14ac:dyDescent="0.2"/>
    <row r="22673" hidden="1" x14ac:dyDescent="0.2"/>
    <row r="22674" hidden="1" x14ac:dyDescent="0.2"/>
    <row r="22675" hidden="1" x14ac:dyDescent="0.2"/>
    <row r="22676" hidden="1" x14ac:dyDescent="0.2"/>
    <row r="22677" hidden="1" x14ac:dyDescent="0.2"/>
    <row r="22678" hidden="1" x14ac:dyDescent="0.2"/>
    <row r="22679" hidden="1" x14ac:dyDescent="0.2"/>
    <row r="22680" hidden="1" x14ac:dyDescent="0.2"/>
    <row r="22681" hidden="1" x14ac:dyDescent="0.2"/>
    <row r="22682" hidden="1" x14ac:dyDescent="0.2"/>
    <row r="22683" hidden="1" x14ac:dyDescent="0.2"/>
    <row r="22684" hidden="1" x14ac:dyDescent="0.2"/>
    <row r="22685" hidden="1" x14ac:dyDescent="0.2"/>
    <row r="22686" hidden="1" x14ac:dyDescent="0.2"/>
    <row r="22687" hidden="1" x14ac:dyDescent="0.2"/>
    <row r="22688" hidden="1" x14ac:dyDescent="0.2"/>
    <row r="22689" hidden="1" x14ac:dyDescent="0.2"/>
    <row r="22690" hidden="1" x14ac:dyDescent="0.2"/>
    <row r="22691" hidden="1" x14ac:dyDescent="0.2"/>
    <row r="22692" hidden="1" x14ac:dyDescent="0.2"/>
    <row r="22693" hidden="1" x14ac:dyDescent="0.2"/>
    <row r="22694" hidden="1" x14ac:dyDescent="0.2"/>
    <row r="22695" hidden="1" x14ac:dyDescent="0.2"/>
    <row r="22696" hidden="1" x14ac:dyDescent="0.2"/>
    <row r="22697" hidden="1" x14ac:dyDescent="0.2"/>
    <row r="22698" hidden="1" x14ac:dyDescent="0.2"/>
    <row r="22699" hidden="1" x14ac:dyDescent="0.2"/>
    <row r="22700" hidden="1" x14ac:dyDescent="0.2"/>
    <row r="22701" hidden="1" x14ac:dyDescent="0.2"/>
    <row r="22702" hidden="1" x14ac:dyDescent="0.2"/>
    <row r="22703" hidden="1" x14ac:dyDescent="0.2"/>
    <row r="22704" hidden="1" x14ac:dyDescent="0.2"/>
    <row r="22705" hidden="1" x14ac:dyDescent="0.2"/>
    <row r="22706" hidden="1" x14ac:dyDescent="0.2"/>
    <row r="22707" hidden="1" x14ac:dyDescent="0.2"/>
    <row r="22708" hidden="1" x14ac:dyDescent="0.2"/>
    <row r="22709" hidden="1" x14ac:dyDescent="0.2"/>
    <row r="22710" hidden="1" x14ac:dyDescent="0.2"/>
    <row r="22711" hidden="1" x14ac:dyDescent="0.2"/>
    <row r="22712" hidden="1" x14ac:dyDescent="0.2"/>
    <row r="22713" hidden="1" x14ac:dyDescent="0.2"/>
    <row r="22714" hidden="1" x14ac:dyDescent="0.2"/>
    <row r="22715" hidden="1" x14ac:dyDescent="0.2"/>
    <row r="22716" hidden="1" x14ac:dyDescent="0.2"/>
    <row r="22717" hidden="1" x14ac:dyDescent="0.2"/>
    <row r="22718" hidden="1" x14ac:dyDescent="0.2"/>
    <row r="22719" hidden="1" x14ac:dyDescent="0.2"/>
    <row r="22720" hidden="1" x14ac:dyDescent="0.2"/>
    <row r="22721" hidden="1" x14ac:dyDescent="0.2"/>
    <row r="22722" hidden="1" x14ac:dyDescent="0.2"/>
    <row r="22723" hidden="1" x14ac:dyDescent="0.2"/>
    <row r="22724" hidden="1" x14ac:dyDescent="0.2"/>
    <row r="22725" hidden="1" x14ac:dyDescent="0.2"/>
    <row r="22726" hidden="1" x14ac:dyDescent="0.2"/>
    <row r="22727" hidden="1" x14ac:dyDescent="0.2"/>
    <row r="22728" hidden="1" x14ac:dyDescent="0.2"/>
    <row r="22729" hidden="1" x14ac:dyDescent="0.2"/>
    <row r="22730" hidden="1" x14ac:dyDescent="0.2"/>
    <row r="22731" hidden="1" x14ac:dyDescent="0.2"/>
    <row r="22732" hidden="1" x14ac:dyDescent="0.2"/>
    <row r="22733" hidden="1" x14ac:dyDescent="0.2"/>
    <row r="22734" hidden="1" x14ac:dyDescent="0.2"/>
    <row r="22735" hidden="1" x14ac:dyDescent="0.2"/>
    <row r="22736" hidden="1" x14ac:dyDescent="0.2"/>
    <row r="22737" hidden="1" x14ac:dyDescent="0.2"/>
    <row r="22738" hidden="1" x14ac:dyDescent="0.2"/>
    <row r="22739" hidden="1" x14ac:dyDescent="0.2"/>
    <row r="22740" hidden="1" x14ac:dyDescent="0.2"/>
    <row r="22741" hidden="1" x14ac:dyDescent="0.2"/>
    <row r="22742" hidden="1" x14ac:dyDescent="0.2"/>
    <row r="22743" hidden="1" x14ac:dyDescent="0.2"/>
    <row r="22744" hidden="1" x14ac:dyDescent="0.2"/>
    <row r="22745" hidden="1" x14ac:dyDescent="0.2"/>
    <row r="22746" hidden="1" x14ac:dyDescent="0.2"/>
    <row r="22747" hidden="1" x14ac:dyDescent="0.2"/>
    <row r="22748" hidden="1" x14ac:dyDescent="0.2"/>
    <row r="22749" hidden="1" x14ac:dyDescent="0.2"/>
    <row r="22750" hidden="1" x14ac:dyDescent="0.2"/>
    <row r="22751" hidden="1" x14ac:dyDescent="0.2"/>
    <row r="22752" hidden="1" x14ac:dyDescent="0.2"/>
    <row r="22753" hidden="1" x14ac:dyDescent="0.2"/>
    <row r="22754" hidden="1" x14ac:dyDescent="0.2"/>
    <row r="22755" hidden="1" x14ac:dyDescent="0.2"/>
    <row r="22756" hidden="1" x14ac:dyDescent="0.2"/>
    <row r="22757" hidden="1" x14ac:dyDescent="0.2"/>
    <row r="22758" hidden="1" x14ac:dyDescent="0.2"/>
    <row r="22759" hidden="1" x14ac:dyDescent="0.2"/>
    <row r="22760" hidden="1" x14ac:dyDescent="0.2"/>
    <row r="22761" hidden="1" x14ac:dyDescent="0.2"/>
    <row r="22762" hidden="1" x14ac:dyDescent="0.2"/>
    <row r="22763" hidden="1" x14ac:dyDescent="0.2"/>
    <row r="22764" hidden="1" x14ac:dyDescent="0.2"/>
    <row r="22765" hidden="1" x14ac:dyDescent="0.2"/>
    <row r="22766" hidden="1" x14ac:dyDescent="0.2"/>
    <row r="22767" hidden="1" x14ac:dyDescent="0.2"/>
    <row r="22768" hidden="1" x14ac:dyDescent="0.2"/>
    <row r="22769" hidden="1" x14ac:dyDescent="0.2"/>
    <row r="22770" hidden="1" x14ac:dyDescent="0.2"/>
    <row r="22771" hidden="1" x14ac:dyDescent="0.2"/>
    <row r="22772" hidden="1" x14ac:dyDescent="0.2"/>
    <row r="22773" hidden="1" x14ac:dyDescent="0.2"/>
    <row r="22774" hidden="1" x14ac:dyDescent="0.2"/>
    <row r="22775" hidden="1" x14ac:dyDescent="0.2"/>
    <row r="22776" hidden="1" x14ac:dyDescent="0.2"/>
    <row r="22777" hidden="1" x14ac:dyDescent="0.2"/>
    <row r="22778" hidden="1" x14ac:dyDescent="0.2"/>
    <row r="22779" hidden="1" x14ac:dyDescent="0.2"/>
    <row r="22780" hidden="1" x14ac:dyDescent="0.2"/>
    <row r="22781" hidden="1" x14ac:dyDescent="0.2"/>
    <row r="22782" hidden="1" x14ac:dyDescent="0.2"/>
    <row r="22783" hidden="1" x14ac:dyDescent="0.2"/>
    <row r="22784" hidden="1" x14ac:dyDescent="0.2"/>
    <row r="22785" hidden="1" x14ac:dyDescent="0.2"/>
    <row r="22786" hidden="1" x14ac:dyDescent="0.2"/>
    <row r="22787" hidden="1" x14ac:dyDescent="0.2"/>
    <row r="22788" hidden="1" x14ac:dyDescent="0.2"/>
    <row r="22789" hidden="1" x14ac:dyDescent="0.2"/>
    <row r="22790" hidden="1" x14ac:dyDescent="0.2"/>
    <row r="22791" hidden="1" x14ac:dyDescent="0.2"/>
    <row r="22792" hidden="1" x14ac:dyDescent="0.2"/>
    <row r="22793" hidden="1" x14ac:dyDescent="0.2"/>
    <row r="22794" hidden="1" x14ac:dyDescent="0.2"/>
    <row r="22795" hidden="1" x14ac:dyDescent="0.2"/>
    <row r="22796" hidden="1" x14ac:dyDescent="0.2"/>
    <row r="22797" hidden="1" x14ac:dyDescent="0.2"/>
    <row r="22798" hidden="1" x14ac:dyDescent="0.2"/>
    <row r="22799" hidden="1" x14ac:dyDescent="0.2"/>
    <row r="22800" hidden="1" x14ac:dyDescent="0.2"/>
    <row r="22801" hidden="1" x14ac:dyDescent="0.2"/>
    <row r="22802" hidden="1" x14ac:dyDescent="0.2"/>
    <row r="22803" hidden="1" x14ac:dyDescent="0.2"/>
    <row r="22804" hidden="1" x14ac:dyDescent="0.2"/>
    <row r="22805" hidden="1" x14ac:dyDescent="0.2"/>
    <row r="22806" hidden="1" x14ac:dyDescent="0.2"/>
    <row r="22807" hidden="1" x14ac:dyDescent="0.2"/>
    <row r="22808" hidden="1" x14ac:dyDescent="0.2"/>
    <row r="22809" hidden="1" x14ac:dyDescent="0.2"/>
    <row r="22810" hidden="1" x14ac:dyDescent="0.2"/>
    <row r="22811" hidden="1" x14ac:dyDescent="0.2"/>
    <row r="22812" hidden="1" x14ac:dyDescent="0.2"/>
    <row r="22813" hidden="1" x14ac:dyDescent="0.2"/>
    <row r="22814" hidden="1" x14ac:dyDescent="0.2"/>
    <row r="22815" hidden="1" x14ac:dyDescent="0.2"/>
    <row r="22816" hidden="1" x14ac:dyDescent="0.2"/>
    <row r="22817" hidden="1" x14ac:dyDescent="0.2"/>
    <row r="22818" hidden="1" x14ac:dyDescent="0.2"/>
    <row r="22819" hidden="1" x14ac:dyDescent="0.2"/>
    <row r="22820" hidden="1" x14ac:dyDescent="0.2"/>
    <row r="22821" hidden="1" x14ac:dyDescent="0.2"/>
    <row r="22822" hidden="1" x14ac:dyDescent="0.2"/>
    <row r="22823" hidden="1" x14ac:dyDescent="0.2"/>
    <row r="22824" hidden="1" x14ac:dyDescent="0.2"/>
    <row r="22825" hidden="1" x14ac:dyDescent="0.2"/>
    <row r="22826" hidden="1" x14ac:dyDescent="0.2"/>
    <row r="22827" hidden="1" x14ac:dyDescent="0.2"/>
    <row r="22828" hidden="1" x14ac:dyDescent="0.2"/>
    <row r="22829" hidden="1" x14ac:dyDescent="0.2"/>
    <row r="22830" hidden="1" x14ac:dyDescent="0.2"/>
    <row r="22831" hidden="1" x14ac:dyDescent="0.2"/>
    <row r="22832" hidden="1" x14ac:dyDescent="0.2"/>
    <row r="22833" hidden="1" x14ac:dyDescent="0.2"/>
    <row r="22834" hidden="1" x14ac:dyDescent="0.2"/>
    <row r="22835" hidden="1" x14ac:dyDescent="0.2"/>
    <row r="22836" hidden="1" x14ac:dyDescent="0.2"/>
    <row r="22837" hidden="1" x14ac:dyDescent="0.2"/>
    <row r="22838" hidden="1" x14ac:dyDescent="0.2"/>
    <row r="22839" hidden="1" x14ac:dyDescent="0.2"/>
    <row r="22840" hidden="1" x14ac:dyDescent="0.2"/>
    <row r="22841" hidden="1" x14ac:dyDescent="0.2"/>
    <row r="22842" hidden="1" x14ac:dyDescent="0.2"/>
    <row r="22843" hidden="1" x14ac:dyDescent="0.2"/>
    <row r="22844" hidden="1" x14ac:dyDescent="0.2"/>
    <row r="22845" hidden="1" x14ac:dyDescent="0.2"/>
    <row r="22846" hidden="1" x14ac:dyDescent="0.2"/>
    <row r="22847" hidden="1" x14ac:dyDescent="0.2"/>
    <row r="22848" hidden="1" x14ac:dyDescent="0.2"/>
    <row r="22849" hidden="1" x14ac:dyDescent="0.2"/>
    <row r="22850" hidden="1" x14ac:dyDescent="0.2"/>
    <row r="22851" hidden="1" x14ac:dyDescent="0.2"/>
    <row r="22852" hidden="1" x14ac:dyDescent="0.2"/>
    <row r="22853" hidden="1" x14ac:dyDescent="0.2"/>
    <row r="22854" hidden="1" x14ac:dyDescent="0.2"/>
    <row r="22855" hidden="1" x14ac:dyDescent="0.2"/>
    <row r="22856" hidden="1" x14ac:dyDescent="0.2"/>
    <row r="22857" hidden="1" x14ac:dyDescent="0.2"/>
    <row r="22858" hidden="1" x14ac:dyDescent="0.2"/>
    <row r="22859" hidden="1" x14ac:dyDescent="0.2"/>
    <row r="22860" hidden="1" x14ac:dyDescent="0.2"/>
    <row r="22861" hidden="1" x14ac:dyDescent="0.2"/>
    <row r="22862" hidden="1" x14ac:dyDescent="0.2"/>
    <row r="22863" hidden="1" x14ac:dyDescent="0.2"/>
    <row r="22864" hidden="1" x14ac:dyDescent="0.2"/>
    <row r="22865" hidden="1" x14ac:dyDescent="0.2"/>
    <row r="22866" hidden="1" x14ac:dyDescent="0.2"/>
    <row r="22867" hidden="1" x14ac:dyDescent="0.2"/>
    <row r="22868" hidden="1" x14ac:dyDescent="0.2"/>
    <row r="22869" hidden="1" x14ac:dyDescent="0.2"/>
    <row r="22870" hidden="1" x14ac:dyDescent="0.2"/>
    <row r="22871" hidden="1" x14ac:dyDescent="0.2"/>
    <row r="22872" hidden="1" x14ac:dyDescent="0.2"/>
    <row r="22873" hidden="1" x14ac:dyDescent="0.2"/>
    <row r="22874" hidden="1" x14ac:dyDescent="0.2"/>
    <row r="22875" hidden="1" x14ac:dyDescent="0.2"/>
    <row r="22876" hidden="1" x14ac:dyDescent="0.2"/>
    <row r="22877" hidden="1" x14ac:dyDescent="0.2"/>
    <row r="22878" hidden="1" x14ac:dyDescent="0.2"/>
    <row r="22879" hidden="1" x14ac:dyDescent="0.2"/>
    <row r="22880" hidden="1" x14ac:dyDescent="0.2"/>
    <row r="22881" hidden="1" x14ac:dyDescent="0.2"/>
    <row r="22882" hidden="1" x14ac:dyDescent="0.2"/>
    <row r="22883" hidden="1" x14ac:dyDescent="0.2"/>
    <row r="22884" hidden="1" x14ac:dyDescent="0.2"/>
    <row r="22885" hidden="1" x14ac:dyDescent="0.2"/>
    <row r="22886" hidden="1" x14ac:dyDescent="0.2"/>
    <row r="22887" hidden="1" x14ac:dyDescent="0.2"/>
    <row r="22888" hidden="1" x14ac:dyDescent="0.2"/>
    <row r="22889" hidden="1" x14ac:dyDescent="0.2"/>
    <row r="22890" hidden="1" x14ac:dyDescent="0.2"/>
    <row r="22891" hidden="1" x14ac:dyDescent="0.2"/>
    <row r="22892" hidden="1" x14ac:dyDescent="0.2"/>
    <row r="22893" hidden="1" x14ac:dyDescent="0.2"/>
    <row r="22894" hidden="1" x14ac:dyDescent="0.2"/>
    <row r="22895" hidden="1" x14ac:dyDescent="0.2"/>
    <row r="22896" hidden="1" x14ac:dyDescent="0.2"/>
    <row r="22897" hidden="1" x14ac:dyDescent="0.2"/>
    <row r="22898" hidden="1" x14ac:dyDescent="0.2"/>
    <row r="22899" hidden="1" x14ac:dyDescent="0.2"/>
    <row r="22900" hidden="1" x14ac:dyDescent="0.2"/>
    <row r="22901" hidden="1" x14ac:dyDescent="0.2"/>
    <row r="22902" hidden="1" x14ac:dyDescent="0.2"/>
    <row r="22903" hidden="1" x14ac:dyDescent="0.2"/>
    <row r="22904" hidden="1" x14ac:dyDescent="0.2"/>
    <row r="22905" hidden="1" x14ac:dyDescent="0.2"/>
    <row r="22906" hidden="1" x14ac:dyDescent="0.2"/>
    <row r="22907" hidden="1" x14ac:dyDescent="0.2"/>
    <row r="22908" hidden="1" x14ac:dyDescent="0.2"/>
    <row r="22909" hidden="1" x14ac:dyDescent="0.2"/>
    <row r="22910" hidden="1" x14ac:dyDescent="0.2"/>
    <row r="22911" hidden="1" x14ac:dyDescent="0.2"/>
    <row r="22912" hidden="1" x14ac:dyDescent="0.2"/>
    <row r="22913" hidden="1" x14ac:dyDescent="0.2"/>
    <row r="22914" hidden="1" x14ac:dyDescent="0.2"/>
    <row r="22915" hidden="1" x14ac:dyDescent="0.2"/>
    <row r="22916" hidden="1" x14ac:dyDescent="0.2"/>
    <row r="22917" hidden="1" x14ac:dyDescent="0.2"/>
    <row r="22918" hidden="1" x14ac:dyDescent="0.2"/>
    <row r="22919" hidden="1" x14ac:dyDescent="0.2"/>
    <row r="22920" hidden="1" x14ac:dyDescent="0.2"/>
    <row r="22921" hidden="1" x14ac:dyDescent="0.2"/>
    <row r="22922" hidden="1" x14ac:dyDescent="0.2"/>
    <row r="22923" hidden="1" x14ac:dyDescent="0.2"/>
    <row r="22924" hidden="1" x14ac:dyDescent="0.2"/>
    <row r="22925" hidden="1" x14ac:dyDescent="0.2"/>
    <row r="22926" hidden="1" x14ac:dyDescent="0.2"/>
    <row r="22927" hidden="1" x14ac:dyDescent="0.2"/>
    <row r="22928" hidden="1" x14ac:dyDescent="0.2"/>
    <row r="22929" hidden="1" x14ac:dyDescent="0.2"/>
    <row r="22930" hidden="1" x14ac:dyDescent="0.2"/>
    <row r="22931" hidden="1" x14ac:dyDescent="0.2"/>
    <row r="22932" hidden="1" x14ac:dyDescent="0.2"/>
    <row r="22933" hidden="1" x14ac:dyDescent="0.2"/>
    <row r="22934" hidden="1" x14ac:dyDescent="0.2"/>
    <row r="22935" hidden="1" x14ac:dyDescent="0.2"/>
    <row r="22936" hidden="1" x14ac:dyDescent="0.2"/>
    <row r="22937" hidden="1" x14ac:dyDescent="0.2"/>
    <row r="22938" hidden="1" x14ac:dyDescent="0.2"/>
    <row r="22939" hidden="1" x14ac:dyDescent="0.2"/>
    <row r="22940" hidden="1" x14ac:dyDescent="0.2"/>
    <row r="22941" hidden="1" x14ac:dyDescent="0.2"/>
    <row r="22942" hidden="1" x14ac:dyDescent="0.2"/>
    <row r="22943" hidden="1" x14ac:dyDescent="0.2"/>
    <row r="22944" hidden="1" x14ac:dyDescent="0.2"/>
    <row r="22945" hidden="1" x14ac:dyDescent="0.2"/>
    <row r="22946" hidden="1" x14ac:dyDescent="0.2"/>
    <row r="22947" hidden="1" x14ac:dyDescent="0.2"/>
    <row r="22948" hidden="1" x14ac:dyDescent="0.2"/>
    <row r="22949" hidden="1" x14ac:dyDescent="0.2"/>
    <row r="22950" hidden="1" x14ac:dyDescent="0.2"/>
    <row r="22951" hidden="1" x14ac:dyDescent="0.2"/>
    <row r="22952" hidden="1" x14ac:dyDescent="0.2"/>
    <row r="22953" hidden="1" x14ac:dyDescent="0.2"/>
    <row r="22954" hidden="1" x14ac:dyDescent="0.2"/>
    <row r="22955" hidden="1" x14ac:dyDescent="0.2"/>
    <row r="22956" hidden="1" x14ac:dyDescent="0.2"/>
    <row r="22957" hidden="1" x14ac:dyDescent="0.2"/>
    <row r="22958" hidden="1" x14ac:dyDescent="0.2"/>
    <row r="22959" hidden="1" x14ac:dyDescent="0.2"/>
    <row r="22960" hidden="1" x14ac:dyDescent="0.2"/>
    <row r="22961" hidden="1" x14ac:dyDescent="0.2"/>
    <row r="22962" hidden="1" x14ac:dyDescent="0.2"/>
    <row r="22963" hidden="1" x14ac:dyDescent="0.2"/>
    <row r="22964" hidden="1" x14ac:dyDescent="0.2"/>
    <row r="22965" hidden="1" x14ac:dyDescent="0.2"/>
    <row r="22966" hidden="1" x14ac:dyDescent="0.2"/>
    <row r="22967" hidden="1" x14ac:dyDescent="0.2"/>
    <row r="22968" hidden="1" x14ac:dyDescent="0.2"/>
    <row r="22969" hidden="1" x14ac:dyDescent="0.2"/>
    <row r="22970" hidden="1" x14ac:dyDescent="0.2"/>
    <row r="22971" hidden="1" x14ac:dyDescent="0.2"/>
    <row r="22972" hidden="1" x14ac:dyDescent="0.2"/>
    <row r="22973" hidden="1" x14ac:dyDescent="0.2"/>
    <row r="22974" hidden="1" x14ac:dyDescent="0.2"/>
    <row r="22975" hidden="1" x14ac:dyDescent="0.2"/>
    <row r="22976" hidden="1" x14ac:dyDescent="0.2"/>
    <row r="22977" hidden="1" x14ac:dyDescent="0.2"/>
    <row r="22978" hidden="1" x14ac:dyDescent="0.2"/>
    <row r="22979" hidden="1" x14ac:dyDescent="0.2"/>
    <row r="22980" hidden="1" x14ac:dyDescent="0.2"/>
    <row r="22981" hidden="1" x14ac:dyDescent="0.2"/>
    <row r="22982" hidden="1" x14ac:dyDescent="0.2"/>
    <row r="22983" hidden="1" x14ac:dyDescent="0.2"/>
    <row r="22984" hidden="1" x14ac:dyDescent="0.2"/>
    <row r="22985" hidden="1" x14ac:dyDescent="0.2"/>
    <row r="22986" hidden="1" x14ac:dyDescent="0.2"/>
    <row r="22987" hidden="1" x14ac:dyDescent="0.2"/>
    <row r="22988" hidden="1" x14ac:dyDescent="0.2"/>
    <row r="22989" hidden="1" x14ac:dyDescent="0.2"/>
    <row r="22990" hidden="1" x14ac:dyDescent="0.2"/>
    <row r="22991" hidden="1" x14ac:dyDescent="0.2"/>
    <row r="22992" hidden="1" x14ac:dyDescent="0.2"/>
    <row r="22993" hidden="1" x14ac:dyDescent="0.2"/>
    <row r="22994" hidden="1" x14ac:dyDescent="0.2"/>
    <row r="22995" hidden="1" x14ac:dyDescent="0.2"/>
    <row r="22996" hidden="1" x14ac:dyDescent="0.2"/>
    <row r="22997" hidden="1" x14ac:dyDescent="0.2"/>
    <row r="22998" hidden="1" x14ac:dyDescent="0.2"/>
    <row r="22999" hidden="1" x14ac:dyDescent="0.2"/>
    <row r="23000" hidden="1" x14ac:dyDescent="0.2"/>
    <row r="23001" hidden="1" x14ac:dyDescent="0.2"/>
    <row r="23002" hidden="1" x14ac:dyDescent="0.2"/>
    <row r="23003" hidden="1" x14ac:dyDescent="0.2"/>
    <row r="23004" hidden="1" x14ac:dyDescent="0.2"/>
    <row r="23005" hidden="1" x14ac:dyDescent="0.2"/>
    <row r="23006" hidden="1" x14ac:dyDescent="0.2"/>
    <row r="23007" hidden="1" x14ac:dyDescent="0.2"/>
    <row r="23008" hidden="1" x14ac:dyDescent="0.2"/>
    <row r="23009" hidden="1" x14ac:dyDescent="0.2"/>
    <row r="23010" hidden="1" x14ac:dyDescent="0.2"/>
    <row r="23011" hidden="1" x14ac:dyDescent="0.2"/>
    <row r="23012" hidden="1" x14ac:dyDescent="0.2"/>
    <row r="23013" hidden="1" x14ac:dyDescent="0.2"/>
    <row r="23014" hidden="1" x14ac:dyDescent="0.2"/>
    <row r="23015" hidden="1" x14ac:dyDescent="0.2"/>
    <row r="23016" hidden="1" x14ac:dyDescent="0.2"/>
    <row r="23017" hidden="1" x14ac:dyDescent="0.2"/>
    <row r="23018" hidden="1" x14ac:dyDescent="0.2"/>
    <row r="23019" hidden="1" x14ac:dyDescent="0.2"/>
    <row r="23020" hidden="1" x14ac:dyDescent="0.2"/>
    <row r="23021" hidden="1" x14ac:dyDescent="0.2"/>
    <row r="23022" hidden="1" x14ac:dyDescent="0.2"/>
    <row r="23023" hidden="1" x14ac:dyDescent="0.2"/>
    <row r="23024" hidden="1" x14ac:dyDescent="0.2"/>
    <row r="23025" hidden="1" x14ac:dyDescent="0.2"/>
    <row r="23026" hidden="1" x14ac:dyDescent="0.2"/>
    <row r="23027" hidden="1" x14ac:dyDescent="0.2"/>
    <row r="23028" hidden="1" x14ac:dyDescent="0.2"/>
    <row r="23029" hidden="1" x14ac:dyDescent="0.2"/>
    <row r="23030" hidden="1" x14ac:dyDescent="0.2"/>
    <row r="23031" hidden="1" x14ac:dyDescent="0.2"/>
    <row r="23032" hidden="1" x14ac:dyDescent="0.2"/>
    <row r="23033" hidden="1" x14ac:dyDescent="0.2"/>
    <row r="23034" hidden="1" x14ac:dyDescent="0.2"/>
    <row r="23035" hidden="1" x14ac:dyDescent="0.2"/>
    <row r="23036" hidden="1" x14ac:dyDescent="0.2"/>
    <row r="23037" hidden="1" x14ac:dyDescent="0.2"/>
    <row r="23038" hidden="1" x14ac:dyDescent="0.2"/>
    <row r="23039" hidden="1" x14ac:dyDescent="0.2"/>
    <row r="23040" hidden="1" x14ac:dyDescent="0.2"/>
    <row r="23041" hidden="1" x14ac:dyDescent="0.2"/>
    <row r="23042" hidden="1" x14ac:dyDescent="0.2"/>
    <row r="23043" hidden="1" x14ac:dyDescent="0.2"/>
    <row r="23044" hidden="1" x14ac:dyDescent="0.2"/>
    <row r="23045" hidden="1" x14ac:dyDescent="0.2"/>
    <row r="23046" hidden="1" x14ac:dyDescent="0.2"/>
    <row r="23047" hidden="1" x14ac:dyDescent="0.2"/>
    <row r="23048" hidden="1" x14ac:dyDescent="0.2"/>
    <row r="23049" hidden="1" x14ac:dyDescent="0.2"/>
    <row r="23050" hidden="1" x14ac:dyDescent="0.2"/>
    <row r="23051" hidden="1" x14ac:dyDescent="0.2"/>
    <row r="23052" hidden="1" x14ac:dyDescent="0.2"/>
    <row r="23053" hidden="1" x14ac:dyDescent="0.2"/>
    <row r="23054" hidden="1" x14ac:dyDescent="0.2"/>
    <row r="23055" hidden="1" x14ac:dyDescent="0.2"/>
    <row r="23056" hidden="1" x14ac:dyDescent="0.2"/>
    <row r="23057" hidden="1" x14ac:dyDescent="0.2"/>
    <row r="23058" hidden="1" x14ac:dyDescent="0.2"/>
    <row r="23059" hidden="1" x14ac:dyDescent="0.2"/>
    <row r="23060" hidden="1" x14ac:dyDescent="0.2"/>
    <row r="23061" hidden="1" x14ac:dyDescent="0.2"/>
    <row r="23062" hidden="1" x14ac:dyDescent="0.2"/>
    <row r="23063" hidden="1" x14ac:dyDescent="0.2"/>
    <row r="23064" hidden="1" x14ac:dyDescent="0.2"/>
    <row r="23065" hidden="1" x14ac:dyDescent="0.2"/>
    <row r="23066" hidden="1" x14ac:dyDescent="0.2"/>
    <row r="23067" hidden="1" x14ac:dyDescent="0.2"/>
    <row r="23068" hidden="1" x14ac:dyDescent="0.2"/>
    <row r="23069" hidden="1" x14ac:dyDescent="0.2"/>
    <row r="23070" hidden="1" x14ac:dyDescent="0.2"/>
    <row r="23071" hidden="1" x14ac:dyDescent="0.2"/>
    <row r="23072" hidden="1" x14ac:dyDescent="0.2"/>
    <row r="23073" hidden="1" x14ac:dyDescent="0.2"/>
    <row r="23074" hidden="1" x14ac:dyDescent="0.2"/>
    <row r="23075" hidden="1" x14ac:dyDescent="0.2"/>
    <row r="23076" hidden="1" x14ac:dyDescent="0.2"/>
    <row r="23077" hidden="1" x14ac:dyDescent="0.2"/>
    <row r="23078" hidden="1" x14ac:dyDescent="0.2"/>
    <row r="23079" hidden="1" x14ac:dyDescent="0.2"/>
    <row r="23080" hidden="1" x14ac:dyDescent="0.2"/>
    <row r="23081" hidden="1" x14ac:dyDescent="0.2"/>
    <row r="23082" hidden="1" x14ac:dyDescent="0.2"/>
    <row r="23083" hidden="1" x14ac:dyDescent="0.2"/>
    <row r="23084" hidden="1" x14ac:dyDescent="0.2"/>
    <row r="23085" hidden="1" x14ac:dyDescent="0.2"/>
    <row r="23086" hidden="1" x14ac:dyDescent="0.2"/>
    <row r="23087" hidden="1" x14ac:dyDescent="0.2"/>
    <row r="23088" hidden="1" x14ac:dyDescent="0.2"/>
    <row r="23089" hidden="1" x14ac:dyDescent="0.2"/>
    <row r="23090" hidden="1" x14ac:dyDescent="0.2"/>
    <row r="23091" hidden="1" x14ac:dyDescent="0.2"/>
    <row r="23092" hidden="1" x14ac:dyDescent="0.2"/>
    <row r="23093" hidden="1" x14ac:dyDescent="0.2"/>
    <row r="23094" hidden="1" x14ac:dyDescent="0.2"/>
    <row r="23095" hidden="1" x14ac:dyDescent="0.2"/>
    <row r="23096" hidden="1" x14ac:dyDescent="0.2"/>
    <row r="23097" hidden="1" x14ac:dyDescent="0.2"/>
    <row r="23098" hidden="1" x14ac:dyDescent="0.2"/>
    <row r="23099" hidden="1" x14ac:dyDescent="0.2"/>
    <row r="23100" hidden="1" x14ac:dyDescent="0.2"/>
    <row r="23101" hidden="1" x14ac:dyDescent="0.2"/>
    <row r="23102" hidden="1" x14ac:dyDescent="0.2"/>
    <row r="23103" hidden="1" x14ac:dyDescent="0.2"/>
    <row r="23104" hidden="1" x14ac:dyDescent="0.2"/>
    <row r="23105" hidden="1" x14ac:dyDescent="0.2"/>
    <row r="23106" hidden="1" x14ac:dyDescent="0.2"/>
    <row r="23107" hidden="1" x14ac:dyDescent="0.2"/>
    <row r="23108" hidden="1" x14ac:dyDescent="0.2"/>
    <row r="23109" hidden="1" x14ac:dyDescent="0.2"/>
    <row r="23110" hidden="1" x14ac:dyDescent="0.2"/>
    <row r="23111" hidden="1" x14ac:dyDescent="0.2"/>
    <row r="23112" hidden="1" x14ac:dyDescent="0.2"/>
    <row r="23113" hidden="1" x14ac:dyDescent="0.2"/>
    <row r="23114" hidden="1" x14ac:dyDescent="0.2"/>
    <row r="23115" hidden="1" x14ac:dyDescent="0.2"/>
    <row r="23116" hidden="1" x14ac:dyDescent="0.2"/>
    <row r="23117" hidden="1" x14ac:dyDescent="0.2"/>
    <row r="23118" hidden="1" x14ac:dyDescent="0.2"/>
    <row r="23119" hidden="1" x14ac:dyDescent="0.2"/>
    <row r="23120" hidden="1" x14ac:dyDescent="0.2"/>
    <row r="23121" hidden="1" x14ac:dyDescent="0.2"/>
    <row r="23122" hidden="1" x14ac:dyDescent="0.2"/>
    <row r="23123" hidden="1" x14ac:dyDescent="0.2"/>
    <row r="23124" hidden="1" x14ac:dyDescent="0.2"/>
    <row r="23125" hidden="1" x14ac:dyDescent="0.2"/>
    <row r="23126" hidden="1" x14ac:dyDescent="0.2"/>
    <row r="23127" hidden="1" x14ac:dyDescent="0.2"/>
    <row r="23128" hidden="1" x14ac:dyDescent="0.2"/>
    <row r="23129" hidden="1" x14ac:dyDescent="0.2"/>
    <row r="23130" hidden="1" x14ac:dyDescent="0.2"/>
    <row r="23131" hidden="1" x14ac:dyDescent="0.2"/>
    <row r="23132" hidden="1" x14ac:dyDescent="0.2"/>
    <row r="23133" hidden="1" x14ac:dyDescent="0.2"/>
    <row r="23134" hidden="1" x14ac:dyDescent="0.2"/>
    <row r="23135" hidden="1" x14ac:dyDescent="0.2"/>
    <row r="23136" hidden="1" x14ac:dyDescent="0.2"/>
    <row r="23137" hidden="1" x14ac:dyDescent="0.2"/>
    <row r="23138" hidden="1" x14ac:dyDescent="0.2"/>
    <row r="23139" hidden="1" x14ac:dyDescent="0.2"/>
    <row r="23140" hidden="1" x14ac:dyDescent="0.2"/>
    <row r="23141" hidden="1" x14ac:dyDescent="0.2"/>
    <row r="23142" hidden="1" x14ac:dyDescent="0.2"/>
    <row r="23143" hidden="1" x14ac:dyDescent="0.2"/>
    <row r="23144" hidden="1" x14ac:dyDescent="0.2"/>
    <row r="23145" hidden="1" x14ac:dyDescent="0.2"/>
    <row r="23146" hidden="1" x14ac:dyDescent="0.2"/>
    <row r="23147" hidden="1" x14ac:dyDescent="0.2"/>
    <row r="23148" hidden="1" x14ac:dyDescent="0.2"/>
    <row r="23149" hidden="1" x14ac:dyDescent="0.2"/>
    <row r="23150" hidden="1" x14ac:dyDescent="0.2"/>
    <row r="23151" hidden="1" x14ac:dyDescent="0.2"/>
    <row r="23152" hidden="1" x14ac:dyDescent="0.2"/>
    <row r="23153" hidden="1" x14ac:dyDescent="0.2"/>
    <row r="23154" hidden="1" x14ac:dyDescent="0.2"/>
    <row r="23155" hidden="1" x14ac:dyDescent="0.2"/>
    <row r="23156" hidden="1" x14ac:dyDescent="0.2"/>
    <row r="23157" hidden="1" x14ac:dyDescent="0.2"/>
    <row r="23158" hidden="1" x14ac:dyDescent="0.2"/>
    <row r="23159" hidden="1" x14ac:dyDescent="0.2"/>
    <row r="23160" hidden="1" x14ac:dyDescent="0.2"/>
    <row r="23161" hidden="1" x14ac:dyDescent="0.2"/>
    <row r="23162" hidden="1" x14ac:dyDescent="0.2"/>
    <row r="23163" hidden="1" x14ac:dyDescent="0.2"/>
    <row r="23164" hidden="1" x14ac:dyDescent="0.2"/>
    <row r="23165" hidden="1" x14ac:dyDescent="0.2"/>
    <row r="23166" hidden="1" x14ac:dyDescent="0.2"/>
    <row r="23167" hidden="1" x14ac:dyDescent="0.2"/>
    <row r="23168" hidden="1" x14ac:dyDescent="0.2"/>
    <row r="23169" hidden="1" x14ac:dyDescent="0.2"/>
    <row r="23170" hidden="1" x14ac:dyDescent="0.2"/>
    <row r="23171" hidden="1" x14ac:dyDescent="0.2"/>
    <row r="23172" hidden="1" x14ac:dyDescent="0.2"/>
    <row r="23173" hidden="1" x14ac:dyDescent="0.2"/>
    <row r="23174" hidden="1" x14ac:dyDescent="0.2"/>
    <row r="23175" hidden="1" x14ac:dyDescent="0.2"/>
    <row r="23176" hidden="1" x14ac:dyDescent="0.2"/>
    <row r="23177" hidden="1" x14ac:dyDescent="0.2"/>
    <row r="23178" hidden="1" x14ac:dyDescent="0.2"/>
    <row r="23179" hidden="1" x14ac:dyDescent="0.2"/>
    <row r="23180" hidden="1" x14ac:dyDescent="0.2"/>
    <row r="23181" hidden="1" x14ac:dyDescent="0.2"/>
    <row r="23182" hidden="1" x14ac:dyDescent="0.2"/>
    <row r="23183" hidden="1" x14ac:dyDescent="0.2"/>
    <row r="23184" hidden="1" x14ac:dyDescent="0.2"/>
    <row r="23185" hidden="1" x14ac:dyDescent="0.2"/>
    <row r="23186" hidden="1" x14ac:dyDescent="0.2"/>
    <row r="23187" hidden="1" x14ac:dyDescent="0.2"/>
    <row r="23188" hidden="1" x14ac:dyDescent="0.2"/>
    <row r="23189" hidden="1" x14ac:dyDescent="0.2"/>
    <row r="23190" hidden="1" x14ac:dyDescent="0.2"/>
    <row r="23191" hidden="1" x14ac:dyDescent="0.2"/>
    <row r="23192" hidden="1" x14ac:dyDescent="0.2"/>
    <row r="23193" hidden="1" x14ac:dyDescent="0.2"/>
    <row r="23194" hidden="1" x14ac:dyDescent="0.2"/>
    <row r="23195" hidden="1" x14ac:dyDescent="0.2"/>
    <row r="23196" hidden="1" x14ac:dyDescent="0.2"/>
    <row r="23197" hidden="1" x14ac:dyDescent="0.2"/>
    <row r="23198" hidden="1" x14ac:dyDescent="0.2"/>
    <row r="23199" hidden="1" x14ac:dyDescent="0.2"/>
    <row r="23200" hidden="1" x14ac:dyDescent="0.2"/>
    <row r="23201" hidden="1" x14ac:dyDescent="0.2"/>
    <row r="23202" hidden="1" x14ac:dyDescent="0.2"/>
    <row r="23203" hidden="1" x14ac:dyDescent="0.2"/>
    <row r="23204" hidden="1" x14ac:dyDescent="0.2"/>
    <row r="23205" hidden="1" x14ac:dyDescent="0.2"/>
    <row r="23206" hidden="1" x14ac:dyDescent="0.2"/>
    <row r="23207" hidden="1" x14ac:dyDescent="0.2"/>
    <row r="23208" hidden="1" x14ac:dyDescent="0.2"/>
    <row r="23209" hidden="1" x14ac:dyDescent="0.2"/>
    <row r="23210" hidden="1" x14ac:dyDescent="0.2"/>
    <row r="23211" hidden="1" x14ac:dyDescent="0.2"/>
    <row r="23212" hidden="1" x14ac:dyDescent="0.2"/>
    <row r="23213" hidden="1" x14ac:dyDescent="0.2"/>
    <row r="23214" hidden="1" x14ac:dyDescent="0.2"/>
    <row r="23215" hidden="1" x14ac:dyDescent="0.2"/>
    <row r="23216" hidden="1" x14ac:dyDescent="0.2"/>
    <row r="23217" hidden="1" x14ac:dyDescent="0.2"/>
    <row r="23218" hidden="1" x14ac:dyDescent="0.2"/>
    <row r="23219" hidden="1" x14ac:dyDescent="0.2"/>
    <row r="23220" hidden="1" x14ac:dyDescent="0.2"/>
    <row r="23221" hidden="1" x14ac:dyDescent="0.2"/>
    <row r="23222" hidden="1" x14ac:dyDescent="0.2"/>
    <row r="23223" hidden="1" x14ac:dyDescent="0.2"/>
    <row r="23224" hidden="1" x14ac:dyDescent="0.2"/>
    <row r="23225" hidden="1" x14ac:dyDescent="0.2"/>
    <row r="23226" hidden="1" x14ac:dyDescent="0.2"/>
    <row r="23227" hidden="1" x14ac:dyDescent="0.2"/>
    <row r="23228" hidden="1" x14ac:dyDescent="0.2"/>
    <row r="23229" hidden="1" x14ac:dyDescent="0.2"/>
    <row r="23230" hidden="1" x14ac:dyDescent="0.2"/>
    <row r="23231" hidden="1" x14ac:dyDescent="0.2"/>
    <row r="23232" hidden="1" x14ac:dyDescent="0.2"/>
    <row r="23233" hidden="1" x14ac:dyDescent="0.2"/>
    <row r="23234" hidden="1" x14ac:dyDescent="0.2"/>
    <row r="23235" hidden="1" x14ac:dyDescent="0.2"/>
    <row r="23236" hidden="1" x14ac:dyDescent="0.2"/>
    <row r="23237" hidden="1" x14ac:dyDescent="0.2"/>
    <row r="23238" hidden="1" x14ac:dyDescent="0.2"/>
    <row r="23239" hidden="1" x14ac:dyDescent="0.2"/>
    <row r="23240" hidden="1" x14ac:dyDescent="0.2"/>
    <row r="23241" hidden="1" x14ac:dyDescent="0.2"/>
    <row r="23242" hidden="1" x14ac:dyDescent="0.2"/>
    <row r="23243" hidden="1" x14ac:dyDescent="0.2"/>
    <row r="23244" hidden="1" x14ac:dyDescent="0.2"/>
    <row r="23245" hidden="1" x14ac:dyDescent="0.2"/>
    <row r="23246" hidden="1" x14ac:dyDescent="0.2"/>
    <row r="23247" hidden="1" x14ac:dyDescent="0.2"/>
    <row r="23248" hidden="1" x14ac:dyDescent="0.2"/>
    <row r="23249" hidden="1" x14ac:dyDescent="0.2"/>
    <row r="23250" hidden="1" x14ac:dyDescent="0.2"/>
    <row r="23251" hidden="1" x14ac:dyDescent="0.2"/>
    <row r="23252" hidden="1" x14ac:dyDescent="0.2"/>
    <row r="23253" hidden="1" x14ac:dyDescent="0.2"/>
    <row r="23254" hidden="1" x14ac:dyDescent="0.2"/>
    <row r="23255" hidden="1" x14ac:dyDescent="0.2"/>
    <row r="23256" hidden="1" x14ac:dyDescent="0.2"/>
    <row r="23257" hidden="1" x14ac:dyDescent="0.2"/>
    <row r="23258" hidden="1" x14ac:dyDescent="0.2"/>
    <row r="23259" hidden="1" x14ac:dyDescent="0.2"/>
    <row r="23260" hidden="1" x14ac:dyDescent="0.2"/>
    <row r="23261" hidden="1" x14ac:dyDescent="0.2"/>
    <row r="23262" hidden="1" x14ac:dyDescent="0.2"/>
    <row r="23263" hidden="1" x14ac:dyDescent="0.2"/>
    <row r="23264" hidden="1" x14ac:dyDescent="0.2"/>
    <row r="23265" hidden="1" x14ac:dyDescent="0.2"/>
    <row r="23266" hidden="1" x14ac:dyDescent="0.2"/>
    <row r="23267" hidden="1" x14ac:dyDescent="0.2"/>
    <row r="23268" hidden="1" x14ac:dyDescent="0.2"/>
    <row r="23269" hidden="1" x14ac:dyDescent="0.2"/>
    <row r="23270" hidden="1" x14ac:dyDescent="0.2"/>
    <row r="23271" hidden="1" x14ac:dyDescent="0.2"/>
    <row r="23272" hidden="1" x14ac:dyDescent="0.2"/>
    <row r="23273" hidden="1" x14ac:dyDescent="0.2"/>
    <row r="23274" hidden="1" x14ac:dyDescent="0.2"/>
    <row r="23275" hidden="1" x14ac:dyDescent="0.2"/>
    <row r="23276" hidden="1" x14ac:dyDescent="0.2"/>
    <row r="23277" hidden="1" x14ac:dyDescent="0.2"/>
    <row r="23278" hidden="1" x14ac:dyDescent="0.2"/>
    <row r="23279" hidden="1" x14ac:dyDescent="0.2"/>
    <row r="23280" hidden="1" x14ac:dyDescent="0.2"/>
    <row r="23281" hidden="1" x14ac:dyDescent="0.2"/>
    <row r="23282" hidden="1" x14ac:dyDescent="0.2"/>
    <row r="23283" hidden="1" x14ac:dyDescent="0.2"/>
    <row r="23284" hidden="1" x14ac:dyDescent="0.2"/>
    <row r="23285" hidden="1" x14ac:dyDescent="0.2"/>
    <row r="23286" hidden="1" x14ac:dyDescent="0.2"/>
    <row r="23287" hidden="1" x14ac:dyDescent="0.2"/>
    <row r="23288" hidden="1" x14ac:dyDescent="0.2"/>
    <row r="23289" hidden="1" x14ac:dyDescent="0.2"/>
    <row r="23290" hidden="1" x14ac:dyDescent="0.2"/>
    <row r="23291" hidden="1" x14ac:dyDescent="0.2"/>
    <row r="23292" hidden="1" x14ac:dyDescent="0.2"/>
    <row r="23293" hidden="1" x14ac:dyDescent="0.2"/>
    <row r="23294" hidden="1" x14ac:dyDescent="0.2"/>
    <row r="23295" hidden="1" x14ac:dyDescent="0.2"/>
    <row r="23296" hidden="1" x14ac:dyDescent="0.2"/>
    <row r="23297" hidden="1" x14ac:dyDescent="0.2"/>
    <row r="23298" hidden="1" x14ac:dyDescent="0.2"/>
    <row r="23299" hidden="1" x14ac:dyDescent="0.2"/>
    <row r="23300" hidden="1" x14ac:dyDescent="0.2"/>
    <row r="23301" hidden="1" x14ac:dyDescent="0.2"/>
    <row r="23302" hidden="1" x14ac:dyDescent="0.2"/>
    <row r="23303" hidden="1" x14ac:dyDescent="0.2"/>
    <row r="23304" hidden="1" x14ac:dyDescent="0.2"/>
    <row r="23305" hidden="1" x14ac:dyDescent="0.2"/>
    <row r="23306" hidden="1" x14ac:dyDescent="0.2"/>
    <row r="23307" hidden="1" x14ac:dyDescent="0.2"/>
    <row r="23308" hidden="1" x14ac:dyDescent="0.2"/>
    <row r="23309" hidden="1" x14ac:dyDescent="0.2"/>
    <row r="23310" hidden="1" x14ac:dyDescent="0.2"/>
    <row r="23311" hidden="1" x14ac:dyDescent="0.2"/>
    <row r="23312" hidden="1" x14ac:dyDescent="0.2"/>
    <row r="23313" hidden="1" x14ac:dyDescent="0.2"/>
    <row r="23314" hidden="1" x14ac:dyDescent="0.2"/>
    <row r="23315" hidden="1" x14ac:dyDescent="0.2"/>
    <row r="23316" hidden="1" x14ac:dyDescent="0.2"/>
    <row r="23317" hidden="1" x14ac:dyDescent="0.2"/>
    <row r="23318" hidden="1" x14ac:dyDescent="0.2"/>
    <row r="23319" hidden="1" x14ac:dyDescent="0.2"/>
    <row r="23320" hidden="1" x14ac:dyDescent="0.2"/>
    <row r="23321" hidden="1" x14ac:dyDescent="0.2"/>
    <row r="23322" hidden="1" x14ac:dyDescent="0.2"/>
    <row r="23323" hidden="1" x14ac:dyDescent="0.2"/>
    <row r="23324" hidden="1" x14ac:dyDescent="0.2"/>
    <row r="23325" hidden="1" x14ac:dyDescent="0.2"/>
    <row r="23326" hidden="1" x14ac:dyDescent="0.2"/>
    <row r="23327" hidden="1" x14ac:dyDescent="0.2"/>
    <row r="23328" hidden="1" x14ac:dyDescent="0.2"/>
    <row r="23329" hidden="1" x14ac:dyDescent="0.2"/>
    <row r="23330" hidden="1" x14ac:dyDescent="0.2"/>
    <row r="23331" hidden="1" x14ac:dyDescent="0.2"/>
    <row r="23332" hidden="1" x14ac:dyDescent="0.2"/>
    <row r="23333" hidden="1" x14ac:dyDescent="0.2"/>
    <row r="23334" hidden="1" x14ac:dyDescent="0.2"/>
    <row r="23335" hidden="1" x14ac:dyDescent="0.2"/>
    <row r="23336" hidden="1" x14ac:dyDescent="0.2"/>
    <row r="23337" hidden="1" x14ac:dyDescent="0.2"/>
    <row r="23338" hidden="1" x14ac:dyDescent="0.2"/>
    <row r="23339" hidden="1" x14ac:dyDescent="0.2"/>
    <row r="23340" hidden="1" x14ac:dyDescent="0.2"/>
    <row r="23341" hidden="1" x14ac:dyDescent="0.2"/>
    <row r="23342" hidden="1" x14ac:dyDescent="0.2"/>
    <row r="23343" hidden="1" x14ac:dyDescent="0.2"/>
    <row r="23344" hidden="1" x14ac:dyDescent="0.2"/>
    <row r="23345" hidden="1" x14ac:dyDescent="0.2"/>
    <row r="23346" hidden="1" x14ac:dyDescent="0.2"/>
    <row r="23347" hidden="1" x14ac:dyDescent="0.2"/>
    <row r="23348" hidden="1" x14ac:dyDescent="0.2"/>
    <row r="23349" hidden="1" x14ac:dyDescent="0.2"/>
    <row r="23350" hidden="1" x14ac:dyDescent="0.2"/>
    <row r="23351" hidden="1" x14ac:dyDescent="0.2"/>
    <row r="23352" hidden="1" x14ac:dyDescent="0.2"/>
    <row r="23353" hidden="1" x14ac:dyDescent="0.2"/>
    <row r="23354" hidden="1" x14ac:dyDescent="0.2"/>
    <row r="23355" hidden="1" x14ac:dyDescent="0.2"/>
    <row r="23356" hidden="1" x14ac:dyDescent="0.2"/>
    <row r="23357" hidden="1" x14ac:dyDescent="0.2"/>
    <row r="23358" hidden="1" x14ac:dyDescent="0.2"/>
    <row r="23359" hidden="1" x14ac:dyDescent="0.2"/>
    <row r="23360" hidden="1" x14ac:dyDescent="0.2"/>
    <row r="23361" hidden="1" x14ac:dyDescent="0.2"/>
    <row r="23362" hidden="1" x14ac:dyDescent="0.2"/>
    <row r="23363" hidden="1" x14ac:dyDescent="0.2"/>
    <row r="23364" hidden="1" x14ac:dyDescent="0.2"/>
    <row r="23365" hidden="1" x14ac:dyDescent="0.2"/>
    <row r="23366" hidden="1" x14ac:dyDescent="0.2"/>
    <row r="23367" hidden="1" x14ac:dyDescent="0.2"/>
    <row r="23368" hidden="1" x14ac:dyDescent="0.2"/>
    <row r="23369" hidden="1" x14ac:dyDescent="0.2"/>
    <row r="23370" hidden="1" x14ac:dyDescent="0.2"/>
    <row r="23371" hidden="1" x14ac:dyDescent="0.2"/>
    <row r="23372" hidden="1" x14ac:dyDescent="0.2"/>
    <row r="23373" hidden="1" x14ac:dyDescent="0.2"/>
    <row r="23374" hidden="1" x14ac:dyDescent="0.2"/>
    <row r="23375" hidden="1" x14ac:dyDescent="0.2"/>
    <row r="23376" hidden="1" x14ac:dyDescent="0.2"/>
    <row r="23377" hidden="1" x14ac:dyDescent="0.2"/>
    <row r="23378" hidden="1" x14ac:dyDescent="0.2"/>
    <row r="23379" hidden="1" x14ac:dyDescent="0.2"/>
    <row r="23380" hidden="1" x14ac:dyDescent="0.2"/>
    <row r="23381" hidden="1" x14ac:dyDescent="0.2"/>
    <row r="23382" hidden="1" x14ac:dyDescent="0.2"/>
    <row r="23383" hidden="1" x14ac:dyDescent="0.2"/>
    <row r="23384" hidden="1" x14ac:dyDescent="0.2"/>
    <row r="23385" hidden="1" x14ac:dyDescent="0.2"/>
    <row r="23386" hidden="1" x14ac:dyDescent="0.2"/>
    <row r="23387" hidden="1" x14ac:dyDescent="0.2"/>
    <row r="23388" hidden="1" x14ac:dyDescent="0.2"/>
    <row r="23389" hidden="1" x14ac:dyDescent="0.2"/>
    <row r="23390" hidden="1" x14ac:dyDescent="0.2"/>
    <row r="23391" hidden="1" x14ac:dyDescent="0.2"/>
    <row r="23392" hidden="1" x14ac:dyDescent="0.2"/>
    <row r="23393" hidden="1" x14ac:dyDescent="0.2"/>
    <row r="23394" hidden="1" x14ac:dyDescent="0.2"/>
    <row r="23395" hidden="1" x14ac:dyDescent="0.2"/>
    <row r="23396" hidden="1" x14ac:dyDescent="0.2"/>
    <row r="23397" hidden="1" x14ac:dyDescent="0.2"/>
    <row r="23398" hidden="1" x14ac:dyDescent="0.2"/>
    <row r="23399" hidden="1" x14ac:dyDescent="0.2"/>
    <row r="23400" hidden="1" x14ac:dyDescent="0.2"/>
    <row r="23401" hidden="1" x14ac:dyDescent="0.2"/>
    <row r="23402" hidden="1" x14ac:dyDescent="0.2"/>
    <row r="23403" hidden="1" x14ac:dyDescent="0.2"/>
    <row r="23404" hidden="1" x14ac:dyDescent="0.2"/>
    <row r="23405" hidden="1" x14ac:dyDescent="0.2"/>
    <row r="23406" hidden="1" x14ac:dyDescent="0.2"/>
    <row r="23407" hidden="1" x14ac:dyDescent="0.2"/>
    <row r="23408" hidden="1" x14ac:dyDescent="0.2"/>
    <row r="23409" hidden="1" x14ac:dyDescent="0.2"/>
    <row r="23410" hidden="1" x14ac:dyDescent="0.2"/>
    <row r="23411" hidden="1" x14ac:dyDescent="0.2"/>
    <row r="23412" hidden="1" x14ac:dyDescent="0.2"/>
    <row r="23413" hidden="1" x14ac:dyDescent="0.2"/>
    <row r="23414" hidden="1" x14ac:dyDescent="0.2"/>
    <row r="23415" hidden="1" x14ac:dyDescent="0.2"/>
    <row r="23416" hidden="1" x14ac:dyDescent="0.2"/>
    <row r="23417" hidden="1" x14ac:dyDescent="0.2"/>
    <row r="23418" hidden="1" x14ac:dyDescent="0.2"/>
    <row r="23419" hidden="1" x14ac:dyDescent="0.2"/>
    <row r="23420" hidden="1" x14ac:dyDescent="0.2"/>
    <row r="23421" hidden="1" x14ac:dyDescent="0.2"/>
    <row r="23422" hidden="1" x14ac:dyDescent="0.2"/>
    <row r="23423" hidden="1" x14ac:dyDescent="0.2"/>
    <row r="23424" hidden="1" x14ac:dyDescent="0.2"/>
    <row r="23425" hidden="1" x14ac:dyDescent="0.2"/>
    <row r="23426" hidden="1" x14ac:dyDescent="0.2"/>
    <row r="23427" hidden="1" x14ac:dyDescent="0.2"/>
    <row r="23428" hidden="1" x14ac:dyDescent="0.2"/>
    <row r="23429" hidden="1" x14ac:dyDescent="0.2"/>
    <row r="23430" hidden="1" x14ac:dyDescent="0.2"/>
    <row r="23431" hidden="1" x14ac:dyDescent="0.2"/>
    <row r="23432" hidden="1" x14ac:dyDescent="0.2"/>
    <row r="23433" hidden="1" x14ac:dyDescent="0.2"/>
    <row r="23434" hidden="1" x14ac:dyDescent="0.2"/>
    <row r="23435" hidden="1" x14ac:dyDescent="0.2"/>
    <row r="23436" hidden="1" x14ac:dyDescent="0.2"/>
    <row r="23437" hidden="1" x14ac:dyDescent="0.2"/>
    <row r="23438" hidden="1" x14ac:dyDescent="0.2"/>
    <row r="23439" hidden="1" x14ac:dyDescent="0.2"/>
    <row r="23440" hidden="1" x14ac:dyDescent="0.2"/>
    <row r="23441" hidden="1" x14ac:dyDescent="0.2"/>
    <row r="23442" hidden="1" x14ac:dyDescent="0.2"/>
    <row r="23443" hidden="1" x14ac:dyDescent="0.2"/>
    <row r="23444" hidden="1" x14ac:dyDescent="0.2"/>
    <row r="23445" hidden="1" x14ac:dyDescent="0.2"/>
    <row r="23446" hidden="1" x14ac:dyDescent="0.2"/>
    <row r="23447" hidden="1" x14ac:dyDescent="0.2"/>
    <row r="23448" hidden="1" x14ac:dyDescent="0.2"/>
    <row r="23449" hidden="1" x14ac:dyDescent="0.2"/>
    <row r="23450" hidden="1" x14ac:dyDescent="0.2"/>
    <row r="23451" hidden="1" x14ac:dyDescent="0.2"/>
    <row r="23452" hidden="1" x14ac:dyDescent="0.2"/>
    <row r="23453" hidden="1" x14ac:dyDescent="0.2"/>
    <row r="23454" hidden="1" x14ac:dyDescent="0.2"/>
    <row r="23455" hidden="1" x14ac:dyDescent="0.2"/>
    <row r="23456" hidden="1" x14ac:dyDescent="0.2"/>
    <row r="23457" hidden="1" x14ac:dyDescent="0.2"/>
    <row r="23458" hidden="1" x14ac:dyDescent="0.2"/>
    <row r="23459" hidden="1" x14ac:dyDescent="0.2"/>
    <row r="23460" hidden="1" x14ac:dyDescent="0.2"/>
    <row r="23461" hidden="1" x14ac:dyDescent="0.2"/>
    <row r="23462" hidden="1" x14ac:dyDescent="0.2"/>
    <row r="23463" hidden="1" x14ac:dyDescent="0.2"/>
    <row r="23464" hidden="1" x14ac:dyDescent="0.2"/>
    <row r="23465" hidden="1" x14ac:dyDescent="0.2"/>
    <row r="23466" hidden="1" x14ac:dyDescent="0.2"/>
    <row r="23467" hidden="1" x14ac:dyDescent="0.2"/>
    <row r="23468" hidden="1" x14ac:dyDescent="0.2"/>
    <row r="23469" hidden="1" x14ac:dyDescent="0.2"/>
    <row r="23470" hidden="1" x14ac:dyDescent="0.2"/>
    <row r="23471" hidden="1" x14ac:dyDescent="0.2"/>
    <row r="23472" hidden="1" x14ac:dyDescent="0.2"/>
    <row r="23473" hidden="1" x14ac:dyDescent="0.2"/>
    <row r="23474" hidden="1" x14ac:dyDescent="0.2"/>
    <row r="23475" hidden="1" x14ac:dyDescent="0.2"/>
    <row r="23476" hidden="1" x14ac:dyDescent="0.2"/>
    <row r="23477" hidden="1" x14ac:dyDescent="0.2"/>
    <row r="23478" hidden="1" x14ac:dyDescent="0.2"/>
    <row r="23479" hidden="1" x14ac:dyDescent="0.2"/>
    <row r="23480" hidden="1" x14ac:dyDescent="0.2"/>
    <row r="23481" hidden="1" x14ac:dyDescent="0.2"/>
    <row r="23482" hidden="1" x14ac:dyDescent="0.2"/>
    <row r="23483" hidden="1" x14ac:dyDescent="0.2"/>
    <row r="23484" hidden="1" x14ac:dyDescent="0.2"/>
    <row r="23485" hidden="1" x14ac:dyDescent="0.2"/>
    <row r="23486" hidden="1" x14ac:dyDescent="0.2"/>
    <row r="23487" hidden="1" x14ac:dyDescent="0.2"/>
    <row r="23488" hidden="1" x14ac:dyDescent="0.2"/>
    <row r="23489" hidden="1" x14ac:dyDescent="0.2"/>
    <row r="23490" hidden="1" x14ac:dyDescent="0.2"/>
    <row r="23491" hidden="1" x14ac:dyDescent="0.2"/>
    <row r="23492" hidden="1" x14ac:dyDescent="0.2"/>
    <row r="23493" hidden="1" x14ac:dyDescent="0.2"/>
    <row r="23494" hidden="1" x14ac:dyDescent="0.2"/>
    <row r="23495" hidden="1" x14ac:dyDescent="0.2"/>
    <row r="23496" hidden="1" x14ac:dyDescent="0.2"/>
    <row r="23497" hidden="1" x14ac:dyDescent="0.2"/>
    <row r="23498" hidden="1" x14ac:dyDescent="0.2"/>
    <row r="23499" hidden="1" x14ac:dyDescent="0.2"/>
    <row r="23500" hidden="1" x14ac:dyDescent="0.2"/>
    <row r="23501" hidden="1" x14ac:dyDescent="0.2"/>
    <row r="23502" hidden="1" x14ac:dyDescent="0.2"/>
    <row r="23503" hidden="1" x14ac:dyDescent="0.2"/>
    <row r="23504" hidden="1" x14ac:dyDescent="0.2"/>
    <row r="23505" hidden="1" x14ac:dyDescent="0.2"/>
    <row r="23506" hidden="1" x14ac:dyDescent="0.2"/>
    <row r="23507" hidden="1" x14ac:dyDescent="0.2"/>
    <row r="23508" hidden="1" x14ac:dyDescent="0.2"/>
    <row r="23509" hidden="1" x14ac:dyDescent="0.2"/>
    <row r="23510" hidden="1" x14ac:dyDescent="0.2"/>
    <row r="23511" hidden="1" x14ac:dyDescent="0.2"/>
    <row r="23512" hidden="1" x14ac:dyDescent="0.2"/>
    <row r="23513" hidden="1" x14ac:dyDescent="0.2"/>
    <row r="23514" hidden="1" x14ac:dyDescent="0.2"/>
    <row r="23515" hidden="1" x14ac:dyDescent="0.2"/>
    <row r="23516" hidden="1" x14ac:dyDescent="0.2"/>
    <row r="23517" hidden="1" x14ac:dyDescent="0.2"/>
    <row r="23518" hidden="1" x14ac:dyDescent="0.2"/>
    <row r="23519" hidden="1" x14ac:dyDescent="0.2"/>
    <row r="23520" hidden="1" x14ac:dyDescent="0.2"/>
    <row r="23521" hidden="1" x14ac:dyDescent="0.2"/>
    <row r="23522" hidden="1" x14ac:dyDescent="0.2"/>
    <row r="23523" hidden="1" x14ac:dyDescent="0.2"/>
    <row r="23524" hidden="1" x14ac:dyDescent="0.2"/>
    <row r="23525" hidden="1" x14ac:dyDescent="0.2"/>
    <row r="23526" hidden="1" x14ac:dyDescent="0.2"/>
    <row r="23527" hidden="1" x14ac:dyDescent="0.2"/>
    <row r="23528" hidden="1" x14ac:dyDescent="0.2"/>
    <row r="23529" hidden="1" x14ac:dyDescent="0.2"/>
    <row r="23530" hidden="1" x14ac:dyDescent="0.2"/>
    <row r="23531" hidden="1" x14ac:dyDescent="0.2"/>
    <row r="23532" hidden="1" x14ac:dyDescent="0.2"/>
    <row r="23533" hidden="1" x14ac:dyDescent="0.2"/>
    <row r="23534" hidden="1" x14ac:dyDescent="0.2"/>
    <row r="23535" hidden="1" x14ac:dyDescent="0.2"/>
    <row r="23536" hidden="1" x14ac:dyDescent="0.2"/>
    <row r="23537" hidden="1" x14ac:dyDescent="0.2"/>
    <row r="23538" hidden="1" x14ac:dyDescent="0.2"/>
    <row r="23539" hidden="1" x14ac:dyDescent="0.2"/>
    <row r="23540" hidden="1" x14ac:dyDescent="0.2"/>
    <row r="23541" hidden="1" x14ac:dyDescent="0.2"/>
    <row r="23542" hidden="1" x14ac:dyDescent="0.2"/>
    <row r="23543" hidden="1" x14ac:dyDescent="0.2"/>
    <row r="23544" hidden="1" x14ac:dyDescent="0.2"/>
    <row r="23545" hidden="1" x14ac:dyDescent="0.2"/>
    <row r="23546" hidden="1" x14ac:dyDescent="0.2"/>
    <row r="23547" hidden="1" x14ac:dyDescent="0.2"/>
    <row r="23548" hidden="1" x14ac:dyDescent="0.2"/>
    <row r="23549" hidden="1" x14ac:dyDescent="0.2"/>
    <row r="23550" hidden="1" x14ac:dyDescent="0.2"/>
    <row r="23551" hidden="1" x14ac:dyDescent="0.2"/>
    <row r="23552" hidden="1" x14ac:dyDescent="0.2"/>
    <row r="23553" hidden="1" x14ac:dyDescent="0.2"/>
    <row r="23554" hidden="1" x14ac:dyDescent="0.2"/>
    <row r="23555" hidden="1" x14ac:dyDescent="0.2"/>
    <row r="23556" hidden="1" x14ac:dyDescent="0.2"/>
    <row r="23557" hidden="1" x14ac:dyDescent="0.2"/>
    <row r="23558" hidden="1" x14ac:dyDescent="0.2"/>
    <row r="23559" hidden="1" x14ac:dyDescent="0.2"/>
    <row r="23560" hidden="1" x14ac:dyDescent="0.2"/>
    <row r="23561" hidden="1" x14ac:dyDescent="0.2"/>
    <row r="23562" hidden="1" x14ac:dyDescent="0.2"/>
    <row r="23563" hidden="1" x14ac:dyDescent="0.2"/>
    <row r="23564" hidden="1" x14ac:dyDescent="0.2"/>
    <row r="23565" hidden="1" x14ac:dyDescent="0.2"/>
    <row r="23566" hidden="1" x14ac:dyDescent="0.2"/>
    <row r="23567" hidden="1" x14ac:dyDescent="0.2"/>
    <row r="23568" hidden="1" x14ac:dyDescent="0.2"/>
    <row r="23569" hidden="1" x14ac:dyDescent="0.2"/>
    <row r="23570" hidden="1" x14ac:dyDescent="0.2"/>
    <row r="23571" hidden="1" x14ac:dyDescent="0.2"/>
    <row r="23572" hidden="1" x14ac:dyDescent="0.2"/>
    <row r="23573" hidden="1" x14ac:dyDescent="0.2"/>
    <row r="23574" hidden="1" x14ac:dyDescent="0.2"/>
    <row r="23575" hidden="1" x14ac:dyDescent="0.2"/>
    <row r="23576" hidden="1" x14ac:dyDescent="0.2"/>
    <row r="23577" hidden="1" x14ac:dyDescent="0.2"/>
    <row r="23578" hidden="1" x14ac:dyDescent="0.2"/>
    <row r="23579" hidden="1" x14ac:dyDescent="0.2"/>
    <row r="23580" hidden="1" x14ac:dyDescent="0.2"/>
    <row r="23581" hidden="1" x14ac:dyDescent="0.2"/>
    <row r="23582" hidden="1" x14ac:dyDescent="0.2"/>
    <row r="23583" hidden="1" x14ac:dyDescent="0.2"/>
    <row r="23584" hidden="1" x14ac:dyDescent="0.2"/>
    <row r="23585" hidden="1" x14ac:dyDescent="0.2"/>
    <row r="23586" hidden="1" x14ac:dyDescent="0.2"/>
    <row r="23587" hidden="1" x14ac:dyDescent="0.2"/>
    <row r="23588" hidden="1" x14ac:dyDescent="0.2"/>
    <row r="23589" hidden="1" x14ac:dyDescent="0.2"/>
    <row r="23590" hidden="1" x14ac:dyDescent="0.2"/>
    <row r="23591" hidden="1" x14ac:dyDescent="0.2"/>
    <row r="23592" hidden="1" x14ac:dyDescent="0.2"/>
    <row r="23593" hidden="1" x14ac:dyDescent="0.2"/>
    <row r="23594" hidden="1" x14ac:dyDescent="0.2"/>
    <row r="23595" hidden="1" x14ac:dyDescent="0.2"/>
    <row r="23596" hidden="1" x14ac:dyDescent="0.2"/>
    <row r="23597" hidden="1" x14ac:dyDescent="0.2"/>
    <row r="23598" hidden="1" x14ac:dyDescent="0.2"/>
    <row r="23599" hidden="1" x14ac:dyDescent="0.2"/>
    <row r="23600" hidden="1" x14ac:dyDescent="0.2"/>
    <row r="23601" hidden="1" x14ac:dyDescent="0.2"/>
    <row r="23602" hidden="1" x14ac:dyDescent="0.2"/>
    <row r="23603" hidden="1" x14ac:dyDescent="0.2"/>
    <row r="23604" hidden="1" x14ac:dyDescent="0.2"/>
    <row r="23605" hidden="1" x14ac:dyDescent="0.2"/>
    <row r="23606" hidden="1" x14ac:dyDescent="0.2"/>
    <row r="23607" hidden="1" x14ac:dyDescent="0.2"/>
    <row r="23608" hidden="1" x14ac:dyDescent="0.2"/>
    <row r="23609" hidden="1" x14ac:dyDescent="0.2"/>
    <row r="23610" hidden="1" x14ac:dyDescent="0.2"/>
    <row r="23611" hidden="1" x14ac:dyDescent="0.2"/>
    <row r="23612" hidden="1" x14ac:dyDescent="0.2"/>
    <row r="23613" hidden="1" x14ac:dyDescent="0.2"/>
    <row r="23614" hidden="1" x14ac:dyDescent="0.2"/>
    <row r="23615" hidden="1" x14ac:dyDescent="0.2"/>
    <row r="23616" hidden="1" x14ac:dyDescent="0.2"/>
    <row r="23617" hidden="1" x14ac:dyDescent="0.2"/>
    <row r="23618" hidden="1" x14ac:dyDescent="0.2"/>
    <row r="23619" hidden="1" x14ac:dyDescent="0.2"/>
    <row r="23620" hidden="1" x14ac:dyDescent="0.2"/>
    <row r="23621" hidden="1" x14ac:dyDescent="0.2"/>
    <row r="23622" hidden="1" x14ac:dyDescent="0.2"/>
    <row r="23623" hidden="1" x14ac:dyDescent="0.2"/>
    <row r="23624" hidden="1" x14ac:dyDescent="0.2"/>
    <row r="23625" hidden="1" x14ac:dyDescent="0.2"/>
    <row r="23626" hidden="1" x14ac:dyDescent="0.2"/>
    <row r="23627" hidden="1" x14ac:dyDescent="0.2"/>
    <row r="23628" hidden="1" x14ac:dyDescent="0.2"/>
    <row r="23629" hidden="1" x14ac:dyDescent="0.2"/>
    <row r="23630" hidden="1" x14ac:dyDescent="0.2"/>
    <row r="23631" hidden="1" x14ac:dyDescent="0.2"/>
    <row r="23632" hidden="1" x14ac:dyDescent="0.2"/>
    <row r="23633" hidden="1" x14ac:dyDescent="0.2"/>
    <row r="23634" hidden="1" x14ac:dyDescent="0.2"/>
    <row r="23635" hidden="1" x14ac:dyDescent="0.2"/>
    <row r="23636" hidden="1" x14ac:dyDescent="0.2"/>
    <row r="23637" hidden="1" x14ac:dyDescent="0.2"/>
    <row r="23638" hidden="1" x14ac:dyDescent="0.2"/>
    <row r="23639" hidden="1" x14ac:dyDescent="0.2"/>
    <row r="23640" hidden="1" x14ac:dyDescent="0.2"/>
    <row r="23641" hidden="1" x14ac:dyDescent="0.2"/>
    <row r="23642" hidden="1" x14ac:dyDescent="0.2"/>
    <row r="23643" hidden="1" x14ac:dyDescent="0.2"/>
    <row r="23644" hidden="1" x14ac:dyDescent="0.2"/>
    <row r="23645" hidden="1" x14ac:dyDescent="0.2"/>
    <row r="23646" hidden="1" x14ac:dyDescent="0.2"/>
    <row r="23647" hidden="1" x14ac:dyDescent="0.2"/>
    <row r="23648" hidden="1" x14ac:dyDescent="0.2"/>
    <row r="23649" hidden="1" x14ac:dyDescent="0.2"/>
    <row r="23650" hidden="1" x14ac:dyDescent="0.2"/>
    <row r="23651" hidden="1" x14ac:dyDescent="0.2"/>
    <row r="23652" hidden="1" x14ac:dyDescent="0.2"/>
    <row r="23653" hidden="1" x14ac:dyDescent="0.2"/>
    <row r="23654" hidden="1" x14ac:dyDescent="0.2"/>
    <row r="23655" hidden="1" x14ac:dyDescent="0.2"/>
    <row r="23656" hidden="1" x14ac:dyDescent="0.2"/>
    <row r="23657" hidden="1" x14ac:dyDescent="0.2"/>
    <row r="23658" hidden="1" x14ac:dyDescent="0.2"/>
    <row r="23659" hidden="1" x14ac:dyDescent="0.2"/>
    <row r="23660" hidden="1" x14ac:dyDescent="0.2"/>
    <row r="23661" hidden="1" x14ac:dyDescent="0.2"/>
    <row r="23662" hidden="1" x14ac:dyDescent="0.2"/>
    <row r="23663" hidden="1" x14ac:dyDescent="0.2"/>
    <row r="23664" hidden="1" x14ac:dyDescent="0.2"/>
    <row r="23665" hidden="1" x14ac:dyDescent="0.2"/>
    <row r="23666" hidden="1" x14ac:dyDescent="0.2"/>
    <row r="23667" hidden="1" x14ac:dyDescent="0.2"/>
    <row r="23668" hidden="1" x14ac:dyDescent="0.2"/>
    <row r="23669" hidden="1" x14ac:dyDescent="0.2"/>
    <row r="23670" hidden="1" x14ac:dyDescent="0.2"/>
    <row r="23671" hidden="1" x14ac:dyDescent="0.2"/>
    <row r="23672" hidden="1" x14ac:dyDescent="0.2"/>
    <row r="23673" hidden="1" x14ac:dyDescent="0.2"/>
    <row r="23674" hidden="1" x14ac:dyDescent="0.2"/>
    <row r="23675" hidden="1" x14ac:dyDescent="0.2"/>
    <row r="23676" hidden="1" x14ac:dyDescent="0.2"/>
    <row r="23677" hidden="1" x14ac:dyDescent="0.2"/>
    <row r="23678" hidden="1" x14ac:dyDescent="0.2"/>
    <row r="23679" hidden="1" x14ac:dyDescent="0.2"/>
    <row r="23680" hidden="1" x14ac:dyDescent="0.2"/>
    <row r="23681" hidden="1" x14ac:dyDescent="0.2"/>
    <row r="23682" hidden="1" x14ac:dyDescent="0.2"/>
    <row r="23683" hidden="1" x14ac:dyDescent="0.2"/>
    <row r="23684" hidden="1" x14ac:dyDescent="0.2"/>
    <row r="23685" hidden="1" x14ac:dyDescent="0.2"/>
    <row r="23686" hidden="1" x14ac:dyDescent="0.2"/>
    <row r="23687" hidden="1" x14ac:dyDescent="0.2"/>
    <row r="23688" hidden="1" x14ac:dyDescent="0.2"/>
    <row r="23689" hidden="1" x14ac:dyDescent="0.2"/>
    <row r="23690" hidden="1" x14ac:dyDescent="0.2"/>
    <row r="23691" hidden="1" x14ac:dyDescent="0.2"/>
    <row r="23692" hidden="1" x14ac:dyDescent="0.2"/>
    <row r="23693" hidden="1" x14ac:dyDescent="0.2"/>
    <row r="23694" hidden="1" x14ac:dyDescent="0.2"/>
    <row r="23695" hidden="1" x14ac:dyDescent="0.2"/>
    <row r="23696" hidden="1" x14ac:dyDescent="0.2"/>
    <row r="23697" hidden="1" x14ac:dyDescent="0.2"/>
    <row r="23698" hidden="1" x14ac:dyDescent="0.2"/>
    <row r="23699" hidden="1" x14ac:dyDescent="0.2"/>
    <row r="23700" hidden="1" x14ac:dyDescent="0.2"/>
    <row r="23701" hidden="1" x14ac:dyDescent="0.2"/>
    <row r="23702" hidden="1" x14ac:dyDescent="0.2"/>
    <row r="23703" hidden="1" x14ac:dyDescent="0.2"/>
    <row r="23704" hidden="1" x14ac:dyDescent="0.2"/>
    <row r="23705" hidden="1" x14ac:dyDescent="0.2"/>
    <row r="23706" hidden="1" x14ac:dyDescent="0.2"/>
    <row r="23707" hidden="1" x14ac:dyDescent="0.2"/>
    <row r="23708" hidden="1" x14ac:dyDescent="0.2"/>
    <row r="23709" hidden="1" x14ac:dyDescent="0.2"/>
    <row r="23710" hidden="1" x14ac:dyDescent="0.2"/>
    <row r="23711" hidden="1" x14ac:dyDescent="0.2"/>
    <row r="23712" hidden="1" x14ac:dyDescent="0.2"/>
    <row r="23713" hidden="1" x14ac:dyDescent="0.2"/>
    <row r="23714" hidden="1" x14ac:dyDescent="0.2"/>
    <row r="23715" hidden="1" x14ac:dyDescent="0.2"/>
    <row r="23716" hidden="1" x14ac:dyDescent="0.2"/>
    <row r="23717" hidden="1" x14ac:dyDescent="0.2"/>
    <row r="23718" hidden="1" x14ac:dyDescent="0.2"/>
    <row r="23719" hidden="1" x14ac:dyDescent="0.2"/>
    <row r="23720" hidden="1" x14ac:dyDescent="0.2"/>
    <row r="23721" hidden="1" x14ac:dyDescent="0.2"/>
    <row r="23722" hidden="1" x14ac:dyDescent="0.2"/>
    <row r="23723" hidden="1" x14ac:dyDescent="0.2"/>
    <row r="23724" hidden="1" x14ac:dyDescent="0.2"/>
    <row r="23725" hidden="1" x14ac:dyDescent="0.2"/>
    <row r="23726" hidden="1" x14ac:dyDescent="0.2"/>
    <row r="23727" hidden="1" x14ac:dyDescent="0.2"/>
    <row r="23728" hidden="1" x14ac:dyDescent="0.2"/>
    <row r="23729" hidden="1" x14ac:dyDescent="0.2"/>
    <row r="23730" hidden="1" x14ac:dyDescent="0.2"/>
    <row r="23731" hidden="1" x14ac:dyDescent="0.2"/>
    <row r="23732" hidden="1" x14ac:dyDescent="0.2"/>
    <row r="23733" hidden="1" x14ac:dyDescent="0.2"/>
    <row r="23734" hidden="1" x14ac:dyDescent="0.2"/>
    <row r="23735" hidden="1" x14ac:dyDescent="0.2"/>
    <row r="23736" hidden="1" x14ac:dyDescent="0.2"/>
    <row r="23737" hidden="1" x14ac:dyDescent="0.2"/>
    <row r="23738" hidden="1" x14ac:dyDescent="0.2"/>
    <row r="23739" hidden="1" x14ac:dyDescent="0.2"/>
    <row r="23740" hidden="1" x14ac:dyDescent="0.2"/>
    <row r="23741" hidden="1" x14ac:dyDescent="0.2"/>
    <row r="23742" hidden="1" x14ac:dyDescent="0.2"/>
    <row r="23743" hidden="1" x14ac:dyDescent="0.2"/>
    <row r="23744" hidden="1" x14ac:dyDescent="0.2"/>
    <row r="23745" hidden="1" x14ac:dyDescent="0.2"/>
    <row r="23746" hidden="1" x14ac:dyDescent="0.2"/>
    <row r="23747" hidden="1" x14ac:dyDescent="0.2"/>
    <row r="23748" hidden="1" x14ac:dyDescent="0.2"/>
    <row r="23749" hidden="1" x14ac:dyDescent="0.2"/>
    <row r="23750" hidden="1" x14ac:dyDescent="0.2"/>
    <row r="23751" hidden="1" x14ac:dyDescent="0.2"/>
    <row r="23752" hidden="1" x14ac:dyDescent="0.2"/>
    <row r="23753" hidden="1" x14ac:dyDescent="0.2"/>
    <row r="23754" hidden="1" x14ac:dyDescent="0.2"/>
    <row r="23755" hidden="1" x14ac:dyDescent="0.2"/>
    <row r="23756" hidden="1" x14ac:dyDescent="0.2"/>
    <row r="23757" hidden="1" x14ac:dyDescent="0.2"/>
    <row r="23758" hidden="1" x14ac:dyDescent="0.2"/>
    <row r="23759" hidden="1" x14ac:dyDescent="0.2"/>
    <row r="23760" hidden="1" x14ac:dyDescent="0.2"/>
    <row r="23761" hidden="1" x14ac:dyDescent="0.2"/>
    <row r="23762" hidden="1" x14ac:dyDescent="0.2"/>
    <row r="23763" hidden="1" x14ac:dyDescent="0.2"/>
    <row r="23764" hidden="1" x14ac:dyDescent="0.2"/>
    <row r="23765" hidden="1" x14ac:dyDescent="0.2"/>
    <row r="23766" hidden="1" x14ac:dyDescent="0.2"/>
    <row r="23767" hidden="1" x14ac:dyDescent="0.2"/>
    <row r="23768" hidden="1" x14ac:dyDescent="0.2"/>
    <row r="23769" hidden="1" x14ac:dyDescent="0.2"/>
    <row r="23770" hidden="1" x14ac:dyDescent="0.2"/>
    <row r="23771" hidden="1" x14ac:dyDescent="0.2"/>
    <row r="23772" hidden="1" x14ac:dyDescent="0.2"/>
    <row r="23773" hidden="1" x14ac:dyDescent="0.2"/>
    <row r="23774" hidden="1" x14ac:dyDescent="0.2"/>
    <row r="23775" hidden="1" x14ac:dyDescent="0.2"/>
    <row r="23776" hidden="1" x14ac:dyDescent="0.2"/>
    <row r="23777" hidden="1" x14ac:dyDescent="0.2"/>
    <row r="23778" hidden="1" x14ac:dyDescent="0.2"/>
    <row r="23779" hidden="1" x14ac:dyDescent="0.2"/>
    <row r="23780" hidden="1" x14ac:dyDescent="0.2"/>
    <row r="23781" hidden="1" x14ac:dyDescent="0.2"/>
    <row r="23782" hidden="1" x14ac:dyDescent="0.2"/>
    <row r="23783" hidden="1" x14ac:dyDescent="0.2"/>
    <row r="23784" hidden="1" x14ac:dyDescent="0.2"/>
    <row r="23785" hidden="1" x14ac:dyDescent="0.2"/>
    <row r="23786" hidden="1" x14ac:dyDescent="0.2"/>
    <row r="23787" hidden="1" x14ac:dyDescent="0.2"/>
    <row r="23788" hidden="1" x14ac:dyDescent="0.2"/>
    <row r="23789" hidden="1" x14ac:dyDescent="0.2"/>
    <row r="23790" hidden="1" x14ac:dyDescent="0.2"/>
    <row r="23791" hidden="1" x14ac:dyDescent="0.2"/>
    <row r="23792" hidden="1" x14ac:dyDescent="0.2"/>
    <row r="23793" hidden="1" x14ac:dyDescent="0.2"/>
    <row r="23794" hidden="1" x14ac:dyDescent="0.2"/>
    <row r="23795" hidden="1" x14ac:dyDescent="0.2"/>
    <row r="23796" hidden="1" x14ac:dyDescent="0.2"/>
    <row r="23797" hidden="1" x14ac:dyDescent="0.2"/>
    <row r="23798" hidden="1" x14ac:dyDescent="0.2"/>
    <row r="23799" hidden="1" x14ac:dyDescent="0.2"/>
    <row r="23800" hidden="1" x14ac:dyDescent="0.2"/>
    <row r="23801" hidden="1" x14ac:dyDescent="0.2"/>
    <row r="23802" hidden="1" x14ac:dyDescent="0.2"/>
    <row r="23803" hidden="1" x14ac:dyDescent="0.2"/>
    <row r="23804" hidden="1" x14ac:dyDescent="0.2"/>
    <row r="23805" hidden="1" x14ac:dyDescent="0.2"/>
    <row r="23806" hidden="1" x14ac:dyDescent="0.2"/>
    <row r="23807" hidden="1" x14ac:dyDescent="0.2"/>
    <row r="23808" hidden="1" x14ac:dyDescent="0.2"/>
    <row r="23809" hidden="1" x14ac:dyDescent="0.2"/>
    <row r="23810" hidden="1" x14ac:dyDescent="0.2"/>
    <row r="23811" hidden="1" x14ac:dyDescent="0.2"/>
    <row r="23812" hidden="1" x14ac:dyDescent="0.2"/>
    <row r="23813" hidden="1" x14ac:dyDescent="0.2"/>
    <row r="23814" hidden="1" x14ac:dyDescent="0.2"/>
    <row r="23815" hidden="1" x14ac:dyDescent="0.2"/>
    <row r="23816" hidden="1" x14ac:dyDescent="0.2"/>
    <row r="23817" hidden="1" x14ac:dyDescent="0.2"/>
    <row r="23818" hidden="1" x14ac:dyDescent="0.2"/>
    <row r="23819" hidden="1" x14ac:dyDescent="0.2"/>
    <row r="23820" hidden="1" x14ac:dyDescent="0.2"/>
    <row r="23821" hidden="1" x14ac:dyDescent="0.2"/>
    <row r="23822" hidden="1" x14ac:dyDescent="0.2"/>
    <row r="23823" hidden="1" x14ac:dyDescent="0.2"/>
    <row r="23824" hidden="1" x14ac:dyDescent="0.2"/>
    <row r="23825" hidden="1" x14ac:dyDescent="0.2"/>
    <row r="23826" hidden="1" x14ac:dyDescent="0.2"/>
    <row r="23827" hidden="1" x14ac:dyDescent="0.2"/>
    <row r="23828" hidden="1" x14ac:dyDescent="0.2"/>
    <row r="23829" hidden="1" x14ac:dyDescent="0.2"/>
    <row r="23830" hidden="1" x14ac:dyDescent="0.2"/>
    <row r="23831" hidden="1" x14ac:dyDescent="0.2"/>
    <row r="23832" hidden="1" x14ac:dyDescent="0.2"/>
    <row r="23833" hidden="1" x14ac:dyDescent="0.2"/>
    <row r="23834" hidden="1" x14ac:dyDescent="0.2"/>
    <row r="23835" hidden="1" x14ac:dyDescent="0.2"/>
    <row r="23836" hidden="1" x14ac:dyDescent="0.2"/>
    <row r="23837" hidden="1" x14ac:dyDescent="0.2"/>
    <row r="23838" hidden="1" x14ac:dyDescent="0.2"/>
    <row r="23839" hidden="1" x14ac:dyDescent="0.2"/>
    <row r="23840" hidden="1" x14ac:dyDescent="0.2"/>
    <row r="23841" hidden="1" x14ac:dyDescent="0.2"/>
    <row r="23842" hidden="1" x14ac:dyDescent="0.2"/>
    <row r="23843" hidden="1" x14ac:dyDescent="0.2"/>
    <row r="23844" hidden="1" x14ac:dyDescent="0.2"/>
    <row r="23845" hidden="1" x14ac:dyDescent="0.2"/>
    <row r="23846" hidden="1" x14ac:dyDescent="0.2"/>
    <row r="23847" hidden="1" x14ac:dyDescent="0.2"/>
    <row r="23848" hidden="1" x14ac:dyDescent="0.2"/>
    <row r="23849" hidden="1" x14ac:dyDescent="0.2"/>
    <row r="23850" hidden="1" x14ac:dyDescent="0.2"/>
    <row r="23851" hidden="1" x14ac:dyDescent="0.2"/>
    <row r="23852" hidden="1" x14ac:dyDescent="0.2"/>
    <row r="23853" hidden="1" x14ac:dyDescent="0.2"/>
    <row r="23854" hidden="1" x14ac:dyDescent="0.2"/>
    <row r="23855" hidden="1" x14ac:dyDescent="0.2"/>
    <row r="23856" hidden="1" x14ac:dyDescent="0.2"/>
    <row r="23857" hidden="1" x14ac:dyDescent="0.2"/>
    <row r="23858" hidden="1" x14ac:dyDescent="0.2"/>
    <row r="23859" hidden="1" x14ac:dyDescent="0.2"/>
    <row r="23860" hidden="1" x14ac:dyDescent="0.2"/>
    <row r="23861" hidden="1" x14ac:dyDescent="0.2"/>
    <row r="23862" hidden="1" x14ac:dyDescent="0.2"/>
    <row r="23863" hidden="1" x14ac:dyDescent="0.2"/>
    <row r="23864" hidden="1" x14ac:dyDescent="0.2"/>
    <row r="23865" hidden="1" x14ac:dyDescent="0.2"/>
    <row r="23866" hidden="1" x14ac:dyDescent="0.2"/>
    <row r="23867" hidden="1" x14ac:dyDescent="0.2"/>
    <row r="23868" hidden="1" x14ac:dyDescent="0.2"/>
    <row r="23869" hidden="1" x14ac:dyDescent="0.2"/>
    <row r="23870" hidden="1" x14ac:dyDescent="0.2"/>
    <row r="23871" hidden="1" x14ac:dyDescent="0.2"/>
    <row r="23872" hidden="1" x14ac:dyDescent="0.2"/>
    <row r="23873" hidden="1" x14ac:dyDescent="0.2"/>
    <row r="23874" hidden="1" x14ac:dyDescent="0.2"/>
    <row r="23875" hidden="1" x14ac:dyDescent="0.2"/>
    <row r="23876" hidden="1" x14ac:dyDescent="0.2"/>
    <row r="23877" hidden="1" x14ac:dyDescent="0.2"/>
    <row r="23878" hidden="1" x14ac:dyDescent="0.2"/>
    <row r="23879" hidden="1" x14ac:dyDescent="0.2"/>
    <row r="23880" hidden="1" x14ac:dyDescent="0.2"/>
    <row r="23881" hidden="1" x14ac:dyDescent="0.2"/>
    <row r="23882" hidden="1" x14ac:dyDescent="0.2"/>
    <row r="23883" hidden="1" x14ac:dyDescent="0.2"/>
    <row r="23884" hidden="1" x14ac:dyDescent="0.2"/>
    <row r="23885" hidden="1" x14ac:dyDescent="0.2"/>
    <row r="23886" hidden="1" x14ac:dyDescent="0.2"/>
    <row r="23887" hidden="1" x14ac:dyDescent="0.2"/>
    <row r="23888" hidden="1" x14ac:dyDescent="0.2"/>
    <row r="23889" hidden="1" x14ac:dyDescent="0.2"/>
    <row r="23890" hidden="1" x14ac:dyDescent="0.2"/>
    <row r="23891" hidden="1" x14ac:dyDescent="0.2"/>
    <row r="23892" hidden="1" x14ac:dyDescent="0.2"/>
    <row r="23893" hidden="1" x14ac:dyDescent="0.2"/>
    <row r="23894" hidden="1" x14ac:dyDescent="0.2"/>
    <row r="23895" hidden="1" x14ac:dyDescent="0.2"/>
    <row r="23896" hidden="1" x14ac:dyDescent="0.2"/>
    <row r="23897" hidden="1" x14ac:dyDescent="0.2"/>
    <row r="23898" hidden="1" x14ac:dyDescent="0.2"/>
    <row r="23899" hidden="1" x14ac:dyDescent="0.2"/>
    <row r="23900" hidden="1" x14ac:dyDescent="0.2"/>
    <row r="23901" hidden="1" x14ac:dyDescent="0.2"/>
    <row r="23902" hidden="1" x14ac:dyDescent="0.2"/>
    <row r="23903" hidden="1" x14ac:dyDescent="0.2"/>
    <row r="23904" hidden="1" x14ac:dyDescent="0.2"/>
    <row r="23905" hidden="1" x14ac:dyDescent="0.2"/>
    <row r="23906" hidden="1" x14ac:dyDescent="0.2"/>
    <row r="23907" hidden="1" x14ac:dyDescent="0.2"/>
    <row r="23908" hidden="1" x14ac:dyDescent="0.2"/>
    <row r="23909" hidden="1" x14ac:dyDescent="0.2"/>
    <row r="23910" hidden="1" x14ac:dyDescent="0.2"/>
    <row r="23911" hidden="1" x14ac:dyDescent="0.2"/>
    <row r="23912" hidden="1" x14ac:dyDescent="0.2"/>
    <row r="23913" hidden="1" x14ac:dyDescent="0.2"/>
    <row r="23914" hidden="1" x14ac:dyDescent="0.2"/>
    <row r="23915" hidden="1" x14ac:dyDescent="0.2"/>
    <row r="23916" hidden="1" x14ac:dyDescent="0.2"/>
    <row r="23917" hidden="1" x14ac:dyDescent="0.2"/>
    <row r="23918" hidden="1" x14ac:dyDescent="0.2"/>
    <row r="23919" hidden="1" x14ac:dyDescent="0.2"/>
    <row r="23920" hidden="1" x14ac:dyDescent="0.2"/>
    <row r="23921" hidden="1" x14ac:dyDescent="0.2"/>
    <row r="23922" hidden="1" x14ac:dyDescent="0.2"/>
    <row r="23923" hidden="1" x14ac:dyDescent="0.2"/>
    <row r="23924" hidden="1" x14ac:dyDescent="0.2"/>
    <row r="23925" hidden="1" x14ac:dyDescent="0.2"/>
    <row r="23926" hidden="1" x14ac:dyDescent="0.2"/>
    <row r="23927" hidden="1" x14ac:dyDescent="0.2"/>
    <row r="23928" hidden="1" x14ac:dyDescent="0.2"/>
    <row r="23929" hidden="1" x14ac:dyDescent="0.2"/>
    <row r="23930" hidden="1" x14ac:dyDescent="0.2"/>
    <row r="23931" hidden="1" x14ac:dyDescent="0.2"/>
    <row r="23932" hidden="1" x14ac:dyDescent="0.2"/>
    <row r="23933" hidden="1" x14ac:dyDescent="0.2"/>
    <row r="23934" hidden="1" x14ac:dyDescent="0.2"/>
    <row r="23935" hidden="1" x14ac:dyDescent="0.2"/>
    <row r="23936" hidden="1" x14ac:dyDescent="0.2"/>
    <row r="23937" hidden="1" x14ac:dyDescent="0.2"/>
    <row r="23938" hidden="1" x14ac:dyDescent="0.2"/>
    <row r="23939" hidden="1" x14ac:dyDescent="0.2"/>
    <row r="23940" hidden="1" x14ac:dyDescent="0.2"/>
    <row r="23941" hidden="1" x14ac:dyDescent="0.2"/>
    <row r="23942" hidden="1" x14ac:dyDescent="0.2"/>
    <row r="23943" hidden="1" x14ac:dyDescent="0.2"/>
    <row r="23944" hidden="1" x14ac:dyDescent="0.2"/>
    <row r="23945" hidden="1" x14ac:dyDescent="0.2"/>
    <row r="23946" hidden="1" x14ac:dyDescent="0.2"/>
    <row r="23947" hidden="1" x14ac:dyDescent="0.2"/>
    <row r="23948" hidden="1" x14ac:dyDescent="0.2"/>
    <row r="23949" hidden="1" x14ac:dyDescent="0.2"/>
    <row r="23950" hidden="1" x14ac:dyDescent="0.2"/>
    <row r="23951" hidden="1" x14ac:dyDescent="0.2"/>
    <row r="23952" hidden="1" x14ac:dyDescent="0.2"/>
    <row r="23953" hidden="1" x14ac:dyDescent="0.2"/>
    <row r="23954" hidden="1" x14ac:dyDescent="0.2"/>
    <row r="23955" hidden="1" x14ac:dyDescent="0.2"/>
    <row r="23956" hidden="1" x14ac:dyDescent="0.2"/>
    <row r="23957" hidden="1" x14ac:dyDescent="0.2"/>
    <row r="23958" hidden="1" x14ac:dyDescent="0.2"/>
    <row r="23959" hidden="1" x14ac:dyDescent="0.2"/>
    <row r="23960" hidden="1" x14ac:dyDescent="0.2"/>
    <row r="23961" hidden="1" x14ac:dyDescent="0.2"/>
    <row r="23962" hidden="1" x14ac:dyDescent="0.2"/>
    <row r="23963" hidden="1" x14ac:dyDescent="0.2"/>
    <row r="23964" hidden="1" x14ac:dyDescent="0.2"/>
    <row r="23965" hidden="1" x14ac:dyDescent="0.2"/>
    <row r="23966" hidden="1" x14ac:dyDescent="0.2"/>
    <row r="23967" hidden="1" x14ac:dyDescent="0.2"/>
    <row r="23968" hidden="1" x14ac:dyDescent="0.2"/>
    <row r="23969" hidden="1" x14ac:dyDescent="0.2"/>
    <row r="23970" hidden="1" x14ac:dyDescent="0.2"/>
    <row r="23971" hidden="1" x14ac:dyDescent="0.2"/>
    <row r="23972" hidden="1" x14ac:dyDescent="0.2"/>
    <row r="23973" hidden="1" x14ac:dyDescent="0.2"/>
    <row r="23974" hidden="1" x14ac:dyDescent="0.2"/>
    <row r="23975" hidden="1" x14ac:dyDescent="0.2"/>
    <row r="23976" hidden="1" x14ac:dyDescent="0.2"/>
    <row r="23977" hidden="1" x14ac:dyDescent="0.2"/>
    <row r="23978" hidden="1" x14ac:dyDescent="0.2"/>
    <row r="23979" hidden="1" x14ac:dyDescent="0.2"/>
    <row r="23980" hidden="1" x14ac:dyDescent="0.2"/>
    <row r="23981" hidden="1" x14ac:dyDescent="0.2"/>
    <row r="23982" hidden="1" x14ac:dyDescent="0.2"/>
    <row r="23983" hidden="1" x14ac:dyDescent="0.2"/>
    <row r="23984" hidden="1" x14ac:dyDescent="0.2"/>
    <row r="23985" hidden="1" x14ac:dyDescent="0.2"/>
    <row r="23986" hidden="1" x14ac:dyDescent="0.2"/>
    <row r="23987" hidden="1" x14ac:dyDescent="0.2"/>
    <row r="23988" hidden="1" x14ac:dyDescent="0.2"/>
    <row r="23989" hidden="1" x14ac:dyDescent="0.2"/>
    <row r="23990" hidden="1" x14ac:dyDescent="0.2"/>
    <row r="23991" hidden="1" x14ac:dyDescent="0.2"/>
    <row r="23992" hidden="1" x14ac:dyDescent="0.2"/>
    <row r="23993" hidden="1" x14ac:dyDescent="0.2"/>
    <row r="23994" hidden="1" x14ac:dyDescent="0.2"/>
    <row r="23995" hidden="1" x14ac:dyDescent="0.2"/>
    <row r="23996" hidden="1" x14ac:dyDescent="0.2"/>
    <row r="23997" hidden="1" x14ac:dyDescent="0.2"/>
    <row r="23998" hidden="1" x14ac:dyDescent="0.2"/>
    <row r="23999" hidden="1" x14ac:dyDescent="0.2"/>
    <row r="24000" hidden="1" x14ac:dyDescent="0.2"/>
    <row r="24001" hidden="1" x14ac:dyDescent="0.2"/>
    <row r="24002" hidden="1" x14ac:dyDescent="0.2"/>
    <row r="24003" hidden="1" x14ac:dyDescent="0.2"/>
    <row r="24004" hidden="1" x14ac:dyDescent="0.2"/>
    <row r="24005" hidden="1" x14ac:dyDescent="0.2"/>
    <row r="24006" hidden="1" x14ac:dyDescent="0.2"/>
    <row r="24007" hidden="1" x14ac:dyDescent="0.2"/>
    <row r="24008" hidden="1" x14ac:dyDescent="0.2"/>
    <row r="24009" hidden="1" x14ac:dyDescent="0.2"/>
    <row r="24010" hidden="1" x14ac:dyDescent="0.2"/>
    <row r="24011" hidden="1" x14ac:dyDescent="0.2"/>
    <row r="24012" hidden="1" x14ac:dyDescent="0.2"/>
    <row r="24013" hidden="1" x14ac:dyDescent="0.2"/>
    <row r="24014" hidden="1" x14ac:dyDescent="0.2"/>
    <row r="24015" hidden="1" x14ac:dyDescent="0.2"/>
    <row r="24016" hidden="1" x14ac:dyDescent="0.2"/>
    <row r="24017" hidden="1" x14ac:dyDescent="0.2"/>
    <row r="24018" hidden="1" x14ac:dyDescent="0.2"/>
    <row r="24019" hidden="1" x14ac:dyDescent="0.2"/>
    <row r="24020" hidden="1" x14ac:dyDescent="0.2"/>
    <row r="24021" hidden="1" x14ac:dyDescent="0.2"/>
    <row r="24022" hidden="1" x14ac:dyDescent="0.2"/>
    <row r="24023" hidden="1" x14ac:dyDescent="0.2"/>
    <row r="24024" hidden="1" x14ac:dyDescent="0.2"/>
    <row r="24025" hidden="1" x14ac:dyDescent="0.2"/>
    <row r="24026" hidden="1" x14ac:dyDescent="0.2"/>
    <row r="24027" hidden="1" x14ac:dyDescent="0.2"/>
    <row r="24028" hidden="1" x14ac:dyDescent="0.2"/>
    <row r="24029" hidden="1" x14ac:dyDescent="0.2"/>
    <row r="24030" hidden="1" x14ac:dyDescent="0.2"/>
    <row r="24031" hidden="1" x14ac:dyDescent="0.2"/>
    <row r="24032" hidden="1" x14ac:dyDescent="0.2"/>
    <row r="24033" hidden="1" x14ac:dyDescent="0.2"/>
    <row r="24034" hidden="1" x14ac:dyDescent="0.2"/>
    <row r="24035" hidden="1" x14ac:dyDescent="0.2"/>
    <row r="24036" hidden="1" x14ac:dyDescent="0.2"/>
    <row r="24037" hidden="1" x14ac:dyDescent="0.2"/>
    <row r="24038" hidden="1" x14ac:dyDescent="0.2"/>
    <row r="24039" hidden="1" x14ac:dyDescent="0.2"/>
    <row r="24040" hidden="1" x14ac:dyDescent="0.2"/>
    <row r="24041" hidden="1" x14ac:dyDescent="0.2"/>
    <row r="24042" hidden="1" x14ac:dyDescent="0.2"/>
    <row r="24043" hidden="1" x14ac:dyDescent="0.2"/>
    <row r="24044" hidden="1" x14ac:dyDescent="0.2"/>
    <row r="24045" hidden="1" x14ac:dyDescent="0.2"/>
    <row r="24046" hidden="1" x14ac:dyDescent="0.2"/>
    <row r="24047" hidden="1" x14ac:dyDescent="0.2"/>
    <row r="24048" hidden="1" x14ac:dyDescent="0.2"/>
    <row r="24049" hidden="1" x14ac:dyDescent="0.2"/>
    <row r="24050" hidden="1" x14ac:dyDescent="0.2"/>
    <row r="24051" hidden="1" x14ac:dyDescent="0.2"/>
    <row r="24052" hidden="1" x14ac:dyDescent="0.2"/>
    <row r="24053" hidden="1" x14ac:dyDescent="0.2"/>
    <row r="24054" hidden="1" x14ac:dyDescent="0.2"/>
    <row r="24055" hidden="1" x14ac:dyDescent="0.2"/>
    <row r="24056" hidden="1" x14ac:dyDescent="0.2"/>
    <row r="24057" hidden="1" x14ac:dyDescent="0.2"/>
    <row r="24058" hidden="1" x14ac:dyDescent="0.2"/>
    <row r="24059" hidden="1" x14ac:dyDescent="0.2"/>
    <row r="24060" hidden="1" x14ac:dyDescent="0.2"/>
    <row r="24061" hidden="1" x14ac:dyDescent="0.2"/>
    <row r="24062" hidden="1" x14ac:dyDescent="0.2"/>
    <row r="24063" hidden="1" x14ac:dyDescent="0.2"/>
    <row r="24064" hidden="1" x14ac:dyDescent="0.2"/>
    <row r="24065" hidden="1" x14ac:dyDescent="0.2"/>
    <row r="24066" hidden="1" x14ac:dyDescent="0.2"/>
    <row r="24067" hidden="1" x14ac:dyDescent="0.2"/>
    <row r="24068" hidden="1" x14ac:dyDescent="0.2"/>
    <row r="24069" hidden="1" x14ac:dyDescent="0.2"/>
    <row r="24070" hidden="1" x14ac:dyDescent="0.2"/>
    <row r="24071" hidden="1" x14ac:dyDescent="0.2"/>
    <row r="24072" hidden="1" x14ac:dyDescent="0.2"/>
    <row r="24073" hidden="1" x14ac:dyDescent="0.2"/>
    <row r="24074" hidden="1" x14ac:dyDescent="0.2"/>
    <row r="24075" hidden="1" x14ac:dyDescent="0.2"/>
    <row r="24076" hidden="1" x14ac:dyDescent="0.2"/>
    <row r="24077" hidden="1" x14ac:dyDescent="0.2"/>
    <row r="24078" hidden="1" x14ac:dyDescent="0.2"/>
    <row r="24079" hidden="1" x14ac:dyDescent="0.2"/>
    <row r="24080" hidden="1" x14ac:dyDescent="0.2"/>
    <row r="24081" hidden="1" x14ac:dyDescent="0.2"/>
    <row r="24082" hidden="1" x14ac:dyDescent="0.2"/>
    <row r="24083" hidden="1" x14ac:dyDescent="0.2"/>
    <row r="24084" hidden="1" x14ac:dyDescent="0.2"/>
    <row r="24085" hidden="1" x14ac:dyDescent="0.2"/>
    <row r="24086" hidden="1" x14ac:dyDescent="0.2"/>
    <row r="24087" hidden="1" x14ac:dyDescent="0.2"/>
    <row r="24088" hidden="1" x14ac:dyDescent="0.2"/>
    <row r="24089" hidden="1" x14ac:dyDescent="0.2"/>
    <row r="24090" hidden="1" x14ac:dyDescent="0.2"/>
    <row r="24091" hidden="1" x14ac:dyDescent="0.2"/>
    <row r="24092" hidden="1" x14ac:dyDescent="0.2"/>
    <row r="24093" hidden="1" x14ac:dyDescent="0.2"/>
    <row r="24094" hidden="1" x14ac:dyDescent="0.2"/>
    <row r="24095" hidden="1" x14ac:dyDescent="0.2"/>
    <row r="24096" hidden="1" x14ac:dyDescent="0.2"/>
    <row r="24097" hidden="1" x14ac:dyDescent="0.2"/>
    <row r="24098" hidden="1" x14ac:dyDescent="0.2"/>
    <row r="24099" hidden="1" x14ac:dyDescent="0.2"/>
    <row r="24100" hidden="1" x14ac:dyDescent="0.2"/>
    <row r="24101" hidden="1" x14ac:dyDescent="0.2"/>
    <row r="24102" hidden="1" x14ac:dyDescent="0.2"/>
    <row r="24103" hidden="1" x14ac:dyDescent="0.2"/>
    <row r="24104" hidden="1" x14ac:dyDescent="0.2"/>
    <row r="24105" hidden="1" x14ac:dyDescent="0.2"/>
    <row r="24106" hidden="1" x14ac:dyDescent="0.2"/>
    <row r="24107" hidden="1" x14ac:dyDescent="0.2"/>
    <row r="24108" hidden="1" x14ac:dyDescent="0.2"/>
    <row r="24109" hidden="1" x14ac:dyDescent="0.2"/>
    <row r="24110" hidden="1" x14ac:dyDescent="0.2"/>
    <row r="24111" hidden="1" x14ac:dyDescent="0.2"/>
    <row r="24112" hidden="1" x14ac:dyDescent="0.2"/>
    <row r="24113" hidden="1" x14ac:dyDescent="0.2"/>
    <row r="24114" hidden="1" x14ac:dyDescent="0.2"/>
    <row r="24115" hidden="1" x14ac:dyDescent="0.2"/>
    <row r="24116" hidden="1" x14ac:dyDescent="0.2"/>
    <row r="24117" hidden="1" x14ac:dyDescent="0.2"/>
    <row r="24118" hidden="1" x14ac:dyDescent="0.2"/>
    <row r="24119" hidden="1" x14ac:dyDescent="0.2"/>
    <row r="24120" hidden="1" x14ac:dyDescent="0.2"/>
    <row r="24121" hidden="1" x14ac:dyDescent="0.2"/>
    <row r="24122" hidden="1" x14ac:dyDescent="0.2"/>
    <row r="24123" hidden="1" x14ac:dyDescent="0.2"/>
    <row r="24124" hidden="1" x14ac:dyDescent="0.2"/>
    <row r="24125" hidden="1" x14ac:dyDescent="0.2"/>
    <row r="24126" hidden="1" x14ac:dyDescent="0.2"/>
    <row r="24127" hidden="1" x14ac:dyDescent="0.2"/>
    <row r="24128" hidden="1" x14ac:dyDescent="0.2"/>
    <row r="24129" hidden="1" x14ac:dyDescent="0.2"/>
    <row r="24130" hidden="1" x14ac:dyDescent="0.2"/>
    <row r="24131" hidden="1" x14ac:dyDescent="0.2"/>
    <row r="24132" hidden="1" x14ac:dyDescent="0.2"/>
    <row r="24133" hidden="1" x14ac:dyDescent="0.2"/>
    <row r="24134" hidden="1" x14ac:dyDescent="0.2"/>
    <row r="24135" hidden="1" x14ac:dyDescent="0.2"/>
    <row r="24136" hidden="1" x14ac:dyDescent="0.2"/>
    <row r="24137" hidden="1" x14ac:dyDescent="0.2"/>
    <row r="24138" hidden="1" x14ac:dyDescent="0.2"/>
    <row r="24139" hidden="1" x14ac:dyDescent="0.2"/>
    <row r="24140" hidden="1" x14ac:dyDescent="0.2"/>
    <row r="24141" hidden="1" x14ac:dyDescent="0.2"/>
    <row r="24142" hidden="1" x14ac:dyDescent="0.2"/>
    <row r="24143" hidden="1" x14ac:dyDescent="0.2"/>
    <row r="24144" hidden="1" x14ac:dyDescent="0.2"/>
    <row r="24145" hidden="1" x14ac:dyDescent="0.2"/>
    <row r="24146" hidden="1" x14ac:dyDescent="0.2"/>
    <row r="24147" hidden="1" x14ac:dyDescent="0.2"/>
    <row r="24148" hidden="1" x14ac:dyDescent="0.2"/>
    <row r="24149" hidden="1" x14ac:dyDescent="0.2"/>
    <row r="24150" hidden="1" x14ac:dyDescent="0.2"/>
    <row r="24151" hidden="1" x14ac:dyDescent="0.2"/>
    <row r="24152" hidden="1" x14ac:dyDescent="0.2"/>
    <row r="24153" hidden="1" x14ac:dyDescent="0.2"/>
    <row r="24154" hidden="1" x14ac:dyDescent="0.2"/>
    <row r="24155" hidden="1" x14ac:dyDescent="0.2"/>
    <row r="24156" hidden="1" x14ac:dyDescent="0.2"/>
    <row r="24157" hidden="1" x14ac:dyDescent="0.2"/>
    <row r="24158" hidden="1" x14ac:dyDescent="0.2"/>
    <row r="24159" hidden="1" x14ac:dyDescent="0.2"/>
    <row r="24160" hidden="1" x14ac:dyDescent="0.2"/>
    <row r="24161" hidden="1" x14ac:dyDescent="0.2"/>
    <row r="24162" hidden="1" x14ac:dyDescent="0.2"/>
    <row r="24163" hidden="1" x14ac:dyDescent="0.2"/>
    <row r="24164" hidden="1" x14ac:dyDescent="0.2"/>
    <row r="24165" hidden="1" x14ac:dyDescent="0.2"/>
    <row r="24166" hidden="1" x14ac:dyDescent="0.2"/>
    <row r="24167" hidden="1" x14ac:dyDescent="0.2"/>
    <row r="24168" hidden="1" x14ac:dyDescent="0.2"/>
    <row r="24169" hidden="1" x14ac:dyDescent="0.2"/>
    <row r="24170" hidden="1" x14ac:dyDescent="0.2"/>
    <row r="24171" hidden="1" x14ac:dyDescent="0.2"/>
    <row r="24172" hidden="1" x14ac:dyDescent="0.2"/>
    <row r="24173" hidden="1" x14ac:dyDescent="0.2"/>
    <row r="24174" hidden="1" x14ac:dyDescent="0.2"/>
    <row r="24175" hidden="1" x14ac:dyDescent="0.2"/>
    <row r="24176" hidden="1" x14ac:dyDescent="0.2"/>
    <row r="24177" hidden="1" x14ac:dyDescent="0.2"/>
    <row r="24178" hidden="1" x14ac:dyDescent="0.2"/>
    <row r="24179" hidden="1" x14ac:dyDescent="0.2"/>
    <row r="24180" hidden="1" x14ac:dyDescent="0.2"/>
    <row r="24181" hidden="1" x14ac:dyDescent="0.2"/>
    <row r="24182" hidden="1" x14ac:dyDescent="0.2"/>
    <row r="24183" hidden="1" x14ac:dyDescent="0.2"/>
    <row r="24184" hidden="1" x14ac:dyDescent="0.2"/>
    <row r="24185" hidden="1" x14ac:dyDescent="0.2"/>
    <row r="24186" hidden="1" x14ac:dyDescent="0.2"/>
    <row r="24187" hidden="1" x14ac:dyDescent="0.2"/>
    <row r="24188" hidden="1" x14ac:dyDescent="0.2"/>
    <row r="24189" hidden="1" x14ac:dyDescent="0.2"/>
    <row r="24190" hidden="1" x14ac:dyDescent="0.2"/>
    <row r="24191" hidden="1" x14ac:dyDescent="0.2"/>
    <row r="24192" hidden="1" x14ac:dyDescent="0.2"/>
    <row r="24193" hidden="1" x14ac:dyDescent="0.2"/>
    <row r="24194" hidden="1" x14ac:dyDescent="0.2"/>
    <row r="24195" hidden="1" x14ac:dyDescent="0.2"/>
    <row r="24196" hidden="1" x14ac:dyDescent="0.2"/>
    <row r="24197" hidden="1" x14ac:dyDescent="0.2"/>
    <row r="24198" hidden="1" x14ac:dyDescent="0.2"/>
    <row r="24199" hidden="1" x14ac:dyDescent="0.2"/>
    <row r="24200" hidden="1" x14ac:dyDescent="0.2"/>
    <row r="24201" hidden="1" x14ac:dyDescent="0.2"/>
    <row r="24202" hidden="1" x14ac:dyDescent="0.2"/>
    <row r="24203" hidden="1" x14ac:dyDescent="0.2"/>
    <row r="24204" hidden="1" x14ac:dyDescent="0.2"/>
    <row r="24205" hidden="1" x14ac:dyDescent="0.2"/>
    <row r="24206" hidden="1" x14ac:dyDescent="0.2"/>
    <row r="24207" hidden="1" x14ac:dyDescent="0.2"/>
    <row r="24208" hidden="1" x14ac:dyDescent="0.2"/>
    <row r="24209" hidden="1" x14ac:dyDescent="0.2"/>
    <row r="24210" hidden="1" x14ac:dyDescent="0.2"/>
    <row r="24211" hidden="1" x14ac:dyDescent="0.2"/>
    <row r="24212" hidden="1" x14ac:dyDescent="0.2"/>
    <row r="24213" hidden="1" x14ac:dyDescent="0.2"/>
    <row r="24214" hidden="1" x14ac:dyDescent="0.2"/>
    <row r="24215" hidden="1" x14ac:dyDescent="0.2"/>
    <row r="24216" hidden="1" x14ac:dyDescent="0.2"/>
    <row r="24217" hidden="1" x14ac:dyDescent="0.2"/>
    <row r="24218" hidden="1" x14ac:dyDescent="0.2"/>
    <row r="24219" hidden="1" x14ac:dyDescent="0.2"/>
    <row r="24220" hidden="1" x14ac:dyDescent="0.2"/>
    <row r="24221" hidden="1" x14ac:dyDescent="0.2"/>
    <row r="24222" hidden="1" x14ac:dyDescent="0.2"/>
    <row r="24223" hidden="1" x14ac:dyDescent="0.2"/>
    <row r="24224" hidden="1" x14ac:dyDescent="0.2"/>
    <row r="24225" hidden="1" x14ac:dyDescent="0.2"/>
    <row r="24226" hidden="1" x14ac:dyDescent="0.2"/>
    <row r="24227" hidden="1" x14ac:dyDescent="0.2"/>
    <row r="24228" hidden="1" x14ac:dyDescent="0.2"/>
    <row r="24229" hidden="1" x14ac:dyDescent="0.2"/>
    <row r="24230" hidden="1" x14ac:dyDescent="0.2"/>
    <row r="24231" hidden="1" x14ac:dyDescent="0.2"/>
    <row r="24232" hidden="1" x14ac:dyDescent="0.2"/>
    <row r="24233" hidden="1" x14ac:dyDescent="0.2"/>
    <row r="24234" hidden="1" x14ac:dyDescent="0.2"/>
    <row r="24235" hidden="1" x14ac:dyDescent="0.2"/>
    <row r="24236" hidden="1" x14ac:dyDescent="0.2"/>
    <row r="24237" hidden="1" x14ac:dyDescent="0.2"/>
    <row r="24238" hidden="1" x14ac:dyDescent="0.2"/>
    <row r="24239" hidden="1" x14ac:dyDescent="0.2"/>
    <row r="24240" hidden="1" x14ac:dyDescent="0.2"/>
    <row r="24241" hidden="1" x14ac:dyDescent="0.2"/>
    <row r="24242" hidden="1" x14ac:dyDescent="0.2"/>
    <row r="24243" hidden="1" x14ac:dyDescent="0.2"/>
    <row r="24244" hidden="1" x14ac:dyDescent="0.2"/>
    <row r="24245" hidden="1" x14ac:dyDescent="0.2"/>
    <row r="24246" hidden="1" x14ac:dyDescent="0.2"/>
    <row r="24247" hidden="1" x14ac:dyDescent="0.2"/>
    <row r="24248" hidden="1" x14ac:dyDescent="0.2"/>
    <row r="24249" hidden="1" x14ac:dyDescent="0.2"/>
    <row r="24250" hidden="1" x14ac:dyDescent="0.2"/>
    <row r="24251" hidden="1" x14ac:dyDescent="0.2"/>
    <row r="24252" hidden="1" x14ac:dyDescent="0.2"/>
    <row r="24253" hidden="1" x14ac:dyDescent="0.2"/>
    <row r="24254" hidden="1" x14ac:dyDescent="0.2"/>
    <row r="24255" hidden="1" x14ac:dyDescent="0.2"/>
    <row r="24256" hidden="1" x14ac:dyDescent="0.2"/>
    <row r="24257" hidden="1" x14ac:dyDescent="0.2"/>
    <row r="24258" hidden="1" x14ac:dyDescent="0.2"/>
    <row r="24259" hidden="1" x14ac:dyDescent="0.2"/>
    <row r="24260" hidden="1" x14ac:dyDescent="0.2"/>
    <row r="24261" hidden="1" x14ac:dyDescent="0.2"/>
    <row r="24262" hidden="1" x14ac:dyDescent="0.2"/>
    <row r="24263" hidden="1" x14ac:dyDescent="0.2"/>
    <row r="24264" hidden="1" x14ac:dyDescent="0.2"/>
    <row r="24265" hidden="1" x14ac:dyDescent="0.2"/>
    <row r="24266" hidden="1" x14ac:dyDescent="0.2"/>
    <row r="24267" hidden="1" x14ac:dyDescent="0.2"/>
    <row r="24268" hidden="1" x14ac:dyDescent="0.2"/>
    <row r="24269" hidden="1" x14ac:dyDescent="0.2"/>
    <row r="24270" hidden="1" x14ac:dyDescent="0.2"/>
    <row r="24271" hidden="1" x14ac:dyDescent="0.2"/>
    <row r="24272" hidden="1" x14ac:dyDescent="0.2"/>
    <row r="24273" hidden="1" x14ac:dyDescent="0.2"/>
    <row r="24274" hidden="1" x14ac:dyDescent="0.2"/>
    <row r="24275" hidden="1" x14ac:dyDescent="0.2"/>
    <row r="24276" hidden="1" x14ac:dyDescent="0.2"/>
    <row r="24277" hidden="1" x14ac:dyDescent="0.2"/>
    <row r="24278" hidden="1" x14ac:dyDescent="0.2"/>
    <row r="24279" hidden="1" x14ac:dyDescent="0.2"/>
    <row r="24280" hidden="1" x14ac:dyDescent="0.2"/>
    <row r="24281" hidden="1" x14ac:dyDescent="0.2"/>
    <row r="24282" hidden="1" x14ac:dyDescent="0.2"/>
    <row r="24283" hidden="1" x14ac:dyDescent="0.2"/>
    <row r="24284" hidden="1" x14ac:dyDescent="0.2"/>
    <row r="24285" hidden="1" x14ac:dyDescent="0.2"/>
    <row r="24286" hidden="1" x14ac:dyDescent="0.2"/>
    <row r="24287" hidden="1" x14ac:dyDescent="0.2"/>
    <row r="24288" hidden="1" x14ac:dyDescent="0.2"/>
    <row r="24289" hidden="1" x14ac:dyDescent="0.2"/>
    <row r="24290" hidden="1" x14ac:dyDescent="0.2"/>
    <row r="24291" hidden="1" x14ac:dyDescent="0.2"/>
    <row r="24292" hidden="1" x14ac:dyDescent="0.2"/>
    <row r="24293" hidden="1" x14ac:dyDescent="0.2"/>
    <row r="24294" hidden="1" x14ac:dyDescent="0.2"/>
    <row r="24295" hidden="1" x14ac:dyDescent="0.2"/>
    <row r="24296" hidden="1" x14ac:dyDescent="0.2"/>
    <row r="24297" hidden="1" x14ac:dyDescent="0.2"/>
    <row r="24298" hidden="1" x14ac:dyDescent="0.2"/>
    <row r="24299" hidden="1" x14ac:dyDescent="0.2"/>
    <row r="24300" hidden="1" x14ac:dyDescent="0.2"/>
    <row r="24301" hidden="1" x14ac:dyDescent="0.2"/>
    <row r="24302" hidden="1" x14ac:dyDescent="0.2"/>
    <row r="24303" hidden="1" x14ac:dyDescent="0.2"/>
    <row r="24304" hidden="1" x14ac:dyDescent="0.2"/>
    <row r="24305" hidden="1" x14ac:dyDescent="0.2"/>
    <row r="24306" hidden="1" x14ac:dyDescent="0.2"/>
    <row r="24307" hidden="1" x14ac:dyDescent="0.2"/>
    <row r="24308" hidden="1" x14ac:dyDescent="0.2"/>
    <row r="24309" hidden="1" x14ac:dyDescent="0.2"/>
    <row r="24310" hidden="1" x14ac:dyDescent="0.2"/>
    <row r="24311" hidden="1" x14ac:dyDescent="0.2"/>
    <row r="24312" hidden="1" x14ac:dyDescent="0.2"/>
    <row r="24313" hidden="1" x14ac:dyDescent="0.2"/>
    <row r="24314" hidden="1" x14ac:dyDescent="0.2"/>
    <row r="24315" hidden="1" x14ac:dyDescent="0.2"/>
    <row r="24316" hidden="1" x14ac:dyDescent="0.2"/>
    <row r="24317" hidden="1" x14ac:dyDescent="0.2"/>
    <row r="24318" hidden="1" x14ac:dyDescent="0.2"/>
    <row r="24319" hidden="1" x14ac:dyDescent="0.2"/>
    <row r="24320" hidden="1" x14ac:dyDescent="0.2"/>
    <row r="24321" hidden="1" x14ac:dyDescent="0.2"/>
    <row r="24322" hidden="1" x14ac:dyDescent="0.2"/>
    <row r="24323" hidden="1" x14ac:dyDescent="0.2"/>
    <row r="24324" hidden="1" x14ac:dyDescent="0.2"/>
    <row r="24325" hidden="1" x14ac:dyDescent="0.2"/>
    <row r="24326" hidden="1" x14ac:dyDescent="0.2"/>
    <row r="24327" hidden="1" x14ac:dyDescent="0.2"/>
    <row r="24328" hidden="1" x14ac:dyDescent="0.2"/>
    <row r="24329" hidden="1" x14ac:dyDescent="0.2"/>
    <row r="24330" hidden="1" x14ac:dyDescent="0.2"/>
    <row r="24331" hidden="1" x14ac:dyDescent="0.2"/>
    <row r="24332" hidden="1" x14ac:dyDescent="0.2"/>
    <row r="24333" hidden="1" x14ac:dyDescent="0.2"/>
    <row r="24334" hidden="1" x14ac:dyDescent="0.2"/>
    <row r="24335" hidden="1" x14ac:dyDescent="0.2"/>
    <row r="24336" hidden="1" x14ac:dyDescent="0.2"/>
    <row r="24337" hidden="1" x14ac:dyDescent="0.2"/>
    <row r="24338" hidden="1" x14ac:dyDescent="0.2"/>
    <row r="24339" hidden="1" x14ac:dyDescent="0.2"/>
    <row r="24340" hidden="1" x14ac:dyDescent="0.2"/>
    <row r="24341" hidden="1" x14ac:dyDescent="0.2"/>
    <row r="24342" hidden="1" x14ac:dyDescent="0.2"/>
    <row r="24343" hidden="1" x14ac:dyDescent="0.2"/>
    <row r="24344" hidden="1" x14ac:dyDescent="0.2"/>
    <row r="24345" hidden="1" x14ac:dyDescent="0.2"/>
    <row r="24346" hidden="1" x14ac:dyDescent="0.2"/>
    <row r="24347" hidden="1" x14ac:dyDescent="0.2"/>
    <row r="24348" hidden="1" x14ac:dyDescent="0.2"/>
    <row r="24349" hidden="1" x14ac:dyDescent="0.2"/>
    <row r="24350" hidden="1" x14ac:dyDescent="0.2"/>
    <row r="24351" hidden="1" x14ac:dyDescent="0.2"/>
    <row r="24352" hidden="1" x14ac:dyDescent="0.2"/>
    <row r="24353" hidden="1" x14ac:dyDescent="0.2"/>
    <row r="24354" hidden="1" x14ac:dyDescent="0.2"/>
    <row r="24355" hidden="1" x14ac:dyDescent="0.2"/>
    <row r="24356" hidden="1" x14ac:dyDescent="0.2"/>
    <row r="24357" hidden="1" x14ac:dyDescent="0.2"/>
    <row r="24358" hidden="1" x14ac:dyDescent="0.2"/>
    <row r="24359" hidden="1" x14ac:dyDescent="0.2"/>
    <row r="24360" hidden="1" x14ac:dyDescent="0.2"/>
    <row r="24361" hidden="1" x14ac:dyDescent="0.2"/>
    <row r="24362" hidden="1" x14ac:dyDescent="0.2"/>
    <row r="24363" hidden="1" x14ac:dyDescent="0.2"/>
    <row r="24364" hidden="1" x14ac:dyDescent="0.2"/>
    <row r="24365" hidden="1" x14ac:dyDescent="0.2"/>
    <row r="24366" hidden="1" x14ac:dyDescent="0.2"/>
    <row r="24367" hidden="1" x14ac:dyDescent="0.2"/>
    <row r="24368" hidden="1" x14ac:dyDescent="0.2"/>
    <row r="24369" hidden="1" x14ac:dyDescent="0.2"/>
    <row r="24370" hidden="1" x14ac:dyDescent="0.2"/>
    <row r="24371" hidden="1" x14ac:dyDescent="0.2"/>
    <row r="24372" hidden="1" x14ac:dyDescent="0.2"/>
    <row r="24373" hidden="1" x14ac:dyDescent="0.2"/>
    <row r="24374" hidden="1" x14ac:dyDescent="0.2"/>
    <row r="24375" hidden="1" x14ac:dyDescent="0.2"/>
    <row r="24376" hidden="1" x14ac:dyDescent="0.2"/>
    <row r="24377" hidden="1" x14ac:dyDescent="0.2"/>
    <row r="24378" hidden="1" x14ac:dyDescent="0.2"/>
    <row r="24379" hidden="1" x14ac:dyDescent="0.2"/>
    <row r="24380" hidden="1" x14ac:dyDescent="0.2"/>
    <row r="24381" hidden="1" x14ac:dyDescent="0.2"/>
    <row r="24382" hidden="1" x14ac:dyDescent="0.2"/>
    <row r="24383" hidden="1" x14ac:dyDescent="0.2"/>
    <row r="24384" hidden="1" x14ac:dyDescent="0.2"/>
    <row r="24385" hidden="1" x14ac:dyDescent="0.2"/>
    <row r="24386" hidden="1" x14ac:dyDescent="0.2"/>
    <row r="24387" hidden="1" x14ac:dyDescent="0.2"/>
    <row r="24388" hidden="1" x14ac:dyDescent="0.2"/>
    <row r="24389" hidden="1" x14ac:dyDescent="0.2"/>
    <row r="24390" hidden="1" x14ac:dyDescent="0.2"/>
    <row r="24391" hidden="1" x14ac:dyDescent="0.2"/>
    <row r="24392" hidden="1" x14ac:dyDescent="0.2"/>
    <row r="24393" hidden="1" x14ac:dyDescent="0.2"/>
    <row r="24394" hidden="1" x14ac:dyDescent="0.2"/>
    <row r="24395" hidden="1" x14ac:dyDescent="0.2"/>
    <row r="24396" hidden="1" x14ac:dyDescent="0.2"/>
    <row r="24397" hidden="1" x14ac:dyDescent="0.2"/>
    <row r="24398" hidden="1" x14ac:dyDescent="0.2"/>
    <row r="24399" hidden="1" x14ac:dyDescent="0.2"/>
    <row r="24400" hidden="1" x14ac:dyDescent="0.2"/>
    <row r="24401" hidden="1" x14ac:dyDescent="0.2"/>
    <row r="24402" hidden="1" x14ac:dyDescent="0.2"/>
    <row r="24403" hidden="1" x14ac:dyDescent="0.2"/>
    <row r="24404" hidden="1" x14ac:dyDescent="0.2"/>
    <row r="24405" hidden="1" x14ac:dyDescent="0.2"/>
    <row r="24406" hidden="1" x14ac:dyDescent="0.2"/>
    <row r="24407" hidden="1" x14ac:dyDescent="0.2"/>
    <row r="24408" hidden="1" x14ac:dyDescent="0.2"/>
    <row r="24409" hidden="1" x14ac:dyDescent="0.2"/>
    <row r="24410" hidden="1" x14ac:dyDescent="0.2"/>
    <row r="24411" hidden="1" x14ac:dyDescent="0.2"/>
    <row r="24412" hidden="1" x14ac:dyDescent="0.2"/>
    <row r="24413" hidden="1" x14ac:dyDescent="0.2"/>
    <row r="24414" hidden="1" x14ac:dyDescent="0.2"/>
    <row r="24415" hidden="1" x14ac:dyDescent="0.2"/>
    <row r="24416" hidden="1" x14ac:dyDescent="0.2"/>
    <row r="24417" hidden="1" x14ac:dyDescent="0.2"/>
    <row r="24418" hidden="1" x14ac:dyDescent="0.2"/>
    <row r="24419" hidden="1" x14ac:dyDescent="0.2"/>
    <row r="24420" hidden="1" x14ac:dyDescent="0.2"/>
    <row r="24421" hidden="1" x14ac:dyDescent="0.2"/>
    <row r="24422" hidden="1" x14ac:dyDescent="0.2"/>
    <row r="24423" hidden="1" x14ac:dyDescent="0.2"/>
    <row r="24424" hidden="1" x14ac:dyDescent="0.2"/>
    <row r="24425" hidden="1" x14ac:dyDescent="0.2"/>
    <row r="24426" hidden="1" x14ac:dyDescent="0.2"/>
    <row r="24427" hidden="1" x14ac:dyDescent="0.2"/>
    <row r="24428" hidden="1" x14ac:dyDescent="0.2"/>
    <row r="24429" hidden="1" x14ac:dyDescent="0.2"/>
    <row r="24430" hidden="1" x14ac:dyDescent="0.2"/>
    <row r="24431" hidden="1" x14ac:dyDescent="0.2"/>
    <row r="24432" hidden="1" x14ac:dyDescent="0.2"/>
    <row r="24433" hidden="1" x14ac:dyDescent="0.2"/>
    <row r="24434" hidden="1" x14ac:dyDescent="0.2"/>
    <row r="24435" hidden="1" x14ac:dyDescent="0.2"/>
    <row r="24436" hidden="1" x14ac:dyDescent="0.2"/>
    <row r="24437" hidden="1" x14ac:dyDescent="0.2"/>
    <row r="24438" hidden="1" x14ac:dyDescent="0.2"/>
    <row r="24439" hidden="1" x14ac:dyDescent="0.2"/>
    <row r="24440" hidden="1" x14ac:dyDescent="0.2"/>
    <row r="24441" hidden="1" x14ac:dyDescent="0.2"/>
    <row r="24442" hidden="1" x14ac:dyDescent="0.2"/>
    <row r="24443" hidden="1" x14ac:dyDescent="0.2"/>
    <row r="24444" hidden="1" x14ac:dyDescent="0.2"/>
    <row r="24445" hidden="1" x14ac:dyDescent="0.2"/>
    <row r="24446" hidden="1" x14ac:dyDescent="0.2"/>
    <row r="24447" hidden="1" x14ac:dyDescent="0.2"/>
    <row r="24448" hidden="1" x14ac:dyDescent="0.2"/>
    <row r="24449" hidden="1" x14ac:dyDescent="0.2"/>
    <row r="24450" hidden="1" x14ac:dyDescent="0.2"/>
    <row r="24451" hidden="1" x14ac:dyDescent="0.2"/>
    <row r="24452" hidden="1" x14ac:dyDescent="0.2"/>
    <row r="24453" hidden="1" x14ac:dyDescent="0.2"/>
    <row r="24454" hidden="1" x14ac:dyDescent="0.2"/>
    <row r="24455" hidden="1" x14ac:dyDescent="0.2"/>
    <row r="24456" hidden="1" x14ac:dyDescent="0.2"/>
    <row r="24457" hidden="1" x14ac:dyDescent="0.2"/>
    <row r="24458" hidden="1" x14ac:dyDescent="0.2"/>
    <row r="24459" hidden="1" x14ac:dyDescent="0.2"/>
    <row r="24460" hidden="1" x14ac:dyDescent="0.2"/>
    <row r="24461" hidden="1" x14ac:dyDescent="0.2"/>
    <row r="24462" hidden="1" x14ac:dyDescent="0.2"/>
    <row r="24463" hidden="1" x14ac:dyDescent="0.2"/>
    <row r="24464" hidden="1" x14ac:dyDescent="0.2"/>
    <row r="24465" hidden="1" x14ac:dyDescent="0.2"/>
    <row r="24466" hidden="1" x14ac:dyDescent="0.2"/>
    <row r="24467" hidden="1" x14ac:dyDescent="0.2"/>
    <row r="24468" hidden="1" x14ac:dyDescent="0.2"/>
    <row r="24469" hidden="1" x14ac:dyDescent="0.2"/>
    <row r="24470" hidden="1" x14ac:dyDescent="0.2"/>
    <row r="24471" hidden="1" x14ac:dyDescent="0.2"/>
    <row r="24472" hidden="1" x14ac:dyDescent="0.2"/>
    <row r="24473" hidden="1" x14ac:dyDescent="0.2"/>
    <row r="24474" hidden="1" x14ac:dyDescent="0.2"/>
    <row r="24475" hidden="1" x14ac:dyDescent="0.2"/>
    <row r="24476" hidden="1" x14ac:dyDescent="0.2"/>
    <row r="24477" hidden="1" x14ac:dyDescent="0.2"/>
    <row r="24478" hidden="1" x14ac:dyDescent="0.2"/>
    <row r="24479" hidden="1" x14ac:dyDescent="0.2"/>
    <row r="24480" hidden="1" x14ac:dyDescent="0.2"/>
    <row r="24481" hidden="1" x14ac:dyDescent="0.2"/>
    <row r="24482" hidden="1" x14ac:dyDescent="0.2"/>
    <row r="24483" hidden="1" x14ac:dyDescent="0.2"/>
    <row r="24484" hidden="1" x14ac:dyDescent="0.2"/>
    <row r="24485" hidden="1" x14ac:dyDescent="0.2"/>
    <row r="24486" hidden="1" x14ac:dyDescent="0.2"/>
    <row r="24487" hidden="1" x14ac:dyDescent="0.2"/>
    <row r="24488" hidden="1" x14ac:dyDescent="0.2"/>
    <row r="24489" hidden="1" x14ac:dyDescent="0.2"/>
    <row r="24490" hidden="1" x14ac:dyDescent="0.2"/>
    <row r="24491" hidden="1" x14ac:dyDescent="0.2"/>
    <row r="24492" hidden="1" x14ac:dyDescent="0.2"/>
    <row r="24493" hidden="1" x14ac:dyDescent="0.2"/>
    <row r="24494" hidden="1" x14ac:dyDescent="0.2"/>
    <row r="24495" hidden="1" x14ac:dyDescent="0.2"/>
    <row r="24496" hidden="1" x14ac:dyDescent="0.2"/>
    <row r="24497" hidden="1" x14ac:dyDescent="0.2"/>
    <row r="24498" hidden="1" x14ac:dyDescent="0.2"/>
    <row r="24499" hidden="1" x14ac:dyDescent="0.2"/>
    <row r="24500" hidden="1" x14ac:dyDescent="0.2"/>
    <row r="24501" hidden="1" x14ac:dyDescent="0.2"/>
    <row r="24502" hidden="1" x14ac:dyDescent="0.2"/>
    <row r="24503" hidden="1" x14ac:dyDescent="0.2"/>
    <row r="24504" hidden="1" x14ac:dyDescent="0.2"/>
    <row r="24505" hidden="1" x14ac:dyDescent="0.2"/>
    <row r="24506" hidden="1" x14ac:dyDescent="0.2"/>
    <row r="24507" hidden="1" x14ac:dyDescent="0.2"/>
    <row r="24508" hidden="1" x14ac:dyDescent="0.2"/>
    <row r="24509" hidden="1" x14ac:dyDescent="0.2"/>
    <row r="24510" hidden="1" x14ac:dyDescent="0.2"/>
    <row r="24511" hidden="1" x14ac:dyDescent="0.2"/>
    <row r="24512" hidden="1" x14ac:dyDescent="0.2"/>
    <row r="24513" hidden="1" x14ac:dyDescent="0.2"/>
    <row r="24514" hidden="1" x14ac:dyDescent="0.2"/>
    <row r="24515" hidden="1" x14ac:dyDescent="0.2"/>
    <row r="24516" hidden="1" x14ac:dyDescent="0.2"/>
    <row r="24517" hidden="1" x14ac:dyDescent="0.2"/>
    <row r="24518" hidden="1" x14ac:dyDescent="0.2"/>
    <row r="24519" hidden="1" x14ac:dyDescent="0.2"/>
    <row r="24520" hidden="1" x14ac:dyDescent="0.2"/>
    <row r="24521" hidden="1" x14ac:dyDescent="0.2"/>
    <row r="24522" hidden="1" x14ac:dyDescent="0.2"/>
    <row r="24523" hidden="1" x14ac:dyDescent="0.2"/>
    <row r="24524" hidden="1" x14ac:dyDescent="0.2"/>
    <row r="24525" hidden="1" x14ac:dyDescent="0.2"/>
    <row r="24526" hidden="1" x14ac:dyDescent="0.2"/>
    <row r="24527" hidden="1" x14ac:dyDescent="0.2"/>
    <row r="24528" hidden="1" x14ac:dyDescent="0.2"/>
    <row r="24529" hidden="1" x14ac:dyDescent="0.2"/>
    <row r="24530" hidden="1" x14ac:dyDescent="0.2"/>
    <row r="24531" hidden="1" x14ac:dyDescent="0.2"/>
    <row r="24532" hidden="1" x14ac:dyDescent="0.2"/>
    <row r="24533" hidden="1" x14ac:dyDescent="0.2"/>
    <row r="24534" hidden="1" x14ac:dyDescent="0.2"/>
    <row r="24535" hidden="1" x14ac:dyDescent="0.2"/>
    <row r="24536" hidden="1" x14ac:dyDescent="0.2"/>
    <row r="24537" hidden="1" x14ac:dyDescent="0.2"/>
    <row r="24538" hidden="1" x14ac:dyDescent="0.2"/>
    <row r="24539" hidden="1" x14ac:dyDescent="0.2"/>
    <row r="24540" hidden="1" x14ac:dyDescent="0.2"/>
    <row r="24541" hidden="1" x14ac:dyDescent="0.2"/>
    <row r="24542" hidden="1" x14ac:dyDescent="0.2"/>
    <row r="24543" hidden="1" x14ac:dyDescent="0.2"/>
    <row r="24544" hidden="1" x14ac:dyDescent="0.2"/>
    <row r="24545" hidden="1" x14ac:dyDescent="0.2"/>
    <row r="24546" hidden="1" x14ac:dyDescent="0.2"/>
    <row r="24547" hidden="1" x14ac:dyDescent="0.2"/>
    <row r="24548" hidden="1" x14ac:dyDescent="0.2"/>
    <row r="24549" hidden="1" x14ac:dyDescent="0.2"/>
    <row r="24550" hidden="1" x14ac:dyDescent="0.2"/>
    <row r="24551" hidden="1" x14ac:dyDescent="0.2"/>
    <row r="24552" hidden="1" x14ac:dyDescent="0.2"/>
    <row r="24553" hidden="1" x14ac:dyDescent="0.2"/>
    <row r="24554" hidden="1" x14ac:dyDescent="0.2"/>
    <row r="24555" hidden="1" x14ac:dyDescent="0.2"/>
    <row r="24556" hidden="1" x14ac:dyDescent="0.2"/>
    <row r="24557" hidden="1" x14ac:dyDescent="0.2"/>
    <row r="24558" hidden="1" x14ac:dyDescent="0.2"/>
    <row r="24559" hidden="1" x14ac:dyDescent="0.2"/>
    <row r="24560" hidden="1" x14ac:dyDescent="0.2"/>
    <row r="24561" hidden="1" x14ac:dyDescent="0.2"/>
    <row r="24562" hidden="1" x14ac:dyDescent="0.2"/>
    <row r="24563" hidden="1" x14ac:dyDescent="0.2"/>
    <row r="24564" hidden="1" x14ac:dyDescent="0.2"/>
    <row r="24565" hidden="1" x14ac:dyDescent="0.2"/>
    <row r="24566" hidden="1" x14ac:dyDescent="0.2"/>
    <row r="24567" hidden="1" x14ac:dyDescent="0.2"/>
    <row r="24568" hidden="1" x14ac:dyDescent="0.2"/>
    <row r="24569" hidden="1" x14ac:dyDescent="0.2"/>
    <row r="24570" hidden="1" x14ac:dyDescent="0.2"/>
    <row r="24571" hidden="1" x14ac:dyDescent="0.2"/>
    <row r="24572" hidden="1" x14ac:dyDescent="0.2"/>
    <row r="24573" hidden="1" x14ac:dyDescent="0.2"/>
    <row r="24574" hidden="1" x14ac:dyDescent="0.2"/>
    <row r="24575" hidden="1" x14ac:dyDescent="0.2"/>
    <row r="24576" hidden="1" x14ac:dyDescent="0.2"/>
    <row r="24577" hidden="1" x14ac:dyDescent="0.2"/>
    <row r="24578" hidden="1" x14ac:dyDescent="0.2"/>
    <row r="24579" hidden="1" x14ac:dyDescent="0.2"/>
    <row r="24580" hidden="1" x14ac:dyDescent="0.2"/>
    <row r="24581" hidden="1" x14ac:dyDescent="0.2"/>
    <row r="24582" hidden="1" x14ac:dyDescent="0.2"/>
    <row r="24583" hidden="1" x14ac:dyDescent="0.2"/>
    <row r="24584" hidden="1" x14ac:dyDescent="0.2"/>
    <row r="24585" hidden="1" x14ac:dyDescent="0.2"/>
    <row r="24586" hidden="1" x14ac:dyDescent="0.2"/>
    <row r="24587" hidden="1" x14ac:dyDescent="0.2"/>
    <row r="24588" hidden="1" x14ac:dyDescent="0.2"/>
    <row r="24589" hidden="1" x14ac:dyDescent="0.2"/>
    <row r="24590" hidden="1" x14ac:dyDescent="0.2"/>
    <row r="24591" hidden="1" x14ac:dyDescent="0.2"/>
    <row r="24592" hidden="1" x14ac:dyDescent="0.2"/>
    <row r="24593" hidden="1" x14ac:dyDescent="0.2"/>
    <row r="24594" hidden="1" x14ac:dyDescent="0.2"/>
    <row r="24595" hidden="1" x14ac:dyDescent="0.2"/>
    <row r="24596" hidden="1" x14ac:dyDescent="0.2"/>
    <row r="24597" hidden="1" x14ac:dyDescent="0.2"/>
    <row r="24598" hidden="1" x14ac:dyDescent="0.2"/>
    <row r="24599" hidden="1" x14ac:dyDescent="0.2"/>
    <row r="24600" hidden="1" x14ac:dyDescent="0.2"/>
    <row r="24601" hidden="1" x14ac:dyDescent="0.2"/>
    <row r="24602" hidden="1" x14ac:dyDescent="0.2"/>
    <row r="24603" hidden="1" x14ac:dyDescent="0.2"/>
    <row r="24604" hidden="1" x14ac:dyDescent="0.2"/>
    <row r="24605" hidden="1" x14ac:dyDescent="0.2"/>
    <row r="24606" hidden="1" x14ac:dyDescent="0.2"/>
    <row r="24607" hidden="1" x14ac:dyDescent="0.2"/>
    <row r="24608" hidden="1" x14ac:dyDescent="0.2"/>
    <row r="24609" hidden="1" x14ac:dyDescent="0.2"/>
    <row r="24610" hidden="1" x14ac:dyDescent="0.2"/>
    <row r="24611" hidden="1" x14ac:dyDescent="0.2"/>
    <row r="24612" hidden="1" x14ac:dyDescent="0.2"/>
    <row r="24613" hidden="1" x14ac:dyDescent="0.2"/>
    <row r="24614" hidden="1" x14ac:dyDescent="0.2"/>
    <row r="24615" hidden="1" x14ac:dyDescent="0.2"/>
    <row r="24616" hidden="1" x14ac:dyDescent="0.2"/>
    <row r="24617" hidden="1" x14ac:dyDescent="0.2"/>
    <row r="24618" hidden="1" x14ac:dyDescent="0.2"/>
    <row r="24619" hidden="1" x14ac:dyDescent="0.2"/>
    <row r="24620" hidden="1" x14ac:dyDescent="0.2"/>
    <row r="24621" hidden="1" x14ac:dyDescent="0.2"/>
    <row r="24622" hidden="1" x14ac:dyDescent="0.2"/>
    <row r="24623" hidden="1" x14ac:dyDescent="0.2"/>
    <row r="24624" hidden="1" x14ac:dyDescent="0.2"/>
    <row r="24625" hidden="1" x14ac:dyDescent="0.2"/>
    <row r="24626" hidden="1" x14ac:dyDescent="0.2"/>
    <row r="24627" hidden="1" x14ac:dyDescent="0.2"/>
    <row r="24628" hidden="1" x14ac:dyDescent="0.2"/>
    <row r="24629" hidden="1" x14ac:dyDescent="0.2"/>
    <row r="24630" hidden="1" x14ac:dyDescent="0.2"/>
    <row r="24631" hidden="1" x14ac:dyDescent="0.2"/>
    <row r="24632" hidden="1" x14ac:dyDescent="0.2"/>
    <row r="24633" hidden="1" x14ac:dyDescent="0.2"/>
    <row r="24634" hidden="1" x14ac:dyDescent="0.2"/>
    <row r="24635" hidden="1" x14ac:dyDescent="0.2"/>
    <row r="24636" hidden="1" x14ac:dyDescent="0.2"/>
    <row r="24637" hidden="1" x14ac:dyDescent="0.2"/>
    <row r="24638" hidden="1" x14ac:dyDescent="0.2"/>
    <row r="24639" hidden="1" x14ac:dyDescent="0.2"/>
    <row r="24640" hidden="1" x14ac:dyDescent="0.2"/>
    <row r="24641" hidden="1" x14ac:dyDescent="0.2"/>
    <row r="24642" hidden="1" x14ac:dyDescent="0.2"/>
    <row r="24643" hidden="1" x14ac:dyDescent="0.2"/>
    <row r="24644" hidden="1" x14ac:dyDescent="0.2"/>
    <row r="24645" hidden="1" x14ac:dyDescent="0.2"/>
    <row r="24646" hidden="1" x14ac:dyDescent="0.2"/>
    <row r="24647" hidden="1" x14ac:dyDescent="0.2"/>
    <row r="24648" hidden="1" x14ac:dyDescent="0.2"/>
    <row r="24649" hidden="1" x14ac:dyDescent="0.2"/>
    <row r="24650" hidden="1" x14ac:dyDescent="0.2"/>
    <row r="24651" hidden="1" x14ac:dyDescent="0.2"/>
    <row r="24652" hidden="1" x14ac:dyDescent="0.2"/>
    <row r="24653" hidden="1" x14ac:dyDescent="0.2"/>
    <row r="24654" hidden="1" x14ac:dyDescent="0.2"/>
    <row r="24655" hidden="1" x14ac:dyDescent="0.2"/>
    <row r="24656" hidden="1" x14ac:dyDescent="0.2"/>
    <row r="24657" hidden="1" x14ac:dyDescent="0.2"/>
    <row r="24658" hidden="1" x14ac:dyDescent="0.2"/>
    <row r="24659" hidden="1" x14ac:dyDescent="0.2"/>
    <row r="24660" hidden="1" x14ac:dyDescent="0.2"/>
    <row r="24661" hidden="1" x14ac:dyDescent="0.2"/>
    <row r="24662" hidden="1" x14ac:dyDescent="0.2"/>
    <row r="24663" hidden="1" x14ac:dyDescent="0.2"/>
    <row r="24664" hidden="1" x14ac:dyDescent="0.2"/>
    <row r="24665" hidden="1" x14ac:dyDescent="0.2"/>
    <row r="24666" hidden="1" x14ac:dyDescent="0.2"/>
    <row r="24667" hidden="1" x14ac:dyDescent="0.2"/>
    <row r="24668" hidden="1" x14ac:dyDescent="0.2"/>
    <row r="24669" hidden="1" x14ac:dyDescent="0.2"/>
    <row r="24670" hidden="1" x14ac:dyDescent="0.2"/>
    <row r="24671" hidden="1" x14ac:dyDescent="0.2"/>
    <row r="24672" hidden="1" x14ac:dyDescent="0.2"/>
    <row r="24673" hidden="1" x14ac:dyDescent="0.2"/>
    <row r="24674" hidden="1" x14ac:dyDescent="0.2"/>
    <row r="24675" hidden="1" x14ac:dyDescent="0.2"/>
    <row r="24676" hidden="1" x14ac:dyDescent="0.2"/>
    <row r="24677" hidden="1" x14ac:dyDescent="0.2"/>
    <row r="24678" hidden="1" x14ac:dyDescent="0.2"/>
    <row r="24679" hidden="1" x14ac:dyDescent="0.2"/>
    <row r="24680" hidden="1" x14ac:dyDescent="0.2"/>
    <row r="24681" hidden="1" x14ac:dyDescent="0.2"/>
    <row r="24682" hidden="1" x14ac:dyDescent="0.2"/>
    <row r="24683" hidden="1" x14ac:dyDescent="0.2"/>
    <row r="24684" hidden="1" x14ac:dyDescent="0.2"/>
    <row r="24685" hidden="1" x14ac:dyDescent="0.2"/>
    <row r="24686" hidden="1" x14ac:dyDescent="0.2"/>
    <row r="24687" hidden="1" x14ac:dyDescent="0.2"/>
    <row r="24688" hidden="1" x14ac:dyDescent="0.2"/>
    <row r="24689" hidden="1" x14ac:dyDescent="0.2"/>
    <row r="24690" hidden="1" x14ac:dyDescent="0.2"/>
    <row r="24691" hidden="1" x14ac:dyDescent="0.2"/>
    <row r="24692" hidden="1" x14ac:dyDescent="0.2"/>
    <row r="24693" hidden="1" x14ac:dyDescent="0.2"/>
    <row r="24694" hidden="1" x14ac:dyDescent="0.2"/>
    <row r="24695" hidden="1" x14ac:dyDescent="0.2"/>
    <row r="24696" hidden="1" x14ac:dyDescent="0.2"/>
    <row r="24697" hidden="1" x14ac:dyDescent="0.2"/>
    <row r="24698" hidden="1" x14ac:dyDescent="0.2"/>
    <row r="24699" hidden="1" x14ac:dyDescent="0.2"/>
    <row r="24700" hidden="1" x14ac:dyDescent="0.2"/>
    <row r="24701" hidden="1" x14ac:dyDescent="0.2"/>
    <row r="24702" hidden="1" x14ac:dyDescent="0.2"/>
    <row r="24703" hidden="1" x14ac:dyDescent="0.2"/>
    <row r="24704" hidden="1" x14ac:dyDescent="0.2"/>
    <row r="24705" hidden="1" x14ac:dyDescent="0.2"/>
    <row r="24706" hidden="1" x14ac:dyDescent="0.2"/>
    <row r="24707" hidden="1" x14ac:dyDescent="0.2"/>
    <row r="24708" hidden="1" x14ac:dyDescent="0.2"/>
    <row r="24709" hidden="1" x14ac:dyDescent="0.2"/>
    <row r="24710" hidden="1" x14ac:dyDescent="0.2"/>
    <row r="24711" hidden="1" x14ac:dyDescent="0.2"/>
    <row r="24712" hidden="1" x14ac:dyDescent="0.2"/>
    <row r="24713" hidden="1" x14ac:dyDescent="0.2"/>
    <row r="24714" hidden="1" x14ac:dyDescent="0.2"/>
    <row r="24715" hidden="1" x14ac:dyDescent="0.2"/>
    <row r="24716" hidden="1" x14ac:dyDescent="0.2"/>
    <row r="24717" hidden="1" x14ac:dyDescent="0.2"/>
    <row r="24718" hidden="1" x14ac:dyDescent="0.2"/>
    <row r="24719" hidden="1" x14ac:dyDescent="0.2"/>
    <row r="24720" hidden="1" x14ac:dyDescent="0.2"/>
    <row r="24721" hidden="1" x14ac:dyDescent="0.2"/>
    <row r="24722" hidden="1" x14ac:dyDescent="0.2"/>
    <row r="24723" hidden="1" x14ac:dyDescent="0.2"/>
    <row r="24724" hidden="1" x14ac:dyDescent="0.2"/>
    <row r="24725" hidden="1" x14ac:dyDescent="0.2"/>
    <row r="24726" hidden="1" x14ac:dyDescent="0.2"/>
    <row r="24727" hidden="1" x14ac:dyDescent="0.2"/>
    <row r="24728" hidden="1" x14ac:dyDescent="0.2"/>
    <row r="24729" hidden="1" x14ac:dyDescent="0.2"/>
    <row r="24730" hidden="1" x14ac:dyDescent="0.2"/>
    <row r="24731" hidden="1" x14ac:dyDescent="0.2"/>
    <row r="24732" hidden="1" x14ac:dyDescent="0.2"/>
    <row r="24733" hidden="1" x14ac:dyDescent="0.2"/>
    <row r="24734" hidden="1" x14ac:dyDescent="0.2"/>
    <row r="24735" hidden="1" x14ac:dyDescent="0.2"/>
    <row r="24736" hidden="1" x14ac:dyDescent="0.2"/>
    <row r="24737" hidden="1" x14ac:dyDescent="0.2"/>
    <row r="24738" hidden="1" x14ac:dyDescent="0.2"/>
    <row r="24739" hidden="1" x14ac:dyDescent="0.2"/>
    <row r="24740" hidden="1" x14ac:dyDescent="0.2"/>
    <row r="24741" hidden="1" x14ac:dyDescent="0.2"/>
    <row r="24742" hidden="1" x14ac:dyDescent="0.2"/>
    <row r="24743" hidden="1" x14ac:dyDescent="0.2"/>
    <row r="24744" hidden="1" x14ac:dyDescent="0.2"/>
    <row r="24745" hidden="1" x14ac:dyDescent="0.2"/>
    <row r="24746" hidden="1" x14ac:dyDescent="0.2"/>
    <row r="24747" hidden="1" x14ac:dyDescent="0.2"/>
    <row r="24748" hidden="1" x14ac:dyDescent="0.2"/>
    <row r="24749" hidden="1" x14ac:dyDescent="0.2"/>
    <row r="24750" hidden="1" x14ac:dyDescent="0.2"/>
    <row r="24751" hidden="1" x14ac:dyDescent="0.2"/>
    <row r="24752" hidden="1" x14ac:dyDescent="0.2"/>
    <row r="24753" hidden="1" x14ac:dyDescent="0.2"/>
    <row r="24754" hidden="1" x14ac:dyDescent="0.2"/>
    <row r="24755" hidden="1" x14ac:dyDescent="0.2"/>
    <row r="24756" hidden="1" x14ac:dyDescent="0.2"/>
    <row r="24757" hidden="1" x14ac:dyDescent="0.2"/>
    <row r="24758" hidden="1" x14ac:dyDescent="0.2"/>
    <row r="24759" hidden="1" x14ac:dyDescent="0.2"/>
    <row r="24760" hidden="1" x14ac:dyDescent="0.2"/>
    <row r="24761" hidden="1" x14ac:dyDescent="0.2"/>
    <row r="24762" hidden="1" x14ac:dyDescent="0.2"/>
    <row r="24763" hidden="1" x14ac:dyDescent="0.2"/>
    <row r="24764" hidden="1" x14ac:dyDescent="0.2"/>
    <row r="24765" hidden="1" x14ac:dyDescent="0.2"/>
    <row r="24766" hidden="1" x14ac:dyDescent="0.2"/>
    <row r="24767" hidden="1" x14ac:dyDescent="0.2"/>
    <row r="24768" hidden="1" x14ac:dyDescent="0.2"/>
    <row r="24769" hidden="1" x14ac:dyDescent="0.2"/>
    <row r="24770" hidden="1" x14ac:dyDescent="0.2"/>
    <row r="24771" hidden="1" x14ac:dyDescent="0.2"/>
    <row r="24772" hidden="1" x14ac:dyDescent="0.2"/>
    <row r="24773" hidden="1" x14ac:dyDescent="0.2"/>
    <row r="24774" hidden="1" x14ac:dyDescent="0.2"/>
    <row r="24775" hidden="1" x14ac:dyDescent="0.2"/>
    <row r="24776" hidden="1" x14ac:dyDescent="0.2"/>
    <row r="24777" hidden="1" x14ac:dyDescent="0.2"/>
    <row r="24778" hidden="1" x14ac:dyDescent="0.2"/>
    <row r="24779" hidden="1" x14ac:dyDescent="0.2"/>
    <row r="24780" hidden="1" x14ac:dyDescent="0.2"/>
    <row r="24781" hidden="1" x14ac:dyDescent="0.2"/>
    <row r="24782" hidden="1" x14ac:dyDescent="0.2"/>
    <row r="24783" hidden="1" x14ac:dyDescent="0.2"/>
    <row r="24784" hidden="1" x14ac:dyDescent="0.2"/>
    <row r="24785" hidden="1" x14ac:dyDescent="0.2"/>
    <row r="24786" hidden="1" x14ac:dyDescent="0.2"/>
    <row r="24787" hidden="1" x14ac:dyDescent="0.2"/>
    <row r="24788" hidden="1" x14ac:dyDescent="0.2"/>
    <row r="24789" hidden="1" x14ac:dyDescent="0.2"/>
    <row r="24790" hidden="1" x14ac:dyDescent="0.2"/>
    <row r="24791" hidden="1" x14ac:dyDescent="0.2"/>
    <row r="24792" hidden="1" x14ac:dyDescent="0.2"/>
    <row r="24793" hidden="1" x14ac:dyDescent="0.2"/>
    <row r="24794" hidden="1" x14ac:dyDescent="0.2"/>
    <row r="24795" hidden="1" x14ac:dyDescent="0.2"/>
    <row r="24796" hidden="1" x14ac:dyDescent="0.2"/>
    <row r="24797" hidden="1" x14ac:dyDescent="0.2"/>
    <row r="24798" hidden="1" x14ac:dyDescent="0.2"/>
    <row r="24799" hidden="1" x14ac:dyDescent="0.2"/>
    <row r="24800" hidden="1" x14ac:dyDescent="0.2"/>
    <row r="24801" hidden="1" x14ac:dyDescent="0.2"/>
    <row r="24802" hidden="1" x14ac:dyDescent="0.2"/>
    <row r="24803" hidden="1" x14ac:dyDescent="0.2"/>
    <row r="24804" hidden="1" x14ac:dyDescent="0.2"/>
    <row r="24805" hidden="1" x14ac:dyDescent="0.2"/>
    <row r="24806" hidden="1" x14ac:dyDescent="0.2"/>
    <row r="24807" hidden="1" x14ac:dyDescent="0.2"/>
    <row r="24808" hidden="1" x14ac:dyDescent="0.2"/>
    <row r="24809" hidden="1" x14ac:dyDescent="0.2"/>
    <row r="24810" hidden="1" x14ac:dyDescent="0.2"/>
    <row r="24811" hidden="1" x14ac:dyDescent="0.2"/>
    <row r="24812" hidden="1" x14ac:dyDescent="0.2"/>
    <row r="24813" hidden="1" x14ac:dyDescent="0.2"/>
    <row r="24814" hidden="1" x14ac:dyDescent="0.2"/>
    <row r="24815" hidden="1" x14ac:dyDescent="0.2"/>
    <row r="24816" hidden="1" x14ac:dyDescent="0.2"/>
    <row r="24817" hidden="1" x14ac:dyDescent="0.2"/>
    <row r="24818" hidden="1" x14ac:dyDescent="0.2"/>
    <row r="24819" hidden="1" x14ac:dyDescent="0.2"/>
    <row r="24820" hidden="1" x14ac:dyDescent="0.2"/>
    <row r="24821" hidden="1" x14ac:dyDescent="0.2"/>
    <row r="24822" hidden="1" x14ac:dyDescent="0.2"/>
    <row r="24823" hidden="1" x14ac:dyDescent="0.2"/>
    <row r="24824" hidden="1" x14ac:dyDescent="0.2"/>
    <row r="24825" hidden="1" x14ac:dyDescent="0.2"/>
    <row r="24826" hidden="1" x14ac:dyDescent="0.2"/>
    <row r="24827" hidden="1" x14ac:dyDescent="0.2"/>
    <row r="24828" hidden="1" x14ac:dyDescent="0.2"/>
    <row r="24829" hidden="1" x14ac:dyDescent="0.2"/>
    <row r="24830" hidden="1" x14ac:dyDescent="0.2"/>
    <row r="24831" hidden="1" x14ac:dyDescent="0.2"/>
    <row r="24832" hidden="1" x14ac:dyDescent="0.2"/>
    <row r="24833" hidden="1" x14ac:dyDescent="0.2"/>
    <row r="24834" hidden="1" x14ac:dyDescent="0.2"/>
    <row r="24835" hidden="1" x14ac:dyDescent="0.2"/>
    <row r="24836" hidden="1" x14ac:dyDescent="0.2"/>
    <row r="24837" hidden="1" x14ac:dyDescent="0.2"/>
    <row r="24838" hidden="1" x14ac:dyDescent="0.2"/>
    <row r="24839" hidden="1" x14ac:dyDescent="0.2"/>
    <row r="24840" hidden="1" x14ac:dyDescent="0.2"/>
    <row r="24841" hidden="1" x14ac:dyDescent="0.2"/>
    <row r="24842" hidden="1" x14ac:dyDescent="0.2"/>
    <row r="24843" hidden="1" x14ac:dyDescent="0.2"/>
    <row r="24844" hidden="1" x14ac:dyDescent="0.2"/>
    <row r="24845" hidden="1" x14ac:dyDescent="0.2"/>
    <row r="24846" hidden="1" x14ac:dyDescent="0.2"/>
    <row r="24847" hidden="1" x14ac:dyDescent="0.2"/>
    <row r="24848" hidden="1" x14ac:dyDescent="0.2"/>
    <row r="24849" hidden="1" x14ac:dyDescent="0.2"/>
    <row r="24850" hidden="1" x14ac:dyDescent="0.2"/>
    <row r="24851" hidden="1" x14ac:dyDescent="0.2"/>
    <row r="24852" hidden="1" x14ac:dyDescent="0.2"/>
    <row r="24853" hidden="1" x14ac:dyDescent="0.2"/>
    <row r="24854" hidden="1" x14ac:dyDescent="0.2"/>
    <row r="24855" hidden="1" x14ac:dyDescent="0.2"/>
    <row r="24856" hidden="1" x14ac:dyDescent="0.2"/>
    <row r="24857" hidden="1" x14ac:dyDescent="0.2"/>
    <row r="24858" hidden="1" x14ac:dyDescent="0.2"/>
    <row r="24859" hidden="1" x14ac:dyDescent="0.2"/>
    <row r="24860" hidden="1" x14ac:dyDescent="0.2"/>
    <row r="24861" hidden="1" x14ac:dyDescent="0.2"/>
    <row r="24862" hidden="1" x14ac:dyDescent="0.2"/>
    <row r="24863" hidden="1" x14ac:dyDescent="0.2"/>
    <row r="24864" hidden="1" x14ac:dyDescent="0.2"/>
    <row r="24865" hidden="1" x14ac:dyDescent="0.2"/>
    <row r="24866" hidden="1" x14ac:dyDescent="0.2"/>
    <row r="24867" hidden="1" x14ac:dyDescent="0.2"/>
    <row r="24868" hidden="1" x14ac:dyDescent="0.2"/>
    <row r="24869" hidden="1" x14ac:dyDescent="0.2"/>
    <row r="24870" hidden="1" x14ac:dyDescent="0.2"/>
    <row r="24871" hidden="1" x14ac:dyDescent="0.2"/>
    <row r="24872" hidden="1" x14ac:dyDescent="0.2"/>
    <row r="24873" hidden="1" x14ac:dyDescent="0.2"/>
    <row r="24874" hidden="1" x14ac:dyDescent="0.2"/>
    <row r="24875" hidden="1" x14ac:dyDescent="0.2"/>
    <row r="24876" hidden="1" x14ac:dyDescent="0.2"/>
    <row r="24877" hidden="1" x14ac:dyDescent="0.2"/>
    <row r="24878" hidden="1" x14ac:dyDescent="0.2"/>
    <row r="24879" hidden="1" x14ac:dyDescent="0.2"/>
    <row r="24880" hidden="1" x14ac:dyDescent="0.2"/>
    <row r="24881" hidden="1" x14ac:dyDescent="0.2"/>
    <row r="24882" hidden="1" x14ac:dyDescent="0.2"/>
    <row r="24883" hidden="1" x14ac:dyDescent="0.2"/>
    <row r="24884" hidden="1" x14ac:dyDescent="0.2"/>
    <row r="24885" hidden="1" x14ac:dyDescent="0.2"/>
    <row r="24886" hidden="1" x14ac:dyDescent="0.2"/>
    <row r="24887" hidden="1" x14ac:dyDescent="0.2"/>
    <row r="24888" hidden="1" x14ac:dyDescent="0.2"/>
    <row r="24889" hidden="1" x14ac:dyDescent="0.2"/>
    <row r="24890" hidden="1" x14ac:dyDescent="0.2"/>
    <row r="24891" hidden="1" x14ac:dyDescent="0.2"/>
    <row r="24892" hidden="1" x14ac:dyDescent="0.2"/>
    <row r="24893" hidden="1" x14ac:dyDescent="0.2"/>
    <row r="24894" hidden="1" x14ac:dyDescent="0.2"/>
    <row r="24895" hidden="1" x14ac:dyDescent="0.2"/>
    <row r="24896" hidden="1" x14ac:dyDescent="0.2"/>
    <row r="24897" hidden="1" x14ac:dyDescent="0.2"/>
    <row r="24898" hidden="1" x14ac:dyDescent="0.2"/>
    <row r="24899" hidden="1" x14ac:dyDescent="0.2"/>
    <row r="24900" hidden="1" x14ac:dyDescent="0.2"/>
    <row r="24901" hidden="1" x14ac:dyDescent="0.2"/>
    <row r="24902" hidden="1" x14ac:dyDescent="0.2"/>
    <row r="24903" hidden="1" x14ac:dyDescent="0.2"/>
    <row r="24904" hidden="1" x14ac:dyDescent="0.2"/>
    <row r="24905" hidden="1" x14ac:dyDescent="0.2"/>
    <row r="24906" hidden="1" x14ac:dyDescent="0.2"/>
    <row r="24907" hidden="1" x14ac:dyDescent="0.2"/>
    <row r="24908" hidden="1" x14ac:dyDescent="0.2"/>
    <row r="24909" hidden="1" x14ac:dyDescent="0.2"/>
    <row r="24910" hidden="1" x14ac:dyDescent="0.2"/>
    <row r="24911" hidden="1" x14ac:dyDescent="0.2"/>
    <row r="24912" hidden="1" x14ac:dyDescent="0.2"/>
    <row r="24913" hidden="1" x14ac:dyDescent="0.2"/>
    <row r="24914" hidden="1" x14ac:dyDescent="0.2"/>
    <row r="24915" hidden="1" x14ac:dyDescent="0.2"/>
    <row r="24916" hidden="1" x14ac:dyDescent="0.2"/>
    <row r="24917" hidden="1" x14ac:dyDescent="0.2"/>
    <row r="24918" hidden="1" x14ac:dyDescent="0.2"/>
    <row r="24919" hidden="1" x14ac:dyDescent="0.2"/>
    <row r="24920" hidden="1" x14ac:dyDescent="0.2"/>
    <row r="24921" hidden="1" x14ac:dyDescent="0.2"/>
    <row r="24922" hidden="1" x14ac:dyDescent="0.2"/>
    <row r="24923" hidden="1" x14ac:dyDescent="0.2"/>
    <row r="24924" hidden="1" x14ac:dyDescent="0.2"/>
    <row r="24925" hidden="1" x14ac:dyDescent="0.2"/>
    <row r="24926" hidden="1" x14ac:dyDescent="0.2"/>
    <row r="24927" hidden="1" x14ac:dyDescent="0.2"/>
    <row r="24928" hidden="1" x14ac:dyDescent="0.2"/>
    <row r="24929" hidden="1" x14ac:dyDescent="0.2"/>
    <row r="24930" hidden="1" x14ac:dyDescent="0.2"/>
    <row r="24931" hidden="1" x14ac:dyDescent="0.2"/>
    <row r="24932" hidden="1" x14ac:dyDescent="0.2"/>
    <row r="24933" hidden="1" x14ac:dyDescent="0.2"/>
    <row r="24934" hidden="1" x14ac:dyDescent="0.2"/>
    <row r="24935" hidden="1" x14ac:dyDescent="0.2"/>
    <row r="24936" hidden="1" x14ac:dyDescent="0.2"/>
    <row r="24937" hidden="1" x14ac:dyDescent="0.2"/>
    <row r="24938" hidden="1" x14ac:dyDescent="0.2"/>
    <row r="24939" hidden="1" x14ac:dyDescent="0.2"/>
    <row r="24940" hidden="1" x14ac:dyDescent="0.2"/>
    <row r="24941" hidden="1" x14ac:dyDescent="0.2"/>
    <row r="24942" hidden="1" x14ac:dyDescent="0.2"/>
    <row r="24943" hidden="1" x14ac:dyDescent="0.2"/>
    <row r="24944" hidden="1" x14ac:dyDescent="0.2"/>
    <row r="24945" hidden="1" x14ac:dyDescent="0.2"/>
    <row r="24946" hidden="1" x14ac:dyDescent="0.2"/>
    <row r="24947" hidden="1" x14ac:dyDescent="0.2"/>
    <row r="24948" hidden="1" x14ac:dyDescent="0.2"/>
    <row r="24949" hidden="1" x14ac:dyDescent="0.2"/>
    <row r="24950" hidden="1" x14ac:dyDescent="0.2"/>
    <row r="24951" hidden="1" x14ac:dyDescent="0.2"/>
    <row r="24952" hidden="1" x14ac:dyDescent="0.2"/>
    <row r="24953" hidden="1" x14ac:dyDescent="0.2"/>
    <row r="24954" hidden="1" x14ac:dyDescent="0.2"/>
    <row r="24955" hidden="1" x14ac:dyDescent="0.2"/>
    <row r="24956" hidden="1" x14ac:dyDescent="0.2"/>
    <row r="24957" hidden="1" x14ac:dyDescent="0.2"/>
    <row r="24958" hidden="1" x14ac:dyDescent="0.2"/>
    <row r="24959" hidden="1" x14ac:dyDescent="0.2"/>
    <row r="24960" hidden="1" x14ac:dyDescent="0.2"/>
    <row r="24961" hidden="1" x14ac:dyDescent="0.2"/>
    <row r="24962" hidden="1" x14ac:dyDescent="0.2"/>
    <row r="24963" hidden="1" x14ac:dyDescent="0.2"/>
    <row r="24964" hidden="1" x14ac:dyDescent="0.2"/>
    <row r="24965" hidden="1" x14ac:dyDescent="0.2"/>
    <row r="24966" hidden="1" x14ac:dyDescent="0.2"/>
    <row r="24967" hidden="1" x14ac:dyDescent="0.2"/>
    <row r="24968" hidden="1" x14ac:dyDescent="0.2"/>
    <row r="24969" hidden="1" x14ac:dyDescent="0.2"/>
    <row r="24970" hidden="1" x14ac:dyDescent="0.2"/>
    <row r="24971" hidden="1" x14ac:dyDescent="0.2"/>
    <row r="24972" hidden="1" x14ac:dyDescent="0.2"/>
    <row r="24973" hidden="1" x14ac:dyDescent="0.2"/>
    <row r="24974" hidden="1" x14ac:dyDescent="0.2"/>
    <row r="24975" hidden="1" x14ac:dyDescent="0.2"/>
    <row r="24976" hidden="1" x14ac:dyDescent="0.2"/>
    <row r="24977" hidden="1" x14ac:dyDescent="0.2"/>
    <row r="24978" hidden="1" x14ac:dyDescent="0.2"/>
    <row r="24979" hidden="1" x14ac:dyDescent="0.2"/>
    <row r="24980" hidden="1" x14ac:dyDescent="0.2"/>
    <row r="24981" hidden="1" x14ac:dyDescent="0.2"/>
    <row r="24982" hidden="1" x14ac:dyDescent="0.2"/>
    <row r="24983" hidden="1" x14ac:dyDescent="0.2"/>
    <row r="24984" hidden="1" x14ac:dyDescent="0.2"/>
    <row r="24985" hidden="1" x14ac:dyDescent="0.2"/>
    <row r="24986" hidden="1" x14ac:dyDescent="0.2"/>
    <row r="24987" hidden="1" x14ac:dyDescent="0.2"/>
    <row r="24988" hidden="1" x14ac:dyDescent="0.2"/>
    <row r="24989" hidden="1" x14ac:dyDescent="0.2"/>
    <row r="24990" hidden="1" x14ac:dyDescent="0.2"/>
    <row r="24991" hidden="1" x14ac:dyDescent="0.2"/>
    <row r="24992" hidden="1" x14ac:dyDescent="0.2"/>
    <row r="24993" hidden="1" x14ac:dyDescent="0.2"/>
    <row r="24994" hidden="1" x14ac:dyDescent="0.2"/>
    <row r="24995" hidden="1" x14ac:dyDescent="0.2"/>
    <row r="24996" hidden="1" x14ac:dyDescent="0.2"/>
    <row r="24997" hidden="1" x14ac:dyDescent="0.2"/>
    <row r="24998" hidden="1" x14ac:dyDescent="0.2"/>
    <row r="24999" hidden="1" x14ac:dyDescent="0.2"/>
    <row r="25000" hidden="1" x14ac:dyDescent="0.2"/>
    <row r="25001" hidden="1" x14ac:dyDescent="0.2"/>
    <row r="25002" hidden="1" x14ac:dyDescent="0.2"/>
    <row r="25003" hidden="1" x14ac:dyDescent="0.2"/>
    <row r="25004" hidden="1" x14ac:dyDescent="0.2"/>
    <row r="25005" hidden="1" x14ac:dyDescent="0.2"/>
    <row r="25006" hidden="1" x14ac:dyDescent="0.2"/>
    <row r="25007" hidden="1" x14ac:dyDescent="0.2"/>
    <row r="25008" hidden="1" x14ac:dyDescent="0.2"/>
    <row r="25009" hidden="1" x14ac:dyDescent="0.2"/>
    <row r="25010" hidden="1" x14ac:dyDescent="0.2"/>
    <row r="25011" hidden="1" x14ac:dyDescent="0.2"/>
    <row r="25012" hidden="1" x14ac:dyDescent="0.2"/>
    <row r="25013" hidden="1" x14ac:dyDescent="0.2"/>
    <row r="25014" hidden="1" x14ac:dyDescent="0.2"/>
    <row r="25015" hidden="1" x14ac:dyDescent="0.2"/>
    <row r="25016" hidden="1" x14ac:dyDescent="0.2"/>
    <row r="25017" hidden="1" x14ac:dyDescent="0.2"/>
    <row r="25018" hidden="1" x14ac:dyDescent="0.2"/>
    <row r="25019" hidden="1" x14ac:dyDescent="0.2"/>
    <row r="25020" hidden="1" x14ac:dyDescent="0.2"/>
    <row r="25021" hidden="1" x14ac:dyDescent="0.2"/>
    <row r="25022" hidden="1" x14ac:dyDescent="0.2"/>
    <row r="25023" hidden="1" x14ac:dyDescent="0.2"/>
    <row r="25024" hidden="1" x14ac:dyDescent="0.2"/>
    <row r="25025" hidden="1" x14ac:dyDescent="0.2"/>
    <row r="25026" hidden="1" x14ac:dyDescent="0.2"/>
    <row r="25027" hidden="1" x14ac:dyDescent="0.2"/>
    <row r="25028" hidden="1" x14ac:dyDescent="0.2"/>
    <row r="25029" hidden="1" x14ac:dyDescent="0.2"/>
    <row r="25030" hidden="1" x14ac:dyDescent="0.2"/>
    <row r="25031" hidden="1" x14ac:dyDescent="0.2"/>
    <row r="25032" hidden="1" x14ac:dyDescent="0.2"/>
    <row r="25033" hidden="1" x14ac:dyDescent="0.2"/>
    <row r="25034" hidden="1" x14ac:dyDescent="0.2"/>
    <row r="25035" hidden="1" x14ac:dyDescent="0.2"/>
    <row r="25036" hidden="1" x14ac:dyDescent="0.2"/>
    <row r="25037" hidden="1" x14ac:dyDescent="0.2"/>
    <row r="25038" hidden="1" x14ac:dyDescent="0.2"/>
    <row r="25039" hidden="1" x14ac:dyDescent="0.2"/>
    <row r="25040" hidden="1" x14ac:dyDescent="0.2"/>
    <row r="25041" hidden="1" x14ac:dyDescent="0.2"/>
    <row r="25042" hidden="1" x14ac:dyDescent="0.2"/>
    <row r="25043" hidden="1" x14ac:dyDescent="0.2"/>
    <row r="25044" hidden="1" x14ac:dyDescent="0.2"/>
    <row r="25045" hidden="1" x14ac:dyDescent="0.2"/>
    <row r="25046" hidden="1" x14ac:dyDescent="0.2"/>
    <row r="25047" hidden="1" x14ac:dyDescent="0.2"/>
    <row r="25048" hidden="1" x14ac:dyDescent="0.2"/>
    <row r="25049" hidden="1" x14ac:dyDescent="0.2"/>
    <row r="25050" hidden="1" x14ac:dyDescent="0.2"/>
    <row r="25051" hidden="1" x14ac:dyDescent="0.2"/>
    <row r="25052" hidden="1" x14ac:dyDescent="0.2"/>
    <row r="25053" hidden="1" x14ac:dyDescent="0.2"/>
    <row r="25054" hidden="1" x14ac:dyDescent="0.2"/>
    <row r="25055" hidden="1" x14ac:dyDescent="0.2"/>
    <row r="25056" hidden="1" x14ac:dyDescent="0.2"/>
    <row r="25057" hidden="1" x14ac:dyDescent="0.2"/>
    <row r="25058" hidden="1" x14ac:dyDescent="0.2"/>
    <row r="25059" hidden="1" x14ac:dyDescent="0.2"/>
    <row r="25060" hidden="1" x14ac:dyDescent="0.2"/>
    <row r="25061" hidden="1" x14ac:dyDescent="0.2"/>
    <row r="25062" hidden="1" x14ac:dyDescent="0.2"/>
    <row r="25063" hidden="1" x14ac:dyDescent="0.2"/>
    <row r="25064" hidden="1" x14ac:dyDescent="0.2"/>
    <row r="25065" hidden="1" x14ac:dyDescent="0.2"/>
    <row r="25066" hidden="1" x14ac:dyDescent="0.2"/>
    <row r="25067" hidden="1" x14ac:dyDescent="0.2"/>
    <row r="25068" hidden="1" x14ac:dyDescent="0.2"/>
    <row r="25069" hidden="1" x14ac:dyDescent="0.2"/>
    <row r="25070" hidden="1" x14ac:dyDescent="0.2"/>
    <row r="25071" hidden="1" x14ac:dyDescent="0.2"/>
    <row r="25072" hidden="1" x14ac:dyDescent="0.2"/>
    <row r="25073" hidden="1" x14ac:dyDescent="0.2"/>
    <row r="25074" hidden="1" x14ac:dyDescent="0.2"/>
    <row r="25075" hidden="1" x14ac:dyDescent="0.2"/>
    <row r="25076" hidden="1" x14ac:dyDescent="0.2"/>
    <row r="25077" hidden="1" x14ac:dyDescent="0.2"/>
    <row r="25078" hidden="1" x14ac:dyDescent="0.2"/>
    <row r="25079" hidden="1" x14ac:dyDescent="0.2"/>
    <row r="25080" hidden="1" x14ac:dyDescent="0.2"/>
    <row r="25081" hidden="1" x14ac:dyDescent="0.2"/>
    <row r="25082" hidden="1" x14ac:dyDescent="0.2"/>
    <row r="25083" hidden="1" x14ac:dyDescent="0.2"/>
    <row r="25084" hidden="1" x14ac:dyDescent="0.2"/>
    <row r="25085" hidden="1" x14ac:dyDescent="0.2"/>
    <row r="25086" hidden="1" x14ac:dyDescent="0.2"/>
    <row r="25087" hidden="1" x14ac:dyDescent="0.2"/>
    <row r="25088" hidden="1" x14ac:dyDescent="0.2"/>
    <row r="25089" hidden="1" x14ac:dyDescent="0.2"/>
    <row r="25090" hidden="1" x14ac:dyDescent="0.2"/>
    <row r="25091" hidden="1" x14ac:dyDescent="0.2"/>
    <row r="25092" hidden="1" x14ac:dyDescent="0.2"/>
    <row r="25093" hidden="1" x14ac:dyDescent="0.2"/>
    <row r="25094" hidden="1" x14ac:dyDescent="0.2"/>
    <row r="25095" hidden="1" x14ac:dyDescent="0.2"/>
    <row r="25096" hidden="1" x14ac:dyDescent="0.2"/>
    <row r="25097" hidden="1" x14ac:dyDescent="0.2"/>
    <row r="25098" hidden="1" x14ac:dyDescent="0.2"/>
    <row r="25099" hidden="1" x14ac:dyDescent="0.2"/>
    <row r="25100" hidden="1" x14ac:dyDescent="0.2"/>
    <row r="25101" hidden="1" x14ac:dyDescent="0.2"/>
    <row r="25102" hidden="1" x14ac:dyDescent="0.2"/>
    <row r="25103" hidden="1" x14ac:dyDescent="0.2"/>
    <row r="25104" hidden="1" x14ac:dyDescent="0.2"/>
    <row r="25105" hidden="1" x14ac:dyDescent="0.2"/>
    <row r="25106" hidden="1" x14ac:dyDescent="0.2"/>
    <row r="25107" hidden="1" x14ac:dyDescent="0.2"/>
    <row r="25108" hidden="1" x14ac:dyDescent="0.2"/>
    <row r="25109" hidden="1" x14ac:dyDescent="0.2"/>
    <row r="25110" hidden="1" x14ac:dyDescent="0.2"/>
    <row r="25111" hidden="1" x14ac:dyDescent="0.2"/>
    <row r="25112" hidden="1" x14ac:dyDescent="0.2"/>
    <row r="25113" hidden="1" x14ac:dyDescent="0.2"/>
    <row r="25114" hidden="1" x14ac:dyDescent="0.2"/>
    <row r="25115" hidden="1" x14ac:dyDescent="0.2"/>
    <row r="25116" hidden="1" x14ac:dyDescent="0.2"/>
    <row r="25117" hidden="1" x14ac:dyDescent="0.2"/>
    <row r="25118" hidden="1" x14ac:dyDescent="0.2"/>
    <row r="25119" hidden="1" x14ac:dyDescent="0.2"/>
    <row r="25120" hidden="1" x14ac:dyDescent="0.2"/>
    <row r="25121" hidden="1" x14ac:dyDescent="0.2"/>
    <row r="25122" hidden="1" x14ac:dyDescent="0.2"/>
    <row r="25123" hidden="1" x14ac:dyDescent="0.2"/>
    <row r="25124" hidden="1" x14ac:dyDescent="0.2"/>
    <row r="25125" hidden="1" x14ac:dyDescent="0.2"/>
    <row r="25126" hidden="1" x14ac:dyDescent="0.2"/>
    <row r="25127" hidden="1" x14ac:dyDescent="0.2"/>
    <row r="25128" hidden="1" x14ac:dyDescent="0.2"/>
    <row r="25129" hidden="1" x14ac:dyDescent="0.2"/>
    <row r="25130" hidden="1" x14ac:dyDescent="0.2"/>
    <row r="25131" hidden="1" x14ac:dyDescent="0.2"/>
    <row r="25132" hidden="1" x14ac:dyDescent="0.2"/>
    <row r="25133" hidden="1" x14ac:dyDescent="0.2"/>
    <row r="25134" hidden="1" x14ac:dyDescent="0.2"/>
    <row r="25135" hidden="1" x14ac:dyDescent="0.2"/>
    <row r="25136" hidden="1" x14ac:dyDescent="0.2"/>
    <row r="25137" hidden="1" x14ac:dyDescent="0.2"/>
    <row r="25138" hidden="1" x14ac:dyDescent="0.2"/>
    <row r="25139" hidden="1" x14ac:dyDescent="0.2"/>
    <row r="25140" hidden="1" x14ac:dyDescent="0.2"/>
    <row r="25141" hidden="1" x14ac:dyDescent="0.2"/>
    <row r="25142" hidden="1" x14ac:dyDescent="0.2"/>
    <row r="25143" hidden="1" x14ac:dyDescent="0.2"/>
    <row r="25144" hidden="1" x14ac:dyDescent="0.2"/>
    <row r="25145" hidden="1" x14ac:dyDescent="0.2"/>
    <row r="25146" hidden="1" x14ac:dyDescent="0.2"/>
    <row r="25147" hidden="1" x14ac:dyDescent="0.2"/>
    <row r="25148" hidden="1" x14ac:dyDescent="0.2"/>
    <row r="25149" hidden="1" x14ac:dyDescent="0.2"/>
    <row r="25150" hidden="1" x14ac:dyDescent="0.2"/>
    <row r="25151" hidden="1" x14ac:dyDescent="0.2"/>
    <row r="25152" hidden="1" x14ac:dyDescent="0.2"/>
    <row r="25153" hidden="1" x14ac:dyDescent="0.2"/>
    <row r="25154" hidden="1" x14ac:dyDescent="0.2"/>
    <row r="25155" hidden="1" x14ac:dyDescent="0.2"/>
    <row r="25156" hidden="1" x14ac:dyDescent="0.2"/>
    <row r="25157" hidden="1" x14ac:dyDescent="0.2"/>
    <row r="25158" hidden="1" x14ac:dyDescent="0.2"/>
    <row r="25159" hidden="1" x14ac:dyDescent="0.2"/>
    <row r="25160" hidden="1" x14ac:dyDescent="0.2"/>
    <row r="25161" hidden="1" x14ac:dyDescent="0.2"/>
    <row r="25162" hidden="1" x14ac:dyDescent="0.2"/>
    <row r="25163" hidden="1" x14ac:dyDescent="0.2"/>
    <row r="25164" hidden="1" x14ac:dyDescent="0.2"/>
    <row r="25165" hidden="1" x14ac:dyDescent="0.2"/>
    <row r="25166" hidden="1" x14ac:dyDescent="0.2"/>
    <row r="25167" hidden="1" x14ac:dyDescent="0.2"/>
    <row r="25168" hidden="1" x14ac:dyDescent="0.2"/>
    <row r="25169" hidden="1" x14ac:dyDescent="0.2"/>
    <row r="25170" hidden="1" x14ac:dyDescent="0.2"/>
    <row r="25171" hidden="1" x14ac:dyDescent="0.2"/>
    <row r="25172" hidden="1" x14ac:dyDescent="0.2"/>
    <row r="25173" hidden="1" x14ac:dyDescent="0.2"/>
    <row r="25174" hidden="1" x14ac:dyDescent="0.2"/>
    <row r="25175" hidden="1" x14ac:dyDescent="0.2"/>
    <row r="25176" hidden="1" x14ac:dyDescent="0.2"/>
    <row r="25177" hidden="1" x14ac:dyDescent="0.2"/>
    <row r="25178" hidden="1" x14ac:dyDescent="0.2"/>
    <row r="25179" hidden="1" x14ac:dyDescent="0.2"/>
    <row r="25180" hidden="1" x14ac:dyDescent="0.2"/>
    <row r="25181" hidden="1" x14ac:dyDescent="0.2"/>
    <row r="25182" hidden="1" x14ac:dyDescent="0.2"/>
    <row r="25183" hidden="1" x14ac:dyDescent="0.2"/>
    <row r="25184" hidden="1" x14ac:dyDescent="0.2"/>
    <row r="25185" hidden="1" x14ac:dyDescent="0.2"/>
    <row r="25186" hidden="1" x14ac:dyDescent="0.2"/>
    <row r="25187" hidden="1" x14ac:dyDescent="0.2"/>
    <row r="25188" hidden="1" x14ac:dyDescent="0.2"/>
    <row r="25189" hidden="1" x14ac:dyDescent="0.2"/>
    <row r="25190" hidden="1" x14ac:dyDescent="0.2"/>
    <row r="25191" hidden="1" x14ac:dyDescent="0.2"/>
    <row r="25192" hidden="1" x14ac:dyDescent="0.2"/>
    <row r="25193" hidden="1" x14ac:dyDescent="0.2"/>
    <row r="25194" hidden="1" x14ac:dyDescent="0.2"/>
    <row r="25195" hidden="1" x14ac:dyDescent="0.2"/>
    <row r="25196" hidden="1" x14ac:dyDescent="0.2"/>
    <row r="25197" hidden="1" x14ac:dyDescent="0.2"/>
    <row r="25198" hidden="1" x14ac:dyDescent="0.2"/>
    <row r="25199" hidden="1" x14ac:dyDescent="0.2"/>
    <row r="25200" hidden="1" x14ac:dyDescent="0.2"/>
    <row r="25201" hidden="1" x14ac:dyDescent="0.2"/>
    <row r="25202" hidden="1" x14ac:dyDescent="0.2"/>
    <row r="25203" hidden="1" x14ac:dyDescent="0.2"/>
    <row r="25204" hidden="1" x14ac:dyDescent="0.2"/>
    <row r="25205" hidden="1" x14ac:dyDescent="0.2"/>
    <row r="25206" hidden="1" x14ac:dyDescent="0.2"/>
    <row r="25207" hidden="1" x14ac:dyDescent="0.2"/>
    <row r="25208" hidden="1" x14ac:dyDescent="0.2"/>
    <row r="25209" hidden="1" x14ac:dyDescent="0.2"/>
    <row r="25210" hidden="1" x14ac:dyDescent="0.2"/>
    <row r="25211" hidden="1" x14ac:dyDescent="0.2"/>
    <row r="25212" hidden="1" x14ac:dyDescent="0.2"/>
    <row r="25213" hidden="1" x14ac:dyDescent="0.2"/>
    <row r="25214" hidden="1" x14ac:dyDescent="0.2"/>
    <row r="25215" hidden="1" x14ac:dyDescent="0.2"/>
    <row r="25216" hidden="1" x14ac:dyDescent="0.2"/>
    <row r="25217" hidden="1" x14ac:dyDescent="0.2"/>
    <row r="25218" hidden="1" x14ac:dyDescent="0.2"/>
    <row r="25219" hidden="1" x14ac:dyDescent="0.2"/>
    <row r="25220" hidden="1" x14ac:dyDescent="0.2"/>
    <row r="25221" hidden="1" x14ac:dyDescent="0.2"/>
    <row r="25222" hidden="1" x14ac:dyDescent="0.2"/>
    <row r="25223" hidden="1" x14ac:dyDescent="0.2"/>
    <row r="25224" hidden="1" x14ac:dyDescent="0.2"/>
    <row r="25225" hidden="1" x14ac:dyDescent="0.2"/>
    <row r="25226" hidden="1" x14ac:dyDescent="0.2"/>
    <row r="25227" hidden="1" x14ac:dyDescent="0.2"/>
    <row r="25228" hidden="1" x14ac:dyDescent="0.2"/>
    <row r="25229" hidden="1" x14ac:dyDescent="0.2"/>
    <row r="25230" hidden="1" x14ac:dyDescent="0.2"/>
    <row r="25231" hidden="1" x14ac:dyDescent="0.2"/>
    <row r="25232" hidden="1" x14ac:dyDescent="0.2"/>
    <row r="25233" hidden="1" x14ac:dyDescent="0.2"/>
    <row r="25234" hidden="1" x14ac:dyDescent="0.2"/>
    <row r="25235" hidden="1" x14ac:dyDescent="0.2"/>
    <row r="25236" hidden="1" x14ac:dyDescent="0.2"/>
    <row r="25237" hidden="1" x14ac:dyDescent="0.2"/>
    <row r="25238" hidden="1" x14ac:dyDescent="0.2"/>
    <row r="25239" hidden="1" x14ac:dyDescent="0.2"/>
    <row r="25240" hidden="1" x14ac:dyDescent="0.2"/>
    <row r="25241" hidden="1" x14ac:dyDescent="0.2"/>
    <row r="25242" hidden="1" x14ac:dyDescent="0.2"/>
    <row r="25243" hidden="1" x14ac:dyDescent="0.2"/>
    <row r="25244" hidden="1" x14ac:dyDescent="0.2"/>
    <row r="25245" hidden="1" x14ac:dyDescent="0.2"/>
    <row r="25246" hidden="1" x14ac:dyDescent="0.2"/>
    <row r="25247" hidden="1" x14ac:dyDescent="0.2"/>
    <row r="25248" hidden="1" x14ac:dyDescent="0.2"/>
    <row r="25249" hidden="1" x14ac:dyDescent="0.2"/>
    <row r="25250" hidden="1" x14ac:dyDescent="0.2"/>
    <row r="25251" hidden="1" x14ac:dyDescent="0.2"/>
    <row r="25252" hidden="1" x14ac:dyDescent="0.2"/>
    <row r="25253" hidden="1" x14ac:dyDescent="0.2"/>
    <row r="25254" hidden="1" x14ac:dyDescent="0.2"/>
    <row r="25255" hidden="1" x14ac:dyDescent="0.2"/>
    <row r="25256" hidden="1" x14ac:dyDescent="0.2"/>
    <row r="25257" hidden="1" x14ac:dyDescent="0.2"/>
    <row r="25258" hidden="1" x14ac:dyDescent="0.2"/>
    <row r="25259" hidden="1" x14ac:dyDescent="0.2"/>
    <row r="25260" hidden="1" x14ac:dyDescent="0.2"/>
    <row r="25261" hidden="1" x14ac:dyDescent="0.2"/>
    <row r="25262" hidden="1" x14ac:dyDescent="0.2"/>
    <row r="25263" hidden="1" x14ac:dyDescent="0.2"/>
    <row r="25264" hidden="1" x14ac:dyDescent="0.2"/>
    <row r="25265" hidden="1" x14ac:dyDescent="0.2"/>
    <row r="25266" hidden="1" x14ac:dyDescent="0.2"/>
    <row r="25267" hidden="1" x14ac:dyDescent="0.2"/>
    <row r="25268" hidden="1" x14ac:dyDescent="0.2"/>
    <row r="25269" hidden="1" x14ac:dyDescent="0.2"/>
    <row r="25270" hidden="1" x14ac:dyDescent="0.2"/>
    <row r="25271" hidden="1" x14ac:dyDescent="0.2"/>
    <row r="25272" hidden="1" x14ac:dyDescent="0.2"/>
    <row r="25273" hidden="1" x14ac:dyDescent="0.2"/>
    <row r="25274" hidden="1" x14ac:dyDescent="0.2"/>
    <row r="25275" hidden="1" x14ac:dyDescent="0.2"/>
    <row r="25276" hidden="1" x14ac:dyDescent="0.2"/>
    <row r="25277" hidden="1" x14ac:dyDescent="0.2"/>
    <row r="25278" hidden="1" x14ac:dyDescent="0.2"/>
    <row r="25279" hidden="1" x14ac:dyDescent="0.2"/>
    <row r="25280" hidden="1" x14ac:dyDescent="0.2"/>
    <row r="25281" hidden="1" x14ac:dyDescent="0.2"/>
    <row r="25282" hidden="1" x14ac:dyDescent="0.2"/>
    <row r="25283" hidden="1" x14ac:dyDescent="0.2"/>
    <row r="25284" hidden="1" x14ac:dyDescent="0.2"/>
    <row r="25285" hidden="1" x14ac:dyDescent="0.2"/>
    <row r="25286" hidden="1" x14ac:dyDescent="0.2"/>
    <row r="25287" hidden="1" x14ac:dyDescent="0.2"/>
    <row r="25288" hidden="1" x14ac:dyDescent="0.2"/>
    <row r="25289" hidden="1" x14ac:dyDescent="0.2"/>
    <row r="25290" hidden="1" x14ac:dyDescent="0.2"/>
    <row r="25291" hidden="1" x14ac:dyDescent="0.2"/>
    <row r="25292" hidden="1" x14ac:dyDescent="0.2"/>
    <row r="25293" hidden="1" x14ac:dyDescent="0.2"/>
    <row r="25294" hidden="1" x14ac:dyDescent="0.2"/>
    <row r="25295" hidden="1" x14ac:dyDescent="0.2"/>
    <row r="25296" hidden="1" x14ac:dyDescent="0.2"/>
    <row r="25297" hidden="1" x14ac:dyDescent="0.2"/>
    <row r="25298" hidden="1" x14ac:dyDescent="0.2"/>
    <row r="25299" hidden="1" x14ac:dyDescent="0.2"/>
    <row r="25300" hidden="1" x14ac:dyDescent="0.2"/>
    <row r="25301" hidden="1" x14ac:dyDescent="0.2"/>
    <row r="25302" hidden="1" x14ac:dyDescent="0.2"/>
    <row r="25303" hidden="1" x14ac:dyDescent="0.2"/>
    <row r="25304" hidden="1" x14ac:dyDescent="0.2"/>
    <row r="25305" hidden="1" x14ac:dyDescent="0.2"/>
    <row r="25306" hidden="1" x14ac:dyDescent="0.2"/>
    <row r="25307" hidden="1" x14ac:dyDescent="0.2"/>
    <row r="25308" hidden="1" x14ac:dyDescent="0.2"/>
    <row r="25309" hidden="1" x14ac:dyDescent="0.2"/>
    <row r="25310" hidden="1" x14ac:dyDescent="0.2"/>
    <row r="25311" hidden="1" x14ac:dyDescent="0.2"/>
    <row r="25312" hidden="1" x14ac:dyDescent="0.2"/>
    <row r="25313" hidden="1" x14ac:dyDescent="0.2"/>
    <row r="25314" hidden="1" x14ac:dyDescent="0.2"/>
    <row r="25315" hidden="1" x14ac:dyDescent="0.2"/>
    <row r="25316" hidden="1" x14ac:dyDescent="0.2"/>
    <row r="25317" hidden="1" x14ac:dyDescent="0.2"/>
    <row r="25318" hidden="1" x14ac:dyDescent="0.2"/>
    <row r="25319" hidden="1" x14ac:dyDescent="0.2"/>
    <row r="25320" hidden="1" x14ac:dyDescent="0.2"/>
    <row r="25321" hidden="1" x14ac:dyDescent="0.2"/>
    <row r="25322" hidden="1" x14ac:dyDescent="0.2"/>
    <row r="25323" hidden="1" x14ac:dyDescent="0.2"/>
    <row r="25324" hidden="1" x14ac:dyDescent="0.2"/>
    <row r="25325" hidden="1" x14ac:dyDescent="0.2"/>
    <row r="25326" hidden="1" x14ac:dyDescent="0.2"/>
    <row r="25327" hidden="1" x14ac:dyDescent="0.2"/>
    <row r="25328" hidden="1" x14ac:dyDescent="0.2"/>
    <row r="25329" hidden="1" x14ac:dyDescent="0.2"/>
    <row r="25330" hidden="1" x14ac:dyDescent="0.2"/>
    <row r="25331" hidden="1" x14ac:dyDescent="0.2"/>
    <row r="25332" hidden="1" x14ac:dyDescent="0.2"/>
    <row r="25333" hidden="1" x14ac:dyDescent="0.2"/>
    <row r="25334" hidden="1" x14ac:dyDescent="0.2"/>
    <row r="25335" hidden="1" x14ac:dyDescent="0.2"/>
    <row r="25336" hidden="1" x14ac:dyDescent="0.2"/>
    <row r="25337" hidden="1" x14ac:dyDescent="0.2"/>
    <row r="25338" hidden="1" x14ac:dyDescent="0.2"/>
    <row r="25339" hidden="1" x14ac:dyDescent="0.2"/>
    <row r="25340" hidden="1" x14ac:dyDescent="0.2"/>
    <row r="25341" hidden="1" x14ac:dyDescent="0.2"/>
    <row r="25342" hidden="1" x14ac:dyDescent="0.2"/>
    <row r="25343" hidden="1" x14ac:dyDescent="0.2"/>
    <row r="25344" hidden="1" x14ac:dyDescent="0.2"/>
    <row r="25345" hidden="1" x14ac:dyDescent="0.2"/>
    <row r="25346" hidden="1" x14ac:dyDescent="0.2"/>
    <row r="25347" hidden="1" x14ac:dyDescent="0.2"/>
    <row r="25348" hidden="1" x14ac:dyDescent="0.2"/>
    <row r="25349" hidden="1" x14ac:dyDescent="0.2"/>
    <row r="25350" hidden="1" x14ac:dyDescent="0.2"/>
    <row r="25351" hidden="1" x14ac:dyDescent="0.2"/>
    <row r="25352" hidden="1" x14ac:dyDescent="0.2"/>
    <row r="25353" hidden="1" x14ac:dyDescent="0.2"/>
    <row r="25354" hidden="1" x14ac:dyDescent="0.2"/>
    <row r="25355" hidden="1" x14ac:dyDescent="0.2"/>
    <row r="25356" hidden="1" x14ac:dyDescent="0.2"/>
    <row r="25357" hidden="1" x14ac:dyDescent="0.2"/>
    <row r="25358" hidden="1" x14ac:dyDescent="0.2"/>
    <row r="25359" hidden="1" x14ac:dyDescent="0.2"/>
    <row r="25360" hidden="1" x14ac:dyDescent="0.2"/>
    <row r="25361" hidden="1" x14ac:dyDescent="0.2"/>
    <row r="25362" hidden="1" x14ac:dyDescent="0.2"/>
    <row r="25363" hidden="1" x14ac:dyDescent="0.2"/>
    <row r="25364" hidden="1" x14ac:dyDescent="0.2"/>
    <row r="25365" hidden="1" x14ac:dyDescent="0.2"/>
    <row r="25366" hidden="1" x14ac:dyDescent="0.2"/>
    <row r="25367" hidden="1" x14ac:dyDescent="0.2"/>
    <row r="25368" hidden="1" x14ac:dyDescent="0.2"/>
    <row r="25369" hidden="1" x14ac:dyDescent="0.2"/>
    <row r="25370" hidden="1" x14ac:dyDescent="0.2"/>
    <row r="25371" hidden="1" x14ac:dyDescent="0.2"/>
    <row r="25372" hidden="1" x14ac:dyDescent="0.2"/>
    <row r="25373" hidden="1" x14ac:dyDescent="0.2"/>
    <row r="25374" hidden="1" x14ac:dyDescent="0.2"/>
    <row r="25375" hidden="1" x14ac:dyDescent="0.2"/>
    <row r="25376" hidden="1" x14ac:dyDescent="0.2"/>
    <row r="25377" hidden="1" x14ac:dyDescent="0.2"/>
    <row r="25378" hidden="1" x14ac:dyDescent="0.2"/>
    <row r="25379" hidden="1" x14ac:dyDescent="0.2"/>
    <row r="25380" hidden="1" x14ac:dyDescent="0.2"/>
    <row r="25381" hidden="1" x14ac:dyDescent="0.2"/>
    <row r="25382" hidden="1" x14ac:dyDescent="0.2"/>
    <row r="25383" hidden="1" x14ac:dyDescent="0.2"/>
    <row r="25384" hidden="1" x14ac:dyDescent="0.2"/>
    <row r="25385" hidden="1" x14ac:dyDescent="0.2"/>
    <row r="25386" hidden="1" x14ac:dyDescent="0.2"/>
    <row r="25387" hidden="1" x14ac:dyDescent="0.2"/>
    <row r="25388" hidden="1" x14ac:dyDescent="0.2"/>
    <row r="25389" hidden="1" x14ac:dyDescent="0.2"/>
    <row r="25390" hidden="1" x14ac:dyDescent="0.2"/>
    <row r="25391" hidden="1" x14ac:dyDescent="0.2"/>
    <row r="25392" hidden="1" x14ac:dyDescent="0.2"/>
    <row r="25393" hidden="1" x14ac:dyDescent="0.2"/>
    <row r="25394" hidden="1" x14ac:dyDescent="0.2"/>
    <row r="25395" hidden="1" x14ac:dyDescent="0.2"/>
    <row r="25396" hidden="1" x14ac:dyDescent="0.2"/>
    <row r="25397" hidden="1" x14ac:dyDescent="0.2"/>
    <row r="25398" hidden="1" x14ac:dyDescent="0.2"/>
    <row r="25399" hidden="1" x14ac:dyDescent="0.2"/>
    <row r="25400" hidden="1" x14ac:dyDescent="0.2"/>
    <row r="25401" hidden="1" x14ac:dyDescent="0.2"/>
    <row r="25402" hidden="1" x14ac:dyDescent="0.2"/>
    <row r="25403" hidden="1" x14ac:dyDescent="0.2"/>
    <row r="25404" hidden="1" x14ac:dyDescent="0.2"/>
    <row r="25405" hidden="1" x14ac:dyDescent="0.2"/>
    <row r="25406" hidden="1" x14ac:dyDescent="0.2"/>
    <row r="25407" hidden="1" x14ac:dyDescent="0.2"/>
    <row r="25408" hidden="1" x14ac:dyDescent="0.2"/>
    <row r="25409" hidden="1" x14ac:dyDescent="0.2"/>
    <row r="25410" hidden="1" x14ac:dyDescent="0.2"/>
    <row r="25411" hidden="1" x14ac:dyDescent="0.2"/>
    <row r="25412" hidden="1" x14ac:dyDescent="0.2"/>
    <row r="25413" hidden="1" x14ac:dyDescent="0.2"/>
    <row r="25414" hidden="1" x14ac:dyDescent="0.2"/>
    <row r="25415" hidden="1" x14ac:dyDescent="0.2"/>
    <row r="25416" hidden="1" x14ac:dyDescent="0.2"/>
    <row r="25417" hidden="1" x14ac:dyDescent="0.2"/>
    <row r="25418" hidden="1" x14ac:dyDescent="0.2"/>
    <row r="25419" hidden="1" x14ac:dyDescent="0.2"/>
    <row r="25420" hidden="1" x14ac:dyDescent="0.2"/>
    <row r="25421" hidden="1" x14ac:dyDescent="0.2"/>
    <row r="25422" hidden="1" x14ac:dyDescent="0.2"/>
    <row r="25423" hidden="1" x14ac:dyDescent="0.2"/>
    <row r="25424" hidden="1" x14ac:dyDescent="0.2"/>
    <row r="25425" hidden="1" x14ac:dyDescent="0.2"/>
    <row r="25426" hidden="1" x14ac:dyDescent="0.2"/>
    <row r="25427" hidden="1" x14ac:dyDescent="0.2"/>
    <row r="25428" hidden="1" x14ac:dyDescent="0.2"/>
    <row r="25429" hidden="1" x14ac:dyDescent="0.2"/>
    <row r="25430" hidden="1" x14ac:dyDescent="0.2"/>
    <row r="25431" hidden="1" x14ac:dyDescent="0.2"/>
    <row r="25432" hidden="1" x14ac:dyDescent="0.2"/>
    <row r="25433" hidden="1" x14ac:dyDescent="0.2"/>
    <row r="25434" hidden="1" x14ac:dyDescent="0.2"/>
    <row r="25435" hidden="1" x14ac:dyDescent="0.2"/>
    <row r="25436" hidden="1" x14ac:dyDescent="0.2"/>
    <row r="25437" hidden="1" x14ac:dyDescent="0.2"/>
    <row r="25438" hidden="1" x14ac:dyDescent="0.2"/>
    <row r="25439" hidden="1" x14ac:dyDescent="0.2"/>
    <row r="25440" hidden="1" x14ac:dyDescent="0.2"/>
    <row r="25441" hidden="1" x14ac:dyDescent="0.2"/>
    <row r="25442" hidden="1" x14ac:dyDescent="0.2"/>
    <row r="25443" hidden="1" x14ac:dyDescent="0.2"/>
    <row r="25444" hidden="1" x14ac:dyDescent="0.2"/>
    <row r="25445" hidden="1" x14ac:dyDescent="0.2"/>
    <row r="25446" hidden="1" x14ac:dyDescent="0.2"/>
    <row r="25447" hidden="1" x14ac:dyDescent="0.2"/>
    <row r="25448" hidden="1" x14ac:dyDescent="0.2"/>
    <row r="25449" hidden="1" x14ac:dyDescent="0.2"/>
    <row r="25450" hidden="1" x14ac:dyDescent="0.2"/>
    <row r="25451" hidden="1" x14ac:dyDescent="0.2"/>
    <row r="25452" hidden="1" x14ac:dyDescent="0.2"/>
    <row r="25453" hidden="1" x14ac:dyDescent="0.2"/>
    <row r="25454" hidden="1" x14ac:dyDescent="0.2"/>
    <row r="25455" hidden="1" x14ac:dyDescent="0.2"/>
    <row r="25456" hidden="1" x14ac:dyDescent="0.2"/>
    <row r="25457" hidden="1" x14ac:dyDescent="0.2"/>
    <row r="25458" hidden="1" x14ac:dyDescent="0.2"/>
    <row r="25459" hidden="1" x14ac:dyDescent="0.2"/>
    <row r="25460" hidden="1" x14ac:dyDescent="0.2"/>
    <row r="25461" hidden="1" x14ac:dyDescent="0.2"/>
    <row r="25462" hidden="1" x14ac:dyDescent="0.2"/>
    <row r="25463" hidden="1" x14ac:dyDescent="0.2"/>
    <row r="25464" hidden="1" x14ac:dyDescent="0.2"/>
    <row r="25465" hidden="1" x14ac:dyDescent="0.2"/>
    <row r="25466" hidden="1" x14ac:dyDescent="0.2"/>
    <row r="25467" hidden="1" x14ac:dyDescent="0.2"/>
    <row r="25468" hidden="1" x14ac:dyDescent="0.2"/>
    <row r="25469" hidden="1" x14ac:dyDescent="0.2"/>
    <row r="25470" hidden="1" x14ac:dyDescent="0.2"/>
    <row r="25471" hidden="1" x14ac:dyDescent="0.2"/>
    <row r="25472" hidden="1" x14ac:dyDescent="0.2"/>
    <row r="25473" hidden="1" x14ac:dyDescent="0.2"/>
    <row r="25474" hidden="1" x14ac:dyDescent="0.2"/>
    <row r="25475" hidden="1" x14ac:dyDescent="0.2"/>
    <row r="25476" hidden="1" x14ac:dyDescent="0.2"/>
    <row r="25477" hidden="1" x14ac:dyDescent="0.2"/>
    <row r="25478" hidden="1" x14ac:dyDescent="0.2"/>
    <row r="25479" hidden="1" x14ac:dyDescent="0.2"/>
    <row r="25480" hidden="1" x14ac:dyDescent="0.2"/>
    <row r="25481" hidden="1" x14ac:dyDescent="0.2"/>
    <row r="25482" hidden="1" x14ac:dyDescent="0.2"/>
    <row r="25483" hidden="1" x14ac:dyDescent="0.2"/>
    <row r="25484" hidden="1" x14ac:dyDescent="0.2"/>
    <row r="25485" hidden="1" x14ac:dyDescent="0.2"/>
    <row r="25486" hidden="1" x14ac:dyDescent="0.2"/>
    <row r="25487" hidden="1" x14ac:dyDescent="0.2"/>
    <row r="25488" hidden="1" x14ac:dyDescent="0.2"/>
    <row r="25489" hidden="1" x14ac:dyDescent="0.2"/>
    <row r="25490" hidden="1" x14ac:dyDescent="0.2"/>
    <row r="25491" hidden="1" x14ac:dyDescent="0.2"/>
    <row r="25492" hidden="1" x14ac:dyDescent="0.2"/>
    <row r="25493" hidden="1" x14ac:dyDescent="0.2"/>
    <row r="25494" hidden="1" x14ac:dyDescent="0.2"/>
    <row r="25495" hidden="1" x14ac:dyDescent="0.2"/>
    <row r="25496" hidden="1" x14ac:dyDescent="0.2"/>
    <row r="25497" hidden="1" x14ac:dyDescent="0.2"/>
    <row r="25498" hidden="1" x14ac:dyDescent="0.2"/>
    <row r="25499" hidden="1" x14ac:dyDescent="0.2"/>
    <row r="25500" hidden="1" x14ac:dyDescent="0.2"/>
    <row r="25501" hidden="1" x14ac:dyDescent="0.2"/>
    <row r="25502" hidden="1" x14ac:dyDescent="0.2"/>
    <row r="25503" hidden="1" x14ac:dyDescent="0.2"/>
    <row r="25504" hidden="1" x14ac:dyDescent="0.2"/>
    <row r="25505" hidden="1" x14ac:dyDescent="0.2"/>
    <row r="25506" hidden="1" x14ac:dyDescent="0.2"/>
    <row r="25507" hidden="1" x14ac:dyDescent="0.2"/>
    <row r="25508" hidden="1" x14ac:dyDescent="0.2"/>
    <row r="25509" hidden="1" x14ac:dyDescent="0.2"/>
    <row r="25510" hidden="1" x14ac:dyDescent="0.2"/>
    <row r="25511" hidden="1" x14ac:dyDescent="0.2"/>
    <row r="25512" hidden="1" x14ac:dyDescent="0.2"/>
    <row r="25513" hidden="1" x14ac:dyDescent="0.2"/>
    <row r="25514" hidden="1" x14ac:dyDescent="0.2"/>
    <row r="25515" hidden="1" x14ac:dyDescent="0.2"/>
    <row r="25516" hidden="1" x14ac:dyDescent="0.2"/>
    <row r="25517" hidden="1" x14ac:dyDescent="0.2"/>
    <row r="25518" hidden="1" x14ac:dyDescent="0.2"/>
    <row r="25519" hidden="1" x14ac:dyDescent="0.2"/>
    <row r="25520" hidden="1" x14ac:dyDescent="0.2"/>
    <row r="25521" hidden="1" x14ac:dyDescent="0.2"/>
    <row r="25522" hidden="1" x14ac:dyDescent="0.2"/>
    <row r="25523" hidden="1" x14ac:dyDescent="0.2"/>
    <row r="25524" hidden="1" x14ac:dyDescent="0.2"/>
    <row r="25525" hidden="1" x14ac:dyDescent="0.2"/>
    <row r="25526" hidden="1" x14ac:dyDescent="0.2"/>
    <row r="25527" hidden="1" x14ac:dyDescent="0.2"/>
    <row r="25528" hidden="1" x14ac:dyDescent="0.2"/>
    <row r="25529" hidden="1" x14ac:dyDescent="0.2"/>
    <row r="25530" hidden="1" x14ac:dyDescent="0.2"/>
    <row r="25531" hidden="1" x14ac:dyDescent="0.2"/>
    <row r="25532" hidden="1" x14ac:dyDescent="0.2"/>
    <row r="25533" hidden="1" x14ac:dyDescent="0.2"/>
    <row r="25534" hidden="1" x14ac:dyDescent="0.2"/>
    <row r="25535" hidden="1" x14ac:dyDescent="0.2"/>
    <row r="25536" hidden="1" x14ac:dyDescent="0.2"/>
    <row r="25537" hidden="1" x14ac:dyDescent="0.2"/>
    <row r="25538" hidden="1" x14ac:dyDescent="0.2"/>
    <row r="25539" hidden="1" x14ac:dyDescent="0.2"/>
    <row r="25540" hidden="1" x14ac:dyDescent="0.2"/>
    <row r="25541" hidden="1" x14ac:dyDescent="0.2"/>
    <row r="25542" hidden="1" x14ac:dyDescent="0.2"/>
    <row r="25543" hidden="1" x14ac:dyDescent="0.2"/>
    <row r="25544" hidden="1" x14ac:dyDescent="0.2"/>
    <row r="25545" hidden="1" x14ac:dyDescent="0.2"/>
    <row r="25546" hidden="1" x14ac:dyDescent="0.2"/>
    <row r="25547" hidden="1" x14ac:dyDescent="0.2"/>
    <row r="25548" hidden="1" x14ac:dyDescent="0.2"/>
    <row r="25549" hidden="1" x14ac:dyDescent="0.2"/>
    <row r="25550" hidden="1" x14ac:dyDescent="0.2"/>
    <row r="25551" hidden="1" x14ac:dyDescent="0.2"/>
    <row r="25552" hidden="1" x14ac:dyDescent="0.2"/>
    <row r="25553" hidden="1" x14ac:dyDescent="0.2"/>
    <row r="25554" hidden="1" x14ac:dyDescent="0.2"/>
    <row r="25555" hidden="1" x14ac:dyDescent="0.2"/>
    <row r="25556" hidden="1" x14ac:dyDescent="0.2"/>
    <row r="25557" hidden="1" x14ac:dyDescent="0.2"/>
    <row r="25558" hidden="1" x14ac:dyDescent="0.2"/>
    <row r="25559" hidden="1" x14ac:dyDescent="0.2"/>
    <row r="25560" hidden="1" x14ac:dyDescent="0.2"/>
    <row r="25561" hidden="1" x14ac:dyDescent="0.2"/>
    <row r="25562" hidden="1" x14ac:dyDescent="0.2"/>
    <row r="25563" hidden="1" x14ac:dyDescent="0.2"/>
    <row r="25564" hidden="1" x14ac:dyDescent="0.2"/>
    <row r="25565" hidden="1" x14ac:dyDescent="0.2"/>
    <row r="25566" hidden="1" x14ac:dyDescent="0.2"/>
    <row r="25567" hidden="1" x14ac:dyDescent="0.2"/>
    <row r="25568" hidden="1" x14ac:dyDescent="0.2"/>
    <row r="25569" hidden="1" x14ac:dyDescent="0.2"/>
    <row r="25570" hidden="1" x14ac:dyDescent="0.2"/>
    <row r="25571" hidden="1" x14ac:dyDescent="0.2"/>
    <row r="25572" hidden="1" x14ac:dyDescent="0.2"/>
    <row r="25573" hidden="1" x14ac:dyDescent="0.2"/>
    <row r="25574" hidden="1" x14ac:dyDescent="0.2"/>
    <row r="25575" hidden="1" x14ac:dyDescent="0.2"/>
    <row r="25576" hidden="1" x14ac:dyDescent="0.2"/>
    <row r="25577" hidden="1" x14ac:dyDescent="0.2"/>
    <row r="25578" hidden="1" x14ac:dyDescent="0.2"/>
    <row r="25579" hidden="1" x14ac:dyDescent="0.2"/>
    <row r="25580" hidden="1" x14ac:dyDescent="0.2"/>
    <row r="25581" hidden="1" x14ac:dyDescent="0.2"/>
    <row r="25582" hidden="1" x14ac:dyDescent="0.2"/>
    <row r="25583" hidden="1" x14ac:dyDescent="0.2"/>
    <row r="25584" hidden="1" x14ac:dyDescent="0.2"/>
    <row r="25585" hidden="1" x14ac:dyDescent="0.2"/>
    <row r="25586" hidden="1" x14ac:dyDescent="0.2"/>
    <row r="25587" hidden="1" x14ac:dyDescent="0.2"/>
    <row r="25588" hidden="1" x14ac:dyDescent="0.2"/>
    <row r="25589" hidden="1" x14ac:dyDescent="0.2"/>
    <row r="25590" hidden="1" x14ac:dyDescent="0.2"/>
    <row r="25591" hidden="1" x14ac:dyDescent="0.2"/>
    <row r="25592" hidden="1" x14ac:dyDescent="0.2"/>
    <row r="25593" hidden="1" x14ac:dyDescent="0.2"/>
    <row r="25594" hidden="1" x14ac:dyDescent="0.2"/>
    <row r="25595" hidden="1" x14ac:dyDescent="0.2"/>
    <row r="25596" hidden="1" x14ac:dyDescent="0.2"/>
    <row r="25597" hidden="1" x14ac:dyDescent="0.2"/>
    <row r="25598" hidden="1" x14ac:dyDescent="0.2"/>
    <row r="25599" hidden="1" x14ac:dyDescent="0.2"/>
    <row r="25600" hidden="1" x14ac:dyDescent="0.2"/>
    <row r="25601" hidden="1" x14ac:dyDescent="0.2"/>
    <row r="25602" hidden="1" x14ac:dyDescent="0.2"/>
    <row r="25603" hidden="1" x14ac:dyDescent="0.2"/>
    <row r="25604" hidden="1" x14ac:dyDescent="0.2"/>
    <row r="25605" hidden="1" x14ac:dyDescent="0.2"/>
    <row r="25606" hidden="1" x14ac:dyDescent="0.2"/>
    <row r="25607" hidden="1" x14ac:dyDescent="0.2"/>
    <row r="25608" hidden="1" x14ac:dyDescent="0.2"/>
    <row r="25609" hidden="1" x14ac:dyDescent="0.2"/>
    <row r="25610" hidden="1" x14ac:dyDescent="0.2"/>
    <row r="25611" hidden="1" x14ac:dyDescent="0.2"/>
    <row r="25612" hidden="1" x14ac:dyDescent="0.2"/>
    <row r="25613" hidden="1" x14ac:dyDescent="0.2"/>
    <row r="25614" hidden="1" x14ac:dyDescent="0.2"/>
    <row r="25615" hidden="1" x14ac:dyDescent="0.2"/>
    <row r="25616" hidden="1" x14ac:dyDescent="0.2"/>
    <row r="25617" hidden="1" x14ac:dyDescent="0.2"/>
    <row r="25618" hidden="1" x14ac:dyDescent="0.2"/>
    <row r="25619" hidden="1" x14ac:dyDescent="0.2"/>
    <row r="25620" hidden="1" x14ac:dyDescent="0.2"/>
    <row r="25621" hidden="1" x14ac:dyDescent="0.2"/>
    <row r="25622" hidden="1" x14ac:dyDescent="0.2"/>
    <row r="25623" hidden="1" x14ac:dyDescent="0.2"/>
    <row r="25624" hidden="1" x14ac:dyDescent="0.2"/>
    <row r="25625" hidden="1" x14ac:dyDescent="0.2"/>
    <row r="25626" hidden="1" x14ac:dyDescent="0.2"/>
    <row r="25627" hidden="1" x14ac:dyDescent="0.2"/>
    <row r="25628" hidden="1" x14ac:dyDescent="0.2"/>
    <row r="25629" hidden="1" x14ac:dyDescent="0.2"/>
    <row r="25630" hidden="1" x14ac:dyDescent="0.2"/>
    <row r="25631" hidden="1" x14ac:dyDescent="0.2"/>
    <row r="25632" hidden="1" x14ac:dyDescent="0.2"/>
    <row r="25633" hidden="1" x14ac:dyDescent="0.2"/>
    <row r="25634" hidden="1" x14ac:dyDescent="0.2"/>
    <row r="25635" hidden="1" x14ac:dyDescent="0.2"/>
    <row r="25636" hidden="1" x14ac:dyDescent="0.2"/>
    <row r="25637" hidden="1" x14ac:dyDescent="0.2"/>
    <row r="25638" hidden="1" x14ac:dyDescent="0.2"/>
    <row r="25639" hidden="1" x14ac:dyDescent="0.2"/>
    <row r="25640" hidden="1" x14ac:dyDescent="0.2"/>
    <row r="25641" hidden="1" x14ac:dyDescent="0.2"/>
    <row r="25642" hidden="1" x14ac:dyDescent="0.2"/>
    <row r="25643" hidden="1" x14ac:dyDescent="0.2"/>
    <row r="25644" hidden="1" x14ac:dyDescent="0.2"/>
    <row r="25645" hidden="1" x14ac:dyDescent="0.2"/>
    <row r="25646" hidden="1" x14ac:dyDescent="0.2"/>
    <row r="25647" hidden="1" x14ac:dyDescent="0.2"/>
    <row r="25648" hidden="1" x14ac:dyDescent="0.2"/>
    <row r="25649" hidden="1" x14ac:dyDescent="0.2"/>
    <row r="25650" hidden="1" x14ac:dyDescent="0.2"/>
    <row r="25651" hidden="1" x14ac:dyDescent="0.2"/>
    <row r="25652" hidden="1" x14ac:dyDescent="0.2"/>
    <row r="25653" hidden="1" x14ac:dyDescent="0.2"/>
    <row r="25654" hidden="1" x14ac:dyDescent="0.2"/>
    <row r="25655" hidden="1" x14ac:dyDescent="0.2"/>
    <row r="25656" hidden="1" x14ac:dyDescent="0.2"/>
    <row r="25657" hidden="1" x14ac:dyDescent="0.2"/>
    <row r="25658" hidden="1" x14ac:dyDescent="0.2"/>
    <row r="25659" hidden="1" x14ac:dyDescent="0.2"/>
    <row r="25660" hidden="1" x14ac:dyDescent="0.2"/>
    <row r="25661" hidden="1" x14ac:dyDescent="0.2"/>
    <row r="25662" hidden="1" x14ac:dyDescent="0.2"/>
    <row r="25663" hidden="1" x14ac:dyDescent="0.2"/>
    <row r="25664" hidden="1" x14ac:dyDescent="0.2"/>
    <row r="25665" hidden="1" x14ac:dyDescent="0.2"/>
    <row r="25666" hidden="1" x14ac:dyDescent="0.2"/>
    <row r="25667" hidden="1" x14ac:dyDescent="0.2"/>
    <row r="25668" hidden="1" x14ac:dyDescent="0.2"/>
    <row r="25669" hidden="1" x14ac:dyDescent="0.2"/>
    <row r="25670" hidden="1" x14ac:dyDescent="0.2"/>
    <row r="25671" hidden="1" x14ac:dyDescent="0.2"/>
    <row r="25672" hidden="1" x14ac:dyDescent="0.2"/>
    <row r="25673" hidden="1" x14ac:dyDescent="0.2"/>
    <row r="25674" hidden="1" x14ac:dyDescent="0.2"/>
    <row r="25675" hidden="1" x14ac:dyDescent="0.2"/>
    <row r="25676" hidden="1" x14ac:dyDescent="0.2"/>
    <row r="25677" hidden="1" x14ac:dyDescent="0.2"/>
    <row r="25678" hidden="1" x14ac:dyDescent="0.2"/>
    <row r="25679" hidden="1" x14ac:dyDescent="0.2"/>
    <row r="25680" hidden="1" x14ac:dyDescent="0.2"/>
    <row r="25681" hidden="1" x14ac:dyDescent="0.2"/>
    <row r="25682" hidden="1" x14ac:dyDescent="0.2"/>
    <row r="25683" hidden="1" x14ac:dyDescent="0.2"/>
    <row r="25684" hidden="1" x14ac:dyDescent="0.2"/>
    <row r="25685" hidden="1" x14ac:dyDescent="0.2"/>
    <row r="25686" hidden="1" x14ac:dyDescent="0.2"/>
    <row r="25687" hidden="1" x14ac:dyDescent="0.2"/>
    <row r="25688" hidden="1" x14ac:dyDescent="0.2"/>
    <row r="25689" hidden="1" x14ac:dyDescent="0.2"/>
    <row r="25690" hidden="1" x14ac:dyDescent="0.2"/>
    <row r="25691" hidden="1" x14ac:dyDescent="0.2"/>
    <row r="25692" hidden="1" x14ac:dyDescent="0.2"/>
    <row r="25693" hidden="1" x14ac:dyDescent="0.2"/>
    <row r="25694" hidden="1" x14ac:dyDescent="0.2"/>
    <row r="25695" hidden="1" x14ac:dyDescent="0.2"/>
    <row r="25696" hidden="1" x14ac:dyDescent="0.2"/>
    <row r="25697" hidden="1" x14ac:dyDescent="0.2"/>
    <row r="25698" hidden="1" x14ac:dyDescent="0.2"/>
    <row r="25699" hidden="1" x14ac:dyDescent="0.2"/>
    <row r="25700" hidden="1" x14ac:dyDescent="0.2"/>
    <row r="25701" hidden="1" x14ac:dyDescent="0.2"/>
    <row r="25702" hidden="1" x14ac:dyDescent="0.2"/>
    <row r="25703" hidden="1" x14ac:dyDescent="0.2"/>
    <row r="25704" hidden="1" x14ac:dyDescent="0.2"/>
    <row r="25705" hidden="1" x14ac:dyDescent="0.2"/>
    <row r="25706" hidden="1" x14ac:dyDescent="0.2"/>
    <row r="25707" hidden="1" x14ac:dyDescent="0.2"/>
    <row r="25708" hidden="1" x14ac:dyDescent="0.2"/>
    <row r="25709" hidden="1" x14ac:dyDescent="0.2"/>
    <row r="25710" hidden="1" x14ac:dyDescent="0.2"/>
    <row r="25711" hidden="1" x14ac:dyDescent="0.2"/>
    <row r="25712" hidden="1" x14ac:dyDescent="0.2"/>
    <row r="25713" hidden="1" x14ac:dyDescent="0.2"/>
    <row r="25714" hidden="1" x14ac:dyDescent="0.2"/>
    <row r="25715" hidden="1" x14ac:dyDescent="0.2"/>
    <row r="25716" hidden="1" x14ac:dyDescent="0.2"/>
    <row r="25717" hidden="1" x14ac:dyDescent="0.2"/>
    <row r="25718" hidden="1" x14ac:dyDescent="0.2"/>
    <row r="25719" hidden="1" x14ac:dyDescent="0.2"/>
    <row r="25720" hidden="1" x14ac:dyDescent="0.2"/>
    <row r="25721" hidden="1" x14ac:dyDescent="0.2"/>
    <row r="25722" hidden="1" x14ac:dyDescent="0.2"/>
    <row r="25723" hidden="1" x14ac:dyDescent="0.2"/>
    <row r="25724" hidden="1" x14ac:dyDescent="0.2"/>
    <row r="25725" hidden="1" x14ac:dyDescent="0.2"/>
    <row r="25726" hidden="1" x14ac:dyDescent="0.2"/>
    <row r="25727" hidden="1" x14ac:dyDescent="0.2"/>
    <row r="25728" hidden="1" x14ac:dyDescent="0.2"/>
    <row r="25729" hidden="1" x14ac:dyDescent="0.2"/>
    <row r="25730" hidden="1" x14ac:dyDescent="0.2"/>
    <row r="25731" hidden="1" x14ac:dyDescent="0.2"/>
    <row r="25732" hidden="1" x14ac:dyDescent="0.2"/>
    <row r="25733" hidden="1" x14ac:dyDescent="0.2"/>
    <row r="25734" hidden="1" x14ac:dyDescent="0.2"/>
    <row r="25735" hidden="1" x14ac:dyDescent="0.2"/>
    <row r="25736" hidden="1" x14ac:dyDescent="0.2"/>
    <row r="25737" hidden="1" x14ac:dyDescent="0.2"/>
    <row r="25738" hidden="1" x14ac:dyDescent="0.2"/>
    <row r="25739" hidden="1" x14ac:dyDescent="0.2"/>
    <row r="25740" hidden="1" x14ac:dyDescent="0.2"/>
    <row r="25741" hidden="1" x14ac:dyDescent="0.2"/>
    <row r="25742" hidden="1" x14ac:dyDescent="0.2"/>
    <row r="25743" hidden="1" x14ac:dyDescent="0.2"/>
    <row r="25744" hidden="1" x14ac:dyDescent="0.2"/>
    <row r="25745" hidden="1" x14ac:dyDescent="0.2"/>
    <row r="25746" hidden="1" x14ac:dyDescent="0.2"/>
    <row r="25747" hidden="1" x14ac:dyDescent="0.2"/>
    <row r="25748" hidden="1" x14ac:dyDescent="0.2"/>
    <row r="25749" hidden="1" x14ac:dyDescent="0.2"/>
    <row r="25750" hidden="1" x14ac:dyDescent="0.2"/>
    <row r="25751" hidden="1" x14ac:dyDescent="0.2"/>
    <row r="25752" hidden="1" x14ac:dyDescent="0.2"/>
    <row r="25753" hidden="1" x14ac:dyDescent="0.2"/>
    <row r="25754" hidden="1" x14ac:dyDescent="0.2"/>
    <row r="25755" hidden="1" x14ac:dyDescent="0.2"/>
    <row r="25756" hidden="1" x14ac:dyDescent="0.2"/>
    <row r="25757" hidden="1" x14ac:dyDescent="0.2"/>
    <row r="25758" hidden="1" x14ac:dyDescent="0.2"/>
    <row r="25759" hidden="1" x14ac:dyDescent="0.2"/>
    <row r="25760" hidden="1" x14ac:dyDescent="0.2"/>
    <row r="25761" hidden="1" x14ac:dyDescent="0.2"/>
    <row r="25762" hidden="1" x14ac:dyDescent="0.2"/>
    <row r="25763" hidden="1" x14ac:dyDescent="0.2"/>
    <row r="25764" hidden="1" x14ac:dyDescent="0.2"/>
    <row r="25765" hidden="1" x14ac:dyDescent="0.2"/>
    <row r="25766" hidden="1" x14ac:dyDescent="0.2"/>
    <row r="25767" hidden="1" x14ac:dyDescent="0.2"/>
    <row r="25768" hidden="1" x14ac:dyDescent="0.2"/>
    <row r="25769" hidden="1" x14ac:dyDescent="0.2"/>
    <row r="25770" hidden="1" x14ac:dyDescent="0.2"/>
    <row r="25771" hidden="1" x14ac:dyDescent="0.2"/>
    <row r="25772" hidden="1" x14ac:dyDescent="0.2"/>
    <row r="25773" hidden="1" x14ac:dyDescent="0.2"/>
    <row r="25774" hidden="1" x14ac:dyDescent="0.2"/>
    <row r="25775" hidden="1" x14ac:dyDescent="0.2"/>
    <row r="25776" hidden="1" x14ac:dyDescent="0.2"/>
    <row r="25777" hidden="1" x14ac:dyDescent="0.2"/>
    <row r="25778" hidden="1" x14ac:dyDescent="0.2"/>
    <row r="25779" hidden="1" x14ac:dyDescent="0.2"/>
    <row r="25780" hidden="1" x14ac:dyDescent="0.2"/>
    <row r="25781" hidden="1" x14ac:dyDescent="0.2"/>
    <row r="25782" hidden="1" x14ac:dyDescent="0.2"/>
    <row r="25783" hidden="1" x14ac:dyDescent="0.2"/>
    <row r="25784" hidden="1" x14ac:dyDescent="0.2"/>
    <row r="25785" hidden="1" x14ac:dyDescent="0.2"/>
    <row r="25786" hidden="1" x14ac:dyDescent="0.2"/>
    <row r="25787" hidden="1" x14ac:dyDescent="0.2"/>
    <row r="25788" hidden="1" x14ac:dyDescent="0.2"/>
    <row r="25789" hidden="1" x14ac:dyDescent="0.2"/>
    <row r="25790" hidden="1" x14ac:dyDescent="0.2"/>
    <row r="25791" hidden="1" x14ac:dyDescent="0.2"/>
    <row r="25792" hidden="1" x14ac:dyDescent="0.2"/>
    <row r="25793" hidden="1" x14ac:dyDescent="0.2"/>
    <row r="25794" hidden="1" x14ac:dyDescent="0.2"/>
    <row r="25795" hidden="1" x14ac:dyDescent="0.2"/>
    <row r="25796" hidden="1" x14ac:dyDescent="0.2"/>
    <row r="25797" hidden="1" x14ac:dyDescent="0.2"/>
    <row r="25798" hidden="1" x14ac:dyDescent="0.2"/>
    <row r="25799" hidden="1" x14ac:dyDescent="0.2"/>
    <row r="25800" hidden="1" x14ac:dyDescent="0.2"/>
    <row r="25801" hidden="1" x14ac:dyDescent="0.2"/>
    <row r="25802" hidden="1" x14ac:dyDescent="0.2"/>
    <row r="25803" hidden="1" x14ac:dyDescent="0.2"/>
    <row r="25804" hidden="1" x14ac:dyDescent="0.2"/>
    <row r="25805" hidden="1" x14ac:dyDescent="0.2"/>
    <row r="25806" hidden="1" x14ac:dyDescent="0.2"/>
    <row r="25807" hidden="1" x14ac:dyDescent="0.2"/>
    <row r="25808" hidden="1" x14ac:dyDescent="0.2"/>
    <row r="25809" hidden="1" x14ac:dyDescent="0.2"/>
    <row r="25810" hidden="1" x14ac:dyDescent="0.2"/>
    <row r="25811" hidden="1" x14ac:dyDescent="0.2"/>
    <row r="25812" hidden="1" x14ac:dyDescent="0.2"/>
    <row r="25813" hidden="1" x14ac:dyDescent="0.2"/>
    <row r="25814" hidden="1" x14ac:dyDescent="0.2"/>
    <row r="25815" hidden="1" x14ac:dyDescent="0.2"/>
    <row r="25816" hidden="1" x14ac:dyDescent="0.2"/>
    <row r="25817" hidden="1" x14ac:dyDescent="0.2"/>
    <row r="25818" hidden="1" x14ac:dyDescent="0.2"/>
    <row r="25819" hidden="1" x14ac:dyDescent="0.2"/>
    <row r="25820" hidden="1" x14ac:dyDescent="0.2"/>
    <row r="25821" hidden="1" x14ac:dyDescent="0.2"/>
    <row r="25822" hidden="1" x14ac:dyDescent="0.2"/>
    <row r="25823" hidden="1" x14ac:dyDescent="0.2"/>
    <row r="25824" hidden="1" x14ac:dyDescent="0.2"/>
    <row r="25825" hidden="1" x14ac:dyDescent="0.2"/>
    <row r="25826" hidden="1" x14ac:dyDescent="0.2"/>
    <row r="25827" hidden="1" x14ac:dyDescent="0.2"/>
    <row r="25828" hidden="1" x14ac:dyDescent="0.2"/>
    <row r="25829" hidden="1" x14ac:dyDescent="0.2"/>
    <row r="25830" hidden="1" x14ac:dyDescent="0.2"/>
    <row r="25831" hidden="1" x14ac:dyDescent="0.2"/>
    <row r="25832" hidden="1" x14ac:dyDescent="0.2"/>
    <row r="25833" hidden="1" x14ac:dyDescent="0.2"/>
    <row r="25834" hidden="1" x14ac:dyDescent="0.2"/>
    <row r="25835" hidden="1" x14ac:dyDescent="0.2"/>
    <row r="25836" hidden="1" x14ac:dyDescent="0.2"/>
    <row r="25837" hidden="1" x14ac:dyDescent="0.2"/>
    <row r="25838" hidden="1" x14ac:dyDescent="0.2"/>
    <row r="25839" hidden="1" x14ac:dyDescent="0.2"/>
    <row r="25840" hidden="1" x14ac:dyDescent="0.2"/>
    <row r="25841" hidden="1" x14ac:dyDescent="0.2"/>
    <row r="25842" hidden="1" x14ac:dyDescent="0.2"/>
    <row r="25843" hidden="1" x14ac:dyDescent="0.2"/>
    <row r="25844" hidden="1" x14ac:dyDescent="0.2"/>
    <row r="25845" hidden="1" x14ac:dyDescent="0.2"/>
    <row r="25846" hidden="1" x14ac:dyDescent="0.2"/>
    <row r="25847" hidden="1" x14ac:dyDescent="0.2"/>
    <row r="25848" hidden="1" x14ac:dyDescent="0.2"/>
    <row r="25849" hidden="1" x14ac:dyDescent="0.2"/>
    <row r="25850" hidden="1" x14ac:dyDescent="0.2"/>
    <row r="25851" hidden="1" x14ac:dyDescent="0.2"/>
    <row r="25852" hidden="1" x14ac:dyDescent="0.2"/>
    <row r="25853" hidden="1" x14ac:dyDescent="0.2"/>
    <row r="25854" hidden="1" x14ac:dyDescent="0.2"/>
    <row r="25855" hidden="1" x14ac:dyDescent="0.2"/>
    <row r="25856" hidden="1" x14ac:dyDescent="0.2"/>
    <row r="25857" hidden="1" x14ac:dyDescent="0.2"/>
    <row r="25858" hidden="1" x14ac:dyDescent="0.2"/>
    <row r="25859" hidden="1" x14ac:dyDescent="0.2"/>
    <row r="25860" hidden="1" x14ac:dyDescent="0.2"/>
    <row r="25861" hidden="1" x14ac:dyDescent="0.2"/>
    <row r="25862" hidden="1" x14ac:dyDescent="0.2"/>
    <row r="25863" hidden="1" x14ac:dyDescent="0.2"/>
    <row r="25864" hidden="1" x14ac:dyDescent="0.2"/>
    <row r="25865" hidden="1" x14ac:dyDescent="0.2"/>
    <row r="25866" hidden="1" x14ac:dyDescent="0.2"/>
    <row r="25867" hidden="1" x14ac:dyDescent="0.2"/>
    <row r="25868" hidden="1" x14ac:dyDescent="0.2"/>
    <row r="25869" hidden="1" x14ac:dyDescent="0.2"/>
    <row r="25870" hidden="1" x14ac:dyDescent="0.2"/>
    <row r="25871" hidden="1" x14ac:dyDescent="0.2"/>
    <row r="25872" hidden="1" x14ac:dyDescent="0.2"/>
    <row r="25873" hidden="1" x14ac:dyDescent="0.2"/>
    <row r="25874" hidden="1" x14ac:dyDescent="0.2"/>
    <row r="25875" hidden="1" x14ac:dyDescent="0.2"/>
    <row r="25876" hidden="1" x14ac:dyDescent="0.2"/>
    <row r="25877" hidden="1" x14ac:dyDescent="0.2"/>
    <row r="25878" hidden="1" x14ac:dyDescent="0.2"/>
    <row r="25879" hidden="1" x14ac:dyDescent="0.2"/>
    <row r="25880" hidden="1" x14ac:dyDescent="0.2"/>
    <row r="25881" hidden="1" x14ac:dyDescent="0.2"/>
    <row r="25882" hidden="1" x14ac:dyDescent="0.2"/>
    <row r="25883" hidden="1" x14ac:dyDescent="0.2"/>
    <row r="25884" hidden="1" x14ac:dyDescent="0.2"/>
    <row r="25885" hidden="1" x14ac:dyDescent="0.2"/>
    <row r="25886" hidden="1" x14ac:dyDescent="0.2"/>
    <row r="25887" hidden="1" x14ac:dyDescent="0.2"/>
    <row r="25888" hidden="1" x14ac:dyDescent="0.2"/>
    <row r="25889" hidden="1" x14ac:dyDescent="0.2"/>
    <row r="25890" hidden="1" x14ac:dyDescent="0.2"/>
    <row r="25891" hidden="1" x14ac:dyDescent="0.2"/>
    <row r="25892" hidden="1" x14ac:dyDescent="0.2"/>
    <row r="25893" hidden="1" x14ac:dyDescent="0.2"/>
    <row r="25894" hidden="1" x14ac:dyDescent="0.2"/>
    <row r="25895" hidden="1" x14ac:dyDescent="0.2"/>
    <row r="25896" hidden="1" x14ac:dyDescent="0.2"/>
    <row r="25897" hidden="1" x14ac:dyDescent="0.2"/>
    <row r="25898" hidden="1" x14ac:dyDescent="0.2"/>
    <row r="25899" hidden="1" x14ac:dyDescent="0.2"/>
    <row r="25900" hidden="1" x14ac:dyDescent="0.2"/>
    <row r="25901" hidden="1" x14ac:dyDescent="0.2"/>
    <row r="25902" hidden="1" x14ac:dyDescent="0.2"/>
    <row r="25903" hidden="1" x14ac:dyDescent="0.2"/>
    <row r="25904" hidden="1" x14ac:dyDescent="0.2"/>
    <row r="25905" hidden="1" x14ac:dyDescent="0.2"/>
    <row r="25906" hidden="1" x14ac:dyDescent="0.2"/>
    <row r="25907" hidden="1" x14ac:dyDescent="0.2"/>
    <row r="25908" hidden="1" x14ac:dyDescent="0.2"/>
    <row r="25909" hidden="1" x14ac:dyDescent="0.2"/>
    <row r="25910" hidden="1" x14ac:dyDescent="0.2"/>
    <row r="25911" hidden="1" x14ac:dyDescent="0.2"/>
    <row r="25912" hidden="1" x14ac:dyDescent="0.2"/>
    <row r="25913" hidden="1" x14ac:dyDescent="0.2"/>
    <row r="25914" hidden="1" x14ac:dyDescent="0.2"/>
    <row r="25915" hidden="1" x14ac:dyDescent="0.2"/>
    <row r="25916" hidden="1" x14ac:dyDescent="0.2"/>
    <row r="25917" hidden="1" x14ac:dyDescent="0.2"/>
    <row r="25918" hidden="1" x14ac:dyDescent="0.2"/>
    <row r="25919" hidden="1" x14ac:dyDescent="0.2"/>
    <row r="25920" hidden="1" x14ac:dyDescent="0.2"/>
    <row r="25921" hidden="1" x14ac:dyDescent="0.2"/>
    <row r="25922" hidden="1" x14ac:dyDescent="0.2"/>
    <row r="25923" hidden="1" x14ac:dyDescent="0.2"/>
    <row r="25924" hidden="1" x14ac:dyDescent="0.2"/>
    <row r="25925" hidden="1" x14ac:dyDescent="0.2"/>
    <row r="25926" hidden="1" x14ac:dyDescent="0.2"/>
    <row r="25927" hidden="1" x14ac:dyDescent="0.2"/>
    <row r="25928" hidden="1" x14ac:dyDescent="0.2"/>
    <row r="25929" hidden="1" x14ac:dyDescent="0.2"/>
    <row r="25930" hidden="1" x14ac:dyDescent="0.2"/>
    <row r="25931" hidden="1" x14ac:dyDescent="0.2"/>
    <row r="25932" hidden="1" x14ac:dyDescent="0.2"/>
    <row r="25933" hidden="1" x14ac:dyDescent="0.2"/>
    <row r="25934" hidden="1" x14ac:dyDescent="0.2"/>
    <row r="25935" hidden="1" x14ac:dyDescent="0.2"/>
    <row r="25936" hidden="1" x14ac:dyDescent="0.2"/>
    <row r="25937" hidden="1" x14ac:dyDescent="0.2"/>
    <row r="25938" hidden="1" x14ac:dyDescent="0.2"/>
    <row r="25939" hidden="1" x14ac:dyDescent="0.2"/>
    <row r="25940" hidden="1" x14ac:dyDescent="0.2"/>
    <row r="25941" hidden="1" x14ac:dyDescent="0.2"/>
    <row r="25942" hidden="1" x14ac:dyDescent="0.2"/>
    <row r="25943" hidden="1" x14ac:dyDescent="0.2"/>
    <row r="25944" hidden="1" x14ac:dyDescent="0.2"/>
    <row r="25945" hidden="1" x14ac:dyDescent="0.2"/>
    <row r="25946" hidden="1" x14ac:dyDescent="0.2"/>
    <row r="25947" hidden="1" x14ac:dyDescent="0.2"/>
    <row r="25948" hidden="1" x14ac:dyDescent="0.2"/>
    <row r="25949" hidden="1" x14ac:dyDescent="0.2"/>
    <row r="25950" hidden="1" x14ac:dyDescent="0.2"/>
    <row r="25951" hidden="1" x14ac:dyDescent="0.2"/>
    <row r="25952" hidden="1" x14ac:dyDescent="0.2"/>
    <row r="25953" hidden="1" x14ac:dyDescent="0.2"/>
    <row r="25954" hidden="1" x14ac:dyDescent="0.2"/>
    <row r="25955" hidden="1" x14ac:dyDescent="0.2"/>
    <row r="25956" hidden="1" x14ac:dyDescent="0.2"/>
    <row r="25957" hidden="1" x14ac:dyDescent="0.2"/>
    <row r="25958" hidden="1" x14ac:dyDescent="0.2"/>
    <row r="25959" hidden="1" x14ac:dyDescent="0.2"/>
    <row r="25960" hidden="1" x14ac:dyDescent="0.2"/>
    <row r="25961" hidden="1" x14ac:dyDescent="0.2"/>
    <row r="25962" hidden="1" x14ac:dyDescent="0.2"/>
    <row r="25963" hidden="1" x14ac:dyDescent="0.2"/>
    <row r="25964" hidden="1" x14ac:dyDescent="0.2"/>
    <row r="25965" hidden="1" x14ac:dyDescent="0.2"/>
    <row r="25966" hidden="1" x14ac:dyDescent="0.2"/>
    <row r="25967" hidden="1" x14ac:dyDescent="0.2"/>
    <row r="25968" hidden="1" x14ac:dyDescent="0.2"/>
    <row r="25969" hidden="1" x14ac:dyDescent="0.2"/>
    <row r="25970" hidden="1" x14ac:dyDescent="0.2"/>
    <row r="25971" hidden="1" x14ac:dyDescent="0.2"/>
    <row r="25972" hidden="1" x14ac:dyDescent="0.2"/>
    <row r="25973" hidden="1" x14ac:dyDescent="0.2"/>
    <row r="25974" hidden="1" x14ac:dyDescent="0.2"/>
    <row r="25975" hidden="1" x14ac:dyDescent="0.2"/>
    <row r="25976" hidden="1" x14ac:dyDescent="0.2"/>
    <row r="25977" hidden="1" x14ac:dyDescent="0.2"/>
    <row r="25978" hidden="1" x14ac:dyDescent="0.2"/>
    <row r="25979" hidden="1" x14ac:dyDescent="0.2"/>
    <row r="25980" hidden="1" x14ac:dyDescent="0.2"/>
    <row r="25981" hidden="1" x14ac:dyDescent="0.2"/>
    <row r="25982" hidden="1" x14ac:dyDescent="0.2"/>
    <row r="25983" hidden="1" x14ac:dyDescent="0.2"/>
    <row r="25984" hidden="1" x14ac:dyDescent="0.2"/>
    <row r="25985" hidden="1" x14ac:dyDescent="0.2"/>
    <row r="25986" hidden="1" x14ac:dyDescent="0.2"/>
    <row r="25987" hidden="1" x14ac:dyDescent="0.2"/>
    <row r="25988" hidden="1" x14ac:dyDescent="0.2"/>
    <row r="25989" hidden="1" x14ac:dyDescent="0.2"/>
    <row r="25990" hidden="1" x14ac:dyDescent="0.2"/>
    <row r="25991" hidden="1" x14ac:dyDescent="0.2"/>
    <row r="25992" hidden="1" x14ac:dyDescent="0.2"/>
    <row r="25993" hidden="1" x14ac:dyDescent="0.2"/>
    <row r="25994" hidden="1" x14ac:dyDescent="0.2"/>
    <row r="25995" hidden="1" x14ac:dyDescent="0.2"/>
    <row r="25996" hidden="1" x14ac:dyDescent="0.2"/>
    <row r="25997" hidden="1" x14ac:dyDescent="0.2"/>
    <row r="25998" hidden="1" x14ac:dyDescent="0.2"/>
    <row r="25999" hidden="1" x14ac:dyDescent="0.2"/>
    <row r="26000" hidden="1" x14ac:dyDescent="0.2"/>
    <row r="26001" hidden="1" x14ac:dyDescent="0.2"/>
    <row r="26002" hidden="1" x14ac:dyDescent="0.2"/>
    <row r="26003" hidden="1" x14ac:dyDescent="0.2"/>
    <row r="26004" hidden="1" x14ac:dyDescent="0.2"/>
    <row r="26005" hidden="1" x14ac:dyDescent="0.2"/>
    <row r="26006" hidden="1" x14ac:dyDescent="0.2"/>
    <row r="26007" hidden="1" x14ac:dyDescent="0.2"/>
    <row r="26008" hidden="1" x14ac:dyDescent="0.2"/>
    <row r="26009" hidden="1" x14ac:dyDescent="0.2"/>
    <row r="26010" hidden="1" x14ac:dyDescent="0.2"/>
    <row r="26011" hidden="1" x14ac:dyDescent="0.2"/>
    <row r="26012" hidden="1" x14ac:dyDescent="0.2"/>
    <row r="26013" hidden="1" x14ac:dyDescent="0.2"/>
    <row r="26014" hidden="1" x14ac:dyDescent="0.2"/>
    <row r="26015" hidden="1" x14ac:dyDescent="0.2"/>
    <row r="26016" hidden="1" x14ac:dyDescent="0.2"/>
    <row r="26017" hidden="1" x14ac:dyDescent="0.2"/>
    <row r="26018" hidden="1" x14ac:dyDescent="0.2"/>
    <row r="26019" hidden="1" x14ac:dyDescent="0.2"/>
    <row r="26020" hidden="1" x14ac:dyDescent="0.2"/>
    <row r="26021" hidden="1" x14ac:dyDescent="0.2"/>
    <row r="26022" hidden="1" x14ac:dyDescent="0.2"/>
    <row r="26023" hidden="1" x14ac:dyDescent="0.2"/>
    <row r="26024" hidden="1" x14ac:dyDescent="0.2"/>
    <row r="26025" hidden="1" x14ac:dyDescent="0.2"/>
    <row r="26026" hidden="1" x14ac:dyDescent="0.2"/>
    <row r="26027" hidden="1" x14ac:dyDescent="0.2"/>
    <row r="26028" hidden="1" x14ac:dyDescent="0.2"/>
    <row r="26029" hidden="1" x14ac:dyDescent="0.2"/>
    <row r="26030" hidden="1" x14ac:dyDescent="0.2"/>
    <row r="26031" hidden="1" x14ac:dyDescent="0.2"/>
    <row r="26032" hidden="1" x14ac:dyDescent="0.2"/>
    <row r="26033" hidden="1" x14ac:dyDescent="0.2"/>
    <row r="26034" hidden="1" x14ac:dyDescent="0.2"/>
    <row r="26035" hidden="1" x14ac:dyDescent="0.2"/>
    <row r="26036" hidden="1" x14ac:dyDescent="0.2"/>
    <row r="26037" hidden="1" x14ac:dyDescent="0.2"/>
    <row r="26038" hidden="1" x14ac:dyDescent="0.2"/>
    <row r="26039" hidden="1" x14ac:dyDescent="0.2"/>
    <row r="26040" hidden="1" x14ac:dyDescent="0.2"/>
    <row r="26041" hidden="1" x14ac:dyDescent="0.2"/>
    <row r="26042" hidden="1" x14ac:dyDescent="0.2"/>
    <row r="26043" hidden="1" x14ac:dyDescent="0.2"/>
    <row r="26044" hidden="1" x14ac:dyDescent="0.2"/>
    <row r="26045" hidden="1" x14ac:dyDescent="0.2"/>
    <row r="26046" hidden="1" x14ac:dyDescent="0.2"/>
    <row r="26047" hidden="1" x14ac:dyDescent="0.2"/>
    <row r="26048" hidden="1" x14ac:dyDescent="0.2"/>
    <row r="26049" hidden="1" x14ac:dyDescent="0.2"/>
    <row r="26050" hidden="1" x14ac:dyDescent="0.2"/>
    <row r="26051" hidden="1" x14ac:dyDescent="0.2"/>
    <row r="26052" hidden="1" x14ac:dyDescent="0.2"/>
    <row r="26053" hidden="1" x14ac:dyDescent="0.2"/>
    <row r="26054" hidden="1" x14ac:dyDescent="0.2"/>
    <row r="26055" hidden="1" x14ac:dyDescent="0.2"/>
    <row r="26056" hidden="1" x14ac:dyDescent="0.2"/>
    <row r="26057" hidden="1" x14ac:dyDescent="0.2"/>
    <row r="26058" hidden="1" x14ac:dyDescent="0.2"/>
    <row r="26059" hidden="1" x14ac:dyDescent="0.2"/>
    <row r="26060" hidden="1" x14ac:dyDescent="0.2"/>
    <row r="26061" hidden="1" x14ac:dyDescent="0.2"/>
    <row r="26062" hidden="1" x14ac:dyDescent="0.2"/>
    <row r="26063" hidden="1" x14ac:dyDescent="0.2"/>
    <row r="26064" hidden="1" x14ac:dyDescent="0.2"/>
    <row r="26065" hidden="1" x14ac:dyDescent="0.2"/>
    <row r="26066" hidden="1" x14ac:dyDescent="0.2"/>
    <row r="26067" hidden="1" x14ac:dyDescent="0.2"/>
    <row r="26068" hidden="1" x14ac:dyDescent="0.2"/>
    <row r="26069" hidden="1" x14ac:dyDescent="0.2"/>
    <row r="26070" hidden="1" x14ac:dyDescent="0.2"/>
    <row r="26071" hidden="1" x14ac:dyDescent="0.2"/>
    <row r="26072" hidden="1" x14ac:dyDescent="0.2"/>
    <row r="26073" hidden="1" x14ac:dyDescent="0.2"/>
    <row r="26074" hidden="1" x14ac:dyDescent="0.2"/>
    <row r="26075" hidden="1" x14ac:dyDescent="0.2"/>
    <row r="26076" hidden="1" x14ac:dyDescent="0.2"/>
    <row r="26077" hidden="1" x14ac:dyDescent="0.2"/>
    <row r="26078" hidden="1" x14ac:dyDescent="0.2"/>
    <row r="26079" hidden="1" x14ac:dyDescent="0.2"/>
    <row r="26080" hidden="1" x14ac:dyDescent="0.2"/>
    <row r="26081" hidden="1" x14ac:dyDescent="0.2"/>
    <row r="26082" hidden="1" x14ac:dyDescent="0.2"/>
    <row r="26083" hidden="1" x14ac:dyDescent="0.2"/>
    <row r="26084" hidden="1" x14ac:dyDescent="0.2"/>
    <row r="26085" hidden="1" x14ac:dyDescent="0.2"/>
    <row r="26086" hidden="1" x14ac:dyDescent="0.2"/>
    <row r="26087" hidden="1" x14ac:dyDescent="0.2"/>
    <row r="26088" hidden="1" x14ac:dyDescent="0.2"/>
    <row r="26089" hidden="1" x14ac:dyDescent="0.2"/>
    <row r="26090" hidden="1" x14ac:dyDescent="0.2"/>
    <row r="26091" hidden="1" x14ac:dyDescent="0.2"/>
    <row r="26092" hidden="1" x14ac:dyDescent="0.2"/>
    <row r="26093" hidden="1" x14ac:dyDescent="0.2"/>
    <row r="26094" hidden="1" x14ac:dyDescent="0.2"/>
    <row r="26095" hidden="1" x14ac:dyDescent="0.2"/>
    <row r="26096" hidden="1" x14ac:dyDescent="0.2"/>
    <row r="26097" hidden="1" x14ac:dyDescent="0.2"/>
    <row r="26098" hidden="1" x14ac:dyDescent="0.2"/>
    <row r="26099" hidden="1" x14ac:dyDescent="0.2"/>
    <row r="26100" hidden="1" x14ac:dyDescent="0.2"/>
    <row r="26101" hidden="1" x14ac:dyDescent="0.2"/>
    <row r="26102" hidden="1" x14ac:dyDescent="0.2"/>
    <row r="26103" hidden="1" x14ac:dyDescent="0.2"/>
    <row r="26104" hidden="1" x14ac:dyDescent="0.2"/>
    <row r="26105" hidden="1" x14ac:dyDescent="0.2"/>
    <row r="26106" hidden="1" x14ac:dyDescent="0.2"/>
    <row r="26107" hidden="1" x14ac:dyDescent="0.2"/>
    <row r="26108" hidden="1" x14ac:dyDescent="0.2"/>
    <row r="26109" hidden="1" x14ac:dyDescent="0.2"/>
    <row r="26110" hidden="1" x14ac:dyDescent="0.2"/>
    <row r="26111" hidden="1" x14ac:dyDescent="0.2"/>
    <row r="26112" hidden="1" x14ac:dyDescent="0.2"/>
    <row r="26113" hidden="1" x14ac:dyDescent="0.2"/>
    <row r="26114" hidden="1" x14ac:dyDescent="0.2"/>
    <row r="26115" hidden="1" x14ac:dyDescent="0.2"/>
    <row r="26116" hidden="1" x14ac:dyDescent="0.2"/>
    <row r="26117" hidden="1" x14ac:dyDescent="0.2"/>
    <row r="26118" hidden="1" x14ac:dyDescent="0.2"/>
    <row r="26119" hidden="1" x14ac:dyDescent="0.2"/>
    <row r="26120" hidden="1" x14ac:dyDescent="0.2"/>
    <row r="26121" hidden="1" x14ac:dyDescent="0.2"/>
    <row r="26122" hidden="1" x14ac:dyDescent="0.2"/>
    <row r="26123" hidden="1" x14ac:dyDescent="0.2"/>
    <row r="26124" hidden="1" x14ac:dyDescent="0.2"/>
    <row r="26125" hidden="1" x14ac:dyDescent="0.2"/>
    <row r="26126" hidden="1" x14ac:dyDescent="0.2"/>
    <row r="26127" hidden="1" x14ac:dyDescent="0.2"/>
    <row r="26128" hidden="1" x14ac:dyDescent="0.2"/>
    <row r="26129" hidden="1" x14ac:dyDescent="0.2"/>
    <row r="26130" hidden="1" x14ac:dyDescent="0.2"/>
    <row r="26131" hidden="1" x14ac:dyDescent="0.2"/>
    <row r="26132" hidden="1" x14ac:dyDescent="0.2"/>
    <row r="26133" hidden="1" x14ac:dyDescent="0.2"/>
    <row r="26134" hidden="1" x14ac:dyDescent="0.2"/>
    <row r="26135" hidden="1" x14ac:dyDescent="0.2"/>
    <row r="26136" hidden="1" x14ac:dyDescent="0.2"/>
    <row r="26137" hidden="1" x14ac:dyDescent="0.2"/>
    <row r="26138" hidden="1" x14ac:dyDescent="0.2"/>
    <row r="26139" hidden="1" x14ac:dyDescent="0.2"/>
    <row r="26140" hidden="1" x14ac:dyDescent="0.2"/>
    <row r="26141" hidden="1" x14ac:dyDescent="0.2"/>
    <row r="26142" hidden="1" x14ac:dyDescent="0.2"/>
    <row r="26143" hidden="1" x14ac:dyDescent="0.2"/>
    <row r="26144" hidden="1" x14ac:dyDescent="0.2"/>
    <row r="26145" hidden="1" x14ac:dyDescent="0.2"/>
    <row r="26146" hidden="1" x14ac:dyDescent="0.2"/>
    <row r="26147" hidden="1" x14ac:dyDescent="0.2"/>
    <row r="26148" hidden="1" x14ac:dyDescent="0.2"/>
    <row r="26149" hidden="1" x14ac:dyDescent="0.2"/>
    <row r="26150" hidden="1" x14ac:dyDescent="0.2"/>
    <row r="26151" hidden="1" x14ac:dyDescent="0.2"/>
    <row r="26152" hidden="1" x14ac:dyDescent="0.2"/>
    <row r="26153" hidden="1" x14ac:dyDescent="0.2"/>
    <row r="26154" hidden="1" x14ac:dyDescent="0.2"/>
    <row r="26155" hidden="1" x14ac:dyDescent="0.2"/>
    <row r="26156" hidden="1" x14ac:dyDescent="0.2"/>
    <row r="26157" hidden="1" x14ac:dyDescent="0.2"/>
    <row r="26158" hidden="1" x14ac:dyDescent="0.2"/>
    <row r="26159" hidden="1" x14ac:dyDescent="0.2"/>
    <row r="26160" hidden="1" x14ac:dyDescent="0.2"/>
    <row r="26161" hidden="1" x14ac:dyDescent="0.2"/>
    <row r="26162" hidden="1" x14ac:dyDescent="0.2"/>
    <row r="26163" hidden="1" x14ac:dyDescent="0.2"/>
    <row r="26164" hidden="1" x14ac:dyDescent="0.2"/>
    <row r="26165" hidden="1" x14ac:dyDescent="0.2"/>
    <row r="26166" hidden="1" x14ac:dyDescent="0.2"/>
    <row r="26167" hidden="1" x14ac:dyDescent="0.2"/>
    <row r="26168" hidden="1" x14ac:dyDescent="0.2"/>
    <row r="26169" hidden="1" x14ac:dyDescent="0.2"/>
    <row r="26170" hidden="1" x14ac:dyDescent="0.2"/>
    <row r="26171" hidden="1" x14ac:dyDescent="0.2"/>
    <row r="26172" hidden="1" x14ac:dyDescent="0.2"/>
    <row r="26173" hidden="1" x14ac:dyDescent="0.2"/>
    <row r="26174" hidden="1" x14ac:dyDescent="0.2"/>
    <row r="26175" hidden="1" x14ac:dyDescent="0.2"/>
    <row r="26176" hidden="1" x14ac:dyDescent="0.2"/>
    <row r="26177" hidden="1" x14ac:dyDescent="0.2"/>
    <row r="26178" hidden="1" x14ac:dyDescent="0.2"/>
    <row r="26179" hidden="1" x14ac:dyDescent="0.2"/>
    <row r="26180" hidden="1" x14ac:dyDescent="0.2"/>
    <row r="26181" hidden="1" x14ac:dyDescent="0.2"/>
    <row r="26182" hidden="1" x14ac:dyDescent="0.2"/>
    <row r="26183" hidden="1" x14ac:dyDescent="0.2"/>
    <row r="26184" hidden="1" x14ac:dyDescent="0.2"/>
    <row r="26185" hidden="1" x14ac:dyDescent="0.2"/>
    <row r="26186" hidden="1" x14ac:dyDescent="0.2"/>
    <row r="26187" hidden="1" x14ac:dyDescent="0.2"/>
    <row r="26188" hidden="1" x14ac:dyDescent="0.2"/>
    <row r="26189" hidden="1" x14ac:dyDescent="0.2"/>
    <row r="26190" hidden="1" x14ac:dyDescent="0.2"/>
    <row r="26191" hidden="1" x14ac:dyDescent="0.2"/>
    <row r="26192" hidden="1" x14ac:dyDescent="0.2"/>
    <row r="26193" hidden="1" x14ac:dyDescent="0.2"/>
    <row r="26194" hidden="1" x14ac:dyDescent="0.2"/>
    <row r="26195" hidden="1" x14ac:dyDescent="0.2"/>
    <row r="26196" hidden="1" x14ac:dyDescent="0.2"/>
    <row r="26197" hidden="1" x14ac:dyDescent="0.2"/>
    <row r="26198" hidden="1" x14ac:dyDescent="0.2"/>
    <row r="26199" hidden="1" x14ac:dyDescent="0.2"/>
    <row r="26200" hidden="1" x14ac:dyDescent="0.2"/>
    <row r="26201" hidden="1" x14ac:dyDescent="0.2"/>
    <row r="26202" hidden="1" x14ac:dyDescent="0.2"/>
    <row r="26203" hidden="1" x14ac:dyDescent="0.2"/>
    <row r="26204" hidden="1" x14ac:dyDescent="0.2"/>
    <row r="26205" hidden="1" x14ac:dyDescent="0.2"/>
    <row r="26206" hidden="1" x14ac:dyDescent="0.2"/>
    <row r="26207" hidden="1" x14ac:dyDescent="0.2"/>
    <row r="26208" hidden="1" x14ac:dyDescent="0.2"/>
    <row r="26209" hidden="1" x14ac:dyDescent="0.2"/>
    <row r="26210" hidden="1" x14ac:dyDescent="0.2"/>
    <row r="26211" hidden="1" x14ac:dyDescent="0.2"/>
    <row r="26212" hidden="1" x14ac:dyDescent="0.2"/>
    <row r="26213" hidden="1" x14ac:dyDescent="0.2"/>
    <row r="26214" hidden="1" x14ac:dyDescent="0.2"/>
    <row r="26215" hidden="1" x14ac:dyDescent="0.2"/>
    <row r="26216" hidden="1" x14ac:dyDescent="0.2"/>
    <row r="26217" hidden="1" x14ac:dyDescent="0.2"/>
    <row r="26218" hidden="1" x14ac:dyDescent="0.2"/>
    <row r="26219" hidden="1" x14ac:dyDescent="0.2"/>
    <row r="26220" hidden="1" x14ac:dyDescent="0.2"/>
    <row r="26221" hidden="1" x14ac:dyDescent="0.2"/>
    <row r="26222" hidden="1" x14ac:dyDescent="0.2"/>
    <row r="26223" hidden="1" x14ac:dyDescent="0.2"/>
    <row r="26224" hidden="1" x14ac:dyDescent="0.2"/>
    <row r="26225" hidden="1" x14ac:dyDescent="0.2"/>
    <row r="26226" hidden="1" x14ac:dyDescent="0.2"/>
    <row r="26227" hidden="1" x14ac:dyDescent="0.2"/>
    <row r="26228" hidden="1" x14ac:dyDescent="0.2"/>
    <row r="26229" hidden="1" x14ac:dyDescent="0.2"/>
    <row r="26230" hidden="1" x14ac:dyDescent="0.2"/>
    <row r="26231" hidden="1" x14ac:dyDescent="0.2"/>
    <row r="26232" hidden="1" x14ac:dyDescent="0.2"/>
    <row r="26233" hidden="1" x14ac:dyDescent="0.2"/>
    <row r="26234" hidden="1" x14ac:dyDescent="0.2"/>
    <row r="26235" hidden="1" x14ac:dyDescent="0.2"/>
    <row r="26236" hidden="1" x14ac:dyDescent="0.2"/>
    <row r="26237" hidden="1" x14ac:dyDescent="0.2"/>
    <row r="26238" hidden="1" x14ac:dyDescent="0.2"/>
    <row r="26239" hidden="1" x14ac:dyDescent="0.2"/>
    <row r="26240" hidden="1" x14ac:dyDescent="0.2"/>
    <row r="26241" hidden="1" x14ac:dyDescent="0.2"/>
    <row r="26242" hidden="1" x14ac:dyDescent="0.2"/>
    <row r="26243" hidden="1" x14ac:dyDescent="0.2"/>
    <row r="26244" hidden="1" x14ac:dyDescent="0.2"/>
    <row r="26245" hidden="1" x14ac:dyDescent="0.2"/>
    <row r="26246" hidden="1" x14ac:dyDescent="0.2"/>
    <row r="26247" hidden="1" x14ac:dyDescent="0.2"/>
    <row r="26248" hidden="1" x14ac:dyDescent="0.2"/>
    <row r="26249" hidden="1" x14ac:dyDescent="0.2"/>
    <row r="26250" hidden="1" x14ac:dyDescent="0.2"/>
    <row r="26251" hidden="1" x14ac:dyDescent="0.2"/>
    <row r="26252" hidden="1" x14ac:dyDescent="0.2"/>
    <row r="26253" hidden="1" x14ac:dyDescent="0.2"/>
    <row r="26254" hidden="1" x14ac:dyDescent="0.2"/>
    <row r="26255" hidden="1" x14ac:dyDescent="0.2"/>
    <row r="26256" hidden="1" x14ac:dyDescent="0.2"/>
    <row r="26257" hidden="1" x14ac:dyDescent="0.2"/>
    <row r="26258" hidden="1" x14ac:dyDescent="0.2"/>
    <row r="26259" hidden="1" x14ac:dyDescent="0.2"/>
    <row r="26260" hidden="1" x14ac:dyDescent="0.2"/>
    <row r="26261" hidden="1" x14ac:dyDescent="0.2"/>
    <row r="26262" hidden="1" x14ac:dyDescent="0.2"/>
    <row r="26263" hidden="1" x14ac:dyDescent="0.2"/>
    <row r="26264" hidden="1" x14ac:dyDescent="0.2"/>
    <row r="26265" hidden="1" x14ac:dyDescent="0.2"/>
    <row r="26266" hidden="1" x14ac:dyDescent="0.2"/>
    <row r="26267" hidden="1" x14ac:dyDescent="0.2"/>
    <row r="26268" hidden="1" x14ac:dyDescent="0.2"/>
    <row r="26269" hidden="1" x14ac:dyDescent="0.2"/>
    <row r="26270" hidden="1" x14ac:dyDescent="0.2"/>
    <row r="26271" hidden="1" x14ac:dyDescent="0.2"/>
    <row r="26272" hidden="1" x14ac:dyDescent="0.2"/>
    <row r="26273" hidden="1" x14ac:dyDescent="0.2"/>
    <row r="26274" hidden="1" x14ac:dyDescent="0.2"/>
    <row r="26275" hidden="1" x14ac:dyDescent="0.2"/>
    <row r="26276" hidden="1" x14ac:dyDescent="0.2"/>
    <row r="26277" hidden="1" x14ac:dyDescent="0.2"/>
    <row r="26278" hidden="1" x14ac:dyDescent="0.2"/>
    <row r="26279" hidden="1" x14ac:dyDescent="0.2"/>
    <row r="26280" hidden="1" x14ac:dyDescent="0.2"/>
    <row r="26281" hidden="1" x14ac:dyDescent="0.2"/>
    <row r="26282" hidden="1" x14ac:dyDescent="0.2"/>
    <row r="26283" hidden="1" x14ac:dyDescent="0.2"/>
    <row r="26284" hidden="1" x14ac:dyDescent="0.2"/>
    <row r="26285" hidden="1" x14ac:dyDescent="0.2"/>
    <row r="26286" hidden="1" x14ac:dyDescent="0.2"/>
    <row r="26287" hidden="1" x14ac:dyDescent="0.2"/>
    <row r="26288" hidden="1" x14ac:dyDescent="0.2"/>
    <row r="26289" hidden="1" x14ac:dyDescent="0.2"/>
    <row r="26290" hidden="1" x14ac:dyDescent="0.2"/>
    <row r="26291" hidden="1" x14ac:dyDescent="0.2"/>
    <row r="26292" hidden="1" x14ac:dyDescent="0.2"/>
    <row r="26293" hidden="1" x14ac:dyDescent="0.2"/>
    <row r="26294" hidden="1" x14ac:dyDescent="0.2"/>
    <row r="26295" hidden="1" x14ac:dyDescent="0.2"/>
    <row r="26296" hidden="1" x14ac:dyDescent="0.2"/>
    <row r="26297" hidden="1" x14ac:dyDescent="0.2"/>
    <row r="26298" hidden="1" x14ac:dyDescent="0.2"/>
    <row r="26299" hidden="1" x14ac:dyDescent="0.2"/>
    <row r="26300" hidden="1" x14ac:dyDescent="0.2"/>
    <row r="26301" hidden="1" x14ac:dyDescent="0.2"/>
    <row r="26302" hidden="1" x14ac:dyDescent="0.2"/>
    <row r="26303" hidden="1" x14ac:dyDescent="0.2"/>
    <row r="26304" hidden="1" x14ac:dyDescent="0.2"/>
    <row r="26305" hidden="1" x14ac:dyDescent="0.2"/>
    <row r="26306" hidden="1" x14ac:dyDescent="0.2"/>
    <row r="26307" hidden="1" x14ac:dyDescent="0.2"/>
    <row r="26308" hidden="1" x14ac:dyDescent="0.2"/>
    <row r="26309" hidden="1" x14ac:dyDescent="0.2"/>
    <row r="26310" hidden="1" x14ac:dyDescent="0.2"/>
    <row r="26311" hidden="1" x14ac:dyDescent="0.2"/>
    <row r="26312" hidden="1" x14ac:dyDescent="0.2"/>
    <row r="26313" hidden="1" x14ac:dyDescent="0.2"/>
    <row r="26314" hidden="1" x14ac:dyDescent="0.2"/>
    <row r="26315" hidden="1" x14ac:dyDescent="0.2"/>
    <row r="26316" hidden="1" x14ac:dyDescent="0.2"/>
    <row r="26317" hidden="1" x14ac:dyDescent="0.2"/>
    <row r="26318" hidden="1" x14ac:dyDescent="0.2"/>
    <row r="26319" hidden="1" x14ac:dyDescent="0.2"/>
    <row r="26320" hidden="1" x14ac:dyDescent="0.2"/>
    <row r="26321" hidden="1" x14ac:dyDescent="0.2"/>
    <row r="26322" hidden="1" x14ac:dyDescent="0.2"/>
    <row r="26323" hidden="1" x14ac:dyDescent="0.2"/>
    <row r="26324" hidden="1" x14ac:dyDescent="0.2"/>
    <row r="26325" hidden="1" x14ac:dyDescent="0.2"/>
    <row r="26326" hidden="1" x14ac:dyDescent="0.2"/>
    <row r="26327" hidden="1" x14ac:dyDescent="0.2"/>
    <row r="26328" hidden="1" x14ac:dyDescent="0.2"/>
    <row r="26329" hidden="1" x14ac:dyDescent="0.2"/>
    <row r="26330" hidden="1" x14ac:dyDescent="0.2"/>
    <row r="26331" hidden="1" x14ac:dyDescent="0.2"/>
    <row r="26332" hidden="1" x14ac:dyDescent="0.2"/>
    <row r="26333" hidden="1" x14ac:dyDescent="0.2"/>
    <row r="26334" hidden="1" x14ac:dyDescent="0.2"/>
    <row r="26335" hidden="1" x14ac:dyDescent="0.2"/>
    <row r="26336" hidden="1" x14ac:dyDescent="0.2"/>
    <row r="26337" hidden="1" x14ac:dyDescent="0.2"/>
    <row r="26338" hidden="1" x14ac:dyDescent="0.2"/>
    <row r="26339" hidden="1" x14ac:dyDescent="0.2"/>
    <row r="26340" hidden="1" x14ac:dyDescent="0.2"/>
    <row r="26341" hidden="1" x14ac:dyDescent="0.2"/>
    <row r="26342" hidden="1" x14ac:dyDescent="0.2"/>
    <row r="26343" hidden="1" x14ac:dyDescent="0.2"/>
    <row r="26344" hidden="1" x14ac:dyDescent="0.2"/>
    <row r="26345" hidden="1" x14ac:dyDescent="0.2"/>
    <row r="26346" hidden="1" x14ac:dyDescent="0.2"/>
    <row r="26347" hidden="1" x14ac:dyDescent="0.2"/>
    <row r="26348" hidden="1" x14ac:dyDescent="0.2"/>
    <row r="26349" hidden="1" x14ac:dyDescent="0.2"/>
    <row r="26350" hidden="1" x14ac:dyDescent="0.2"/>
    <row r="26351" hidden="1" x14ac:dyDescent="0.2"/>
    <row r="26352" hidden="1" x14ac:dyDescent="0.2"/>
    <row r="26353" hidden="1" x14ac:dyDescent="0.2"/>
    <row r="26354" hidden="1" x14ac:dyDescent="0.2"/>
    <row r="26355" hidden="1" x14ac:dyDescent="0.2"/>
    <row r="26356" hidden="1" x14ac:dyDescent="0.2"/>
    <row r="26357" hidden="1" x14ac:dyDescent="0.2"/>
    <row r="26358" hidden="1" x14ac:dyDescent="0.2"/>
    <row r="26359" hidden="1" x14ac:dyDescent="0.2"/>
    <row r="26360" hidden="1" x14ac:dyDescent="0.2"/>
    <row r="26361" hidden="1" x14ac:dyDescent="0.2"/>
    <row r="26362" hidden="1" x14ac:dyDescent="0.2"/>
    <row r="26363" hidden="1" x14ac:dyDescent="0.2"/>
    <row r="26364" hidden="1" x14ac:dyDescent="0.2"/>
    <row r="26365" hidden="1" x14ac:dyDescent="0.2"/>
    <row r="26366" hidden="1" x14ac:dyDescent="0.2"/>
    <row r="26367" hidden="1" x14ac:dyDescent="0.2"/>
    <row r="26368" hidden="1" x14ac:dyDescent="0.2"/>
    <row r="26369" hidden="1" x14ac:dyDescent="0.2"/>
    <row r="26370" hidden="1" x14ac:dyDescent="0.2"/>
    <row r="26371" hidden="1" x14ac:dyDescent="0.2"/>
    <row r="26372" hidden="1" x14ac:dyDescent="0.2"/>
    <row r="26373" hidden="1" x14ac:dyDescent="0.2"/>
    <row r="26374" hidden="1" x14ac:dyDescent="0.2"/>
    <row r="26375" hidden="1" x14ac:dyDescent="0.2"/>
    <row r="26376" hidden="1" x14ac:dyDescent="0.2"/>
    <row r="26377" hidden="1" x14ac:dyDescent="0.2"/>
    <row r="26378" hidden="1" x14ac:dyDescent="0.2"/>
    <row r="26379" hidden="1" x14ac:dyDescent="0.2"/>
    <row r="26380" hidden="1" x14ac:dyDescent="0.2"/>
    <row r="26381" hidden="1" x14ac:dyDescent="0.2"/>
    <row r="26382" hidden="1" x14ac:dyDescent="0.2"/>
    <row r="26383" hidden="1" x14ac:dyDescent="0.2"/>
    <row r="26384" hidden="1" x14ac:dyDescent="0.2"/>
    <row r="26385" hidden="1" x14ac:dyDescent="0.2"/>
    <row r="26386" hidden="1" x14ac:dyDescent="0.2"/>
    <row r="26387" hidden="1" x14ac:dyDescent="0.2"/>
    <row r="26388" hidden="1" x14ac:dyDescent="0.2"/>
    <row r="26389" hidden="1" x14ac:dyDescent="0.2"/>
    <row r="26390" hidden="1" x14ac:dyDescent="0.2"/>
    <row r="26391" hidden="1" x14ac:dyDescent="0.2"/>
    <row r="26392" hidden="1" x14ac:dyDescent="0.2"/>
    <row r="26393" hidden="1" x14ac:dyDescent="0.2"/>
    <row r="26394" hidden="1" x14ac:dyDescent="0.2"/>
    <row r="26395" hidden="1" x14ac:dyDescent="0.2"/>
    <row r="26396" hidden="1" x14ac:dyDescent="0.2"/>
    <row r="26397" hidden="1" x14ac:dyDescent="0.2"/>
    <row r="26398" hidden="1" x14ac:dyDescent="0.2"/>
    <row r="26399" hidden="1" x14ac:dyDescent="0.2"/>
    <row r="26400" hidden="1" x14ac:dyDescent="0.2"/>
    <row r="26401" hidden="1" x14ac:dyDescent="0.2"/>
    <row r="26402" hidden="1" x14ac:dyDescent="0.2"/>
    <row r="26403" hidden="1" x14ac:dyDescent="0.2"/>
    <row r="26404" hidden="1" x14ac:dyDescent="0.2"/>
    <row r="26405" hidden="1" x14ac:dyDescent="0.2"/>
    <row r="26406" hidden="1" x14ac:dyDescent="0.2"/>
    <row r="26407" hidden="1" x14ac:dyDescent="0.2"/>
    <row r="26408" hidden="1" x14ac:dyDescent="0.2"/>
    <row r="26409" hidden="1" x14ac:dyDescent="0.2"/>
    <row r="26410" hidden="1" x14ac:dyDescent="0.2"/>
    <row r="26411" hidden="1" x14ac:dyDescent="0.2"/>
    <row r="26412" hidden="1" x14ac:dyDescent="0.2"/>
    <row r="26413" hidden="1" x14ac:dyDescent="0.2"/>
    <row r="26414" hidden="1" x14ac:dyDescent="0.2"/>
    <row r="26415" hidden="1" x14ac:dyDescent="0.2"/>
    <row r="26416" hidden="1" x14ac:dyDescent="0.2"/>
    <row r="26417" hidden="1" x14ac:dyDescent="0.2"/>
    <row r="26418" hidden="1" x14ac:dyDescent="0.2"/>
    <row r="26419" hidden="1" x14ac:dyDescent="0.2"/>
    <row r="26420" hidden="1" x14ac:dyDescent="0.2"/>
    <row r="26421" hidden="1" x14ac:dyDescent="0.2"/>
    <row r="26422" hidden="1" x14ac:dyDescent="0.2"/>
    <row r="26423" hidden="1" x14ac:dyDescent="0.2"/>
    <row r="26424" hidden="1" x14ac:dyDescent="0.2"/>
    <row r="26425" hidden="1" x14ac:dyDescent="0.2"/>
    <row r="26426" hidden="1" x14ac:dyDescent="0.2"/>
    <row r="26427" hidden="1" x14ac:dyDescent="0.2"/>
    <row r="26428" hidden="1" x14ac:dyDescent="0.2"/>
    <row r="26429" hidden="1" x14ac:dyDescent="0.2"/>
    <row r="26430" hidden="1" x14ac:dyDescent="0.2"/>
    <row r="26431" hidden="1" x14ac:dyDescent="0.2"/>
    <row r="26432" hidden="1" x14ac:dyDescent="0.2"/>
    <row r="26433" hidden="1" x14ac:dyDescent="0.2"/>
    <row r="26434" hidden="1" x14ac:dyDescent="0.2"/>
    <row r="26435" hidden="1" x14ac:dyDescent="0.2"/>
    <row r="26436" hidden="1" x14ac:dyDescent="0.2"/>
    <row r="26437" hidden="1" x14ac:dyDescent="0.2"/>
    <row r="26438" hidden="1" x14ac:dyDescent="0.2"/>
    <row r="26439" hidden="1" x14ac:dyDescent="0.2"/>
    <row r="26440" hidden="1" x14ac:dyDescent="0.2"/>
    <row r="26441" hidden="1" x14ac:dyDescent="0.2"/>
    <row r="26442" hidden="1" x14ac:dyDescent="0.2"/>
    <row r="26443" hidden="1" x14ac:dyDescent="0.2"/>
    <row r="26444" hidden="1" x14ac:dyDescent="0.2"/>
    <row r="26445" hidden="1" x14ac:dyDescent="0.2"/>
    <row r="26446" hidden="1" x14ac:dyDescent="0.2"/>
    <row r="26447" hidden="1" x14ac:dyDescent="0.2"/>
    <row r="26448" hidden="1" x14ac:dyDescent="0.2"/>
    <row r="26449" hidden="1" x14ac:dyDescent="0.2"/>
    <row r="26450" hidden="1" x14ac:dyDescent="0.2"/>
    <row r="26451" hidden="1" x14ac:dyDescent="0.2"/>
    <row r="26452" hidden="1" x14ac:dyDescent="0.2"/>
    <row r="26453" hidden="1" x14ac:dyDescent="0.2"/>
    <row r="26454" hidden="1" x14ac:dyDescent="0.2"/>
    <row r="26455" hidden="1" x14ac:dyDescent="0.2"/>
    <row r="26456" hidden="1" x14ac:dyDescent="0.2"/>
    <row r="26457" hidden="1" x14ac:dyDescent="0.2"/>
    <row r="26458" hidden="1" x14ac:dyDescent="0.2"/>
    <row r="26459" hidden="1" x14ac:dyDescent="0.2"/>
    <row r="26460" hidden="1" x14ac:dyDescent="0.2"/>
    <row r="26461" hidden="1" x14ac:dyDescent="0.2"/>
    <row r="26462" hidden="1" x14ac:dyDescent="0.2"/>
    <row r="26463" hidden="1" x14ac:dyDescent="0.2"/>
    <row r="26464" hidden="1" x14ac:dyDescent="0.2"/>
    <row r="26465" hidden="1" x14ac:dyDescent="0.2"/>
    <row r="26466" hidden="1" x14ac:dyDescent="0.2"/>
    <row r="26467" hidden="1" x14ac:dyDescent="0.2"/>
    <row r="26468" hidden="1" x14ac:dyDescent="0.2"/>
    <row r="26469" hidden="1" x14ac:dyDescent="0.2"/>
    <row r="26470" hidden="1" x14ac:dyDescent="0.2"/>
    <row r="26471" hidden="1" x14ac:dyDescent="0.2"/>
    <row r="26472" hidden="1" x14ac:dyDescent="0.2"/>
    <row r="26473" hidden="1" x14ac:dyDescent="0.2"/>
    <row r="26474" hidden="1" x14ac:dyDescent="0.2"/>
    <row r="26475" hidden="1" x14ac:dyDescent="0.2"/>
    <row r="26476" hidden="1" x14ac:dyDescent="0.2"/>
    <row r="26477" hidden="1" x14ac:dyDescent="0.2"/>
    <row r="26478" hidden="1" x14ac:dyDescent="0.2"/>
    <row r="26479" hidden="1" x14ac:dyDescent="0.2"/>
    <row r="26480" hidden="1" x14ac:dyDescent="0.2"/>
    <row r="26481" hidden="1" x14ac:dyDescent="0.2"/>
    <row r="26482" hidden="1" x14ac:dyDescent="0.2"/>
    <row r="26483" hidden="1" x14ac:dyDescent="0.2"/>
    <row r="26484" hidden="1" x14ac:dyDescent="0.2"/>
    <row r="26485" hidden="1" x14ac:dyDescent="0.2"/>
    <row r="26486" hidden="1" x14ac:dyDescent="0.2"/>
    <row r="26487" hidden="1" x14ac:dyDescent="0.2"/>
    <row r="26488" hidden="1" x14ac:dyDescent="0.2"/>
    <row r="26489" hidden="1" x14ac:dyDescent="0.2"/>
    <row r="26490" hidden="1" x14ac:dyDescent="0.2"/>
    <row r="26491" hidden="1" x14ac:dyDescent="0.2"/>
    <row r="26492" hidden="1" x14ac:dyDescent="0.2"/>
    <row r="26493" hidden="1" x14ac:dyDescent="0.2"/>
    <row r="26494" hidden="1" x14ac:dyDescent="0.2"/>
    <row r="26495" hidden="1" x14ac:dyDescent="0.2"/>
    <row r="26496" hidden="1" x14ac:dyDescent="0.2"/>
    <row r="26497" hidden="1" x14ac:dyDescent="0.2"/>
    <row r="26498" hidden="1" x14ac:dyDescent="0.2"/>
    <row r="26499" hidden="1" x14ac:dyDescent="0.2"/>
    <row r="26500" hidden="1" x14ac:dyDescent="0.2"/>
    <row r="26501" hidden="1" x14ac:dyDescent="0.2"/>
    <row r="26502" hidden="1" x14ac:dyDescent="0.2"/>
    <row r="26503" hidden="1" x14ac:dyDescent="0.2"/>
    <row r="26504" hidden="1" x14ac:dyDescent="0.2"/>
    <row r="26505" hidden="1" x14ac:dyDescent="0.2"/>
    <row r="26506" hidden="1" x14ac:dyDescent="0.2"/>
    <row r="26507" hidden="1" x14ac:dyDescent="0.2"/>
    <row r="26508" hidden="1" x14ac:dyDescent="0.2"/>
    <row r="26509" hidden="1" x14ac:dyDescent="0.2"/>
    <row r="26510" hidden="1" x14ac:dyDescent="0.2"/>
    <row r="26511" hidden="1" x14ac:dyDescent="0.2"/>
    <row r="26512" hidden="1" x14ac:dyDescent="0.2"/>
    <row r="26513" hidden="1" x14ac:dyDescent="0.2"/>
    <row r="26514" hidden="1" x14ac:dyDescent="0.2"/>
    <row r="26515" hidden="1" x14ac:dyDescent="0.2"/>
    <row r="26516" hidden="1" x14ac:dyDescent="0.2"/>
    <row r="26517" hidden="1" x14ac:dyDescent="0.2"/>
    <row r="26518" hidden="1" x14ac:dyDescent="0.2"/>
    <row r="26519" hidden="1" x14ac:dyDescent="0.2"/>
    <row r="26520" hidden="1" x14ac:dyDescent="0.2"/>
    <row r="26521" hidden="1" x14ac:dyDescent="0.2"/>
    <row r="26522" hidden="1" x14ac:dyDescent="0.2"/>
    <row r="26523" hidden="1" x14ac:dyDescent="0.2"/>
    <row r="26524" hidden="1" x14ac:dyDescent="0.2"/>
    <row r="26525" hidden="1" x14ac:dyDescent="0.2"/>
    <row r="26526" hidden="1" x14ac:dyDescent="0.2"/>
    <row r="26527" hidden="1" x14ac:dyDescent="0.2"/>
    <row r="26528" hidden="1" x14ac:dyDescent="0.2"/>
    <row r="26529" hidden="1" x14ac:dyDescent="0.2"/>
    <row r="26530" hidden="1" x14ac:dyDescent="0.2"/>
    <row r="26531" hidden="1" x14ac:dyDescent="0.2"/>
    <row r="26532" hidden="1" x14ac:dyDescent="0.2"/>
    <row r="26533" hidden="1" x14ac:dyDescent="0.2"/>
    <row r="26534" hidden="1" x14ac:dyDescent="0.2"/>
    <row r="26535" hidden="1" x14ac:dyDescent="0.2"/>
    <row r="26536" hidden="1" x14ac:dyDescent="0.2"/>
    <row r="26537" hidden="1" x14ac:dyDescent="0.2"/>
    <row r="26538" hidden="1" x14ac:dyDescent="0.2"/>
    <row r="26539" hidden="1" x14ac:dyDescent="0.2"/>
    <row r="26540" hidden="1" x14ac:dyDescent="0.2"/>
    <row r="26541" hidden="1" x14ac:dyDescent="0.2"/>
    <row r="26542" hidden="1" x14ac:dyDescent="0.2"/>
    <row r="26543" hidden="1" x14ac:dyDescent="0.2"/>
    <row r="26544" hidden="1" x14ac:dyDescent="0.2"/>
    <row r="26545" hidden="1" x14ac:dyDescent="0.2"/>
    <row r="26546" hidden="1" x14ac:dyDescent="0.2"/>
    <row r="26547" hidden="1" x14ac:dyDescent="0.2"/>
    <row r="26548" hidden="1" x14ac:dyDescent="0.2"/>
    <row r="26549" hidden="1" x14ac:dyDescent="0.2"/>
    <row r="26550" hidden="1" x14ac:dyDescent="0.2"/>
    <row r="26551" hidden="1" x14ac:dyDescent="0.2"/>
    <row r="26552" hidden="1" x14ac:dyDescent="0.2"/>
    <row r="26553" hidden="1" x14ac:dyDescent="0.2"/>
    <row r="26554" hidden="1" x14ac:dyDescent="0.2"/>
    <row r="26555" hidden="1" x14ac:dyDescent="0.2"/>
    <row r="26556" hidden="1" x14ac:dyDescent="0.2"/>
    <row r="26557" hidden="1" x14ac:dyDescent="0.2"/>
    <row r="26558" hidden="1" x14ac:dyDescent="0.2"/>
    <row r="26559" hidden="1" x14ac:dyDescent="0.2"/>
    <row r="26560" hidden="1" x14ac:dyDescent="0.2"/>
    <row r="26561" hidden="1" x14ac:dyDescent="0.2"/>
    <row r="26562" hidden="1" x14ac:dyDescent="0.2"/>
    <row r="26563" hidden="1" x14ac:dyDescent="0.2"/>
    <row r="26564" hidden="1" x14ac:dyDescent="0.2"/>
    <row r="26565" hidden="1" x14ac:dyDescent="0.2"/>
    <row r="26566" hidden="1" x14ac:dyDescent="0.2"/>
    <row r="26567" hidden="1" x14ac:dyDescent="0.2"/>
    <row r="26568" hidden="1" x14ac:dyDescent="0.2"/>
    <row r="26569" hidden="1" x14ac:dyDescent="0.2"/>
    <row r="26570" hidden="1" x14ac:dyDescent="0.2"/>
    <row r="26571" hidden="1" x14ac:dyDescent="0.2"/>
    <row r="26572" hidden="1" x14ac:dyDescent="0.2"/>
    <row r="26573" hidden="1" x14ac:dyDescent="0.2"/>
    <row r="26574" hidden="1" x14ac:dyDescent="0.2"/>
    <row r="26575" hidden="1" x14ac:dyDescent="0.2"/>
    <row r="26576" hidden="1" x14ac:dyDescent="0.2"/>
    <row r="26577" hidden="1" x14ac:dyDescent="0.2"/>
    <row r="26578" hidden="1" x14ac:dyDescent="0.2"/>
    <row r="26579" hidden="1" x14ac:dyDescent="0.2"/>
    <row r="26580" hidden="1" x14ac:dyDescent="0.2"/>
    <row r="26581" hidden="1" x14ac:dyDescent="0.2"/>
    <row r="26582" hidden="1" x14ac:dyDescent="0.2"/>
    <row r="26583" hidden="1" x14ac:dyDescent="0.2"/>
    <row r="26584" hidden="1" x14ac:dyDescent="0.2"/>
    <row r="26585" hidden="1" x14ac:dyDescent="0.2"/>
    <row r="26586" hidden="1" x14ac:dyDescent="0.2"/>
    <row r="26587" hidden="1" x14ac:dyDescent="0.2"/>
    <row r="26588" hidden="1" x14ac:dyDescent="0.2"/>
    <row r="26589" hidden="1" x14ac:dyDescent="0.2"/>
    <row r="26590" hidden="1" x14ac:dyDescent="0.2"/>
    <row r="26591" hidden="1" x14ac:dyDescent="0.2"/>
    <row r="26592" hidden="1" x14ac:dyDescent="0.2"/>
    <row r="26593" hidden="1" x14ac:dyDescent="0.2"/>
    <row r="26594" hidden="1" x14ac:dyDescent="0.2"/>
    <row r="26595" hidden="1" x14ac:dyDescent="0.2"/>
    <row r="26596" hidden="1" x14ac:dyDescent="0.2"/>
    <row r="26597" hidden="1" x14ac:dyDescent="0.2"/>
    <row r="26598" hidden="1" x14ac:dyDescent="0.2"/>
    <row r="26599" hidden="1" x14ac:dyDescent="0.2"/>
    <row r="26600" hidden="1" x14ac:dyDescent="0.2"/>
    <row r="26601" hidden="1" x14ac:dyDescent="0.2"/>
    <row r="26602" hidden="1" x14ac:dyDescent="0.2"/>
    <row r="26603" hidden="1" x14ac:dyDescent="0.2"/>
    <row r="26604" hidden="1" x14ac:dyDescent="0.2"/>
    <row r="26605" hidden="1" x14ac:dyDescent="0.2"/>
    <row r="26606" hidden="1" x14ac:dyDescent="0.2"/>
    <row r="26607" hidden="1" x14ac:dyDescent="0.2"/>
    <row r="26608" hidden="1" x14ac:dyDescent="0.2"/>
    <row r="26609" hidden="1" x14ac:dyDescent="0.2"/>
    <row r="26610" hidden="1" x14ac:dyDescent="0.2"/>
    <row r="26611" hidden="1" x14ac:dyDescent="0.2"/>
    <row r="26612" hidden="1" x14ac:dyDescent="0.2"/>
    <row r="26613" hidden="1" x14ac:dyDescent="0.2"/>
    <row r="26614" hidden="1" x14ac:dyDescent="0.2"/>
    <row r="26615" hidden="1" x14ac:dyDescent="0.2"/>
    <row r="26616" hidden="1" x14ac:dyDescent="0.2"/>
    <row r="26617" hidden="1" x14ac:dyDescent="0.2"/>
    <row r="26618" hidden="1" x14ac:dyDescent="0.2"/>
    <row r="26619" hidden="1" x14ac:dyDescent="0.2"/>
    <row r="26620" hidden="1" x14ac:dyDescent="0.2"/>
    <row r="26621" hidden="1" x14ac:dyDescent="0.2"/>
    <row r="26622" hidden="1" x14ac:dyDescent="0.2"/>
    <row r="26623" hidden="1" x14ac:dyDescent="0.2"/>
    <row r="26624" hidden="1" x14ac:dyDescent="0.2"/>
    <row r="26625" hidden="1" x14ac:dyDescent="0.2"/>
    <row r="26626" hidden="1" x14ac:dyDescent="0.2"/>
    <row r="26627" hidden="1" x14ac:dyDescent="0.2"/>
    <row r="26628" hidden="1" x14ac:dyDescent="0.2"/>
    <row r="26629" hidden="1" x14ac:dyDescent="0.2"/>
    <row r="26630" hidden="1" x14ac:dyDescent="0.2"/>
    <row r="26631" hidden="1" x14ac:dyDescent="0.2"/>
    <row r="26632" hidden="1" x14ac:dyDescent="0.2"/>
    <row r="26633" hidden="1" x14ac:dyDescent="0.2"/>
    <row r="26634" hidden="1" x14ac:dyDescent="0.2"/>
    <row r="26635" hidden="1" x14ac:dyDescent="0.2"/>
    <row r="26636" hidden="1" x14ac:dyDescent="0.2"/>
    <row r="26637" hidden="1" x14ac:dyDescent="0.2"/>
    <row r="26638" hidden="1" x14ac:dyDescent="0.2"/>
    <row r="26639" hidden="1" x14ac:dyDescent="0.2"/>
    <row r="26640" hidden="1" x14ac:dyDescent="0.2"/>
    <row r="26641" hidden="1" x14ac:dyDescent="0.2"/>
    <row r="26642" hidden="1" x14ac:dyDescent="0.2"/>
    <row r="26643" hidden="1" x14ac:dyDescent="0.2"/>
    <row r="26644" hidden="1" x14ac:dyDescent="0.2"/>
    <row r="26645" hidden="1" x14ac:dyDescent="0.2"/>
    <row r="26646" hidden="1" x14ac:dyDescent="0.2"/>
    <row r="26647" hidden="1" x14ac:dyDescent="0.2"/>
    <row r="26648" hidden="1" x14ac:dyDescent="0.2"/>
    <row r="26649" hidden="1" x14ac:dyDescent="0.2"/>
    <row r="26650" hidden="1" x14ac:dyDescent="0.2"/>
    <row r="26651" hidden="1" x14ac:dyDescent="0.2"/>
    <row r="26652" hidden="1" x14ac:dyDescent="0.2"/>
    <row r="26653" hidden="1" x14ac:dyDescent="0.2"/>
    <row r="26654" hidden="1" x14ac:dyDescent="0.2"/>
    <row r="26655" hidden="1" x14ac:dyDescent="0.2"/>
    <row r="26656" hidden="1" x14ac:dyDescent="0.2"/>
    <row r="26657" hidden="1" x14ac:dyDescent="0.2"/>
    <row r="26658" hidden="1" x14ac:dyDescent="0.2"/>
    <row r="26659" hidden="1" x14ac:dyDescent="0.2"/>
    <row r="26660" hidden="1" x14ac:dyDescent="0.2"/>
    <row r="26661" hidden="1" x14ac:dyDescent="0.2"/>
    <row r="26662" hidden="1" x14ac:dyDescent="0.2"/>
    <row r="26663" hidden="1" x14ac:dyDescent="0.2"/>
    <row r="26664" hidden="1" x14ac:dyDescent="0.2"/>
    <row r="26665" hidden="1" x14ac:dyDescent="0.2"/>
    <row r="26666" hidden="1" x14ac:dyDescent="0.2"/>
    <row r="26667" hidden="1" x14ac:dyDescent="0.2"/>
    <row r="26668" hidden="1" x14ac:dyDescent="0.2"/>
    <row r="26669" hidden="1" x14ac:dyDescent="0.2"/>
    <row r="26670" hidden="1" x14ac:dyDescent="0.2"/>
    <row r="26671" hidden="1" x14ac:dyDescent="0.2"/>
    <row r="26672" hidden="1" x14ac:dyDescent="0.2"/>
    <row r="26673" hidden="1" x14ac:dyDescent="0.2"/>
    <row r="26674" hidden="1" x14ac:dyDescent="0.2"/>
    <row r="26675" hidden="1" x14ac:dyDescent="0.2"/>
    <row r="26676" hidden="1" x14ac:dyDescent="0.2"/>
    <row r="26677" hidden="1" x14ac:dyDescent="0.2"/>
    <row r="26678" hidden="1" x14ac:dyDescent="0.2"/>
    <row r="26679" hidden="1" x14ac:dyDescent="0.2"/>
    <row r="26680" hidden="1" x14ac:dyDescent="0.2"/>
    <row r="26681" hidden="1" x14ac:dyDescent="0.2"/>
    <row r="26682" hidden="1" x14ac:dyDescent="0.2"/>
    <row r="26683" hidden="1" x14ac:dyDescent="0.2"/>
    <row r="26684" hidden="1" x14ac:dyDescent="0.2"/>
    <row r="26685" hidden="1" x14ac:dyDescent="0.2"/>
    <row r="26686" hidden="1" x14ac:dyDescent="0.2"/>
    <row r="26687" hidden="1" x14ac:dyDescent="0.2"/>
    <row r="26688" hidden="1" x14ac:dyDescent="0.2"/>
    <row r="26689" hidden="1" x14ac:dyDescent="0.2"/>
    <row r="26690" hidden="1" x14ac:dyDescent="0.2"/>
    <row r="26691" hidden="1" x14ac:dyDescent="0.2"/>
    <row r="26692" hidden="1" x14ac:dyDescent="0.2"/>
    <row r="26693" hidden="1" x14ac:dyDescent="0.2"/>
    <row r="26694" hidden="1" x14ac:dyDescent="0.2"/>
    <row r="26695" hidden="1" x14ac:dyDescent="0.2"/>
    <row r="26696" hidden="1" x14ac:dyDescent="0.2"/>
    <row r="26697" hidden="1" x14ac:dyDescent="0.2"/>
    <row r="26698" hidden="1" x14ac:dyDescent="0.2"/>
    <row r="26699" hidden="1" x14ac:dyDescent="0.2"/>
    <row r="26700" hidden="1" x14ac:dyDescent="0.2"/>
    <row r="26701" hidden="1" x14ac:dyDescent="0.2"/>
    <row r="26702" hidden="1" x14ac:dyDescent="0.2"/>
    <row r="26703" hidden="1" x14ac:dyDescent="0.2"/>
    <row r="26704" hidden="1" x14ac:dyDescent="0.2"/>
    <row r="26705" hidden="1" x14ac:dyDescent="0.2"/>
    <row r="26706" hidden="1" x14ac:dyDescent="0.2"/>
    <row r="26707" hidden="1" x14ac:dyDescent="0.2"/>
    <row r="26708" hidden="1" x14ac:dyDescent="0.2"/>
    <row r="26709" hidden="1" x14ac:dyDescent="0.2"/>
    <row r="26710" hidden="1" x14ac:dyDescent="0.2"/>
    <row r="26711" hidden="1" x14ac:dyDescent="0.2"/>
    <row r="26712" hidden="1" x14ac:dyDescent="0.2"/>
    <row r="26713" hidden="1" x14ac:dyDescent="0.2"/>
    <row r="26714" hidden="1" x14ac:dyDescent="0.2"/>
    <row r="26715" hidden="1" x14ac:dyDescent="0.2"/>
    <row r="26716" hidden="1" x14ac:dyDescent="0.2"/>
    <row r="26717" hidden="1" x14ac:dyDescent="0.2"/>
    <row r="26718" hidden="1" x14ac:dyDescent="0.2"/>
    <row r="26719" hidden="1" x14ac:dyDescent="0.2"/>
    <row r="26720" hidden="1" x14ac:dyDescent="0.2"/>
    <row r="26721" hidden="1" x14ac:dyDescent="0.2"/>
    <row r="26722" hidden="1" x14ac:dyDescent="0.2"/>
    <row r="26723" hidden="1" x14ac:dyDescent="0.2"/>
    <row r="26724" hidden="1" x14ac:dyDescent="0.2"/>
    <row r="26725" hidden="1" x14ac:dyDescent="0.2"/>
    <row r="26726" hidden="1" x14ac:dyDescent="0.2"/>
    <row r="26727" hidden="1" x14ac:dyDescent="0.2"/>
    <row r="26728" hidden="1" x14ac:dyDescent="0.2"/>
    <row r="26729" hidden="1" x14ac:dyDescent="0.2"/>
    <row r="26730" hidden="1" x14ac:dyDescent="0.2"/>
    <row r="26731" hidden="1" x14ac:dyDescent="0.2"/>
    <row r="26732" hidden="1" x14ac:dyDescent="0.2"/>
    <row r="26733" hidden="1" x14ac:dyDescent="0.2"/>
    <row r="26734" hidden="1" x14ac:dyDescent="0.2"/>
    <row r="26735" hidden="1" x14ac:dyDescent="0.2"/>
    <row r="26736" hidden="1" x14ac:dyDescent="0.2"/>
    <row r="26737" hidden="1" x14ac:dyDescent="0.2"/>
    <row r="26738" hidden="1" x14ac:dyDescent="0.2"/>
    <row r="26739" hidden="1" x14ac:dyDescent="0.2"/>
    <row r="26740" hidden="1" x14ac:dyDescent="0.2"/>
    <row r="26741" hidden="1" x14ac:dyDescent="0.2"/>
    <row r="26742" hidden="1" x14ac:dyDescent="0.2"/>
    <row r="26743" hidden="1" x14ac:dyDescent="0.2"/>
    <row r="26744" hidden="1" x14ac:dyDescent="0.2"/>
    <row r="26745" hidden="1" x14ac:dyDescent="0.2"/>
    <row r="26746" hidden="1" x14ac:dyDescent="0.2"/>
    <row r="26747" hidden="1" x14ac:dyDescent="0.2"/>
    <row r="26748" hidden="1" x14ac:dyDescent="0.2"/>
    <row r="26749" hidden="1" x14ac:dyDescent="0.2"/>
    <row r="26750" hidden="1" x14ac:dyDescent="0.2"/>
    <row r="26751" hidden="1" x14ac:dyDescent="0.2"/>
    <row r="26752" hidden="1" x14ac:dyDescent="0.2"/>
    <row r="26753" hidden="1" x14ac:dyDescent="0.2"/>
    <row r="26754" hidden="1" x14ac:dyDescent="0.2"/>
    <row r="26755" hidden="1" x14ac:dyDescent="0.2"/>
    <row r="26756" hidden="1" x14ac:dyDescent="0.2"/>
    <row r="26757" hidden="1" x14ac:dyDescent="0.2"/>
    <row r="26758" hidden="1" x14ac:dyDescent="0.2"/>
    <row r="26759" hidden="1" x14ac:dyDescent="0.2"/>
    <row r="26760" hidden="1" x14ac:dyDescent="0.2"/>
    <row r="26761" hidden="1" x14ac:dyDescent="0.2"/>
    <row r="26762" hidden="1" x14ac:dyDescent="0.2"/>
    <row r="26763" hidden="1" x14ac:dyDescent="0.2"/>
    <row r="26764" hidden="1" x14ac:dyDescent="0.2"/>
    <row r="26765" hidden="1" x14ac:dyDescent="0.2"/>
    <row r="26766" hidden="1" x14ac:dyDescent="0.2"/>
    <row r="26767" hidden="1" x14ac:dyDescent="0.2"/>
    <row r="26768" hidden="1" x14ac:dyDescent="0.2"/>
    <row r="26769" hidden="1" x14ac:dyDescent="0.2"/>
    <row r="26770" hidden="1" x14ac:dyDescent="0.2"/>
    <row r="26771" hidden="1" x14ac:dyDescent="0.2"/>
    <row r="26772" hidden="1" x14ac:dyDescent="0.2"/>
    <row r="26773" hidden="1" x14ac:dyDescent="0.2"/>
    <row r="26774" hidden="1" x14ac:dyDescent="0.2"/>
    <row r="26775" hidden="1" x14ac:dyDescent="0.2"/>
    <row r="26776" hidden="1" x14ac:dyDescent="0.2"/>
    <row r="26777" hidden="1" x14ac:dyDescent="0.2"/>
    <row r="26778" hidden="1" x14ac:dyDescent="0.2"/>
    <row r="26779" hidden="1" x14ac:dyDescent="0.2"/>
    <row r="26780" hidden="1" x14ac:dyDescent="0.2"/>
    <row r="26781" hidden="1" x14ac:dyDescent="0.2"/>
    <row r="26782" hidden="1" x14ac:dyDescent="0.2"/>
    <row r="26783" hidden="1" x14ac:dyDescent="0.2"/>
    <row r="26784" hidden="1" x14ac:dyDescent="0.2"/>
    <row r="26785" hidden="1" x14ac:dyDescent="0.2"/>
    <row r="26786" hidden="1" x14ac:dyDescent="0.2"/>
    <row r="26787" hidden="1" x14ac:dyDescent="0.2"/>
    <row r="26788" hidden="1" x14ac:dyDescent="0.2"/>
    <row r="26789" hidden="1" x14ac:dyDescent="0.2"/>
    <row r="26790" hidden="1" x14ac:dyDescent="0.2"/>
    <row r="26791" hidden="1" x14ac:dyDescent="0.2"/>
    <row r="26792" hidden="1" x14ac:dyDescent="0.2"/>
    <row r="26793" hidden="1" x14ac:dyDescent="0.2"/>
    <row r="26794" hidden="1" x14ac:dyDescent="0.2"/>
    <row r="26795" hidden="1" x14ac:dyDescent="0.2"/>
    <row r="26796" hidden="1" x14ac:dyDescent="0.2"/>
    <row r="26797" hidden="1" x14ac:dyDescent="0.2"/>
    <row r="26798" hidden="1" x14ac:dyDescent="0.2"/>
    <row r="26799" hidden="1" x14ac:dyDescent="0.2"/>
    <row r="26800" hidden="1" x14ac:dyDescent="0.2"/>
    <row r="26801" hidden="1" x14ac:dyDescent="0.2"/>
    <row r="26802" hidden="1" x14ac:dyDescent="0.2"/>
    <row r="26803" hidden="1" x14ac:dyDescent="0.2"/>
    <row r="26804" hidden="1" x14ac:dyDescent="0.2"/>
    <row r="26805" hidden="1" x14ac:dyDescent="0.2"/>
    <row r="26806" hidden="1" x14ac:dyDescent="0.2"/>
    <row r="26807" hidden="1" x14ac:dyDescent="0.2"/>
    <row r="26808" hidden="1" x14ac:dyDescent="0.2"/>
    <row r="26809" hidden="1" x14ac:dyDescent="0.2"/>
    <row r="26810" hidden="1" x14ac:dyDescent="0.2"/>
    <row r="26811" hidden="1" x14ac:dyDescent="0.2"/>
    <row r="26812" hidden="1" x14ac:dyDescent="0.2"/>
    <row r="26813" hidden="1" x14ac:dyDescent="0.2"/>
    <row r="26814" hidden="1" x14ac:dyDescent="0.2"/>
    <row r="26815" hidden="1" x14ac:dyDescent="0.2"/>
    <row r="26816" hidden="1" x14ac:dyDescent="0.2"/>
    <row r="26817" hidden="1" x14ac:dyDescent="0.2"/>
    <row r="26818" hidden="1" x14ac:dyDescent="0.2"/>
    <row r="26819" hidden="1" x14ac:dyDescent="0.2"/>
    <row r="26820" hidden="1" x14ac:dyDescent="0.2"/>
    <row r="26821" hidden="1" x14ac:dyDescent="0.2"/>
    <row r="26822" hidden="1" x14ac:dyDescent="0.2"/>
    <row r="26823" hidden="1" x14ac:dyDescent="0.2"/>
    <row r="26824" hidden="1" x14ac:dyDescent="0.2"/>
    <row r="26825" hidden="1" x14ac:dyDescent="0.2"/>
    <row r="26826" hidden="1" x14ac:dyDescent="0.2"/>
    <row r="26827" hidden="1" x14ac:dyDescent="0.2"/>
    <row r="26828" hidden="1" x14ac:dyDescent="0.2"/>
    <row r="26829" hidden="1" x14ac:dyDescent="0.2"/>
    <row r="26830" hidden="1" x14ac:dyDescent="0.2"/>
    <row r="26831" hidden="1" x14ac:dyDescent="0.2"/>
    <row r="26832" hidden="1" x14ac:dyDescent="0.2"/>
    <row r="26833" hidden="1" x14ac:dyDescent="0.2"/>
    <row r="26834" hidden="1" x14ac:dyDescent="0.2"/>
    <row r="26835" hidden="1" x14ac:dyDescent="0.2"/>
    <row r="26836" hidden="1" x14ac:dyDescent="0.2"/>
    <row r="26837" hidden="1" x14ac:dyDescent="0.2"/>
    <row r="26838" hidden="1" x14ac:dyDescent="0.2"/>
    <row r="26839" hidden="1" x14ac:dyDescent="0.2"/>
    <row r="26840" hidden="1" x14ac:dyDescent="0.2"/>
    <row r="26841" hidden="1" x14ac:dyDescent="0.2"/>
    <row r="26842" hidden="1" x14ac:dyDescent="0.2"/>
    <row r="26843" hidden="1" x14ac:dyDescent="0.2"/>
    <row r="26844" hidden="1" x14ac:dyDescent="0.2"/>
    <row r="26845" hidden="1" x14ac:dyDescent="0.2"/>
    <row r="26846" hidden="1" x14ac:dyDescent="0.2"/>
    <row r="26847" hidden="1" x14ac:dyDescent="0.2"/>
    <row r="26848" hidden="1" x14ac:dyDescent="0.2"/>
    <row r="26849" hidden="1" x14ac:dyDescent="0.2"/>
    <row r="26850" hidden="1" x14ac:dyDescent="0.2"/>
    <row r="26851" hidden="1" x14ac:dyDescent="0.2"/>
    <row r="26852" hidden="1" x14ac:dyDescent="0.2"/>
    <row r="26853" hidden="1" x14ac:dyDescent="0.2"/>
    <row r="26854" hidden="1" x14ac:dyDescent="0.2"/>
    <row r="26855" hidden="1" x14ac:dyDescent="0.2"/>
    <row r="26856" hidden="1" x14ac:dyDescent="0.2"/>
    <row r="26857" hidden="1" x14ac:dyDescent="0.2"/>
    <row r="26858" hidden="1" x14ac:dyDescent="0.2"/>
    <row r="26859" hidden="1" x14ac:dyDescent="0.2"/>
    <row r="26860" hidden="1" x14ac:dyDescent="0.2"/>
    <row r="26861" hidden="1" x14ac:dyDescent="0.2"/>
    <row r="26862" hidden="1" x14ac:dyDescent="0.2"/>
    <row r="26863" hidden="1" x14ac:dyDescent="0.2"/>
    <row r="26864" hidden="1" x14ac:dyDescent="0.2"/>
    <row r="26865" hidden="1" x14ac:dyDescent="0.2"/>
    <row r="26866" hidden="1" x14ac:dyDescent="0.2"/>
    <row r="26867" hidden="1" x14ac:dyDescent="0.2"/>
    <row r="26868" hidden="1" x14ac:dyDescent="0.2"/>
    <row r="26869" hidden="1" x14ac:dyDescent="0.2"/>
    <row r="26870" hidden="1" x14ac:dyDescent="0.2"/>
    <row r="26871" hidden="1" x14ac:dyDescent="0.2"/>
    <row r="26872" hidden="1" x14ac:dyDescent="0.2"/>
    <row r="26873" hidden="1" x14ac:dyDescent="0.2"/>
    <row r="26874" hidden="1" x14ac:dyDescent="0.2"/>
    <row r="26875" hidden="1" x14ac:dyDescent="0.2"/>
    <row r="26876" hidden="1" x14ac:dyDescent="0.2"/>
    <row r="26877" hidden="1" x14ac:dyDescent="0.2"/>
    <row r="26878" hidden="1" x14ac:dyDescent="0.2"/>
    <row r="26879" hidden="1" x14ac:dyDescent="0.2"/>
    <row r="26880" hidden="1" x14ac:dyDescent="0.2"/>
    <row r="26881" hidden="1" x14ac:dyDescent="0.2"/>
    <row r="26882" hidden="1" x14ac:dyDescent="0.2"/>
    <row r="26883" hidden="1" x14ac:dyDescent="0.2"/>
    <row r="26884" hidden="1" x14ac:dyDescent="0.2"/>
    <row r="26885" hidden="1" x14ac:dyDescent="0.2"/>
    <row r="26886" hidden="1" x14ac:dyDescent="0.2"/>
    <row r="26887" hidden="1" x14ac:dyDescent="0.2"/>
    <row r="26888" hidden="1" x14ac:dyDescent="0.2"/>
    <row r="26889" hidden="1" x14ac:dyDescent="0.2"/>
    <row r="26890" hidden="1" x14ac:dyDescent="0.2"/>
    <row r="26891" hidden="1" x14ac:dyDescent="0.2"/>
    <row r="26892" hidden="1" x14ac:dyDescent="0.2"/>
    <row r="26893" hidden="1" x14ac:dyDescent="0.2"/>
    <row r="26894" hidden="1" x14ac:dyDescent="0.2"/>
    <row r="26895" hidden="1" x14ac:dyDescent="0.2"/>
    <row r="26896" hidden="1" x14ac:dyDescent="0.2"/>
    <row r="26897" hidden="1" x14ac:dyDescent="0.2"/>
    <row r="26898" hidden="1" x14ac:dyDescent="0.2"/>
    <row r="26899" hidden="1" x14ac:dyDescent="0.2"/>
    <row r="26900" hidden="1" x14ac:dyDescent="0.2"/>
    <row r="26901" hidden="1" x14ac:dyDescent="0.2"/>
    <row r="26902" hidden="1" x14ac:dyDescent="0.2"/>
    <row r="26903" hidden="1" x14ac:dyDescent="0.2"/>
    <row r="26904" hidden="1" x14ac:dyDescent="0.2"/>
    <row r="26905" hidden="1" x14ac:dyDescent="0.2"/>
    <row r="26906" hidden="1" x14ac:dyDescent="0.2"/>
    <row r="26907" hidden="1" x14ac:dyDescent="0.2"/>
    <row r="26908" hidden="1" x14ac:dyDescent="0.2"/>
    <row r="26909" hidden="1" x14ac:dyDescent="0.2"/>
    <row r="26910" hidden="1" x14ac:dyDescent="0.2"/>
    <row r="26911" hidden="1" x14ac:dyDescent="0.2"/>
    <row r="26912" hidden="1" x14ac:dyDescent="0.2"/>
    <row r="26913" hidden="1" x14ac:dyDescent="0.2"/>
    <row r="26914" hidden="1" x14ac:dyDescent="0.2"/>
    <row r="26915" hidden="1" x14ac:dyDescent="0.2"/>
    <row r="26916" hidden="1" x14ac:dyDescent="0.2"/>
    <row r="26917" hidden="1" x14ac:dyDescent="0.2"/>
    <row r="26918" hidden="1" x14ac:dyDescent="0.2"/>
    <row r="26919" hidden="1" x14ac:dyDescent="0.2"/>
    <row r="26920" hidden="1" x14ac:dyDescent="0.2"/>
    <row r="26921" hidden="1" x14ac:dyDescent="0.2"/>
    <row r="26922" hidden="1" x14ac:dyDescent="0.2"/>
    <row r="26923" hidden="1" x14ac:dyDescent="0.2"/>
    <row r="26924" hidden="1" x14ac:dyDescent="0.2"/>
    <row r="26925" hidden="1" x14ac:dyDescent="0.2"/>
    <row r="26926" hidden="1" x14ac:dyDescent="0.2"/>
    <row r="26927" hidden="1" x14ac:dyDescent="0.2"/>
    <row r="26928" hidden="1" x14ac:dyDescent="0.2"/>
    <row r="26929" hidden="1" x14ac:dyDescent="0.2"/>
    <row r="26930" hidden="1" x14ac:dyDescent="0.2"/>
    <row r="26931" hidden="1" x14ac:dyDescent="0.2"/>
    <row r="26932" hidden="1" x14ac:dyDescent="0.2"/>
    <row r="26933" hidden="1" x14ac:dyDescent="0.2"/>
    <row r="26934" hidden="1" x14ac:dyDescent="0.2"/>
    <row r="26935" hidden="1" x14ac:dyDescent="0.2"/>
    <row r="26936" hidden="1" x14ac:dyDescent="0.2"/>
    <row r="26937" hidden="1" x14ac:dyDescent="0.2"/>
    <row r="26938" hidden="1" x14ac:dyDescent="0.2"/>
    <row r="26939" hidden="1" x14ac:dyDescent="0.2"/>
    <row r="26940" hidden="1" x14ac:dyDescent="0.2"/>
    <row r="26941" hidden="1" x14ac:dyDescent="0.2"/>
    <row r="26942" hidden="1" x14ac:dyDescent="0.2"/>
    <row r="26943" hidden="1" x14ac:dyDescent="0.2"/>
    <row r="26944" hidden="1" x14ac:dyDescent="0.2"/>
    <row r="26945" hidden="1" x14ac:dyDescent="0.2"/>
    <row r="26946" hidden="1" x14ac:dyDescent="0.2"/>
    <row r="26947" hidden="1" x14ac:dyDescent="0.2"/>
    <row r="26948" hidden="1" x14ac:dyDescent="0.2"/>
    <row r="26949" hidden="1" x14ac:dyDescent="0.2"/>
    <row r="26950" hidden="1" x14ac:dyDescent="0.2"/>
    <row r="26951" hidden="1" x14ac:dyDescent="0.2"/>
    <row r="26952" hidden="1" x14ac:dyDescent="0.2"/>
    <row r="26953" hidden="1" x14ac:dyDescent="0.2"/>
    <row r="26954" hidden="1" x14ac:dyDescent="0.2"/>
    <row r="26955" hidden="1" x14ac:dyDescent="0.2"/>
    <row r="26956" hidden="1" x14ac:dyDescent="0.2"/>
    <row r="26957" hidden="1" x14ac:dyDescent="0.2"/>
    <row r="26958" hidden="1" x14ac:dyDescent="0.2"/>
    <row r="26959" hidden="1" x14ac:dyDescent="0.2"/>
    <row r="26960" hidden="1" x14ac:dyDescent="0.2"/>
    <row r="26961" hidden="1" x14ac:dyDescent="0.2"/>
    <row r="26962" hidden="1" x14ac:dyDescent="0.2"/>
    <row r="26963" hidden="1" x14ac:dyDescent="0.2"/>
    <row r="26964" hidden="1" x14ac:dyDescent="0.2"/>
    <row r="26965" hidden="1" x14ac:dyDescent="0.2"/>
    <row r="26966" hidden="1" x14ac:dyDescent="0.2"/>
    <row r="26967" hidden="1" x14ac:dyDescent="0.2"/>
    <row r="26968" hidden="1" x14ac:dyDescent="0.2"/>
    <row r="26969" hidden="1" x14ac:dyDescent="0.2"/>
    <row r="26970" hidden="1" x14ac:dyDescent="0.2"/>
    <row r="26971" hidden="1" x14ac:dyDescent="0.2"/>
    <row r="26972" hidden="1" x14ac:dyDescent="0.2"/>
    <row r="26973" hidden="1" x14ac:dyDescent="0.2"/>
    <row r="26974" hidden="1" x14ac:dyDescent="0.2"/>
    <row r="26975" hidden="1" x14ac:dyDescent="0.2"/>
    <row r="26976" hidden="1" x14ac:dyDescent="0.2"/>
    <row r="26977" hidden="1" x14ac:dyDescent="0.2"/>
    <row r="26978" hidden="1" x14ac:dyDescent="0.2"/>
    <row r="26979" hidden="1" x14ac:dyDescent="0.2"/>
    <row r="26980" hidden="1" x14ac:dyDescent="0.2"/>
    <row r="26981" hidden="1" x14ac:dyDescent="0.2"/>
    <row r="26982" hidden="1" x14ac:dyDescent="0.2"/>
    <row r="26983" hidden="1" x14ac:dyDescent="0.2"/>
    <row r="26984" hidden="1" x14ac:dyDescent="0.2"/>
    <row r="26985" hidden="1" x14ac:dyDescent="0.2"/>
    <row r="26986" hidden="1" x14ac:dyDescent="0.2"/>
    <row r="26987" hidden="1" x14ac:dyDescent="0.2"/>
    <row r="26988" hidden="1" x14ac:dyDescent="0.2"/>
    <row r="26989" hidden="1" x14ac:dyDescent="0.2"/>
    <row r="26990" hidden="1" x14ac:dyDescent="0.2"/>
    <row r="26991" hidden="1" x14ac:dyDescent="0.2"/>
    <row r="26992" hidden="1" x14ac:dyDescent="0.2"/>
    <row r="26993" hidden="1" x14ac:dyDescent="0.2"/>
    <row r="26994" hidden="1" x14ac:dyDescent="0.2"/>
    <row r="26995" hidden="1" x14ac:dyDescent="0.2"/>
    <row r="26996" hidden="1" x14ac:dyDescent="0.2"/>
    <row r="26997" hidden="1" x14ac:dyDescent="0.2"/>
    <row r="26998" hidden="1" x14ac:dyDescent="0.2"/>
    <row r="26999" hidden="1" x14ac:dyDescent="0.2"/>
    <row r="27000" hidden="1" x14ac:dyDescent="0.2"/>
    <row r="27001" hidden="1" x14ac:dyDescent="0.2"/>
    <row r="27002" hidden="1" x14ac:dyDescent="0.2"/>
    <row r="27003" hidden="1" x14ac:dyDescent="0.2"/>
    <row r="27004" hidden="1" x14ac:dyDescent="0.2"/>
    <row r="27005" hidden="1" x14ac:dyDescent="0.2"/>
    <row r="27006" hidden="1" x14ac:dyDescent="0.2"/>
    <row r="27007" hidden="1" x14ac:dyDescent="0.2"/>
    <row r="27008" hidden="1" x14ac:dyDescent="0.2"/>
    <row r="27009" hidden="1" x14ac:dyDescent="0.2"/>
    <row r="27010" hidden="1" x14ac:dyDescent="0.2"/>
    <row r="27011" hidden="1" x14ac:dyDescent="0.2"/>
    <row r="27012" hidden="1" x14ac:dyDescent="0.2"/>
    <row r="27013" hidden="1" x14ac:dyDescent="0.2"/>
    <row r="27014" hidden="1" x14ac:dyDescent="0.2"/>
    <row r="27015" hidden="1" x14ac:dyDescent="0.2"/>
    <row r="27016" hidden="1" x14ac:dyDescent="0.2"/>
    <row r="27017" hidden="1" x14ac:dyDescent="0.2"/>
    <row r="27018" hidden="1" x14ac:dyDescent="0.2"/>
    <row r="27019" hidden="1" x14ac:dyDescent="0.2"/>
    <row r="27020" hidden="1" x14ac:dyDescent="0.2"/>
    <row r="27021" hidden="1" x14ac:dyDescent="0.2"/>
    <row r="27022" hidden="1" x14ac:dyDescent="0.2"/>
    <row r="27023" hidden="1" x14ac:dyDescent="0.2"/>
    <row r="27024" hidden="1" x14ac:dyDescent="0.2"/>
    <row r="27025" hidden="1" x14ac:dyDescent="0.2"/>
    <row r="27026" hidden="1" x14ac:dyDescent="0.2"/>
    <row r="27027" hidden="1" x14ac:dyDescent="0.2"/>
    <row r="27028" hidden="1" x14ac:dyDescent="0.2"/>
    <row r="27029" hidden="1" x14ac:dyDescent="0.2"/>
    <row r="27030" hidden="1" x14ac:dyDescent="0.2"/>
    <row r="27031" hidden="1" x14ac:dyDescent="0.2"/>
    <row r="27032" hidden="1" x14ac:dyDescent="0.2"/>
    <row r="27033" hidden="1" x14ac:dyDescent="0.2"/>
    <row r="27034" hidden="1" x14ac:dyDescent="0.2"/>
    <row r="27035" hidden="1" x14ac:dyDescent="0.2"/>
    <row r="27036" hidden="1" x14ac:dyDescent="0.2"/>
    <row r="27037" hidden="1" x14ac:dyDescent="0.2"/>
    <row r="27038" hidden="1" x14ac:dyDescent="0.2"/>
    <row r="27039" hidden="1" x14ac:dyDescent="0.2"/>
    <row r="27040" hidden="1" x14ac:dyDescent="0.2"/>
    <row r="27041" hidden="1" x14ac:dyDescent="0.2"/>
    <row r="27042" hidden="1" x14ac:dyDescent="0.2"/>
    <row r="27043" hidden="1" x14ac:dyDescent="0.2"/>
    <row r="27044" hidden="1" x14ac:dyDescent="0.2"/>
    <row r="27045" hidden="1" x14ac:dyDescent="0.2"/>
    <row r="27046" hidden="1" x14ac:dyDescent="0.2"/>
    <row r="27047" hidden="1" x14ac:dyDescent="0.2"/>
    <row r="27048" hidden="1" x14ac:dyDescent="0.2"/>
    <row r="27049" hidden="1" x14ac:dyDescent="0.2"/>
    <row r="27050" hidden="1" x14ac:dyDescent="0.2"/>
    <row r="27051" hidden="1" x14ac:dyDescent="0.2"/>
    <row r="27052" hidden="1" x14ac:dyDescent="0.2"/>
    <row r="27053" hidden="1" x14ac:dyDescent="0.2"/>
    <row r="27054" hidden="1" x14ac:dyDescent="0.2"/>
    <row r="27055" hidden="1" x14ac:dyDescent="0.2"/>
    <row r="27056" hidden="1" x14ac:dyDescent="0.2"/>
    <row r="27057" hidden="1" x14ac:dyDescent="0.2"/>
    <row r="27058" hidden="1" x14ac:dyDescent="0.2"/>
    <row r="27059" hidden="1" x14ac:dyDescent="0.2"/>
    <row r="27060" hidden="1" x14ac:dyDescent="0.2"/>
    <row r="27061" hidden="1" x14ac:dyDescent="0.2"/>
    <row r="27062" hidden="1" x14ac:dyDescent="0.2"/>
    <row r="27063" hidden="1" x14ac:dyDescent="0.2"/>
    <row r="27064" hidden="1" x14ac:dyDescent="0.2"/>
    <row r="27065" hidden="1" x14ac:dyDescent="0.2"/>
    <row r="27066" hidden="1" x14ac:dyDescent="0.2"/>
    <row r="27067" hidden="1" x14ac:dyDescent="0.2"/>
    <row r="27068" hidden="1" x14ac:dyDescent="0.2"/>
    <row r="27069" hidden="1" x14ac:dyDescent="0.2"/>
    <row r="27070" hidden="1" x14ac:dyDescent="0.2"/>
    <row r="27071" hidden="1" x14ac:dyDescent="0.2"/>
    <row r="27072" hidden="1" x14ac:dyDescent="0.2"/>
    <row r="27073" hidden="1" x14ac:dyDescent="0.2"/>
    <row r="27074" hidden="1" x14ac:dyDescent="0.2"/>
    <row r="27075" hidden="1" x14ac:dyDescent="0.2"/>
    <row r="27076" hidden="1" x14ac:dyDescent="0.2"/>
    <row r="27077" hidden="1" x14ac:dyDescent="0.2"/>
    <row r="27078" hidden="1" x14ac:dyDescent="0.2"/>
    <row r="27079" hidden="1" x14ac:dyDescent="0.2"/>
    <row r="27080" hidden="1" x14ac:dyDescent="0.2"/>
    <row r="27081" hidden="1" x14ac:dyDescent="0.2"/>
    <row r="27082" hidden="1" x14ac:dyDescent="0.2"/>
    <row r="27083" hidden="1" x14ac:dyDescent="0.2"/>
    <row r="27084" hidden="1" x14ac:dyDescent="0.2"/>
    <row r="27085" hidden="1" x14ac:dyDescent="0.2"/>
    <row r="27086" hidden="1" x14ac:dyDescent="0.2"/>
    <row r="27087" hidden="1" x14ac:dyDescent="0.2"/>
    <row r="27088" hidden="1" x14ac:dyDescent="0.2"/>
    <row r="27089" hidden="1" x14ac:dyDescent="0.2"/>
    <row r="27090" hidden="1" x14ac:dyDescent="0.2"/>
    <row r="27091" hidden="1" x14ac:dyDescent="0.2"/>
    <row r="27092" hidden="1" x14ac:dyDescent="0.2"/>
    <row r="27093" hidden="1" x14ac:dyDescent="0.2"/>
    <row r="27094" hidden="1" x14ac:dyDescent="0.2"/>
    <row r="27095" hidden="1" x14ac:dyDescent="0.2"/>
    <row r="27096" hidden="1" x14ac:dyDescent="0.2"/>
    <row r="27097" hidden="1" x14ac:dyDescent="0.2"/>
    <row r="27098" hidden="1" x14ac:dyDescent="0.2"/>
    <row r="27099" hidden="1" x14ac:dyDescent="0.2"/>
    <row r="27100" hidden="1" x14ac:dyDescent="0.2"/>
    <row r="27101" hidden="1" x14ac:dyDescent="0.2"/>
    <row r="27102" hidden="1" x14ac:dyDescent="0.2"/>
    <row r="27103" hidden="1" x14ac:dyDescent="0.2"/>
    <row r="27104" hidden="1" x14ac:dyDescent="0.2"/>
    <row r="27105" hidden="1" x14ac:dyDescent="0.2"/>
    <row r="27106" hidden="1" x14ac:dyDescent="0.2"/>
    <row r="27107" hidden="1" x14ac:dyDescent="0.2"/>
    <row r="27108" hidden="1" x14ac:dyDescent="0.2"/>
    <row r="27109" hidden="1" x14ac:dyDescent="0.2"/>
    <row r="27110" hidden="1" x14ac:dyDescent="0.2"/>
    <row r="27111" hidden="1" x14ac:dyDescent="0.2"/>
    <row r="27112" hidden="1" x14ac:dyDescent="0.2"/>
    <row r="27113" hidden="1" x14ac:dyDescent="0.2"/>
    <row r="27114" hidden="1" x14ac:dyDescent="0.2"/>
    <row r="27115" hidden="1" x14ac:dyDescent="0.2"/>
    <row r="27116" hidden="1" x14ac:dyDescent="0.2"/>
    <row r="27117" hidden="1" x14ac:dyDescent="0.2"/>
    <row r="27118" hidden="1" x14ac:dyDescent="0.2"/>
    <row r="27119" hidden="1" x14ac:dyDescent="0.2"/>
    <row r="27120" hidden="1" x14ac:dyDescent="0.2"/>
    <row r="27121" hidden="1" x14ac:dyDescent="0.2"/>
    <row r="27122" hidden="1" x14ac:dyDescent="0.2"/>
    <row r="27123" hidden="1" x14ac:dyDescent="0.2"/>
    <row r="27124" hidden="1" x14ac:dyDescent="0.2"/>
    <row r="27125" hidden="1" x14ac:dyDescent="0.2"/>
    <row r="27126" hidden="1" x14ac:dyDescent="0.2"/>
    <row r="27127" hidden="1" x14ac:dyDescent="0.2"/>
    <row r="27128" hidden="1" x14ac:dyDescent="0.2"/>
    <row r="27129" hidden="1" x14ac:dyDescent="0.2"/>
    <row r="27130" hidden="1" x14ac:dyDescent="0.2"/>
    <row r="27131" hidden="1" x14ac:dyDescent="0.2"/>
    <row r="27132" hidden="1" x14ac:dyDescent="0.2"/>
    <row r="27133" hidden="1" x14ac:dyDescent="0.2"/>
    <row r="27134" hidden="1" x14ac:dyDescent="0.2"/>
    <row r="27135" hidden="1" x14ac:dyDescent="0.2"/>
    <row r="27136" hidden="1" x14ac:dyDescent="0.2"/>
    <row r="27137" hidden="1" x14ac:dyDescent="0.2"/>
    <row r="27138" hidden="1" x14ac:dyDescent="0.2"/>
    <row r="27139" hidden="1" x14ac:dyDescent="0.2"/>
    <row r="27140" hidden="1" x14ac:dyDescent="0.2"/>
    <row r="27141" hidden="1" x14ac:dyDescent="0.2"/>
    <row r="27142" hidden="1" x14ac:dyDescent="0.2"/>
    <row r="27143" hidden="1" x14ac:dyDescent="0.2"/>
    <row r="27144" hidden="1" x14ac:dyDescent="0.2"/>
    <row r="27145" hidden="1" x14ac:dyDescent="0.2"/>
    <row r="27146" hidden="1" x14ac:dyDescent="0.2"/>
    <row r="27147" hidden="1" x14ac:dyDescent="0.2"/>
    <row r="27148" hidden="1" x14ac:dyDescent="0.2"/>
    <row r="27149" hidden="1" x14ac:dyDescent="0.2"/>
    <row r="27150" hidden="1" x14ac:dyDescent="0.2"/>
    <row r="27151" hidden="1" x14ac:dyDescent="0.2"/>
    <row r="27152" hidden="1" x14ac:dyDescent="0.2"/>
    <row r="27153" hidden="1" x14ac:dyDescent="0.2"/>
    <row r="27154" hidden="1" x14ac:dyDescent="0.2"/>
    <row r="27155" hidden="1" x14ac:dyDescent="0.2"/>
    <row r="27156" hidden="1" x14ac:dyDescent="0.2"/>
    <row r="27157" hidden="1" x14ac:dyDescent="0.2"/>
    <row r="27158" hidden="1" x14ac:dyDescent="0.2"/>
    <row r="27159" hidden="1" x14ac:dyDescent="0.2"/>
    <row r="27160" hidden="1" x14ac:dyDescent="0.2"/>
    <row r="27161" hidden="1" x14ac:dyDescent="0.2"/>
    <row r="27162" hidden="1" x14ac:dyDescent="0.2"/>
    <row r="27163" hidden="1" x14ac:dyDescent="0.2"/>
    <row r="27164" hidden="1" x14ac:dyDescent="0.2"/>
    <row r="27165" hidden="1" x14ac:dyDescent="0.2"/>
    <row r="27166" hidden="1" x14ac:dyDescent="0.2"/>
    <row r="27167" hidden="1" x14ac:dyDescent="0.2"/>
    <row r="27168" hidden="1" x14ac:dyDescent="0.2"/>
    <row r="27169" hidden="1" x14ac:dyDescent="0.2"/>
    <row r="27170" hidden="1" x14ac:dyDescent="0.2"/>
    <row r="27171" hidden="1" x14ac:dyDescent="0.2"/>
    <row r="27172" hidden="1" x14ac:dyDescent="0.2"/>
    <row r="27173" hidden="1" x14ac:dyDescent="0.2"/>
    <row r="27174" hidden="1" x14ac:dyDescent="0.2"/>
    <row r="27175" hidden="1" x14ac:dyDescent="0.2"/>
    <row r="27176" hidden="1" x14ac:dyDescent="0.2"/>
    <row r="27177" hidden="1" x14ac:dyDescent="0.2"/>
    <row r="27178" hidden="1" x14ac:dyDescent="0.2"/>
    <row r="27179" hidden="1" x14ac:dyDescent="0.2"/>
    <row r="27180" hidden="1" x14ac:dyDescent="0.2"/>
    <row r="27181" hidden="1" x14ac:dyDescent="0.2"/>
    <row r="27182" hidden="1" x14ac:dyDescent="0.2"/>
    <row r="27183" hidden="1" x14ac:dyDescent="0.2"/>
    <row r="27184" hidden="1" x14ac:dyDescent="0.2"/>
    <row r="27185" hidden="1" x14ac:dyDescent="0.2"/>
    <row r="27186" hidden="1" x14ac:dyDescent="0.2"/>
    <row r="27187" hidden="1" x14ac:dyDescent="0.2"/>
    <row r="27188" hidden="1" x14ac:dyDescent="0.2"/>
    <row r="27189" hidden="1" x14ac:dyDescent="0.2"/>
    <row r="27190" hidden="1" x14ac:dyDescent="0.2"/>
    <row r="27191" hidden="1" x14ac:dyDescent="0.2"/>
    <row r="27192" hidden="1" x14ac:dyDescent="0.2"/>
    <row r="27193" hidden="1" x14ac:dyDescent="0.2"/>
    <row r="27194" hidden="1" x14ac:dyDescent="0.2"/>
    <row r="27195" hidden="1" x14ac:dyDescent="0.2"/>
    <row r="27196" hidden="1" x14ac:dyDescent="0.2"/>
    <row r="27197" hidden="1" x14ac:dyDescent="0.2"/>
    <row r="27198" hidden="1" x14ac:dyDescent="0.2"/>
    <row r="27199" hidden="1" x14ac:dyDescent="0.2"/>
    <row r="27200" hidden="1" x14ac:dyDescent="0.2"/>
    <row r="27201" hidden="1" x14ac:dyDescent="0.2"/>
    <row r="27202" hidden="1" x14ac:dyDescent="0.2"/>
    <row r="27203" hidden="1" x14ac:dyDescent="0.2"/>
    <row r="27204" hidden="1" x14ac:dyDescent="0.2"/>
    <row r="27205" hidden="1" x14ac:dyDescent="0.2"/>
    <row r="27206" hidden="1" x14ac:dyDescent="0.2"/>
    <row r="27207" hidden="1" x14ac:dyDescent="0.2"/>
    <row r="27208" hidden="1" x14ac:dyDescent="0.2"/>
    <row r="27209" hidden="1" x14ac:dyDescent="0.2"/>
    <row r="27210" hidden="1" x14ac:dyDescent="0.2"/>
    <row r="27211" hidden="1" x14ac:dyDescent="0.2"/>
    <row r="27212" hidden="1" x14ac:dyDescent="0.2"/>
    <row r="27213" hidden="1" x14ac:dyDescent="0.2"/>
    <row r="27214" hidden="1" x14ac:dyDescent="0.2"/>
    <row r="27215" hidden="1" x14ac:dyDescent="0.2"/>
    <row r="27216" hidden="1" x14ac:dyDescent="0.2"/>
    <row r="27217" hidden="1" x14ac:dyDescent="0.2"/>
    <row r="27218" hidden="1" x14ac:dyDescent="0.2"/>
    <row r="27219" hidden="1" x14ac:dyDescent="0.2"/>
    <row r="27220" hidden="1" x14ac:dyDescent="0.2"/>
    <row r="27221" hidden="1" x14ac:dyDescent="0.2"/>
    <row r="27222" hidden="1" x14ac:dyDescent="0.2"/>
    <row r="27223" hidden="1" x14ac:dyDescent="0.2"/>
    <row r="27224" hidden="1" x14ac:dyDescent="0.2"/>
    <row r="27225" hidden="1" x14ac:dyDescent="0.2"/>
    <row r="27226" hidden="1" x14ac:dyDescent="0.2"/>
    <row r="27227" hidden="1" x14ac:dyDescent="0.2"/>
    <row r="27228" hidden="1" x14ac:dyDescent="0.2"/>
    <row r="27229" hidden="1" x14ac:dyDescent="0.2"/>
    <row r="27230" hidden="1" x14ac:dyDescent="0.2"/>
    <row r="27231" hidden="1" x14ac:dyDescent="0.2"/>
    <row r="27232" hidden="1" x14ac:dyDescent="0.2"/>
    <row r="27233" hidden="1" x14ac:dyDescent="0.2"/>
    <row r="27234" hidden="1" x14ac:dyDescent="0.2"/>
    <row r="27235" hidden="1" x14ac:dyDescent="0.2"/>
    <row r="27236" hidden="1" x14ac:dyDescent="0.2"/>
    <row r="27237" hidden="1" x14ac:dyDescent="0.2"/>
    <row r="27238" hidden="1" x14ac:dyDescent="0.2"/>
    <row r="27239" hidden="1" x14ac:dyDescent="0.2"/>
    <row r="27240" hidden="1" x14ac:dyDescent="0.2"/>
    <row r="27241" hidden="1" x14ac:dyDescent="0.2"/>
    <row r="27242" hidden="1" x14ac:dyDescent="0.2"/>
    <row r="27243" hidden="1" x14ac:dyDescent="0.2"/>
    <row r="27244" hidden="1" x14ac:dyDescent="0.2"/>
    <row r="27245" hidden="1" x14ac:dyDescent="0.2"/>
    <row r="27246" hidden="1" x14ac:dyDescent="0.2"/>
    <row r="27247" hidden="1" x14ac:dyDescent="0.2"/>
    <row r="27248" hidden="1" x14ac:dyDescent="0.2"/>
    <row r="27249" hidden="1" x14ac:dyDescent="0.2"/>
    <row r="27250" hidden="1" x14ac:dyDescent="0.2"/>
    <row r="27251" hidden="1" x14ac:dyDescent="0.2"/>
    <row r="27252" hidden="1" x14ac:dyDescent="0.2"/>
    <row r="27253" hidden="1" x14ac:dyDescent="0.2"/>
    <row r="27254" hidden="1" x14ac:dyDescent="0.2"/>
    <row r="27255" hidden="1" x14ac:dyDescent="0.2"/>
    <row r="27256" hidden="1" x14ac:dyDescent="0.2"/>
    <row r="27257" hidden="1" x14ac:dyDescent="0.2"/>
    <row r="27258" hidden="1" x14ac:dyDescent="0.2"/>
    <row r="27259" hidden="1" x14ac:dyDescent="0.2"/>
    <row r="27260" hidden="1" x14ac:dyDescent="0.2"/>
    <row r="27261" hidden="1" x14ac:dyDescent="0.2"/>
    <row r="27262" hidden="1" x14ac:dyDescent="0.2"/>
    <row r="27263" hidden="1" x14ac:dyDescent="0.2"/>
    <row r="27264" hidden="1" x14ac:dyDescent="0.2"/>
    <row r="27265" hidden="1" x14ac:dyDescent="0.2"/>
    <row r="27266" hidden="1" x14ac:dyDescent="0.2"/>
    <row r="27267" hidden="1" x14ac:dyDescent="0.2"/>
    <row r="27268" hidden="1" x14ac:dyDescent="0.2"/>
    <row r="27269" hidden="1" x14ac:dyDescent="0.2"/>
    <row r="27270" hidden="1" x14ac:dyDescent="0.2"/>
    <row r="27271" hidden="1" x14ac:dyDescent="0.2"/>
    <row r="27272" hidden="1" x14ac:dyDescent="0.2"/>
    <row r="27273" hidden="1" x14ac:dyDescent="0.2"/>
    <row r="27274" hidden="1" x14ac:dyDescent="0.2"/>
    <row r="27275" hidden="1" x14ac:dyDescent="0.2"/>
    <row r="27276" hidden="1" x14ac:dyDescent="0.2"/>
    <row r="27277" hidden="1" x14ac:dyDescent="0.2"/>
    <row r="27278" hidden="1" x14ac:dyDescent="0.2"/>
    <row r="27279" hidden="1" x14ac:dyDescent="0.2"/>
    <row r="27280" hidden="1" x14ac:dyDescent="0.2"/>
    <row r="27281" hidden="1" x14ac:dyDescent="0.2"/>
    <row r="27282" hidden="1" x14ac:dyDescent="0.2"/>
    <row r="27283" hidden="1" x14ac:dyDescent="0.2"/>
    <row r="27284" hidden="1" x14ac:dyDescent="0.2"/>
    <row r="27285" hidden="1" x14ac:dyDescent="0.2"/>
    <row r="27286" hidden="1" x14ac:dyDescent="0.2"/>
    <row r="27287" hidden="1" x14ac:dyDescent="0.2"/>
    <row r="27288" hidden="1" x14ac:dyDescent="0.2"/>
    <row r="27289" hidden="1" x14ac:dyDescent="0.2"/>
    <row r="27290" hidden="1" x14ac:dyDescent="0.2"/>
    <row r="27291" hidden="1" x14ac:dyDescent="0.2"/>
    <row r="27292" hidden="1" x14ac:dyDescent="0.2"/>
    <row r="27293" hidden="1" x14ac:dyDescent="0.2"/>
    <row r="27294" hidden="1" x14ac:dyDescent="0.2"/>
    <row r="27295" hidden="1" x14ac:dyDescent="0.2"/>
    <row r="27296" hidden="1" x14ac:dyDescent="0.2"/>
    <row r="27297" hidden="1" x14ac:dyDescent="0.2"/>
    <row r="27298" hidden="1" x14ac:dyDescent="0.2"/>
    <row r="27299" hidden="1" x14ac:dyDescent="0.2"/>
    <row r="27300" hidden="1" x14ac:dyDescent="0.2"/>
    <row r="27301" hidden="1" x14ac:dyDescent="0.2"/>
    <row r="27302" hidden="1" x14ac:dyDescent="0.2"/>
    <row r="27303" hidden="1" x14ac:dyDescent="0.2"/>
    <row r="27304" hidden="1" x14ac:dyDescent="0.2"/>
    <row r="27305" hidden="1" x14ac:dyDescent="0.2"/>
    <row r="27306" hidden="1" x14ac:dyDescent="0.2"/>
    <row r="27307" hidden="1" x14ac:dyDescent="0.2"/>
    <row r="27308" hidden="1" x14ac:dyDescent="0.2"/>
    <row r="27309" hidden="1" x14ac:dyDescent="0.2"/>
    <row r="27310" hidden="1" x14ac:dyDescent="0.2"/>
    <row r="27311" hidden="1" x14ac:dyDescent="0.2"/>
    <row r="27312" hidden="1" x14ac:dyDescent="0.2"/>
    <row r="27313" hidden="1" x14ac:dyDescent="0.2"/>
    <row r="27314" hidden="1" x14ac:dyDescent="0.2"/>
    <row r="27315" hidden="1" x14ac:dyDescent="0.2"/>
    <row r="27316" hidden="1" x14ac:dyDescent="0.2"/>
    <row r="27317" hidden="1" x14ac:dyDescent="0.2"/>
    <row r="27318" hidden="1" x14ac:dyDescent="0.2"/>
    <row r="27319" hidden="1" x14ac:dyDescent="0.2"/>
    <row r="27320" hidden="1" x14ac:dyDescent="0.2"/>
    <row r="27321" hidden="1" x14ac:dyDescent="0.2"/>
    <row r="27322" hidden="1" x14ac:dyDescent="0.2"/>
    <row r="27323" hidden="1" x14ac:dyDescent="0.2"/>
    <row r="27324" hidden="1" x14ac:dyDescent="0.2"/>
    <row r="27325" hidden="1" x14ac:dyDescent="0.2"/>
    <row r="27326" hidden="1" x14ac:dyDescent="0.2"/>
    <row r="27327" hidden="1" x14ac:dyDescent="0.2"/>
    <row r="27328" hidden="1" x14ac:dyDescent="0.2"/>
    <row r="27329" hidden="1" x14ac:dyDescent="0.2"/>
    <row r="27330" hidden="1" x14ac:dyDescent="0.2"/>
    <row r="27331" hidden="1" x14ac:dyDescent="0.2"/>
    <row r="27332" hidden="1" x14ac:dyDescent="0.2"/>
    <row r="27333" hidden="1" x14ac:dyDescent="0.2"/>
    <row r="27334" hidden="1" x14ac:dyDescent="0.2"/>
    <row r="27335" hidden="1" x14ac:dyDescent="0.2"/>
    <row r="27336" hidden="1" x14ac:dyDescent="0.2"/>
    <row r="27337" hidden="1" x14ac:dyDescent="0.2"/>
    <row r="27338" hidden="1" x14ac:dyDescent="0.2"/>
    <row r="27339" hidden="1" x14ac:dyDescent="0.2"/>
    <row r="27340" hidden="1" x14ac:dyDescent="0.2"/>
    <row r="27341" hidden="1" x14ac:dyDescent="0.2"/>
    <row r="27342" hidden="1" x14ac:dyDescent="0.2"/>
    <row r="27343" hidden="1" x14ac:dyDescent="0.2"/>
    <row r="27344" hidden="1" x14ac:dyDescent="0.2"/>
    <row r="27345" hidden="1" x14ac:dyDescent="0.2"/>
    <row r="27346" hidden="1" x14ac:dyDescent="0.2"/>
    <row r="27347" hidden="1" x14ac:dyDescent="0.2"/>
    <row r="27348" hidden="1" x14ac:dyDescent="0.2"/>
    <row r="27349" hidden="1" x14ac:dyDescent="0.2"/>
    <row r="27350" hidden="1" x14ac:dyDescent="0.2"/>
    <row r="27351" hidden="1" x14ac:dyDescent="0.2"/>
    <row r="27352" hidden="1" x14ac:dyDescent="0.2"/>
    <row r="27353" hidden="1" x14ac:dyDescent="0.2"/>
    <row r="27354" hidden="1" x14ac:dyDescent="0.2"/>
    <row r="27355" hidden="1" x14ac:dyDescent="0.2"/>
    <row r="27356" hidden="1" x14ac:dyDescent="0.2"/>
    <row r="27357" hidden="1" x14ac:dyDescent="0.2"/>
    <row r="27358" hidden="1" x14ac:dyDescent="0.2"/>
    <row r="27359" hidden="1" x14ac:dyDescent="0.2"/>
    <row r="27360" hidden="1" x14ac:dyDescent="0.2"/>
    <row r="27361" hidden="1" x14ac:dyDescent="0.2"/>
    <row r="27362" hidden="1" x14ac:dyDescent="0.2"/>
    <row r="27363" hidden="1" x14ac:dyDescent="0.2"/>
    <row r="27364" hidden="1" x14ac:dyDescent="0.2"/>
    <row r="27365" hidden="1" x14ac:dyDescent="0.2"/>
    <row r="27366" hidden="1" x14ac:dyDescent="0.2"/>
    <row r="27367" hidden="1" x14ac:dyDescent="0.2"/>
    <row r="27368" hidden="1" x14ac:dyDescent="0.2"/>
    <row r="27369" hidden="1" x14ac:dyDescent="0.2"/>
    <row r="27370" hidden="1" x14ac:dyDescent="0.2"/>
    <row r="27371" hidden="1" x14ac:dyDescent="0.2"/>
    <row r="27372" hidden="1" x14ac:dyDescent="0.2"/>
    <row r="27373" hidden="1" x14ac:dyDescent="0.2"/>
    <row r="27374" hidden="1" x14ac:dyDescent="0.2"/>
    <row r="27375" hidden="1" x14ac:dyDescent="0.2"/>
    <row r="27376" hidden="1" x14ac:dyDescent="0.2"/>
    <row r="27377" hidden="1" x14ac:dyDescent="0.2"/>
    <row r="27378" hidden="1" x14ac:dyDescent="0.2"/>
    <row r="27379" hidden="1" x14ac:dyDescent="0.2"/>
    <row r="27380" hidden="1" x14ac:dyDescent="0.2"/>
    <row r="27381" hidden="1" x14ac:dyDescent="0.2"/>
    <row r="27382" hidden="1" x14ac:dyDescent="0.2"/>
    <row r="27383" hidden="1" x14ac:dyDescent="0.2"/>
    <row r="27384" hidden="1" x14ac:dyDescent="0.2"/>
    <row r="27385" hidden="1" x14ac:dyDescent="0.2"/>
    <row r="27386" hidden="1" x14ac:dyDescent="0.2"/>
    <row r="27387" hidden="1" x14ac:dyDescent="0.2"/>
    <row r="27388" hidden="1" x14ac:dyDescent="0.2"/>
    <row r="27389" hidden="1" x14ac:dyDescent="0.2"/>
    <row r="27390" hidden="1" x14ac:dyDescent="0.2"/>
    <row r="27391" hidden="1" x14ac:dyDescent="0.2"/>
    <row r="27392" hidden="1" x14ac:dyDescent="0.2"/>
    <row r="27393" hidden="1" x14ac:dyDescent="0.2"/>
    <row r="27394" hidden="1" x14ac:dyDescent="0.2"/>
    <row r="27395" hidden="1" x14ac:dyDescent="0.2"/>
    <row r="27396" hidden="1" x14ac:dyDescent="0.2"/>
    <row r="27397" hidden="1" x14ac:dyDescent="0.2"/>
    <row r="27398" hidden="1" x14ac:dyDescent="0.2"/>
    <row r="27399" hidden="1" x14ac:dyDescent="0.2"/>
    <row r="27400" hidden="1" x14ac:dyDescent="0.2"/>
    <row r="27401" hidden="1" x14ac:dyDescent="0.2"/>
    <row r="27402" hidden="1" x14ac:dyDescent="0.2"/>
    <row r="27403" hidden="1" x14ac:dyDescent="0.2"/>
    <row r="27404" hidden="1" x14ac:dyDescent="0.2"/>
    <row r="27405" hidden="1" x14ac:dyDescent="0.2"/>
    <row r="27406" hidden="1" x14ac:dyDescent="0.2"/>
    <row r="27407" hidden="1" x14ac:dyDescent="0.2"/>
    <row r="27408" hidden="1" x14ac:dyDescent="0.2"/>
    <row r="27409" hidden="1" x14ac:dyDescent="0.2"/>
    <row r="27410" hidden="1" x14ac:dyDescent="0.2"/>
    <row r="27411" hidden="1" x14ac:dyDescent="0.2"/>
    <row r="27412" hidden="1" x14ac:dyDescent="0.2"/>
    <row r="27413" hidden="1" x14ac:dyDescent="0.2"/>
    <row r="27414" hidden="1" x14ac:dyDescent="0.2"/>
    <row r="27415" hidden="1" x14ac:dyDescent="0.2"/>
    <row r="27416" hidden="1" x14ac:dyDescent="0.2"/>
    <row r="27417" hidden="1" x14ac:dyDescent="0.2"/>
    <row r="27418" hidden="1" x14ac:dyDescent="0.2"/>
    <row r="27419" hidden="1" x14ac:dyDescent="0.2"/>
    <row r="27420" hidden="1" x14ac:dyDescent="0.2"/>
    <row r="27421" hidden="1" x14ac:dyDescent="0.2"/>
    <row r="27422" hidden="1" x14ac:dyDescent="0.2"/>
    <row r="27423" hidden="1" x14ac:dyDescent="0.2"/>
    <row r="27424" hidden="1" x14ac:dyDescent="0.2"/>
    <row r="27425" hidden="1" x14ac:dyDescent="0.2"/>
    <row r="27426" hidden="1" x14ac:dyDescent="0.2"/>
    <row r="27427" hidden="1" x14ac:dyDescent="0.2"/>
    <row r="27428" hidden="1" x14ac:dyDescent="0.2"/>
    <row r="27429" hidden="1" x14ac:dyDescent="0.2"/>
    <row r="27430" hidden="1" x14ac:dyDescent="0.2"/>
    <row r="27431" hidden="1" x14ac:dyDescent="0.2"/>
    <row r="27432" hidden="1" x14ac:dyDescent="0.2"/>
    <row r="27433" hidden="1" x14ac:dyDescent="0.2"/>
    <row r="27434" hidden="1" x14ac:dyDescent="0.2"/>
    <row r="27435" hidden="1" x14ac:dyDescent="0.2"/>
    <row r="27436" hidden="1" x14ac:dyDescent="0.2"/>
    <row r="27437" hidden="1" x14ac:dyDescent="0.2"/>
    <row r="27438" hidden="1" x14ac:dyDescent="0.2"/>
    <row r="27439" hidden="1" x14ac:dyDescent="0.2"/>
    <row r="27440" hidden="1" x14ac:dyDescent="0.2"/>
    <row r="27441" hidden="1" x14ac:dyDescent="0.2"/>
    <row r="27442" hidden="1" x14ac:dyDescent="0.2"/>
    <row r="27443" hidden="1" x14ac:dyDescent="0.2"/>
    <row r="27444" hidden="1" x14ac:dyDescent="0.2"/>
    <row r="27445" hidden="1" x14ac:dyDescent="0.2"/>
    <row r="27446" hidden="1" x14ac:dyDescent="0.2"/>
    <row r="27447" hidden="1" x14ac:dyDescent="0.2"/>
    <row r="27448" hidden="1" x14ac:dyDescent="0.2"/>
    <row r="27449" hidden="1" x14ac:dyDescent="0.2"/>
    <row r="27450" hidden="1" x14ac:dyDescent="0.2"/>
    <row r="27451" hidden="1" x14ac:dyDescent="0.2"/>
    <row r="27452" hidden="1" x14ac:dyDescent="0.2"/>
    <row r="27453" hidden="1" x14ac:dyDescent="0.2"/>
    <row r="27454" hidden="1" x14ac:dyDescent="0.2"/>
    <row r="27455" hidden="1" x14ac:dyDescent="0.2"/>
    <row r="27456" hidden="1" x14ac:dyDescent="0.2"/>
    <row r="27457" hidden="1" x14ac:dyDescent="0.2"/>
    <row r="27458" hidden="1" x14ac:dyDescent="0.2"/>
    <row r="27459" hidden="1" x14ac:dyDescent="0.2"/>
    <row r="27460" hidden="1" x14ac:dyDescent="0.2"/>
    <row r="27461" hidden="1" x14ac:dyDescent="0.2"/>
    <row r="27462" hidden="1" x14ac:dyDescent="0.2"/>
    <row r="27463" hidden="1" x14ac:dyDescent="0.2"/>
    <row r="27464" hidden="1" x14ac:dyDescent="0.2"/>
    <row r="27465" hidden="1" x14ac:dyDescent="0.2"/>
    <row r="27466" hidden="1" x14ac:dyDescent="0.2"/>
    <row r="27467" hidden="1" x14ac:dyDescent="0.2"/>
    <row r="27468" hidden="1" x14ac:dyDescent="0.2"/>
    <row r="27469" hidden="1" x14ac:dyDescent="0.2"/>
    <row r="27470" hidden="1" x14ac:dyDescent="0.2"/>
    <row r="27471" hidden="1" x14ac:dyDescent="0.2"/>
    <row r="27472" hidden="1" x14ac:dyDescent="0.2"/>
    <row r="27473" hidden="1" x14ac:dyDescent="0.2"/>
    <row r="27474" hidden="1" x14ac:dyDescent="0.2"/>
    <row r="27475" hidden="1" x14ac:dyDescent="0.2"/>
    <row r="27476" hidden="1" x14ac:dyDescent="0.2"/>
    <row r="27477" hidden="1" x14ac:dyDescent="0.2"/>
    <row r="27478" hidden="1" x14ac:dyDescent="0.2"/>
    <row r="27479" hidden="1" x14ac:dyDescent="0.2"/>
    <row r="27480" hidden="1" x14ac:dyDescent="0.2"/>
    <row r="27481" hidden="1" x14ac:dyDescent="0.2"/>
    <row r="27482" hidden="1" x14ac:dyDescent="0.2"/>
    <row r="27483" hidden="1" x14ac:dyDescent="0.2"/>
    <row r="27484" hidden="1" x14ac:dyDescent="0.2"/>
    <row r="27485" hidden="1" x14ac:dyDescent="0.2"/>
    <row r="27486" hidden="1" x14ac:dyDescent="0.2"/>
    <row r="27487" hidden="1" x14ac:dyDescent="0.2"/>
    <row r="27488" hidden="1" x14ac:dyDescent="0.2"/>
    <row r="27489" hidden="1" x14ac:dyDescent="0.2"/>
    <row r="27490" hidden="1" x14ac:dyDescent="0.2"/>
    <row r="27491" hidden="1" x14ac:dyDescent="0.2"/>
    <row r="27492" hidden="1" x14ac:dyDescent="0.2"/>
    <row r="27493" hidden="1" x14ac:dyDescent="0.2"/>
    <row r="27494" hidden="1" x14ac:dyDescent="0.2"/>
    <row r="27495" hidden="1" x14ac:dyDescent="0.2"/>
    <row r="27496" hidden="1" x14ac:dyDescent="0.2"/>
    <row r="27497" hidden="1" x14ac:dyDescent="0.2"/>
    <row r="27498" hidden="1" x14ac:dyDescent="0.2"/>
    <row r="27499" hidden="1" x14ac:dyDescent="0.2"/>
    <row r="27500" hidden="1" x14ac:dyDescent="0.2"/>
    <row r="27501" hidden="1" x14ac:dyDescent="0.2"/>
    <row r="27502" hidden="1" x14ac:dyDescent="0.2"/>
    <row r="27503" hidden="1" x14ac:dyDescent="0.2"/>
    <row r="27504" hidden="1" x14ac:dyDescent="0.2"/>
    <row r="27505" hidden="1" x14ac:dyDescent="0.2"/>
    <row r="27506" hidden="1" x14ac:dyDescent="0.2"/>
    <row r="27507" hidden="1" x14ac:dyDescent="0.2"/>
    <row r="27508" hidden="1" x14ac:dyDescent="0.2"/>
    <row r="27509" hidden="1" x14ac:dyDescent="0.2"/>
    <row r="27510" hidden="1" x14ac:dyDescent="0.2"/>
    <row r="27511" hidden="1" x14ac:dyDescent="0.2"/>
    <row r="27512" hidden="1" x14ac:dyDescent="0.2"/>
    <row r="27513" hidden="1" x14ac:dyDescent="0.2"/>
    <row r="27514" hidden="1" x14ac:dyDescent="0.2"/>
    <row r="27515" hidden="1" x14ac:dyDescent="0.2"/>
    <row r="27516" hidden="1" x14ac:dyDescent="0.2"/>
    <row r="27517" hidden="1" x14ac:dyDescent="0.2"/>
    <row r="27518" hidden="1" x14ac:dyDescent="0.2"/>
    <row r="27519" hidden="1" x14ac:dyDescent="0.2"/>
    <row r="27520" hidden="1" x14ac:dyDescent="0.2"/>
    <row r="27521" hidden="1" x14ac:dyDescent="0.2"/>
    <row r="27522" hidden="1" x14ac:dyDescent="0.2"/>
    <row r="27523" hidden="1" x14ac:dyDescent="0.2"/>
    <row r="27524" hidden="1" x14ac:dyDescent="0.2"/>
    <row r="27525" hidden="1" x14ac:dyDescent="0.2"/>
    <row r="27526" hidden="1" x14ac:dyDescent="0.2"/>
    <row r="27527" hidden="1" x14ac:dyDescent="0.2"/>
    <row r="27528" hidden="1" x14ac:dyDescent="0.2"/>
    <row r="27529" hidden="1" x14ac:dyDescent="0.2"/>
    <row r="27530" hidden="1" x14ac:dyDescent="0.2"/>
    <row r="27531" hidden="1" x14ac:dyDescent="0.2"/>
    <row r="27532" hidden="1" x14ac:dyDescent="0.2"/>
    <row r="27533" hidden="1" x14ac:dyDescent="0.2"/>
    <row r="27534" hidden="1" x14ac:dyDescent="0.2"/>
    <row r="27535" hidden="1" x14ac:dyDescent="0.2"/>
    <row r="27536" hidden="1" x14ac:dyDescent="0.2"/>
    <row r="27537" hidden="1" x14ac:dyDescent="0.2"/>
    <row r="27538" hidden="1" x14ac:dyDescent="0.2"/>
    <row r="27539" hidden="1" x14ac:dyDescent="0.2"/>
    <row r="27540" hidden="1" x14ac:dyDescent="0.2"/>
    <row r="27541" hidden="1" x14ac:dyDescent="0.2"/>
    <row r="27542" hidden="1" x14ac:dyDescent="0.2"/>
    <row r="27543" hidden="1" x14ac:dyDescent="0.2"/>
    <row r="27544" hidden="1" x14ac:dyDescent="0.2"/>
    <row r="27545" hidden="1" x14ac:dyDescent="0.2"/>
    <row r="27546" hidden="1" x14ac:dyDescent="0.2"/>
    <row r="27547" hidden="1" x14ac:dyDescent="0.2"/>
    <row r="27548" hidden="1" x14ac:dyDescent="0.2"/>
    <row r="27549" hidden="1" x14ac:dyDescent="0.2"/>
    <row r="27550" hidden="1" x14ac:dyDescent="0.2"/>
    <row r="27551" hidden="1" x14ac:dyDescent="0.2"/>
    <row r="27552" hidden="1" x14ac:dyDescent="0.2"/>
    <row r="27553" hidden="1" x14ac:dyDescent="0.2"/>
    <row r="27554" hidden="1" x14ac:dyDescent="0.2"/>
    <row r="27555" hidden="1" x14ac:dyDescent="0.2"/>
    <row r="27556" hidden="1" x14ac:dyDescent="0.2"/>
    <row r="27557" hidden="1" x14ac:dyDescent="0.2"/>
    <row r="27558" hidden="1" x14ac:dyDescent="0.2"/>
    <row r="27559" hidden="1" x14ac:dyDescent="0.2"/>
    <row r="27560" hidden="1" x14ac:dyDescent="0.2"/>
    <row r="27561" hidden="1" x14ac:dyDescent="0.2"/>
    <row r="27562" hidden="1" x14ac:dyDescent="0.2"/>
    <row r="27563" hidden="1" x14ac:dyDescent="0.2"/>
    <row r="27564" hidden="1" x14ac:dyDescent="0.2"/>
    <row r="27565" hidden="1" x14ac:dyDescent="0.2"/>
    <row r="27566" hidden="1" x14ac:dyDescent="0.2"/>
    <row r="27567" hidden="1" x14ac:dyDescent="0.2"/>
    <row r="27568" hidden="1" x14ac:dyDescent="0.2"/>
    <row r="27569" hidden="1" x14ac:dyDescent="0.2"/>
    <row r="27570" hidden="1" x14ac:dyDescent="0.2"/>
    <row r="27571" hidden="1" x14ac:dyDescent="0.2"/>
    <row r="27572" hidden="1" x14ac:dyDescent="0.2"/>
    <row r="27573" hidden="1" x14ac:dyDescent="0.2"/>
    <row r="27574" hidden="1" x14ac:dyDescent="0.2"/>
    <row r="27575" hidden="1" x14ac:dyDescent="0.2"/>
    <row r="27576" hidden="1" x14ac:dyDescent="0.2"/>
    <row r="27577" hidden="1" x14ac:dyDescent="0.2"/>
    <row r="27578" hidden="1" x14ac:dyDescent="0.2"/>
    <row r="27579" hidden="1" x14ac:dyDescent="0.2"/>
    <row r="27580" hidden="1" x14ac:dyDescent="0.2"/>
    <row r="27581" hidden="1" x14ac:dyDescent="0.2"/>
    <row r="27582" hidden="1" x14ac:dyDescent="0.2"/>
    <row r="27583" hidden="1" x14ac:dyDescent="0.2"/>
    <row r="27584" hidden="1" x14ac:dyDescent="0.2"/>
    <row r="27585" hidden="1" x14ac:dyDescent="0.2"/>
    <row r="27586" hidden="1" x14ac:dyDescent="0.2"/>
    <row r="27587" hidden="1" x14ac:dyDescent="0.2"/>
    <row r="27588" hidden="1" x14ac:dyDescent="0.2"/>
    <row r="27589" hidden="1" x14ac:dyDescent="0.2"/>
    <row r="27590" hidden="1" x14ac:dyDescent="0.2"/>
    <row r="27591" hidden="1" x14ac:dyDescent="0.2"/>
    <row r="27592" hidden="1" x14ac:dyDescent="0.2"/>
    <row r="27593" hidden="1" x14ac:dyDescent="0.2"/>
    <row r="27594" hidden="1" x14ac:dyDescent="0.2"/>
    <row r="27595" hidden="1" x14ac:dyDescent="0.2"/>
    <row r="27596" hidden="1" x14ac:dyDescent="0.2"/>
    <row r="27597" hidden="1" x14ac:dyDescent="0.2"/>
    <row r="27598" hidden="1" x14ac:dyDescent="0.2"/>
    <row r="27599" hidden="1" x14ac:dyDescent="0.2"/>
    <row r="27600" hidden="1" x14ac:dyDescent="0.2"/>
    <row r="27601" hidden="1" x14ac:dyDescent="0.2"/>
    <row r="27602" hidden="1" x14ac:dyDescent="0.2"/>
    <row r="27603" hidden="1" x14ac:dyDescent="0.2"/>
    <row r="27604" hidden="1" x14ac:dyDescent="0.2"/>
    <row r="27605" hidden="1" x14ac:dyDescent="0.2"/>
    <row r="27606" hidden="1" x14ac:dyDescent="0.2"/>
    <row r="27607" hidden="1" x14ac:dyDescent="0.2"/>
    <row r="27608" hidden="1" x14ac:dyDescent="0.2"/>
    <row r="27609" hidden="1" x14ac:dyDescent="0.2"/>
    <row r="27610" hidden="1" x14ac:dyDescent="0.2"/>
    <row r="27611" hidden="1" x14ac:dyDescent="0.2"/>
    <row r="27612" hidden="1" x14ac:dyDescent="0.2"/>
    <row r="27613" hidden="1" x14ac:dyDescent="0.2"/>
    <row r="27614" hidden="1" x14ac:dyDescent="0.2"/>
    <row r="27615" hidden="1" x14ac:dyDescent="0.2"/>
    <row r="27616" hidden="1" x14ac:dyDescent="0.2"/>
    <row r="27617" hidden="1" x14ac:dyDescent="0.2"/>
    <row r="27618" hidden="1" x14ac:dyDescent="0.2"/>
    <row r="27619" hidden="1" x14ac:dyDescent="0.2"/>
    <row r="27620" hidden="1" x14ac:dyDescent="0.2"/>
    <row r="27621" hidden="1" x14ac:dyDescent="0.2"/>
    <row r="27622" hidden="1" x14ac:dyDescent="0.2"/>
    <row r="27623" hidden="1" x14ac:dyDescent="0.2"/>
    <row r="27624" hidden="1" x14ac:dyDescent="0.2"/>
    <row r="27625" hidden="1" x14ac:dyDescent="0.2"/>
    <row r="27626" hidden="1" x14ac:dyDescent="0.2"/>
    <row r="27627" hidden="1" x14ac:dyDescent="0.2"/>
    <row r="27628" hidden="1" x14ac:dyDescent="0.2"/>
    <row r="27629" hidden="1" x14ac:dyDescent="0.2"/>
    <row r="27630" hidden="1" x14ac:dyDescent="0.2"/>
    <row r="27631" hidden="1" x14ac:dyDescent="0.2"/>
    <row r="27632" hidden="1" x14ac:dyDescent="0.2"/>
    <row r="27633" hidden="1" x14ac:dyDescent="0.2"/>
    <row r="27634" hidden="1" x14ac:dyDescent="0.2"/>
    <row r="27635" hidden="1" x14ac:dyDescent="0.2"/>
    <row r="27636" hidden="1" x14ac:dyDescent="0.2"/>
    <row r="27637" hidden="1" x14ac:dyDescent="0.2"/>
    <row r="27638" hidden="1" x14ac:dyDescent="0.2"/>
    <row r="27639" hidden="1" x14ac:dyDescent="0.2"/>
    <row r="27640" hidden="1" x14ac:dyDescent="0.2"/>
    <row r="27641" hidden="1" x14ac:dyDescent="0.2"/>
    <row r="27642" hidden="1" x14ac:dyDescent="0.2"/>
    <row r="27643" hidden="1" x14ac:dyDescent="0.2"/>
    <row r="27644" hidden="1" x14ac:dyDescent="0.2"/>
    <row r="27645" hidden="1" x14ac:dyDescent="0.2"/>
    <row r="27646" hidden="1" x14ac:dyDescent="0.2"/>
    <row r="27647" hidden="1" x14ac:dyDescent="0.2"/>
    <row r="27648" hidden="1" x14ac:dyDescent="0.2"/>
    <row r="27649" hidden="1" x14ac:dyDescent="0.2"/>
    <row r="27650" hidden="1" x14ac:dyDescent="0.2"/>
    <row r="27651" hidden="1" x14ac:dyDescent="0.2"/>
    <row r="27652" hidden="1" x14ac:dyDescent="0.2"/>
    <row r="27653" hidden="1" x14ac:dyDescent="0.2"/>
    <row r="27654" hidden="1" x14ac:dyDescent="0.2"/>
    <row r="27655" hidden="1" x14ac:dyDescent="0.2"/>
    <row r="27656" hidden="1" x14ac:dyDescent="0.2"/>
    <row r="27657" hidden="1" x14ac:dyDescent="0.2"/>
    <row r="27658" hidden="1" x14ac:dyDescent="0.2"/>
    <row r="27659" hidden="1" x14ac:dyDescent="0.2"/>
    <row r="27660" hidden="1" x14ac:dyDescent="0.2"/>
    <row r="27661" hidden="1" x14ac:dyDescent="0.2"/>
    <row r="27662" hidden="1" x14ac:dyDescent="0.2"/>
    <row r="27663" hidden="1" x14ac:dyDescent="0.2"/>
    <row r="27664" hidden="1" x14ac:dyDescent="0.2"/>
    <row r="27665" hidden="1" x14ac:dyDescent="0.2"/>
    <row r="27666" hidden="1" x14ac:dyDescent="0.2"/>
    <row r="27667" hidden="1" x14ac:dyDescent="0.2"/>
    <row r="27668" hidden="1" x14ac:dyDescent="0.2"/>
    <row r="27669" hidden="1" x14ac:dyDescent="0.2"/>
    <row r="27670" hidden="1" x14ac:dyDescent="0.2"/>
    <row r="27671" hidden="1" x14ac:dyDescent="0.2"/>
    <row r="27672" hidden="1" x14ac:dyDescent="0.2"/>
    <row r="27673" hidden="1" x14ac:dyDescent="0.2"/>
    <row r="27674" hidden="1" x14ac:dyDescent="0.2"/>
    <row r="27675" hidden="1" x14ac:dyDescent="0.2"/>
    <row r="27676" hidden="1" x14ac:dyDescent="0.2"/>
    <row r="27677" hidden="1" x14ac:dyDescent="0.2"/>
    <row r="27678" hidden="1" x14ac:dyDescent="0.2"/>
    <row r="27679" hidden="1" x14ac:dyDescent="0.2"/>
    <row r="27680" hidden="1" x14ac:dyDescent="0.2"/>
    <row r="27681" hidden="1" x14ac:dyDescent="0.2"/>
    <row r="27682" hidden="1" x14ac:dyDescent="0.2"/>
    <row r="27683" hidden="1" x14ac:dyDescent="0.2"/>
    <row r="27684" hidden="1" x14ac:dyDescent="0.2"/>
    <row r="27685" hidden="1" x14ac:dyDescent="0.2"/>
    <row r="27686" hidden="1" x14ac:dyDescent="0.2"/>
    <row r="27687" hidden="1" x14ac:dyDescent="0.2"/>
    <row r="27688" hidden="1" x14ac:dyDescent="0.2"/>
    <row r="27689" hidden="1" x14ac:dyDescent="0.2"/>
    <row r="27690" hidden="1" x14ac:dyDescent="0.2"/>
    <row r="27691" hidden="1" x14ac:dyDescent="0.2"/>
    <row r="27692" hidden="1" x14ac:dyDescent="0.2"/>
    <row r="27693" hidden="1" x14ac:dyDescent="0.2"/>
    <row r="27694" hidden="1" x14ac:dyDescent="0.2"/>
    <row r="27695" hidden="1" x14ac:dyDescent="0.2"/>
    <row r="27696" hidden="1" x14ac:dyDescent="0.2"/>
    <row r="27697" hidden="1" x14ac:dyDescent="0.2"/>
    <row r="27698" hidden="1" x14ac:dyDescent="0.2"/>
    <row r="27699" hidden="1" x14ac:dyDescent="0.2"/>
    <row r="27700" hidden="1" x14ac:dyDescent="0.2"/>
    <row r="27701" hidden="1" x14ac:dyDescent="0.2"/>
    <row r="27702" hidden="1" x14ac:dyDescent="0.2"/>
    <row r="27703" hidden="1" x14ac:dyDescent="0.2"/>
    <row r="27704" hidden="1" x14ac:dyDescent="0.2"/>
    <row r="27705" hidden="1" x14ac:dyDescent="0.2"/>
    <row r="27706" hidden="1" x14ac:dyDescent="0.2"/>
    <row r="27707" hidden="1" x14ac:dyDescent="0.2"/>
    <row r="27708" hidden="1" x14ac:dyDescent="0.2"/>
    <row r="27709" hidden="1" x14ac:dyDescent="0.2"/>
    <row r="27710" hidden="1" x14ac:dyDescent="0.2"/>
    <row r="27711" hidden="1" x14ac:dyDescent="0.2"/>
    <row r="27712" hidden="1" x14ac:dyDescent="0.2"/>
    <row r="27713" hidden="1" x14ac:dyDescent="0.2"/>
    <row r="27714" hidden="1" x14ac:dyDescent="0.2"/>
    <row r="27715" hidden="1" x14ac:dyDescent="0.2"/>
    <row r="27716" hidden="1" x14ac:dyDescent="0.2"/>
    <row r="27717" hidden="1" x14ac:dyDescent="0.2"/>
    <row r="27718" hidden="1" x14ac:dyDescent="0.2"/>
    <row r="27719" hidden="1" x14ac:dyDescent="0.2"/>
    <row r="27720" hidden="1" x14ac:dyDescent="0.2"/>
    <row r="27721" hidden="1" x14ac:dyDescent="0.2"/>
    <row r="27722" hidden="1" x14ac:dyDescent="0.2"/>
    <row r="27723" hidden="1" x14ac:dyDescent="0.2"/>
    <row r="27724" hidden="1" x14ac:dyDescent="0.2"/>
    <row r="27725" hidden="1" x14ac:dyDescent="0.2"/>
    <row r="27726" hidden="1" x14ac:dyDescent="0.2"/>
    <row r="27727" hidden="1" x14ac:dyDescent="0.2"/>
    <row r="27728" hidden="1" x14ac:dyDescent="0.2"/>
    <row r="27729" hidden="1" x14ac:dyDescent="0.2"/>
    <row r="27730" hidden="1" x14ac:dyDescent="0.2"/>
    <row r="27731" hidden="1" x14ac:dyDescent="0.2"/>
    <row r="27732" hidden="1" x14ac:dyDescent="0.2"/>
    <row r="27733" hidden="1" x14ac:dyDescent="0.2"/>
    <row r="27734" hidden="1" x14ac:dyDescent="0.2"/>
    <row r="27735" hidden="1" x14ac:dyDescent="0.2"/>
    <row r="27736" hidden="1" x14ac:dyDescent="0.2"/>
    <row r="27737" hidden="1" x14ac:dyDescent="0.2"/>
    <row r="27738" hidden="1" x14ac:dyDescent="0.2"/>
    <row r="27739" hidden="1" x14ac:dyDescent="0.2"/>
    <row r="27740" hidden="1" x14ac:dyDescent="0.2"/>
    <row r="27741" hidden="1" x14ac:dyDescent="0.2"/>
    <row r="27742" hidden="1" x14ac:dyDescent="0.2"/>
    <row r="27743" hidden="1" x14ac:dyDescent="0.2"/>
    <row r="27744" hidden="1" x14ac:dyDescent="0.2"/>
    <row r="27745" hidden="1" x14ac:dyDescent="0.2"/>
    <row r="27746" hidden="1" x14ac:dyDescent="0.2"/>
    <row r="27747" hidden="1" x14ac:dyDescent="0.2"/>
    <row r="27748" hidden="1" x14ac:dyDescent="0.2"/>
    <row r="27749" hidden="1" x14ac:dyDescent="0.2"/>
    <row r="27750" hidden="1" x14ac:dyDescent="0.2"/>
    <row r="27751" hidden="1" x14ac:dyDescent="0.2"/>
    <row r="27752" hidden="1" x14ac:dyDescent="0.2"/>
    <row r="27753" hidden="1" x14ac:dyDescent="0.2"/>
    <row r="27754" hidden="1" x14ac:dyDescent="0.2"/>
    <row r="27755" hidden="1" x14ac:dyDescent="0.2"/>
    <row r="27756" hidden="1" x14ac:dyDescent="0.2"/>
    <row r="27757" hidden="1" x14ac:dyDescent="0.2"/>
    <row r="27758" hidden="1" x14ac:dyDescent="0.2"/>
    <row r="27759" hidden="1" x14ac:dyDescent="0.2"/>
    <row r="27760" hidden="1" x14ac:dyDescent="0.2"/>
    <row r="27761" hidden="1" x14ac:dyDescent="0.2"/>
    <row r="27762" hidden="1" x14ac:dyDescent="0.2"/>
    <row r="27763" hidden="1" x14ac:dyDescent="0.2"/>
    <row r="27764" hidden="1" x14ac:dyDescent="0.2"/>
    <row r="27765" hidden="1" x14ac:dyDescent="0.2"/>
    <row r="27766" hidden="1" x14ac:dyDescent="0.2"/>
    <row r="27767" hidden="1" x14ac:dyDescent="0.2"/>
    <row r="27768" hidden="1" x14ac:dyDescent="0.2"/>
    <row r="27769" hidden="1" x14ac:dyDescent="0.2"/>
    <row r="27770" hidden="1" x14ac:dyDescent="0.2"/>
    <row r="27771" hidden="1" x14ac:dyDescent="0.2"/>
    <row r="27772" hidden="1" x14ac:dyDescent="0.2"/>
    <row r="27773" hidden="1" x14ac:dyDescent="0.2"/>
    <row r="27774" hidden="1" x14ac:dyDescent="0.2"/>
    <row r="27775" hidden="1" x14ac:dyDescent="0.2"/>
    <row r="27776" hidden="1" x14ac:dyDescent="0.2"/>
    <row r="27777" hidden="1" x14ac:dyDescent="0.2"/>
    <row r="27778" hidden="1" x14ac:dyDescent="0.2"/>
    <row r="27779" hidden="1" x14ac:dyDescent="0.2"/>
    <row r="27780" hidden="1" x14ac:dyDescent="0.2"/>
    <row r="27781" hidden="1" x14ac:dyDescent="0.2"/>
    <row r="27782" hidden="1" x14ac:dyDescent="0.2"/>
    <row r="27783" hidden="1" x14ac:dyDescent="0.2"/>
    <row r="27784" hidden="1" x14ac:dyDescent="0.2"/>
    <row r="27785" hidden="1" x14ac:dyDescent="0.2"/>
    <row r="27786" hidden="1" x14ac:dyDescent="0.2"/>
    <row r="27787" hidden="1" x14ac:dyDescent="0.2"/>
    <row r="27788" hidden="1" x14ac:dyDescent="0.2"/>
    <row r="27789" hidden="1" x14ac:dyDescent="0.2"/>
    <row r="27790" hidden="1" x14ac:dyDescent="0.2"/>
    <row r="27791" hidden="1" x14ac:dyDescent="0.2"/>
    <row r="27792" hidden="1" x14ac:dyDescent="0.2"/>
    <row r="27793" hidden="1" x14ac:dyDescent="0.2"/>
    <row r="27794" hidden="1" x14ac:dyDescent="0.2"/>
    <row r="27795" hidden="1" x14ac:dyDescent="0.2"/>
    <row r="27796" hidden="1" x14ac:dyDescent="0.2"/>
    <row r="27797" hidden="1" x14ac:dyDescent="0.2"/>
    <row r="27798" hidden="1" x14ac:dyDescent="0.2"/>
    <row r="27799" hidden="1" x14ac:dyDescent="0.2"/>
    <row r="27800" hidden="1" x14ac:dyDescent="0.2"/>
    <row r="27801" hidden="1" x14ac:dyDescent="0.2"/>
    <row r="27802" hidden="1" x14ac:dyDescent="0.2"/>
    <row r="27803" hidden="1" x14ac:dyDescent="0.2"/>
    <row r="27804" hidden="1" x14ac:dyDescent="0.2"/>
    <row r="27805" hidden="1" x14ac:dyDescent="0.2"/>
    <row r="27806" hidden="1" x14ac:dyDescent="0.2"/>
    <row r="27807" hidden="1" x14ac:dyDescent="0.2"/>
    <row r="27808" hidden="1" x14ac:dyDescent="0.2"/>
    <row r="27809" hidden="1" x14ac:dyDescent="0.2"/>
    <row r="27810" hidden="1" x14ac:dyDescent="0.2"/>
    <row r="27811" hidden="1" x14ac:dyDescent="0.2"/>
    <row r="27812" hidden="1" x14ac:dyDescent="0.2"/>
    <row r="27813" hidden="1" x14ac:dyDescent="0.2"/>
    <row r="27814" hidden="1" x14ac:dyDescent="0.2"/>
    <row r="27815" hidden="1" x14ac:dyDescent="0.2"/>
    <row r="27816" hidden="1" x14ac:dyDescent="0.2"/>
    <row r="27817" hidden="1" x14ac:dyDescent="0.2"/>
    <row r="27818" hidden="1" x14ac:dyDescent="0.2"/>
    <row r="27819" hidden="1" x14ac:dyDescent="0.2"/>
    <row r="27820" hidden="1" x14ac:dyDescent="0.2"/>
    <row r="27821" hidden="1" x14ac:dyDescent="0.2"/>
    <row r="27822" hidden="1" x14ac:dyDescent="0.2"/>
    <row r="27823" hidden="1" x14ac:dyDescent="0.2"/>
    <row r="27824" hidden="1" x14ac:dyDescent="0.2"/>
    <row r="27825" hidden="1" x14ac:dyDescent="0.2"/>
    <row r="27826" hidden="1" x14ac:dyDescent="0.2"/>
    <row r="27827" hidden="1" x14ac:dyDescent="0.2"/>
    <row r="27828" hidden="1" x14ac:dyDescent="0.2"/>
    <row r="27829" hidden="1" x14ac:dyDescent="0.2"/>
    <row r="27830" hidden="1" x14ac:dyDescent="0.2"/>
    <row r="27831" hidden="1" x14ac:dyDescent="0.2"/>
    <row r="27832" hidden="1" x14ac:dyDescent="0.2"/>
    <row r="27833" hidden="1" x14ac:dyDescent="0.2"/>
    <row r="27834" hidden="1" x14ac:dyDescent="0.2"/>
    <row r="27835" hidden="1" x14ac:dyDescent="0.2"/>
    <row r="27836" hidden="1" x14ac:dyDescent="0.2"/>
    <row r="27837" hidden="1" x14ac:dyDescent="0.2"/>
    <row r="27838" hidden="1" x14ac:dyDescent="0.2"/>
    <row r="27839" hidden="1" x14ac:dyDescent="0.2"/>
    <row r="27840" hidden="1" x14ac:dyDescent="0.2"/>
    <row r="27841" hidden="1" x14ac:dyDescent="0.2"/>
    <row r="27842" hidden="1" x14ac:dyDescent="0.2"/>
    <row r="27843" hidden="1" x14ac:dyDescent="0.2"/>
    <row r="27844" hidden="1" x14ac:dyDescent="0.2"/>
    <row r="27845" hidden="1" x14ac:dyDescent="0.2"/>
    <row r="27846" hidden="1" x14ac:dyDescent="0.2"/>
    <row r="27847" hidden="1" x14ac:dyDescent="0.2"/>
    <row r="27848" hidden="1" x14ac:dyDescent="0.2"/>
    <row r="27849" hidden="1" x14ac:dyDescent="0.2"/>
    <row r="27850" hidden="1" x14ac:dyDescent="0.2"/>
    <row r="27851" hidden="1" x14ac:dyDescent="0.2"/>
    <row r="27852" hidden="1" x14ac:dyDescent="0.2"/>
    <row r="27853" hidden="1" x14ac:dyDescent="0.2"/>
    <row r="27854" hidden="1" x14ac:dyDescent="0.2"/>
    <row r="27855" hidden="1" x14ac:dyDescent="0.2"/>
    <row r="27856" hidden="1" x14ac:dyDescent="0.2"/>
    <row r="27857" hidden="1" x14ac:dyDescent="0.2"/>
    <row r="27858" hidden="1" x14ac:dyDescent="0.2"/>
    <row r="27859" hidden="1" x14ac:dyDescent="0.2"/>
    <row r="27860" hidden="1" x14ac:dyDescent="0.2"/>
    <row r="27861" hidden="1" x14ac:dyDescent="0.2"/>
    <row r="27862" hidden="1" x14ac:dyDescent="0.2"/>
    <row r="27863" hidden="1" x14ac:dyDescent="0.2"/>
    <row r="27864" hidden="1" x14ac:dyDescent="0.2"/>
    <row r="27865" hidden="1" x14ac:dyDescent="0.2"/>
    <row r="27866" hidden="1" x14ac:dyDescent="0.2"/>
    <row r="27867" hidden="1" x14ac:dyDescent="0.2"/>
    <row r="27868" hidden="1" x14ac:dyDescent="0.2"/>
    <row r="27869" hidden="1" x14ac:dyDescent="0.2"/>
    <row r="27870" hidden="1" x14ac:dyDescent="0.2"/>
    <row r="27871" hidden="1" x14ac:dyDescent="0.2"/>
    <row r="27872" hidden="1" x14ac:dyDescent="0.2"/>
    <row r="27873" hidden="1" x14ac:dyDescent="0.2"/>
    <row r="27874" hidden="1" x14ac:dyDescent="0.2"/>
    <row r="27875" hidden="1" x14ac:dyDescent="0.2"/>
    <row r="27876" hidden="1" x14ac:dyDescent="0.2"/>
    <row r="27877" hidden="1" x14ac:dyDescent="0.2"/>
    <row r="27878" hidden="1" x14ac:dyDescent="0.2"/>
    <row r="27879" hidden="1" x14ac:dyDescent="0.2"/>
    <row r="27880" hidden="1" x14ac:dyDescent="0.2"/>
    <row r="27881" hidden="1" x14ac:dyDescent="0.2"/>
    <row r="27882" hidden="1" x14ac:dyDescent="0.2"/>
    <row r="27883" hidden="1" x14ac:dyDescent="0.2"/>
    <row r="27884" hidden="1" x14ac:dyDescent="0.2"/>
    <row r="27885" hidden="1" x14ac:dyDescent="0.2"/>
    <row r="27886" hidden="1" x14ac:dyDescent="0.2"/>
    <row r="27887" hidden="1" x14ac:dyDescent="0.2"/>
    <row r="27888" hidden="1" x14ac:dyDescent="0.2"/>
    <row r="27889" hidden="1" x14ac:dyDescent="0.2"/>
    <row r="27890" hidden="1" x14ac:dyDescent="0.2"/>
    <row r="27891" hidden="1" x14ac:dyDescent="0.2"/>
    <row r="27892" hidden="1" x14ac:dyDescent="0.2"/>
    <row r="27893" hidden="1" x14ac:dyDescent="0.2"/>
    <row r="27894" hidden="1" x14ac:dyDescent="0.2"/>
    <row r="27895" hidden="1" x14ac:dyDescent="0.2"/>
    <row r="27896" hidden="1" x14ac:dyDescent="0.2"/>
    <row r="27897" hidden="1" x14ac:dyDescent="0.2"/>
    <row r="27898" hidden="1" x14ac:dyDescent="0.2"/>
    <row r="27899" hidden="1" x14ac:dyDescent="0.2"/>
    <row r="27900" hidden="1" x14ac:dyDescent="0.2"/>
    <row r="27901" hidden="1" x14ac:dyDescent="0.2"/>
    <row r="27902" hidden="1" x14ac:dyDescent="0.2"/>
    <row r="27903" hidden="1" x14ac:dyDescent="0.2"/>
    <row r="27904" hidden="1" x14ac:dyDescent="0.2"/>
    <row r="27905" hidden="1" x14ac:dyDescent="0.2"/>
    <row r="27906" hidden="1" x14ac:dyDescent="0.2"/>
    <row r="27907" hidden="1" x14ac:dyDescent="0.2"/>
    <row r="27908" hidden="1" x14ac:dyDescent="0.2"/>
    <row r="27909" hidden="1" x14ac:dyDescent="0.2"/>
    <row r="27910" hidden="1" x14ac:dyDescent="0.2"/>
    <row r="27911" hidden="1" x14ac:dyDescent="0.2"/>
    <row r="27912" hidden="1" x14ac:dyDescent="0.2"/>
    <row r="27913" hidden="1" x14ac:dyDescent="0.2"/>
    <row r="27914" hidden="1" x14ac:dyDescent="0.2"/>
    <row r="27915" hidden="1" x14ac:dyDescent="0.2"/>
    <row r="27916" hidden="1" x14ac:dyDescent="0.2"/>
    <row r="27917" hidden="1" x14ac:dyDescent="0.2"/>
    <row r="27918" hidden="1" x14ac:dyDescent="0.2"/>
    <row r="27919" hidden="1" x14ac:dyDescent="0.2"/>
    <row r="27920" hidden="1" x14ac:dyDescent="0.2"/>
    <row r="27921" hidden="1" x14ac:dyDescent="0.2"/>
    <row r="27922" hidden="1" x14ac:dyDescent="0.2"/>
    <row r="27923" hidden="1" x14ac:dyDescent="0.2"/>
    <row r="27924" hidden="1" x14ac:dyDescent="0.2"/>
    <row r="27925" hidden="1" x14ac:dyDescent="0.2"/>
    <row r="27926" hidden="1" x14ac:dyDescent="0.2"/>
    <row r="27927" hidden="1" x14ac:dyDescent="0.2"/>
    <row r="27928" hidden="1" x14ac:dyDescent="0.2"/>
    <row r="27929" hidden="1" x14ac:dyDescent="0.2"/>
    <row r="27930" hidden="1" x14ac:dyDescent="0.2"/>
    <row r="27931" hidden="1" x14ac:dyDescent="0.2"/>
    <row r="27932" hidden="1" x14ac:dyDescent="0.2"/>
    <row r="27933" hidden="1" x14ac:dyDescent="0.2"/>
    <row r="27934" hidden="1" x14ac:dyDescent="0.2"/>
    <row r="27935" hidden="1" x14ac:dyDescent="0.2"/>
    <row r="27936" hidden="1" x14ac:dyDescent="0.2"/>
    <row r="27937" hidden="1" x14ac:dyDescent="0.2"/>
    <row r="27938" hidden="1" x14ac:dyDescent="0.2"/>
    <row r="27939" hidden="1" x14ac:dyDescent="0.2"/>
    <row r="27940" hidden="1" x14ac:dyDescent="0.2"/>
    <row r="27941" hidden="1" x14ac:dyDescent="0.2"/>
    <row r="27942" hidden="1" x14ac:dyDescent="0.2"/>
    <row r="27943" hidden="1" x14ac:dyDescent="0.2"/>
    <row r="27944" hidden="1" x14ac:dyDescent="0.2"/>
    <row r="27945" hidden="1" x14ac:dyDescent="0.2"/>
    <row r="27946" hidden="1" x14ac:dyDescent="0.2"/>
    <row r="27947" hidden="1" x14ac:dyDescent="0.2"/>
    <row r="27948" hidden="1" x14ac:dyDescent="0.2"/>
    <row r="27949" hidden="1" x14ac:dyDescent="0.2"/>
    <row r="27950" hidden="1" x14ac:dyDescent="0.2"/>
    <row r="27951" hidden="1" x14ac:dyDescent="0.2"/>
    <row r="27952" hidden="1" x14ac:dyDescent="0.2"/>
    <row r="27953" hidden="1" x14ac:dyDescent="0.2"/>
    <row r="27954" hidden="1" x14ac:dyDescent="0.2"/>
    <row r="27955" hidden="1" x14ac:dyDescent="0.2"/>
    <row r="27956" hidden="1" x14ac:dyDescent="0.2"/>
    <row r="27957" hidden="1" x14ac:dyDescent="0.2"/>
    <row r="27958" hidden="1" x14ac:dyDescent="0.2"/>
    <row r="27959" hidden="1" x14ac:dyDescent="0.2"/>
    <row r="27960" hidden="1" x14ac:dyDescent="0.2"/>
    <row r="27961" hidden="1" x14ac:dyDescent="0.2"/>
    <row r="27962" hidden="1" x14ac:dyDescent="0.2"/>
    <row r="27963" hidden="1" x14ac:dyDescent="0.2"/>
    <row r="27964" hidden="1" x14ac:dyDescent="0.2"/>
    <row r="27965" hidden="1" x14ac:dyDescent="0.2"/>
    <row r="27966" hidden="1" x14ac:dyDescent="0.2"/>
    <row r="27967" hidden="1" x14ac:dyDescent="0.2"/>
    <row r="27968" hidden="1" x14ac:dyDescent="0.2"/>
    <row r="27969" hidden="1" x14ac:dyDescent="0.2"/>
    <row r="27970" hidden="1" x14ac:dyDescent="0.2"/>
    <row r="27971" hidden="1" x14ac:dyDescent="0.2"/>
    <row r="27972" hidden="1" x14ac:dyDescent="0.2"/>
    <row r="27973" hidden="1" x14ac:dyDescent="0.2"/>
    <row r="27974" hidden="1" x14ac:dyDescent="0.2"/>
    <row r="27975" hidden="1" x14ac:dyDescent="0.2"/>
    <row r="27976" hidden="1" x14ac:dyDescent="0.2"/>
    <row r="27977" hidden="1" x14ac:dyDescent="0.2"/>
    <row r="27978" hidden="1" x14ac:dyDescent="0.2"/>
    <row r="27979" hidden="1" x14ac:dyDescent="0.2"/>
    <row r="27980" hidden="1" x14ac:dyDescent="0.2"/>
    <row r="27981" hidden="1" x14ac:dyDescent="0.2"/>
    <row r="27982" hidden="1" x14ac:dyDescent="0.2"/>
    <row r="27983" hidden="1" x14ac:dyDescent="0.2"/>
    <row r="27984" hidden="1" x14ac:dyDescent="0.2"/>
    <row r="27985" hidden="1" x14ac:dyDescent="0.2"/>
    <row r="27986" hidden="1" x14ac:dyDescent="0.2"/>
    <row r="27987" hidden="1" x14ac:dyDescent="0.2"/>
    <row r="27988" hidden="1" x14ac:dyDescent="0.2"/>
    <row r="27989" hidden="1" x14ac:dyDescent="0.2"/>
    <row r="27990" hidden="1" x14ac:dyDescent="0.2"/>
    <row r="27991" hidden="1" x14ac:dyDescent="0.2"/>
    <row r="27992" hidden="1" x14ac:dyDescent="0.2"/>
    <row r="27993" hidden="1" x14ac:dyDescent="0.2"/>
    <row r="27994" hidden="1" x14ac:dyDescent="0.2"/>
    <row r="27995" hidden="1" x14ac:dyDescent="0.2"/>
    <row r="27996" hidden="1" x14ac:dyDescent="0.2"/>
    <row r="27997" hidden="1" x14ac:dyDescent="0.2"/>
    <row r="27998" hidden="1" x14ac:dyDescent="0.2"/>
    <row r="27999" hidden="1" x14ac:dyDescent="0.2"/>
    <row r="28000" hidden="1" x14ac:dyDescent="0.2"/>
    <row r="28001" hidden="1" x14ac:dyDescent="0.2"/>
    <row r="28002" hidden="1" x14ac:dyDescent="0.2"/>
    <row r="28003" hidden="1" x14ac:dyDescent="0.2"/>
    <row r="28004" hidden="1" x14ac:dyDescent="0.2"/>
    <row r="28005" hidden="1" x14ac:dyDescent="0.2"/>
    <row r="28006" hidden="1" x14ac:dyDescent="0.2"/>
    <row r="28007" hidden="1" x14ac:dyDescent="0.2"/>
    <row r="28008" hidden="1" x14ac:dyDescent="0.2"/>
    <row r="28009" hidden="1" x14ac:dyDescent="0.2"/>
    <row r="28010" hidden="1" x14ac:dyDescent="0.2"/>
    <row r="28011" hidden="1" x14ac:dyDescent="0.2"/>
    <row r="28012" hidden="1" x14ac:dyDescent="0.2"/>
    <row r="28013" hidden="1" x14ac:dyDescent="0.2"/>
    <row r="28014" hidden="1" x14ac:dyDescent="0.2"/>
    <row r="28015" hidden="1" x14ac:dyDescent="0.2"/>
    <row r="28016" hidden="1" x14ac:dyDescent="0.2"/>
    <row r="28017" hidden="1" x14ac:dyDescent="0.2"/>
    <row r="28018" hidden="1" x14ac:dyDescent="0.2"/>
    <row r="28019" hidden="1" x14ac:dyDescent="0.2"/>
    <row r="28020" hidden="1" x14ac:dyDescent="0.2"/>
    <row r="28021" hidden="1" x14ac:dyDescent="0.2"/>
    <row r="28022" hidden="1" x14ac:dyDescent="0.2"/>
    <row r="28023" hidden="1" x14ac:dyDescent="0.2"/>
    <row r="28024" hidden="1" x14ac:dyDescent="0.2"/>
    <row r="28025" hidden="1" x14ac:dyDescent="0.2"/>
    <row r="28026" hidden="1" x14ac:dyDescent="0.2"/>
    <row r="28027" hidden="1" x14ac:dyDescent="0.2"/>
    <row r="28028" hidden="1" x14ac:dyDescent="0.2"/>
    <row r="28029" hidden="1" x14ac:dyDescent="0.2"/>
    <row r="28030" hidden="1" x14ac:dyDescent="0.2"/>
    <row r="28031" hidden="1" x14ac:dyDescent="0.2"/>
    <row r="28032" hidden="1" x14ac:dyDescent="0.2"/>
    <row r="28033" hidden="1" x14ac:dyDescent="0.2"/>
    <row r="28034" hidden="1" x14ac:dyDescent="0.2"/>
    <row r="28035" hidden="1" x14ac:dyDescent="0.2"/>
    <row r="28036" hidden="1" x14ac:dyDescent="0.2"/>
    <row r="28037" hidden="1" x14ac:dyDescent="0.2"/>
    <row r="28038" hidden="1" x14ac:dyDescent="0.2"/>
    <row r="28039" hidden="1" x14ac:dyDescent="0.2"/>
    <row r="28040" hidden="1" x14ac:dyDescent="0.2"/>
    <row r="28041" hidden="1" x14ac:dyDescent="0.2"/>
    <row r="28042" hidden="1" x14ac:dyDescent="0.2"/>
    <row r="28043" hidden="1" x14ac:dyDescent="0.2"/>
    <row r="28044" hidden="1" x14ac:dyDescent="0.2"/>
    <row r="28045" hidden="1" x14ac:dyDescent="0.2"/>
    <row r="28046" hidden="1" x14ac:dyDescent="0.2"/>
    <row r="28047" hidden="1" x14ac:dyDescent="0.2"/>
    <row r="28048" hidden="1" x14ac:dyDescent="0.2"/>
    <row r="28049" hidden="1" x14ac:dyDescent="0.2"/>
    <row r="28050" hidden="1" x14ac:dyDescent="0.2"/>
    <row r="28051" hidden="1" x14ac:dyDescent="0.2"/>
    <row r="28052" hidden="1" x14ac:dyDescent="0.2"/>
    <row r="28053" hidden="1" x14ac:dyDescent="0.2"/>
    <row r="28054" hidden="1" x14ac:dyDescent="0.2"/>
    <row r="28055" hidden="1" x14ac:dyDescent="0.2"/>
    <row r="28056" hidden="1" x14ac:dyDescent="0.2"/>
    <row r="28057" hidden="1" x14ac:dyDescent="0.2"/>
    <row r="28058" hidden="1" x14ac:dyDescent="0.2"/>
    <row r="28059" hidden="1" x14ac:dyDescent="0.2"/>
    <row r="28060" hidden="1" x14ac:dyDescent="0.2"/>
    <row r="28061" hidden="1" x14ac:dyDescent="0.2"/>
    <row r="28062" hidden="1" x14ac:dyDescent="0.2"/>
    <row r="28063" hidden="1" x14ac:dyDescent="0.2"/>
    <row r="28064" hidden="1" x14ac:dyDescent="0.2"/>
    <row r="28065" hidden="1" x14ac:dyDescent="0.2"/>
    <row r="28066" hidden="1" x14ac:dyDescent="0.2"/>
    <row r="28067" hidden="1" x14ac:dyDescent="0.2"/>
    <row r="28068" hidden="1" x14ac:dyDescent="0.2"/>
    <row r="28069" hidden="1" x14ac:dyDescent="0.2"/>
    <row r="28070" hidden="1" x14ac:dyDescent="0.2"/>
    <row r="28071" hidden="1" x14ac:dyDescent="0.2"/>
    <row r="28072" hidden="1" x14ac:dyDescent="0.2"/>
    <row r="28073" hidden="1" x14ac:dyDescent="0.2"/>
    <row r="28074" hidden="1" x14ac:dyDescent="0.2"/>
    <row r="28075" hidden="1" x14ac:dyDescent="0.2"/>
    <row r="28076" hidden="1" x14ac:dyDescent="0.2"/>
    <row r="28077" hidden="1" x14ac:dyDescent="0.2"/>
    <row r="28078" hidden="1" x14ac:dyDescent="0.2"/>
    <row r="28079" hidden="1" x14ac:dyDescent="0.2"/>
    <row r="28080" hidden="1" x14ac:dyDescent="0.2"/>
    <row r="28081" hidden="1" x14ac:dyDescent="0.2"/>
    <row r="28082" hidden="1" x14ac:dyDescent="0.2"/>
    <row r="28083" hidden="1" x14ac:dyDescent="0.2"/>
    <row r="28084" hidden="1" x14ac:dyDescent="0.2"/>
    <row r="28085" hidden="1" x14ac:dyDescent="0.2"/>
    <row r="28086" hidden="1" x14ac:dyDescent="0.2"/>
    <row r="28087" hidden="1" x14ac:dyDescent="0.2"/>
    <row r="28088" hidden="1" x14ac:dyDescent="0.2"/>
    <row r="28089" hidden="1" x14ac:dyDescent="0.2"/>
    <row r="28090" hidden="1" x14ac:dyDescent="0.2"/>
    <row r="28091" hidden="1" x14ac:dyDescent="0.2"/>
    <row r="28092" hidden="1" x14ac:dyDescent="0.2"/>
    <row r="28093" hidden="1" x14ac:dyDescent="0.2"/>
    <row r="28094" hidden="1" x14ac:dyDescent="0.2"/>
    <row r="28095" hidden="1" x14ac:dyDescent="0.2"/>
    <row r="28096" hidden="1" x14ac:dyDescent="0.2"/>
    <row r="28097" hidden="1" x14ac:dyDescent="0.2"/>
    <row r="28098" hidden="1" x14ac:dyDescent="0.2"/>
    <row r="28099" hidden="1" x14ac:dyDescent="0.2"/>
    <row r="28100" hidden="1" x14ac:dyDescent="0.2"/>
    <row r="28101" hidden="1" x14ac:dyDescent="0.2"/>
    <row r="28102" hidden="1" x14ac:dyDescent="0.2"/>
    <row r="28103" hidden="1" x14ac:dyDescent="0.2"/>
    <row r="28104" hidden="1" x14ac:dyDescent="0.2"/>
    <row r="28105" hidden="1" x14ac:dyDescent="0.2"/>
    <row r="28106" hidden="1" x14ac:dyDescent="0.2"/>
    <row r="28107" hidden="1" x14ac:dyDescent="0.2"/>
    <row r="28108" hidden="1" x14ac:dyDescent="0.2"/>
    <row r="28109" hidden="1" x14ac:dyDescent="0.2"/>
    <row r="28110" hidden="1" x14ac:dyDescent="0.2"/>
    <row r="28111" hidden="1" x14ac:dyDescent="0.2"/>
    <row r="28112" hidden="1" x14ac:dyDescent="0.2"/>
    <row r="28113" hidden="1" x14ac:dyDescent="0.2"/>
    <row r="28114" hidden="1" x14ac:dyDescent="0.2"/>
    <row r="28115" hidden="1" x14ac:dyDescent="0.2"/>
    <row r="28116" hidden="1" x14ac:dyDescent="0.2"/>
    <row r="28117" hidden="1" x14ac:dyDescent="0.2"/>
    <row r="28118" hidden="1" x14ac:dyDescent="0.2"/>
    <row r="28119" hidden="1" x14ac:dyDescent="0.2"/>
    <row r="28120" hidden="1" x14ac:dyDescent="0.2"/>
    <row r="28121" hidden="1" x14ac:dyDescent="0.2"/>
    <row r="28122" hidden="1" x14ac:dyDescent="0.2"/>
    <row r="28123" hidden="1" x14ac:dyDescent="0.2"/>
    <row r="28124" hidden="1" x14ac:dyDescent="0.2"/>
    <row r="28125" hidden="1" x14ac:dyDescent="0.2"/>
    <row r="28126" hidden="1" x14ac:dyDescent="0.2"/>
    <row r="28127" hidden="1" x14ac:dyDescent="0.2"/>
    <row r="28128" hidden="1" x14ac:dyDescent="0.2"/>
    <row r="28129" hidden="1" x14ac:dyDescent="0.2"/>
    <row r="28130" hidden="1" x14ac:dyDescent="0.2"/>
    <row r="28131" hidden="1" x14ac:dyDescent="0.2"/>
    <row r="28132" hidden="1" x14ac:dyDescent="0.2"/>
    <row r="28133" hidden="1" x14ac:dyDescent="0.2"/>
    <row r="28134" hidden="1" x14ac:dyDescent="0.2"/>
    <row r="28135" hidden="1" x14ac:dyDescent="0.2"/>
    <row r="28136" hidden="1" x14ac:dyDescent="0.2"/>
    <row r="28137" hidden="1" x14ac:dyDescent="0.2"/>
    <row r="28138" hidden="1" x14ac:dyDescent="0.2"/>
    <row r="28139" hidden="1" x14ac:dyDescent="0.2"/>
    <row r="28140" hidden="1" x14ac:dyDescent="0.2"/>
    <row r="28141" hidden="1" x14ac:dyDescent="0.2"/>
    <row r="28142" hidden="1" x14ac:dyDescent="0.2"/>
    <row r="28143" hidden="1" x14ac:dyDescent="0.2"/>
    <row r="28144" hidden="1" x14ac:dyDescent="0.2"/>
    <row r="28145" hidden="1" x14ac:dyDescent="0.2"/>
    <row r="28146" hidden="1" x14ac:dyDescent="0.2"/>
    <row r="28147" hidden="1" x14ac:dyDescent="0.2"/>
    <row r="28148" hidden="1" x14ac:dyDescent="0.2"/>
    <row r="28149" hidden="1" x14ac:dyDescent="0.2"/>
    <row r="28150" hidden="1" x14ac:dyDescent="0.2"/>
    <row r="28151" hidden="1" x14ac:dyDescent="0.2"/>
    <row r="28152" hidden="1" x14ac:dyDescent="0.2"/>
    <row r="28153" hidden="1" x14ac:dyDescent="0.2"/>
    <row r="28154" hidden="1" x14ac:dyDescent="0.2"/>
    <row r="28155" hidden="1" x14ac:dyDescent="0.2"/>
    <row r="28156" hidden="1" x14ac:dyDescent="0.2"/>
    <row r="28157" hidden="1" x14ac:dyDescent="0.2"/>
    <row r="28158" hidden="1" x14ac:dyDescent="0.2"/>
    <row r="28159" hidden="1" x14ac:dyDescent="0.2"/>
    <row r="28160" hidden="1" x14ac:dyDescent="0.2"/>
    <row r="28161" hidden="1" x14ac:dyDescent="0.2"/>
    <row r="28162" hidden="1" x14ac:dyDescent="0.2"/>
    <row r="28163" hidden="1" x14ac:dyDescent="0.2"/>
    <row r="28164" hidden="1" x14ac:dyDescent="0.2"/>
    <row r="28165" hidden="1" x14ac:dyDescent="0.2"/>
    <row r="28166" hidden="1" x14ac:dyDescent="0.2"/>
    <row r="28167" hidden="1" x14ac:dyDescent="0.2"/>
    <row r="28168" hidden="1" x14ac:dyDescent="0.2"/>
    <row r="28169" hidden="1" x14ac:dyDescent="0.2"/>
    <row r="28170" hidden="1" x14ac:dyDescent="0.2"/>
    <row r="28171" hidden="1" x14ac:dyDescent="0.2"/>
    <row r="28172" hidden="1" x14ac:dyDescent="0.2"/>
    <row r="28173" hidden="1" x14ac:dyDescent="0.2"/>
    <row r="28174" hidden="1" x14ac:dyDescent="0.2"/>
    <row r="28175" hidden="1" x14ac:dyDescent="0.2"/>
    <row r="28176" hidden="1" x14ac:dyDescent="0.2"/>
    <row r="28177" hidden="1" x14ac:dyDescent="0.2"/>
    <row r="28178" hidden="1" x14ac:dyDescent="0.2"/>
    <row r="28179" hidden="1" x14ac:dyDescent="0.2"/>
    <row r="28180" hidden="1" x14ac:dyDescent="0.2"/>
    <row r="28181" hidden="1" x14ac:dyDescent="0.2"/>
    <row r="28182" hidden="1" x14ac:dyDescent="0.2"/>
    <row r="28183" hidden="1" x14ac:dyDescent="0.2"/>
    <row r="28184" hidden="1" x14ac:dyDescent="0.2"/>
    <row r="28185" hidden="1" x14ac:dyDescent="0.2"/>
    <row r="28186" hidden="1" x14ac:dyDescent="0.2"/>
    <row r="28187" hidden="1" x14ac:dyDescent="0.2"/>
    <row r="28188" hidden="1" x14ac:dyDescent="0.2"/>
    <row r="28189" hidden="1" x14ac:dyDescent="0.2"/>
    <row r="28190" hidden="1" x14ac:dyDescent="0.2"/>
    <row r="28191" hidden="1" x14ac:dyDescent="0.2"/>
    <row r="28192" hidden="1" x14ac:dyDescent="0.2"/>
    <row r="28193" hidden="1" x14ac:dyDescent="0.2"/>
    <row r="28194" hidden="1" x14ac:dyDescent="0.2"/>
    <row r="28195" hidden="1" x14ac:dyDescent="0.2"/>
    <row r="28196" hidden="1" x14ac:dyDescent="0.2"/>
    <row r="28197" hidden="1" x14ac:dyDescent="0.2"/>
    <row r="28198" hidden="1" x14ac:dyDescent="0.2"/>
    <row r="28199" hidden="1" x14ac:dyDescent="0.2"/>
    <row r="28200" hidden="1" x14ac:dyDescent="0.2"/>
    <row r="28201" hidden="1" x14ac:dyDescent="0.2"/>
    <row r="28202" hidden="1" x14ac:dyDescent="0.2"/>
    <row r="28203" hidden="1" x14ac:dyDescent="0.2"/>
    <row r="28204" hidden="1" x14ac:dyDescent="0.2"/>
    <row r="28205" hidden="1" x14ac:dyDescent="0.2"/>
    <row r="28206" hidden="1" x14ac:dyDescent="0.2"/>
    <row r="28207" hidden="1" x14ac:dyDescent="0.2"/>
    <row r="28208" hidden="1" x14ac:dyDescent="0.2"/>
    <row r="28209" hidden="1" x14ac:dyDescent="0.2"/>
    <row r="28210" hidden="1" x14ac:dyDescent="0.2"/>
    <row r="28211" hidden="1" x14ac:dyDescent="0.2"/>
    <row r="28212" hidden="1" x14ac:dyDescent="0.2"/>
    <row r="28213" hidden="1" x14ac:dyDescent="0.2"/>
    <row r="28214" hidden="1" x14ac:dyDescent="0.2"/>
    <row r="28215" hidden="1" x14ac:dyDescent="0.2"/>
    <row r="28216" hidden="1" x14ac:dyDescent="0.2"/>
    <row r="28217" hidden="1" x14ac:dyDescent="0.2"/>
    <row r="28218" hidden="1" x14ac:dyDescent="0.2"/>
    <row r="28219" hidden="1" x14ac:dyDescent="0.2"/>
    <row r="28220" hidden="1" x14ac:dyDescent="0.2"/>
    <row r="28221" hidden="1" x14ac:dyDescent="0.2"/>
    <row r="28222" hidden="1" x14ac:dyDescent="0.2"/>
    <row r="28223" hidden="1" x14ac:dyDescent="0.2"/>
    <row r="28224" hidden="1" x14ac:dyDescent="0.2"/>
    <row r="28225" hidden="1" x14ac:dyDescent="0.2"/>
    <row r="28226" hidden="1" x14ac:dyDescent="0.2"/>
    <row r="28227" hidden="1" x14ac:dyDescent="0.2"/>
    <row r="28228" hidden="1" x14ac:dyDescent="0.2"/>
    <row r="28229" hidden="1" x14ac:dyDescent="0.2"/>
    <row r="28230" hidden="1" x14ac:dyDescent="0.2"/>
    <row r="28231" hidden="1" x14ac:dyDescent="0.2"/>
    <row r="28232" hidden="1" x14ac:dyDescent="0.2"/>
    <row r="28233" hidden="1" x14ac:dyDescent="0.2"/>
    <row r="28234" hidden="1" x14ac:dyDescent="0.2"/>
    <row r="28235" hidden="1" x14ac:dyDescent="0.2"/>
    <row r="28236" hidden="1" x14ac:dyDescent="0.2"/>
    <row r="28237" hidden="1" x14ac:dyDescent="0.2"/>
    <row r="28238" hidden="1" x14ac:dyDescent="0.2"/>
    <row r="28239" hidden="1" x14ac:dyDescent="0.2"/>
    <row r="28240" hidden="1" x14ac:dyDescent="0.2"/>
    <row r="28241" hidden="1" x14ac:dyDescent="0.2"/>
    <row r="28242" hidden="1" x14ac:dyDescent="0.2"/>
    <row r="28243" hidden="1" x14ac:dyDescent="0.2"/>
    <row r="28244" hidden="1" x14ac:dyDescent="0.2"/>
    <row r="28245" hidden="1" x14ac:dyDescent="0.2"/>
    <row r="28246" hidden="1" x14ac:dyDescent="0.2"/>
    <row r="28247" hidden="1" x14ac:dyDescent="0.2"/>
    <row r="28248" hidden="1" x14ac:dyDescent="0.2"/>
    <row r="28249" hidden="1" x14ac:dyDescent="0.2"/>
    <row r="28250" hidden="1" x14ac:dyDescent="0.2"/>
    <row r="28251" hidden="1" x14ac:dyDescent="0.2"/>
    <row r="28252" hidden="1" x14ac:dyDescent="0.2"/>
    <row r="28253" hidden="1" x14ac:dyDescent="0.2"/>
    <row r="28254" hidden="1" x14ac:dyDescent="0.2"/>
    <row r="28255" hidden="1" x14ac:dyDescent="0.2"/>
    <row r="28256" hidden="1" x14ac:dyDescent="0.2"/>
    <row r="28257" hidden="1" x14ac:dyDescent="0.2"/>
    <row r="28258" hidden="1" x14ac:dyDescent="0.2"/>
    <row r="28259" hidden="1" x14ac:dyDescent="0.2"/>
    <row r="28260" hidden="1" x14ac:dyDescent="0.2"/>
    <row r="28261" hidden="1" x14ac:dyDescent="0.2"/>
    <row r="28262" hidden="1" x14ac:dyDescent="0.2"/>
    <row r="28263" hidden="1" x14ac:dyDescent="0.2"/>
    <row r="28264" hidden="1" x14ac:dyDescent="0.2"/>
    <row r="28265" hidden="1" x14ac:dyDescent="0.2"/>
    <row r="28266" hidden="1" x14ac:dyDescent="0.2"/>
    <row r="28267" hidden="1" x14ac:dyDescent="0.2"/>
    <row r="28268" hidden="1" x14ac:dyDescent="0.2"/>
    <row r="28269" hidden="1" x14ac:dyDescent="0.2"/>
    <row r="28270" hidden="1" x14ac:dyDescent="0.2"/>
    <row r="28271" hidden="1" x14ac:dyDescent="0.2"/>
    <row r="28272" hidden="1" x14ac:dyDescent="0.2"/>
    <row r="28273" hidden="1" x14ac:dyDescent="0.2"/>
    <row r="28274" hidden="1" x14ac:dyDescent="0.2"/>
    <row r="28275" hidden="1" x14ac:dyDescent="0.2"/>
    <row r="28276" hidden="1" x14ac:dyDescent="0.2"/>
    <row r="28277" hidden="1" x14ac:dyDescent="0.2"/>
    <row r="28278" hidden="1" x14ac:dyDescent="0.2"/>
    <row r="28279" hidden="1" x14ac:dyDescent="0.2"/>
    <row r="28280" hidden="1" x14ac:dyDescent="0.2"/>
    <row r="28281" hidden="1" x14ac:dyDescent="0.2"/>
    <row r="28282" hidden="1" x14ac:dyDescent="0.2"/>
    <row r="28283" hidden="1" x14ac:dyDescent="0.2"/>
    <row r="28284" hidden="1" x14ac:dyDescent="0.2"/>
    <row r="28285" hidden="1" x14ac:dyDescent="0.2"/>
    <row r="28286" hidden="1" x14ac:dyDescent="0.2"/>
    <row r="28287" hidden="1" x14ac:dyDescent="0.2"/>
    <row r="28288" hidden="1" x14ac:dyDescent="0.2"/>
    <row r="28289" hidden="1" x14ac:dyDescent="0.2"/>
    <row r="28290" hidden="1" x14ac:dyDescent="0.2"/>
    <row r="28291" hidden="1" x14ac:dyDescent="0.2"/>
    <row r="28292" hidden="1" x14ac:dyDescent="0.2"/>
    <row r="28293" hidden="1" x14ac:dyDescent="0.2"/>
    <row r="28294" hidden="1" x14ac:dyDescent="0.2"/>
    <row r="28295" hidden="1" x14ac:dyDescent="0.2"/>
    <row r="28296" hidden="1" x14ac:dyDescent="0.2"/>
    <row r="28297" hidden="1" x14ac:dyDescent="0.2"/>
    <row r="28298" hidden="1" x14ac:dyDescent="0.2"/>
    <row r="28299" hidden="1" x14ac:dyDescent="0.2"/>
    <row r="28300" hidden="1" x14ac:dyDescent="0.2"/>
    <row r="28301" hidden="1" x14ac:dyDescent="0.2"/>
    <row r="28302" hidden="1" x14ac:dyDescent="0.2"/>
    <row r="28303" hidden="1" x14ac:dyDescent="0.2"/>
    <row r="28304" hidden="1" x14ac:dyDescent="0.2"/>
    <row r="28305" hidden="1" x14ac:dyDescent="0.2"/>
    <row r="28306" hidden="1" x14ac:dyDescent="0.2"/>
    <row r="28307" hidden="1" x14ac:dyDescent="0.2"/>
    <row r="28308" hidden="1" x14ac:dyDescent="0.2"/>
    <row r="28309" hidden="1" x14ac:dyDescent="0.2"/>
    <row r="28310" hidden="1" x14ac:dyDescent="0.2"/>
    <row r="28311" hidden="1" x14ac:dyDescent="0.2"/>
    <row r="28312" hidden="1" x14ac:dyDescent="0.2"/>
    <row r="28313" hidden="1" x14ac:dyDescent="0.2"/>
    <row r="28314" hidden="1" x14ac:dyDescent="0.2"/>
    <row r="28315" hidden="1" x14ac:dyDescent="0.2"/>
    <row r="28316" hidden="1" x14ac:dyDescent="0.2"/>
    <row r="28317" hidden="1" x14ac:dyDescent="0.2"/>
    <row r="28318" hidden="1" x14ac:dyDescent="0.2"/>
    <row r="28319" hidden="1" x14ac:dyDescent="0.2"/>
    <row r="28320" hidden="1" x14ac:dyDescent="0.2"/>
    <row r="28321" hidden="1" x14ac:dyDescent="0.2"/>
    <row r="28322" hidden="1" x14ac:dyDescent="0.2"/>
    <row r="28323" hidden="1" x14ac:dyDescent="0.2"/>
    <row r="28324" hidden="1" x14ac:dyDescent="0.2"/>
    <row r="28325" hidden="1" x14ac:dyDescent="0.2"/>
    <row r="28326" hidden="1" x14ac:dyDescent="0.2"/>
    <row r="28327" hidden="1" x14ac:dyDescent="0.2"/>
    <row r="28328" hidden="1" x14ac:dyDescent="0.2"/>
    <row r="28329" hidden="1" x14ac:dyDescent="0.2"/>
    <row r="28330" hidden="1" x14ac:dyDescent="0.2"/>
    <row r="28331" hidden="1" x14ac:dyDescent="0.2"/>
    <row r="28332" hidden="1" x14ac:dyDescent="0.2"/>
    <row r="28333" hidden="1" x14ac:dyDescent="0.2"/>
    <row r="28334" hidden="1" x14ac:dyDescent="0.2"/>
    <row r="28335" hidden="1" x14ac:dyDescent="0.2"/>
    <row r="28336" hidden="1" x14ac:dyDescent="0.2"/>
    <row r="28337" hidden="1" x14ac:dyDescent="0.2"/>
    <row r="28338" hidden="1" x14ac:dyDescent="0.2"/>
    <row r="28339" hidden="1" x14ac:dyDescent="0.2"/>
    <row r="28340" hidden="1" x14ac:dyDescent="0.2"/>
    <row r="28341" hidden="1" x14ac:dyDescent="0.2"/>
    <row r="28342" hidden="1" x14ac:dyDescent="0.2"/>
    <row r="28343" hidden="1" x14ac:dyDescent="0.2"/>
    <row r="28344" hidden="1" x14ac:dyDescent="0.2"/>
    <row r="28345" hidden="1" x14ac:dyDescent="0.2"/>
    <row r="28346" hidden="1" x14ac:dyDescent="0.2"/>
    <row r="28347" hidden="1" x14ac:dyDescent="0.2"/>
    <row r="28348" hidden="1" x14ac:dyDescent="0.2"/>
    <row r="28349" hidden="1" x14ac:dyDescent="0.2"/>
    <row r="28350" hidden="1" x14ac:dyDescent="0.2"/>
    <row r="28351" hidden="1" x14ac:dyDescent="0.2"/>
    <row r="28352" hidden="1" x14ac:dyDescent="0.2"/>
    <row r="28353" hidden="1" x14ac:dyDescent="0.2"/>
    <row r="28354" hidden="1" x14ac:dyDescent="0.2"/>
    <row r="28355" hidden="1" x14ac:dyDescent="0.2"/>
    <row r="28356" hidden="1" x14ac:dyDescent="0.2"/>
    <row r="28357" hidden="1" x14ac:dyDescent="0.2"/>
    <row r="28358" hidden="1" x14ac:dyDescent="0.2"/>
    <row r="28359" hidden="1" x14ac:dyDescent="0.2"/>
    <row r="28360" hidden="1" x14ac:dyDescent="0.2"/>
    <row r="28361" hidden="1" x14ac:dyDescent="0.2"/>
    <row r="28362" hidden="1" x14ac:dyDescent="0.2"/>
    <row r="28363" hidden="1" x14ac:dyDescent="0.2"/>
    <row r="28364" hidden="1" x14ac:dyDescent="0.2"/>
    <row r="28365" hidden="1" x14ac:dyDescent="0.2"/>
    <row r="28366" hidden="1" x14ac:dyDescent="0.2"/>
    <row r="28367" hidden="1" x14ac:dyDescent="0.2"/>
    <row r="28368" hidden="1" x14ac:dyDescent="0.2"/>
    <row r="28369" hidden="1" x14ac:dyDescent="0.2"/>
    <row r="28370" hidden="1" x14ac:dyDescent="0.2"/>
    <row r="28371" hidden="1" x14ac:dyDescent="0.2"/>
    <row r="28372" hidden="1" x14ac:dyDescent="0.2"/>
    <row r="28373" hidden="1" x14ac:dyDescent="0.2"/>
    <row r="28374" hidden="1" x14ac:dyDescent="0.2"/>
    <row r="28375" hidden="1" x14ac:dyDescent="0.2"/>
    <row r="28376" hidden="1" x14ac:dyDescent="0.2"/>
    <row r="28377" hidden="1" x14ac:dyDescent="0.2"/>
    <row r="28378" hidden="1" x14ac:dyDescent="0.2"/>
    <row r="28379" hidden="1" x14ac:dyDescent="0.2"/>
    <row r="28380" hidden="1" x14ac:dyDescent="0.2"/>
    <row r="28381" hidden="1" x14ac:dyDescent="0.2"/>
    <row r="28382" hidden="1" x14ac:dyDescent="0.2"/>
    <row r="28383" hidden="1" x14ac:dyDescent="0.2"/>
    <row r="28384" hidden="1" x14ac:dyDescent="0.2"/>
    <row r="28385" hidden="1" x14ac:dyDescent="0.2"/>
    <row r="28386" hidden="1" x14ac:dyDescent="0.2"/>
    <row r="28387" hidden="1" x14ac:dyDescent="0.2"/>
    <row r="28388" hidden="1" x14ac:dyDescent="0.2"/>
    <row r="28389" hidden="1" x14ac:dyDescent="0.2"/>
    <row r="28390" hidden="1" x14ac:dyDescent="0.2"/>
    <row r="28391" hidden="1" x14ac:dyDescent="0.2"/>
    <row r="28392" hidden="1" x14ac:dyDescent="0.2"/>
    <row r="28393" hidden="1" x14ac:dyDescent="0.2"/>
    <row r="28394" hidden="1" x14ac:dyDescent="0.2"/>
    <row r="28395" hidden="1" x14ac:dyDescent="0.2"/>
    <row r="28396" hidden="1" x14ac:dyDescent="0.2"/>
    <row r="28397" hidden="1" x14ac:dyDescent="0.2"/>
    <row r="28398" hidden="1" x14ac:dyDescent="0.2"/>
    <row r="28399" hidden="1" x14ac:dyDescent="0.2"/>
    <row r="28400" hidden="1" x14ac:dyDescent="0.2"/>
    <row r="28401" hidden="1" x14ac:dyDescent="0.2"/>
    <row r="28402" hidden="1" x14ac:dyDescent="0.2"/>
    <row r="28403" hidden="1" x14ac:dyDescent="0.2"/>
    <row r="28404" hidden="1" x14ac:dyDescent="0.2"/>
    <row r="28405" hidden="1" x14ac:dyDescent="0.2"/>
    <row r="28406" hidden="1" x14ac:dyDescent="0.2"/>
    <row r="28407" hidden="1" x14ac:dyDescent="0.2"/>
    <row r="28408" hidden="1" x14ac:dyDescent="0.2"/>
    <row r="28409" hidden="1" x14ac:dyDescent="0.2"/>
    <row r="28410" hidden="1" x14ac:dyDescent="0.2"/>
    <row r="28411" hidden="1" x14ac:dyDescent="0.2"/>
    <row r="28412" hidden="1" x14ac:dyDescent="0.2"/>
    <row r="28413" hidden="1" x14ac:dyDescent="0.2"/>
    <row r="28414" hidden="1" x14ac:dyDescent="0.2"/>
    <row r="28415" hidden="1" x14ac:dyDescent="0.2"/>
    <row r="28416" hidden="1" x14ac:dyDescent="0.2"/>
    <row r="28417" hidden="1" x14ac:dyDescent="0.2"/>
    <row r="28418" hidden="1" x14ac:dyDescent="0.2"/>
    <row r="28419" hidden="1" x14ac:dyDescent="0.2"/>
    <row r="28420" hidden="1" x14ac:dyDescent="0.2"/>
    <row r="28421" hidden="1" x14ac:dyDescent="0.2"/>
    <row r="28422" hidden="1" x14ac:dyDescent="0.2"/>
    <row r="28423" hidden="1" x14ac:dyDescent="0.2"/>
    <row r="28424" hidden="1" x14ac:dyDescent="0.2"/>
    <row r="28425" hidden="1" x14ac:dyDescent="0.2"/>
    <row r="28426" hidden="1" x14ac:dyDescent="0.2"/>
    <row r="28427" hidden="1" x14ac:dyDescent="0.2"/>
    <row r="28428" hidden="1" x14ac:dyDescent="0.2"/>
    <row r="28429" hidden="1" x14ac:dyDescent="0.2"/>
    <row r="28430" hidden="1" x14ac:dyDescent="0.2"/>
    <row r="28431" hidden="1" x14ac:dyDescent="0.2"/>
    <row r="28432" hidden="1" x14ac:dyDescent="0.2"/>
    <row r="28433" hidden="1" x14ac:dyDescent="0.2"/>
    <row r="28434" hidden="1" x14ac:dyDescent="0.2"/>
    <row r="28435" hidden="1" x14ac:dyDescent="0.2"/>
    <row r="28436" hidden="1" x14ac:dyDescent="0.2"/>
    <row r="28437" hidden="1" x14ac:dyDescent="0.2"/>
    <row r="28438" hidden="1" x14ac:dyDescent="0.2"/>
    <row r="28439" hidden="1" x14ac:dyDescent="0.2"/>
    <row r="28440" hidden="1" x14ac:dyDescent="0.2"/>
    <row r="28441" hidden="1" x14ac:dyDescent="0.2"/>
    <row r="28442" hidden="1" x14ac:dyDescent="0.2"/>
    <row r="28443" hidden="1" x14ac:dyDescent="0.2"/>
    <row r="28444" hidden="1" x14ac:dyDescent="0.2"/>
    <row r="28445" hidden="1" x14ac:dyDescent="0.2"/>
    <row r="28446" hidden="1" x14ac:dyDescent="0.2"/>
    <row r="28447" hidden="1" x14ac:dyDescent="0.2"/>
    <row r="28448" hidden="1" x14ac:dyDescent="0.2"/>
    <row r="28449" hidden="1" x14ac:dyDescent="0.2"/>
    <row r="28450" hidden="1" x14ac:dyDescent="0.2"/>
    <row r="28451" hidden="1" x14ac:dyDescent="0.2"/>
    <row r="28452" hidden="1" x14ac:dyDescent="0.2"/>
    <row r="28453" hidden="1" x14ac:dyDescent="0.2"/>
    <row r="28454" hidden="1" x14ac:dyDescent="0.2"/>
    <row r="28455" hidden="1" x14ac:dyDescent="0.2"/>
    <row r="28456" hidden="1" x14ac:dyDescent="0.2"/>
    <row r="28457" hidden="1" x14ac:dyDescent="0.2"/>
    <row r="28458" hidden="1" x14ac:dyDescent="0.2"/>
    <row r="28459" hidden="1" x14ac:dyDescent="0.2"/>
    <row r="28460" hidden="1" x14ac:dyDescent="0.2"/>
    <row r="28461" hidden="1" x14ac:dyDescent="0.2"/>
    <row r="28462" hidden="1" x14ac:dyDescent="0.2"/>
    <row r="28463" hidden="1" x14ac:dyDescent="0.2"/>
    <row r="28464" hidden="1" x14ac:dyDescent="0.2"/>
    <row r="28465" hidden="1" x14ac:dyDescent="0.2"/>
    <row r="28466" hidden="1" x14ac:dyDescent="0.2"/>
    <row r="28467" hidden="1" x14ac:dyDescent="0.2"/>
    <row r="28468" hidden="1" x14ac:dyDescent="0.2"/>
    <row r="28469" hidden="1" x14ac:dyDescent="0.2"/>
    <row r="28470" hidden="1" x14ac:dyDescent="0.2"/>
    <row r="28471" hidden="1" x14ac:dyDescent="0.2"/>
    <row r="28472" hidden="1" x14ac:dyDescent="0.2"/>
    <row r="28473" hidden="1" x14ac:dyDescent="0.2"/>
    <row r="28474" hidden="1" x14ac:dyDescent="0.2"/>
    <row r="28475" hidden="1" x14ac:dyDescent="0.2"/>
    <row r="28476" hidden="1" x14ac:dyDescent="0.2"/>
    <row r="28477" hidden="1" x14ac:dyDescent="0.2"/>
    <row r="28478" hidden="1" x14ac:dyDescent="0.2"/>
    <row r="28479" hidden="1" x14ac:dyDescent="0.2"/>
    <row r="28480" hidden="1" x14ac:dyDescent="0.2"/>
    <row r="28481" hidden="1" x14ac:dyDescent="0.2"/>
    <row r="28482" hidden="1" x14ac:dyDescent="0.2"/>
    <row r="28483" hidden="1" x14ac:dyDescent="0.2"/>
    <row r="28484" hidden="1" x14ac:dyDescent="0.2"/>
    <row r="28485" hidden="1" x14ac:dyDescent="0.2"/>
    <row r="28486" hidden="1" x14ac:dyDescent="0.2"/>
    <row r="28487" hidden="1" x14ac:dyDescent="0.2"/>
    <row r="28488" hidden="1" x14ac:dyDescent="0.2"/>
    <row r="28489" hidden="1" x14ac:dyDescent="0.2"/>
    <row r="28490" hidden="1" x14ac:dyDescent="0.2"/>
    <row r="28491" hidden="1" x14ac:dyDescent="0.2"/>
    <row r="28492" hidden="1" x14ac:dyDescent="0.2"/>
    <row r="28493" hidden="1" x14ac:dyDescent="0.2"/>
    <row r="28494" hidden="1" x14ac:dyDescent="0.2"/>
    <row r="28495" hidden="1" x14ac:dyDescent="0.2"/>
    <row r="28496" hidden="1" x14ac:dyDescent="0.2"/>
    <row r="28497" hidden="1" x14ac:dyDescent="0.2"/>
    <row r="28498" hidden="1" x14ac:dyDescent="0.2"/>
    <row r="28499" hidden="1" x14ac:dyDescent="0.2"/>
    <row r="28500" hidden="1" x14ac:dyDescent="0.2"/>
    <row r="28501" hidden="1" x14ac:dyDescent="0.2"/>
    <row r="28502" hidden="1" x14ac:dyDescent="0.2"/>
    <row r="28503" hidden="1" x14ac:dyDescent="0.2"/>
    <row r="28504" hidden="1" x14ac:dyDescent="0.2"/>
    <row r="28505" hidden="1" x14ac:dyDescent="0.2"/>
    <row r="28506" hidden="1" x14ac:dyDescent="0.2"/>
    <row r="28507" hidden="1" x14ac:dyDescent="0.2"/>
    <row r="28508" hidden="1" x14ac:dyDescent="0.2"/>
    <row r="28509" hidden="1" x14ac:dyDescent="0.2"/>
    <row r="28510" hidden="1" x14ac:dyDescent="0.2"/>
    <row r="28511" hidden="1" x14ac:dyDescent="0.2"/>
    <row r="28512" hidden="1" x14ac:dyDescent="0.2"/>
    <row r="28513" hidden="1" x14ac:dyDescent="0.2"/>
    <row r="28514" hidden="1" x14ac:dyDescent="0.2"/>
    <row r="28515" hidden="1" x14ac:dyDescent="0.2"/>
    <row r="28516" hidden="1" x14ac:dyDescent="0.2"/>
    <row r="28517" hidden="1" x14ac:dyDescent="0.2"/>
    <row r="28518" hidden="1" x14ac:dyDescent="0.2"/>
    <row r="28519" hidden="1" x14ac:dyDescent="0.2"/>
    <row r="28520" hidden="1" x14ac:dyDescent="0.2"/>
    <row r="28521" hidden="1" x14ac:dyDescent="0.2"/>
    <row r="28522" hidden="1" x14ac:dyDescent="0.2"/>
    <row r="28523" hidden="1" x14ac:dyDescent="0.2"/>
    <row r="28524" hidden="1" x14ac:dyDescent="0.2"/>
    <row r="28525" hidden="1" x14ac:dyDescent="0.2"/>
    <row r="28526" hidden="1" x14ac:dyDescent="0.2"/>
    <row r="28527" hidden="1" x14ac:dyDescent="0.2"/>
    <row r="28528" hidden="1" x14ac:dyDescent="0.2"/>
    <row r="28529" hidden="1" x14ac:dyDescent="0.2"/>
    <row r="28530" hidden="1" x14ac:dyDescent="0.2"/>
    <row r="28531" hidden="1" x14ac:dyDescent="0.2"/>
    <row r="28532" hidden="1" x14ac:dyDescent="0.2"/>
    <row r="28533" hidden="1" x14ac:dyDescent="0.2"/>
    <row r="28534" hidden="1" x14ac:dyDescent="0.2"/>
    <row r="28535" hidden="1" x14ac:dyDescent="0.2"/>
    <row r="28536" hidden="1" x14ac:dyDescent="0.2"/>
    <row r="28537" hidden="1" x14ac:dyDescent="0.2"/>
    <row r="28538" hidden="1" x14ac:dyDescent="0.2"/>
    <row r="28539" hidden="1" x14ac:dyDescent="0.2"/>
    <row r="28540" hidden="1" x14ac:dyDescent="0.2"/>
    <row r="28541" hidden="1" x14ac:dyDescent="0.2"/>
    <row r="28542" hidden="1" x14ac:dyDescent="0.2"/>
    <row r="28543" hidden="1" x14ac:dyDescent="0.2"/>
    <row r="28544" hidden="1" x14ac:dyDescent="0.2"/>
    <row r="28545" hidden="1" x14ac:dyDescent="0.2"/>
    <row r="28546" hidden="1" x14ac:dyDescent="0.2"/>
    <row r="28547" hidden="1" x14ac:dyDescent="0.2"/>
    <row r="28548" hidden="1" x14ac:dyDescent="0.2"/>
    <row r="28549" hidden="1" x14ac:dyDescent="0.2"/>
    <row r="28550" hidden="1" x14ac:dyDescent="0.2"/>
    <row r="28551" hidden="1" x14ac:dyDescent="0.2"/>
    <row r="28552" hidden="1" x14ac:dyDescent="0.2"/>
    <row r="28553" hidden="1" x14ac:dyDescent="0.2"/>
    <row r="28554" hidden="1" x14ac:dyDescent="0.2"/>
    <row r="28555" hidden="1" x14ac:dyDescent="0.2"/>
    <row r="28556" hidden="1" x14ac:dyDescent="0.2"/>
    <row r="28557" hidden="1" x14ac:dyDescent="0.2"/>
    <row r="28558" hidden="1" x14ac:dyDescent="0.2"/>
    <row r="28559" hidden="1" x14ac:dyDescent="0.2"/>
    <row r="28560" hidden="1" x14ac:dyDescent="0.2"/>
    <row r="28561" hidden="1" x14ac:dyDescent="0.2"/>
    <row r="28562" hidden="1" x14ac:dyDescent="0.2"/>
    <row r="28563" hidden="1" x14ac:dyDescent="0.2"/>
    <row r="28564" hidden="1" x14ac:dyDescent="0.2"/>
    <row r="28565" hidden="1" x14ac:dyDescent="0.2"/>
    <row r="28566" hidden="1" x14ac:dyDescent="0.2"/>
    <row r="28567" hidden="1" x14ac:dyDescent="0.2"/>
    <row r="28568" hidden="1" x14ac:dyDescent="0.2"/>
    <row r="28569" hidden="1" x14ac:dyDescent="0.2"/>
    <row r="28570" hidden="1" x14ac:dyDescent="0.2"/>
    <row r="28571" hidden="1" x14ac:dyDescent="0.2"/>
    <row r="28572" hidden="1" x14ac:dyDescent="0.2"/>
    <row r="28573" hidden="1" x14ac:dyDescent="0.2"/>
    <row r="28574" hidden="1" x14ac:dyDescent="0.2"/>
    <row r="28575" hidden="1" x14ac:dyDescent="0.2"/>
    <row r="28576" hidden="1" x14ac:dyDescent="0.2"/>
    <row r="28577" hidden="1" x14ac:dyDescent="0.2"/>
    <row r="28578" hidden="1" x14ac:dyDescent="0.2"/>
    <row r="28579" hidden="1" x14ac:dyDescent="0.2"/>
    <row r="28580" hidden="1" x14ac:dyDescent="0.2"/>
    <row r="28581" hidden="1" x14ac:dyDescent="0.2"/>
    <row r="28582" hidden="1" x14ac:dyDescent="0.2"/>
    <row r="28583" hidden="1" x14ac:dyDescent="0.2"/>
    <row r="28584" hidden="1" x14ac:dyDescent="0.2"/>
    <row r="28585" hidden="1" x14ac:dyDescent="0.2"/>
    <row r="28586" hidden="1" x14ac:dyDescent="0.2"/>
    <row r="28587" hidden="1" x14ac:dyDescent="0.2"/>
    <row r="28588" hidden="1" x14ac:dyDescent="0.2"/>
    <row r="28589" hidden="1" x14ac:dyDescent="0.2"/>
    <row r="28590" hidden="1" x14ac:dyDescent="0.2"/>
    <row r="28591" hidden="1" x14ac:dyDescent="0.2"/>
    <row r="28592" hidden="1" x14ac:dyDescent="0.2"/>
    <row r="28593" hidden="1" x14ac:dyDescent="0.2"/>
    <row r="28594" hidden="1" x14ac:dyDescent="0.2"/>
    <row r="28595" hidden="1" x14ac:dyDescent="0.2"/>
    <row r="28596" hidden="1" x14ac:dyDescent="0.2"/>
    <row r="28597" hidden="1" x14ac:dyDescent="0.2"/>
    <row r="28598" hidden="1" x14ac:dyDescent="0.2"/>
    <row r="28599" hidden="1" x14ac:dyDescent="0.2"/>
    <row r="28600" hidden="1" x14ac:dyDescent="0.2"/>
    <row r="28601" hidden="1" x14ac:dyDescent="0.2"/>
    <row r="28602" hidden="1" x14ac:dyDescent="0.2"/>
    <row r="28603" hidden="1" x14ac:dyDescent="0.2"/>
    <row r="28604" hidden="1" x14ac:dyDescent="0.2"/>
    <row r="28605" hidden="1" x14ac:dyDescent="0.2"/>
    <row r="28606" hidden="1" x14ac:dyDescent="0.2"/>
    <row r="28607" hidden="1" x14ac:dyDescent="0.2"/>
    <row r="28608" hidden="1" x14ac:dyDescent="0.2"/>
    <row r="28609" hidden="1" x14ac:dyDescent="0.2"/>
    <row r="28610" hidden="1" x14ac:dyDescent="0.2"/>
    <row r="28611" hidden="1" x14ac:dyDescent="0.2"/>
    <row r="28612" hidden="1" x14ac:dyDescent="0.2"/>
    <row r="28613" hidden="1" x14ac:dyDescent="0.2"/>
    <row r="28614" hidden="1" x14ac:dyDescent="0.2"/>
    <row r="28615" hidden="1" x14ac:dyDescent="0.2"/>
    <row r="28616" hidden="1" x14ac:dyDescent="0.2"/>
    <row r="28617" hidden="1" x14ac:dyDescent="0.2"/>
    <row r="28618" hidden="1" x14ac:dyDescent="0.2"/>
    <row r="28619" hidden="1" x14ac:dyDescent="0.2"/>
    <row r="28620" hidden="1" x14ac:dyDescent="0.2"/>
    <row r="28621" hidden="1" x14ac:dyDescent="0.2"/>
    <row r="28622" hidden="1" x14ac:dyDescent="0.2"/>
    <row r="28623" hidden="1" x14ac:dyDescent="0.2"/>
    <row r="28624" hidden="1" x14ac:dyDescent="0.2"/>
    <row r="28625" hidden="1" x14ac:dyDescent="0.2"/>
    <row r="28626" hidden="1" x14ac:dyDescent="0.2"/>
    <row r="28627" hidden="1" x14ac:dyDescent="0.2"/>
    <row r="28628" hidden="1" x14ac:dyDescent="0.2"/>
    <row r="28629" hidden="1" x14ac:dyDescent="0.2"/>
    <row r="28630" hidden="1" x14ac:dyDescent="0.2"/>
    <row r="28631" hidden="1" x14ac:dyDescent="0.2"/>
    <row r="28632" hidden="1" x14ac:dyDescent="0.2"/>
    <row r="28633" hidden="1" x14ac:dyDescent="0.2"/>
    <row r="28634" hidden="1" x14ac:dyDescent="0.2"/>
    <row r="28635" hidden="1" x14ac:dyDescent="0.2"/>
    <row r="28636" hidden="1" x14ac:dyDescent="0.2"/>
    <row r="28637" hidden="1" x14ac:dyDescent="0.2"/>
    <row r="28638" hidden="1" x14ac:dyDescent="0.2"/>
    <row r="28639" hidden="1" x14ac:dyDescent="0.2"/>
    <row r="28640" hidden="1" x14ac:dyDescent="0.2"/>
    <row r="28641" hidden="1" x14ac:dyDescent="0.2"/>
    <row r="28642" hidden="1" x14ac:dyDescent="0.2"/>
    <row r="28643" hidden="1" x14ac:dyDescent="0.2"/>
    <row r="28644" hidden="1" x14ac:dyDescent="0.2"/>
    <row r="28645" hidden="1" x14ac:dyDescent="0.2"/>
    <row r="28646" hidden="1" x14ac:dyDescent="0.2"/>
    <row r="28647" hidden="1" x14ac:dyDescent="0.2"/>
    <row r="28648" hidden="1" x14ac:dyDescent="0.2"/>
    <row r="28649" hidden="1" x14ac:dyDescent="0.2"/>
    <row r="28650" hidden="1" x14ac:dyDescent="0.2"/>
    <row r="28651" hidden="1" x14ac:dyDescent="0.2"/>
    <row r="28652" hidden="1" x14ac:dyDescent="0.2"/>
    <row r="28653" hidden="1" x14ac:dyDescent="0.2"/>
    <row r="28654" hidden="1" x14ac:dyDescent="0.2"/>
    <row r="28655" hidden="1" x14ac:dyDescent="0.2"/>
    <row r="28656" hidden="1" x14ac:dyDescent="0.2"/>
    <row r="28657" hidden="1" x14ac:dyDescent="0.2"/>
    <row r="28658" hidden="1" x14ac:dyDescent="0.2"/>
    <row r="28659" hidden="1" x14ac:dyDescent="0.2"/>
    <row r="28660" hidden="1" x14ac:dyDescent="0.2"/>
    <row r="28661" hidden="1" x14ac:dyDescent="0.2"/>
    <row r="28662" hidden="1" x14ac:dyDescent="0.2"/>
    <row r="28663" hidden="1" x14ac:dyDescent="0.2"/>
    <row r="28664" hidden="1" x14ac:dyDescent="0.2"/>
    <row r="28665" hidden="1" x14ac:dyDescent="0.2"/>
    <row r="28666" hidden="1" x14ac:dyDescent="0.2"/>
    <row r="28667" hidden="1" x14ac:dyDescent="0.2"/>
    <row r="28668" hidden="1" x14ac:dyDescent="0.2"/>
    <row r="28669" hidden="1" x14ac:dyDescent="0.2"/>
    <row r="28670" hidden="1" x14ac:dyDescent="0.2"/>
    <row r="28671" hidden="1" x14ac:dyDescent="0.2"/>
    <row r="28672" hidden="1" x14ac:dyDescent="0.2"/>
    <row r="28673" hidden="1" x14ac:dyDescent="0.2"/>
    <row r="28674" hidden="1" x14ac:dyDescent="0.2"/>
    <row r="28675" hidden="1" x14ac:dyDescent="0.2"/>
    <row r="28676" hidden="1" x14ac:dyDescent="0.2"/>
    <row r="28677" hidden="1" x14ac:dyDescent="0.2"/>
    <row r="28678" hidden="1" x14ac:dyDescent="0.2"/>
    <row r="28679" hidden="1" x14ac:dyDescent="0.2"/>
    <row r="28680" hidden="1" x14ac:dyDescent="0.2"/>
    <row r="28681" hidden="1" x14ac:dyDescent="0.2"/>
    <row r="28682" hidden="1" x14ac:dyDescent="0.2"/>
    <row r="28683" hidden="1" x14ac:dyDescent="0.2"/>
    <row r="28684" hidden="1" x14ac:dyDescent="0.2"/>
    <row r="28685" hidden="1" x14ac:dyDescent="0.2"/>
    <row r="28686" hidden="1" x14ac:dyDescent="0.2"/>
    <row r="28687" hidden="1" x14ac:dyDescent="0.2"/>
    <row r="28688" hidden="1" x14ac:dyDescent="0.2"/>
    <row r="28689" hidden="1" x14ac:dyDescent="0.2"/>
    <row r="28690" hidden="1" x14ac:dyDescent="0.2"/>
    <row r="28691" hidden="1" x14ac:dyDescent="0.2"/>
    <row r="28692" hidden="1" x14ac:dyDescent="0.2"/>
    <row r="28693" hidden="1" x14ac:dyDescent="0.2"/>
    <row r="28694" hidden="1" x14ac:dyDescent="0.2"/>
    <row r="28695" hidden="1" x14ac:dyDescent="0.2"/>
    <row r="28696" hidden="1" x14ac:dyDescent="0.2"/>
    <row r="28697" hidden="1" x14ac:dyDescent="0.2"/>
    <row r="28698" hidden="1" x14ac:dyDescent="0.2"/>
    <row r="28699" hidden="1" x14ac:dyDescent="0.2"/>
    <row r="28700" hidden="1" x14ac:dyDescent="0.2"/>
    <row r="28701" hidden="1" x14ac:dyDescent="0.2"/>
    <row r="28702" hidden="1" x14ac:dyDescent="0.2"/>
    <row r="28703" hidden="1" x14ac:dyDescent="0.2"/>
    <row r="28704" hidden="1" x14ac:dyDescent="0.2"/>
    <row r="28705" hidden="1" x14ac:dyDescent="0.2"/>
    <row r="28706" hidden="1" x14ac:dyDescent="0.2"/>
    <row r="28707" hidden="1" x14ac:dyDescent="0.2"/>
    <row r="28708" hidden="1" x14ac:dyDescent="0.2"/>
    <row r="28709" hidden="1" x14ac:dyDescent="0.2"/>
    <row r="28710" hidden="1" x14ac:dyDescent="0.2"/>
    <row r="28711" hidden="1" x14ac:dyDescent="0.2"/>
    <row r="28712" hidden="1" x14ac:dyDescent="0.2"/>
    <row r="28713" hidden="1" x14ac:dyDescent="0.2"/>
    <row r="28714" hidden="1" x14ac:dyDescent="0.2"/>
    <row r="28715" hidden="1" x14ac:dyDescent="0.2"/>
    <row r="28716" hidden="1" x14ac:dyDescent="0.2"/>
    <row r="28717" hidden="1" x14ac:dyDescent="0.2"/>
    <row r="28718" hidden="1" x14ac:dyDescent="0.2"/>
    <row r="28719" hidden="1" x14ac:dyDescent="0.2"/>
    <row r="28720" hidden="1" x14ac:dyDescent="0.2"/>
    <row r="28721" hidden="1" x14ac:dyDescent="0.2"/>
    <row r="28722" hidden="1" x14ac:dyDescent="0.2"/>
    <row r="28723" hidden="1" x14ac:dyDescent="0.2"/>
    <row r="28724" hidden="1" x14ac:dyDescent="0.2"/>
    <row r="28725" hidden="1" x14ac:dyDescent="0.2"/>
    <row r="28726" hidden="1" x14ac:dyDescent="0.2"/>
    <row r="28727" hidden="1" x14ac:dyDescent="0.2"/>
    <row r="28728" hidden="1" x14ac:dyDescent="0.2"/>
    <row r="28729" hidden="1" x14ac:dyDescent="0.2"/>
    <row r="28730" hidden="1" x14ac:dyDescent="0.2"/>
    <row r="28731" hidden="1" x14ac:dyDescent="0.2"/>
    <row r="28732" hidden="1" x14ac:dyDescent="0.2"/>
    <row r="28733" hidden="1" x14ac:dyDescent="0.2"/>
    <row r="28734" hidden="1" x14ac:dyDescent="0.2"/>
    <row r="28735" hidden="1" x14ac:dyDescent="0.2"/>
    <row r="28736" hidden="1" x14ac:dyDescent="0.2"/>
    <row r="28737" hidden="1" x14ac:dyDescent="0.2"/>
    <row r="28738" hidden="1" x14ac:dyDescent="0.2"/>
    <row r="28739" hidden="1" x14ac:dyDescent="0.2"/>
    <row r="28740" hidden="1" x14ac:dyDescent="0.2"/>
    <row r="28741" hidden="1" x14ac:dyDescent="0.2"/>
    <row r="28742" hidden="1" x14ac:dyDescent="0.2"/>
    <row r="28743" hidden="1" x14ac:dyDescent="0.2"/>
    <row r="28744" hidden="1" x14ac:dyDescent="0.2"/>
    <row r="28745" hidden="1" x14ac:dyDescent="0.2"/>
    <row r="28746" hidden="1" x14ac:dyDescent="0.2"/>
    <row r="28747" hidden="1" x14ac:dyDescent="0.2"/>
    <row r="28748" hidden="1" x14ac:dyDescent="0.2"/>
    <row r="28749" hidden="1" x14ac:dyDescent="0.2"/>
    <row r="28750" hidden="1" x14ac:dyDescent="0.2"/>
    <row r="28751" hidden="1" x14ac:dyDescent="0.2"/>
    <row r="28752" hidden="1" x14ac:dyDescent="0.2"/>
    <row r="28753" hidden="1" x14ac:dyDescent="0.2"/>
    <row r="28754" hidden="1" x14ac:dyDescent="0.2"/>
    <row r="28755" hidden="1" x14ac:dyDescent="0.2"/>
    <row r="28756" hidden="1" x14ac:dyDescent="0.2"/>
    <row r="28757" hidden="1" x14ac:dyDescent="0.2"/>
    <row r="28758" hidden="1" x14ac:dyDescent="0.2"/>
    <row r="28759" hidden="1" x14ac:dyDescent="0.2"/>
    <row r="28760" hidden="1" x14ac:dyDescent="0.2"/>
    <row r="28761" hidden="1" x14ac:dyDescent="0.2"/>
    <row r="28762" hidden="1" x14ac:dyDescent="0.2"/>
    <row r="28763" hidden="1" x14ac:dyDescent="0.2"/>
    <row r="28764" hidden="1" x14ac:dyDescent="0.2"/>
    <row r="28765" hidden="1" x14ac:dyDescent="0.2"/>
    <row r="28766" hidden="1" x14ac:dyDescent="0.2"/>
    <row r="28767" hidden="1" x14ac:dyDescent="0.2"/>
    <row r="28768" hidden="1" x14ac:dyDescent="0.2"/>
    <row r="28769" hidden="1" x14ac:dyDescent="0.2"/>
    <row r="28770" hidden="1" x14ac:dyDescent="0.2"/>
    <row r="28771" hidden="1" x14ac:dyDescent="0.2"/>
    <row r="28772" hidden="1" x14ac:dyDescent="0.2"/>
    <row r="28773" hidden="1" x14ac:dyDescent="0.2"/>
    <row r="28774" hidden="1" x14ac:dyDescent="0.2"/>
    <row r="28775" hidden="1" x14ac:dyDescent="0.2"/>
    <row r="28776" hidden="1" x14ac:dyDescent="0.2"/>
    <row r="28777" hidden="1" x14ac:dyDescent="0.2"/>
    <row r="28778" hidden="1" x14ac:dyDescent="0.2"/>
    <row r="28779" hidden="1" x14ac:dyDescent="0.2"/>
    <row r="28780" hidden="1" x14ac:dyDescent="0.2"/>
    <row r="28781" hidden="1" x14ac:dyDescent="0.2"/>
    <row r="28782" hidden="1" x14ac:dyDescent="0.2"/>
    <row r="28783" hidden="1" x14ac:dyDescent="0.2"/>
    <row r="28784" hidden="1" x14ac:dyDescent="0.2"/>
    <row r="28785" hidden="1" x14ac:dyDescent="0.2"/>
    <row r="28786" hidden="1" x14ac:dyDescent="0.2"/>
    <row r="28787" hidden="1" x14ac:dyDescent="0.2"/>
    <row r="28788" hidden="1" x14ac:dyDescent="0.2"/>
    <row r="28789" hidden="1" x14ac:dyDescent="0.2"/>
    <row r="28790" hidden="1" x14ac:dyDescent="0.2"/>
    <row r="28791" hidden="1" x14ac:dyDescent="0.2"/>
    <row r="28792" hidden="1" x14ac:dyDescent="0.2"/>
    <row r="28793" hidden="1" x14ac:dyDescent="0.2"/>
    <row r="28794" hidden="1" x14ac:dyDescent="0.2"/>
    <row r="28795" hidden="1" x14ac:dyDescent="0.2"/>
    <row r="28796" hidden="1" x14ac:dyDescent="0.2"/>
    <row r="28797" hidden="1" x14ac:dyDescent="0.2"/>
    <row r="28798" hidden="1" x14ac:dyDescent="0.2"/>
    <row r="28799" hidden="1" x14ac:dyDescent="0.2"/>
    <row r="28800" hidden="1" x14ac:dyDescent="0.2"/>
    <row r="28801" hidden="1" x14ac:dyDescent="0.2"/>
    <row r="28802" hidden="1" x14ac:dyDescent="0.2"/>
    <row r="28803" hidden="1" x14ac:dyDescent="0.2"/>
    <row r="28804" hidden="1" x14ac:dyDescent="0.2"/>
    <row r="28805" hidden="1" x14ac:dyDescent="0.2"/>
    <row r="28806" hidden="1" x14ac:dyDescent="0.2"/>
    <row r="28807" hidden="1" x14ac:dyDescent="0.2"/>
    <row r="28808" hidden="1" x14ac:dyDescent="0.2"/>
    <row r="28809" hidden="1" x14ac:dyDescent="0.2"/>
    <row r="28810" hidden="1" x14ac:dyDescent="0.2"/>
    <row r="28811" hidden="1" x14ac:dyDescent="0.2"/>
    <row r="28812" hidden="1" x14ac:dyDescent="0.2"/>
    <row r="28813" hidden="1" x14ac:dyDescent="0.2"/>
    <row r="28814" hidden="1" x14ac:dyDescent="0.2"/>
    <row r="28815" hidden="1" x14ac:dyDescent="0.2"/>
    <row r="28816" hidden="1" x14ac:dyDescent="0.2"/>
    <row r="28817" hidden="1" x14ac:dyDescent="0.2"/>
    <row r="28818" hidden="1" x14ac:dyDescent="0.2"/>
    <row r="28819" hidden="1" x14ac:dyDescent="0.2"/>
    <row r="28820" hidden="1" x14ac:dyDescent="0.2"/>
    <row r="28821" hidden="1" x14ac:dyDescent="0.2"/>
    <row r="28822" hidden="1" x14ac:dyDescent="0.2"/>
    <row r="28823" hidden="1" x14ac:dyDescent="0.2"/>
    <row r="28824" hidden="1" x14ac:dyDescent="0.2"/>
    <row r="28825" hidden="1" x14ac:dyDescent="0.2"/>
    <row r="28826" hidden="1" x14ac:dyDescent="0.2"/>
    <row r="28827" hidden="1" x14ac:dyDescent="0.2"/>
    <row r="28828" hidden="1" x14ac:dyDescent="0.2"/>
    <row r="28829" hidden="1" x14ac:dyDescent="0.2"/>
    <row r="28830" hidden="1" x14ac:dyDescent="0.2"/>
    <row r="28831" hidden="1" x14ac:dyDescent="0.2"/>
    <row r="28832" hidden="1" x14ac:dyDescent="0.2"/>
    <row r="28833" hidden="1" x14ac:dyDescent="0.2"/>
    <row r="28834" hidden="1" x14ac:dyDescent="0.2"/>
    <row r="28835" hidden="1" x14ac:dyDescent="0.2"/>
    <row r="28836" hidden="1" x14ac:dyDescent="0.2"/>
    <row r="28837" hidden="1" x14ac:dyDescent="0.2"/>
    <row r="28838" hidden="1" x14ac:dyDescent="0.2"/>
    <row r="28839" hidden="1" x14ac:dyDescent="0.2"/>
    <row r="28840" hidden="1" x14ac:dyDescent="0.2"/>
    <row r="28841" hidden="1" x14ac:dyDescent="0.2"/>
    <row r="28842" hidden="1" x14ac:dyDescent="0.2"/>
    <row r="28843" hidden="1" x14ac:dyDescent="0.2"/>
    <row r="28844" hidden="1" x14ac:dyDescent="0.2"/>
    <row r="28845" hidden="1" x14ac:dyDescent="0.2"/>
    <row r="28846" hidden="1" x14ac:dyDescent="0.2"/>
    <row r="28847" hidden="1" x14ac:dyDescent="0.2"/>
    <row r="28848" hidden="1" x14ac:dyDescent="0.2"/>
    <row r="28849" hidden="1" x14ac:dyDescent="0.2"/>
    <row r="28850" hidden="1" x14ac:dyDescent="0.2"/>
    <row r="28851" hidden="1" x14ac:dyDescent="0.2"/>
    <row r="28852" hidden="1" x14ac:dyDescent="0.2"/>
    <row r="28853" hidden="1" x14ac:dyDescent="0.2"/>
    <row r="28854" hidden="1" x14ac:dyDescent="0.2"/>
    <row r="28855" hidden="1" x14ac:dyDescent="0.2"/>
    <row r="28856" hidden="1" x14ac:dyDescent="0.2"/>
    <row r="28857" hidden="1" x14ac:dyDescent="0.2"/>
    <row r="28858" hidden="1" x14ac:dyDescent="0.2"/>
    <row r="28859" hidden="1" x14ac:dyDescent="0.2"/>
    <row r="28860" hidden="1" x14ac:dyDescent="0.2"/>
    <row r="28861" hidden="1" x14ac:dyDescent="0.2"/>
    <row r="28862" hidden="1" x14ac:dyDescent="0.2"/>
    <row r="28863" hidden="1" x14ac:dyDescent="0.2"/>
    <row r="28864" hidden="1" x14ac:dyDescent="0.2"/>
    <row r="28865" hidden="1" x14ac:dyDescent="0.2"/>
    <row r="28866" hidden="1" x14ac:dyDescent="0.2"/>
    <row r="28867" hidden="1" x14ac:dyDescent="0.2"/>
    <row r="28868" hidden="1" x14ac:dyDescent="0.2"/>
    <row r="28869" hidden="1" x14ac:dyDescent="0.2"/>
    <row r="28870" hidden="1" x14ac:dyDescent="0.2"/>
    <row r="28871" hidden="1" x14ac:dyDescent="0.2"/>
    <row r="28872" hidden="1" x14ac:dyDescent="0.2"/>
    <row r="28873" hidden="1" x14ac:dyDescent="0.2"/>
    <row r="28874" hidden="1" x14ac:dyDescent="0.2"/>
    <row r="28875" hidden="1" x14ac:dyDescent="0.2"/>
    <row r="28876" hidden="1" x14ac:dyDescent="0.2"/>
    <row r="28877" hidden="1" x14ac:dyDescent="0.2"/>
    <row r="28878" hidden="1" x14ac:dyDescent="0.2"/>
    <row r="28879" hidden="1" x14ac:dyDescent="0.2"/>
    <row r="28880" hidden="1" x14ac:dyDescent="0.2"/>
    <row r="28881" hidden="1" x14ac:dyDescent="0.2"/>
    <row r="28882" hidden="1" x14ac:dyDescent="0.2"/>
    <row r="28883" hidden="1" x14ac:dyDescent="0.2"/>
    <row r="28884" hidden="1" x14ac:dyDescent="0.2"/>
    <row r="28885" hidden="1" x14ac:dyDescent="0.2"/>
    <row r="28886" hidden="1" x14ac:dyDescent="0.2"/>
    <row r="28887" hidden="1" x14ac:dyDescent="0.2"/>
    <row r="28888" hidden="1" x14ac:dyDescent="0.2"/>
    <row r="28889" hidden="1" x14ac:dyDescent="0.2"/>
    <row r="28890" hidden="1" x14ac:dyDescent="0.2"/>
    <row r="28891" hidden="1" x14ac:dyDescent="0.2"/>
    <row r="28892" hidden="1" x14ac:dyDescent="0.2"/>
    <row r="28893" hidden="1" x14ac:dyDescent="0.2"/>
    <row r="28894" hidden="1" x14ac:dyDescent="0.2"/>
    <row r="28895" hidden="1" x14ac:dyDescent="0.2"/>
    <row r="28896" hidden="1" x14ac:dyDescent="0.2"/>
    <row r="28897" hidden="1" x14ac:dyDescent="0.2"/>
    <row r="28898" hidden="1" x14ac:dyDescent="0.2"/>
    <row r="28899" hidden="1" x14ac:dyDescent="0.2"/>
    <row r="28900" hidden="1" x14ac:dyDescent="0.2"/>
    <row r="28901" hidden="1" x14ac:dyDescent="0.2"/>
    <row r="28902" hidden="1" x14ac:dyDescent="0.2"/>
    <row r="28903" hidden="1" x14ac:dyDescent="0.2"/>
    <row r="28904" hidden="1" x14ac:dyDescent="0.2"/>
    <row r="28905" hidden="1" x14ac:dyDescent="0.2"/>
    <row r="28906" hidden="1" x14ac:dyDescent="0.2"/>
    <row r="28907" hidden="1" x14ac:dyDescent="0.2"/>
    <row r="28908" hidden="1" x14ac:dyDescent="0.2"/>
    <row r="28909" hidden="1" x14ac:dyDescent="0.2"/>
    <row r="28910" hidden="1" x14ac:dyDescent="0.2"/>
    <row r="28911" hidden="1" x14ac:dyDescent="0.2"/>
    <row r="28912" hidden="1" x14ac:dyDescent="0.2"/>
    <row r="28913" hidden="1" x14ac:dyDescent="0.2"/>
    <row r="28914" hidden="1" x14ac:dyDescent="0.2"/>
    <row r="28915" hidden="1" x14ac:dyDescent="0.2"/>
    <row r="28916" hidden="1" x14ac:dyDescent="0.2"/>
    <row r="28917" hidden="1" x14ac:dyDescent="0.2"/>
    <row r="28918" hidden="1" x14ac:dyDescent="0.2"/>
    <row r="28919" hidden="1" x14ac:dyDescent="0.2"/>
    <row r="28920" hidden="1" x14ac:dyDescent="0.2"/>
    <row r="28921" hidden="1" x14ac:dyDescent="0.2"/>
    <row r="28922" hidden="1" x14ac:dyDescent="0.2"/>
    <row r="28923" hidden="1" x14ac:dyDescent="0.2"/>
    <row r="28924" hidden="1" x14ac:dyDescent="0.2"/>
    <row r="28925" hidden="1" x14ac:dyDescent="0.2"/>
    <row r="28926" hidden="1" x14ac:dyDescent="0.2"/>
    <row r="28927" hidden="1" x14ac:dyDescent="0.2"/>
    <row r="28928" hidden="1" x14ac:dyDescent="0.2"/>
    <row r="28929" hidden="1" x14ac:dyDescent="0.2"/>
    <row r="28930" hidden="1" x14ac:dyDescent="0.2"/>
    <row r="28931" hidden="1" x14ac:dyDescent="0.2"/>
    <row r="28932" hidden="1" x14ac:dyDescent="0.2"/>
    <row r="28933" hidden="1" x14ac:dyDescent="0.2"/>
    <row r="28934" hidden="1" x14ac:dyDescent="0.2"/>
    <row r="28935" hidden="1" x14ac:dyDescent="0.2"/>
    <row r="28936" hidden="1" x14ac:dyDescent="0.2"/>
    <row r="28937" hidden="1" x14ac:dyDescent="0.2"/>
    <row r="28938" hidden="1" x14ac:dyDescent="0.2"/>
    <row r="28939" hidden="1" x14ac:dyDescent="0.2"/>
    <row r="28940" hidden="1" x14ac:dyDescent="0.2"/>
    <row r="28941" hidden="1" x14ac:dyDescent="0.2"/>
    <row r="28942" hidden="1" x14ac:dyDescent="0.2"/>
    <row r="28943" hidden="1" x14ac:dyDescent="0.2"/>
    <row r="28944" hidden="1" x14ac:dyDescent="0.2"/>
    <row r="28945" hidden="1" x14ac:dyDescent="0.2"/>
    <row r="28946" hidden="1" x14ac:dyDescent="0.2"/>
    <row r="28947" hidden="1" x14ac:dyDescent="0.2"/>
    <row r="28948" hidden="1" x14ac:dyDescent="0.2"/>
    <row r="28949" hidden="1" x14ac:dyDescent="0.2"/>
    <row r="28950" hidden="1" x14ac:dyDescent="0.2"/>
    <row r="28951" hidden="1" x14ac:dyDescent="0.2"/>
    <row r="28952" hidden="1" x14ac:dyDescent="0.2"/>
    <row r="28953" hidden="1" x14ac:dyDescent="0.2"/>
    <row r="28954" hidden="1" x14ac:dyDescent="0.2"/>
    <row r="28955" hidden="1" x14ac:dyDescent="0.2"/>
    <row r="28956" hidden="1" x14ac:dyDescent="0.2"/>
    <row r="28957" hidden="1" x14ac:dyDescent="0.2"/>
    <row r="28958" hidden="1" x14ac:dyDescent="0.2"/>
    <row r="28959" hidden="1" x14ac:dyDescent="0.2"/>
    <row r="28960" hidden="1" x14ac:dyDescent="0.2"/>
    <row r="28961" hidden="1" x14ac:dyDescent="0.2"/>
    <row r="28962" hidden="1" x14ac:dyDescent="0.2"/>
    <row r="28963" hidden="1" x14ac:dyDescent="0.2"/>
    <row r="28964" hidden="1" x14ac:dyDescent="0.2"/>
    <row r="28965" hidden="1" x14ac:dyDescent="0.2"/>
    <row r="28966" hidden="1" x14ac:dyDescent="0.2"/>
    <row r="28967" hidden="1" x14ac:dyDescent="0.2"/>
    <row r="28968" hidden="1" x14ac:dyDescent="0.2"/>
    <row r="28969" hidden="1" x14ac:dyDescent="0.2"/>
    <row r="28970" hidden="1" x14ac:dyDescent="0.2"/>
    <row r="28971" hidden="1" x14ac:dyDescent="0.2"/>
    <row r="28972" hidden="1" x14ac:dyDescent="0.2"/>
    <row r="28973" hidden="1" x14ac:dyDescent="0.2"/>
    <row r="28974" hidden="1" x14ac:dyDescent="0.2"/>
    <row r="28975" hidden="1" x14ac:dyDescent="0.2"/>
    <row r="28976" hidden="1" x14ac:dyDescent="0.2"/>
    <row r="28977" hidden="1" x14ac:dyDescent="0.2"/>
    <row r="28978" hidden="1" x14ac:dyDescent="0.2"/>
    <row r="28979" hidden="1" x14ac:dyDescent="0.2"/>
    <row r="28980" hidden="1" x14ac:dyDescent="0.2"/>
    <row r="28981" hidden="1" x14ac:dyDescent="0.2"/>
    <row r="28982" hidden="1" x14ac:dyDescent="0.2"/>
    <row r="28983" hidden="1" x14ac:dyDescent="0.2"/>
    <row r="28984" hidden="1" x14ac:dyDescent="0.2"/>
    <row r="28985" hidden="1" x14ac:dyDescent="0.2"/>
    <row r="28986" hidden="1" x14ac:dyDescent="0.2"/>
    <row r="28987" hidden="1" x14ac:dyDescent="0.2"/>
    <row r="28988" hidden="1" x14ac:dyDescent="0.2"/>
    <row r="28989" hidden="1" x14ac:dyDescent="0.2"/>
    <row r="28990" hidden="1" x14ac:dyDescent="0.2"/>
    <row r="28991" hidden="1" x14ac:dyDescent="0.2"/>
    <row r="28992" hidden="1" x14ac:dyDescent="0.2"/>
    <row r="28993" hidden="1" x14ac:dyDescent="0.2"/>
    <row r="28994" hidden="1" x14ac:dyDescent="0.2"/>
    <row r="28995" hidden="1" x14ac:dyDescent="0.2"/>
    <row r="28996" hidden="1" x14ac:dyDescent="0.2"/>
    <row r="28997" hidden="1" x14ac:dyDescent="0.2"/>
    <row r="28998" hidden="1" x14ac:dyDescent="0.2"/>
    <row r="28999" hidden="1" x14ac:dyDescent="0.2"/>
    <row r="29000" hidden="1" x14ac:dyDescent="0.2"/>
    <row r="29001" hidden="1" x14ac:dyDescent="0.2"/>
    <row r="29002" hidden="1" x14ac:dyDescent="0.2"/>
    <row r="29003" hidden="1" x14ac:dyDescent="0.2"/>
    <row r="29004" hidden="1" x14ac:dyDescent="0.2"/>
    <row r="29005" hidden="1" x14ac:dyDescent="0.2"/>
    <row r="29006" hidden="1" x14ac:dyDescent="0.2"/>
    <row r="29007" hidden="1" x14ac:dyDescent="0.2"/>
    <row r="29008" hidden="1" x14ac:dyDescent="0.2"/>
    <row r="29009" hidden="1" x14ac:dyDescent="0.2"/>
    <row r="29010" hidden="1" x14ac:dyDescent="0.2"/>
    <row r="29011" hidden="1" x14ac:dyDescent="0.2"/>
    <row r="29012" hidden="1" x14ac:dyDescent="0.2"/>
    <row r="29013" hidden="1" x14ac:dyDescent="0.2"/>
    <row r="29014" hidden="1" x14ac:dyDescent="0.2"/>
    <row r="29015" hidden="1" x14ac:dyDescent="0.2"/>
    <row r="29016" hidden="1" x14ac:dyDescent="0.2"/>
    <row r="29017" hidden="1" x14ac:dyDescent="0.2"/>
    <row r="29018" hidden="1" x14ac:dyDescent="0.2"/>
    <row r="29019" hidden="1" x14ac:dyDescent="0.2"/>
    <row r="29020" hidden="1" x14ac:dyDescent="0.2"/>
    <row r="29021" hidden="1" x14ac:dyDescent="0.2"/>
    <row r="29022" hidden="1" x14ac:dyDescent="0.2"/>
    <row r="29023" hidden="1" x14ac:dyDescent="0.2"/>
    <row r="29024" hidden="1" x14ac:dyDescent="0.2"/>
    <row r="29025" hidden="1" x14ac:dyDescent="0.2"/>
    <row r="29026" hidden="1" x14ac:dyDescent="0.2"/>
    <row r="29027" hidden="1" x14ac:dyDescent="0.2"/>
    <row r="29028" hidden="1" x14ac:dyDescent="0.2"/>
    <row r="29029" hidden="1" x14ac:dyDescent="0.2"/>
    <row r="29030" hidden="1" x14ac:dyDescent="0.2"/>
    <row r="29031" hidden="1" x14ac:dyDescent="0.2"/>
    <row r="29032" hidden="1" x14ac:dyDescent="0.2"/>
    <row r="29033" hidden="1" x14ac:dyDescent="0.2"/>
    <row r="29034" hidden="1" x14ac:dyDescent="0.2"/>
    <row r="29035" hidden="1" x14ac:dyDescent="0.2"/>
    <row r="29036" hidden="1" x14ac:dyDescent="0.2"/>
    <row r="29037" hidden="1" x14ac:dyDescent="0.2"/>
    <row r="29038" hidden="1" x14ac:dyDescent="0.2"/>
    <row r="29039" hidden="1" x14ac:dyDescent="0.2"/>
    <row r="29040" hidden="1" x14ac:dyDescent="0.2"/>
    <row r="29041" hidden="1" x14ac:dyDescent="0.2"/>
    <row r="29042" hidden="1" x14ac:dyDescent="0.2"/>
    <row r="29043" hidden="1" x14ac:dyDescent="0.2"/>
    <row r="29044" hidden="1" x14ac:dyDescent="0.2"/>
    <row r="29045" hidden="1" x14ac:dyDescent="0.2"/>
    <row r="29046" hidden="1" x14ac:dyDescent="0.2"/>
    <row r="29047" hidden="1" x14ac:dyDescent="0.2"/>
    <row r="29048" hidden="1" x14ac:dyDescent="0.2"/>
    <row r="29049" hidden="1" x14ac:dyDescent="0.2"/>
    <row r="29050" hidden="1" x14ac:dyDescent="0.2"/>
    <row r="29051" hidden="1" x14ac:dyDescent="0.2"/>
    <row r="29052" hidden="1" x14ac:dyDescent="0.2"/>
    <row r="29053" hidden="1" x14ac:dyDescent="0.2"/>
    <row r="29054" hidden="1" x14ac:dyDescent="0.2"/>
    <row r="29055" hidden="1" x14ac:dyDescent="0.2"/>
    <row r="29056" hidden="1" x14ac:dyDescent="0.2"/>
    <row r="29057" hidden="1" x14ac:dyDescent="0.2"/>
    <row r="29058" hidden="1" x14ac:dyDescent="0.2"/>
    <row r="29059" hidden="1" x14ac:dyDescent="0.2"/>
    <row r="29060" hidden="1" x14ac:dyDescent="0.2"/>
    <row r="29061" hidden="1" x14ac:dyDescent="0.2"/>
    <row r="29062" hidden="1" x14ac:dyDescent="0.2"/>
    <row r="29063" hidden="1" x14ac:dyDescent="0.2"/>
    <row r="29064" hidden="1" x14ac:dyDescent="0.2"/>
    <row r="29065" hidden="1" x14ac:dyDescent="0.2"/>
    <row r="29066" hidden="1" x14ac:dyDescent="0.2"/>
    <row r="29067" hidden="1" x14ac:dyDescent="0.2"/>
    <row r="29068" hidden="1" x14ac:dyDescent="0.2"/>
    <row r="29069" hidden="1" x14ac:dyDescent="0.2"/>
    <row r="29070" hidden="1" x14ac:dyDescent="0.2"/>
    <row r="29071" hidden="1" x14ac:dyDescent="0.2"/>
    <row r="29072" hidden="1" x14ac:dyDescent="0.2"/>
    <row r="29073" hidden="1" x14ac:dyDescent="0.2"/>
    <row r="29074" hidden="1" x14ac:dyDescent="0.2"/>
    <row r="29075" hidden="1" x14ac:dyDescent="0.2"/>
    <row r="29076" hidden="1" x14ac:dyDescent="0.2"/>
    <row r="29077" hidden="1" x14ac:dyDescent="0.2"/>
    <row r="29078" hidden="1" x14ac:dyDescent="0.2"/>
    <row r="29079" hidden="1" x14ac:dyDescent="0.2"/>
    <row r="29080" hidden="1" x14ac:dyDescent="0.2"/>
    <row r="29081" hidden="1" x14ac:dyDescent="0.2"/>
    <row r="29082" hidden="1" x14ac:dyDescent="0.2"/>
    <row r="29083" hidden="1" x14ac:dyDescent="0.2"/>
    <row r="29084" hidden="1" x14ac:dyDescent="0.2"/>
    <row r="29085" hidden="1" x14ac:dyDescent="0.2"/>
    <row r="29086" hidden="1" x14ac:dyDescent="0.2"/>
    <row r="29087" hidden="1" x14ac:dyDescent="0.2"/>
    <row r="29088" hidden="1" x14ac:dyDescent="0.2"/>
    <row r="29089" hidden="1" x14ac:dyDescent="0.2"/>
    <row r="29090" hidden="1" x14ac:dyDescent="0.2"/>
    <row r="29091" hidden="1" x14ac:dyDescent="0.2"/>
    <row r="29092" hidden="1" x14ac:dyDescent="0.2"/>
    <row r="29093" hidden="1" x14ac:dyDescent="0.2"/>
    <row r="29094" hidden="1" x14ac:dyDescent="0.2"/>
    <row r="29095" hidden="1" x14ac:dyDescent="0.2"/>
    <row r="29096" hidden="1" x14ac:dyDescent="0.2"/>
    <row r="29097" hidden="1" x14ac:dyDescent="0.2"/>
    <row r="29098" hidden="1" x14ac:dyDescent="0.2"/>
    <row r="29099" hidden="1" x14ac:dyDescent="0.2"/>
    <row r="29100" hidden="1" x14ac:dyDescent="0.2"/>
    <row r="29101" hidden="1" x14ac:dyDescent="0.2"/>
    <row r="29102" hidden="1" x14ac:dyDescent="0.2"/>
    <row r="29103" hidden="1" x14ac:dyDescent="0.2"/>
    <row r="29104" hidden="1" x14ac:dyDescent="0.2"/>
    <row r="29105" hidden="1" x14ac:dyDescent="0.2"/>
    <row r="29106" hidden="1" x14ac:dyDescent="0.2"/>
    <row r="29107" hidden="1" x14ac:dyDescent="0.2"/>
    <row r="29108" hidden="1" x14ac:dyDescent="0.2"/>
    <row r="29109" hidden="1" x14ac:dyDescent="0.2"/>
    <row r="29110" hidden="1" x14ac:dyDescent="0.2"/>
    <row r="29111" hidden="1" x14ac:dyDescent="0.2"/>
    <row r="29112" hidden="1" x14ac:dyDescent="0.2"/>
    <row r="29113" hidden="1" x14ac:dyDescent="0.2"/>
    <row r="29114" hidden="1" x14ac:dyDescent="0.2"/>
    <row r="29115" hidden="1" x14ac:dyDescent="0.2"/>
    <row r="29116" hidden="1" x14ac:dyDescent="0.2"/>
    <row r="29117" hidden="1" x14ac:dyDescent="0.2"/>
    <row r="29118" hidden="1" x14ac:dyDescent="0.2"/>
    <row r="29119" hidden="1" x14ac:dyDescent="0.2"/>
    <row r="29120" hidden="1" x14ac:dyDescent="0.2"/>
    <row r="29121" hidden="1" x14ac:dyDescent="0.2"/>
    <row r="29122" hidden="1" x14ac:dyDescent="0.2"/>
    <row r="29123" hidden="1" x14ac:dyDescent="0.2"/>
    <row r="29124" hidden="1" x14ac:dyDescent="0.2"/>
    <row r="29125" hidden="1" x14ac:dyDescent="0.2"/>
    <row r="29126" hidden="1" x14ac:dyDescent="0.2"/>
    <row r="29127" hidden="1" x14ac:dyDescent="0.2"/>
    <row r="29128" hidden="1" x14ac:dyDescent="0.2"/>
    <row r="29129" hidden="1" x14ac:dyDescent="0.2"/>
    <row r="29130" hidden="1" x14ac:dyDescent="0.2"/>
    <row r="29131" hidden="1" x14ac:dyDescent="0.2"/>
    <row r="29132" hidden="1" x14ac:dyDescent="0.2"/>
    <row r="29133" hidden="1" x14ac:dyDescent="0.2"/>
    <row r="29134" hidden="1" x14ac:dyDescent="0.2"/>
    <row r="29135" hidden="1" x14ac:dyDescent="0.2"/>
    <row r="29136" hidden="1" x14ac:dyDescent="0.2"/>
    <row r="29137" hidden="1" x14ac:dyDescent="0.2"/>
    <row r="29138" hidden="1" x14ac:dyDescent="0.2"/>
    <row r="29139" hidden="1" x14ac:dyDescent="0.2"/>
    <row r="29140" hidden="1" x14ac:dyDescent="0.2"/>
    <row r="29141" hidden="1" x14ac:dyDescent="0.2"/>
    <row r="29142" hidden="1" x14ac:dyDescent="0.2"/>
    <row r="29143" hidden="1" x14ac:dyDescent="0.2"/>
    <row r="29144" hidden="1" x14ac:dyDescent="0.2"/>
    <row r="29145" hidden="1" x14ac:dyDescent="0.2"/>
    <row r="29146" hidden="1" x14ac:dyDescent="0.2"/>
    <row r="29147" hidden="1" x14ac:dyDescent="0.2"/>
    <row r="29148" hidden="1" x14ac:dyDescent="0.2"/>
    <row r="29149" hidden="1" x14ac:dyDescent="0.2"/>
    <row r="29150" hidden="1" x14ac:dyDescent="0.2"/>
    <row r="29151" hidden="1" x14ac:dyDescent="0.2"/>
    <row r="29152" hidden="1" x14ac:dyDescent="0.2"/>
    <row r="29153" hidden="1" x14ac:dyDescent="0.2"/>
    <row r="29154" hidden="1" x14ac:dyDescent="0.2"/>
    <row r="29155" hidden="1" x14ac:dyDescent="0.2"/>
    <row r="29156" hidden="1" x14ac:dyDescent="0.2"/>
    <row r="29157" hidden="1" x14ac:dyDescent="0.2"/>
    <row r="29158" hidden="1" x14ac:dyDescent="0.2"/>
    <row r="29159" hidden="1" x14ac:dyDescent="0.2"/>
    <row r="29160" hidden="1" x14ac:dyDescent="0.2"/>
    <row r="29161" hidden="1" x14ac:dyDescent="0.2"/>
    <row r="29162" hidden="1" x14ac:dyDescent="0.2"/>
    <row r="29163" hidden="1" x14ac:dyDescent="0.2"/>
    <row r="29164" hidden="1" x14ac:dyDescent="0.2"/>
    <row r="29165" hidden="1" x14ac:dyDescent="0.2"/>
    <row r="29166" hidden="1" x14ac:dyDescent="0.2"/>
    <row r="29167" hidden="1" x14ac:dyDescent="0.2"/>
    <row r="29168" hidden="1" x14ac:dyDescent="0.2"/>
    <row r="29169" hidden="1" x14ac:dyDescent="0.2"/>
    <row r="29170" hidden="1" x14ac:dyDescent="0.2"/>
    <row r="29171" hidden="1" x14ac:dyDescent="0.2"/>
    <row r="29172" hidden="1" x14ac:dyDescent="0.2"/>
    <row r="29173" hidden="1" x14ac:dyDescent="0.2"/>
    <row r="29174" hidden="1" x14ac:dyDescent="0.2"/>
    <row r="29175" hidden="1" x14ac:dyDescent="0.2"/>
    <row r="29176" hidden="1" x14ac:dyDescent="0.2"/>
    <row r="29177" hidden="1" x14ac:dyDescent="0.2"/>
    <row r="29178" hidden="1" x14ac:dyDescent="0.2"/>
    <row r="29179" hidden="1" x14ac:dyDescent="0.2"/>
    <row r="29180" hidden="1" x14ac:dyDescent="0.2"/>
    <row r="29181" hidden="1" x14ac:dyDescent="0.2"/>
    <row r="29182" hidden="1" x14ac:dyDescent="0.2"/>
    <row r="29183" hidden="1" x14ac:dyDescent="0.2"/>
    <row r="29184" hidden="1" x14ac:dyDescent="0.2"/>
    <row r="29185" hidden="1" x14ac:dyDescent="0.2"/>
    <row r="29186" hidden="1" x14ac:dyDescent="0.2"/>
    <row r="29187" hidden="1" x14ac:dyDescent="0.2"/>
    <row r="29188" hidden="1" x14ac:dyDescent="0.2"/>
    <row r="29189" hidden="1" x14ac:dyDescent="0.2"/>
    <row r="29190" hidden="1" x14ac:dyDescent="0.2"/>
    <row r="29191" hidden="1" x14ac:dyDescent="0.2"/>
    <row r="29192" hidden="1" x14ac:dyDescent="0.2"/>
    <row r="29193" hidden="1" x14ac:dyDescent="0.2"/>
    <row r="29194" hidden="1" x14ac:dyDescent="0.2"/>
    <row r="29195" hidden="1" x14ac:dyDescent="0.2"/>
    <row r="29196" hidden="1" x14ac:dyDescent="0.2"/>
    <row r="29197" hidden="1" x14ac:dyDescent="0.2"/>
    <row r="29198" hidden="1" x14ac:dyDescent="0.2"/>
    <row r="29199" hidden="1" x14ac:dyDescent="0.2"/>
    <row r="29200" hidden="1" x14ac:dyDescent="0.2"/>
    <row r="29201" hidden="1" x14ac:dyDescent="0.2"/>
    <row r="29202" hidden="1" x14ac:dyDescent="0.2"/>
    <row r="29203" hidden="1" x14ac:dyDescent="0.2"/>
    <row r="29204" hidden="1" x14ac:dyDescent="0.2"/>
    <row r="29205" hidden="1" x14ac:dyDescent="0.2"/>
    <row r="29206" hidden="1" x14ac:dyDescent="0.2"/>
    <row r="29207" hidden="1" x14ac:dyDescent="0.2"/>
    <row r="29208" hidden="1" x14ac:dyDescent="0.2"/>
    <row r="29209" hidden="1" x14ac:dyDescent="0.2"/>
    <row r="29210" hidden="1" x14ac:dyDescent="0.2"/>
    <row r="29211" hidden="1" x14ac:dyDescent="0.2"/>
    <row r="29212" hidden="1" x14ac:dyDescent="0.2"/>
    <row r="29213" hidden="1" x14ac:dyDescent="0.2"/>
    <row r="29214" hidden="1" x14ac:dyDescent="0.2"/>
    <row r="29215" hidden="1" x14ac:dyDescent="0.2"/>
    <row r="29216" hidden="1" x14ac:dyDescent="0.2"/>
    <row r="29217" hidden="1" x14ac:dyDescent="0.2"/>
    <row r="29218" hidden="1" x14ac:dyDescent="0.2"/>
    <row r="29219" hidden="1" x14ac:dyDescent="0.2"/>
    <row r="29220" hidden="1" x14ac:dyDescent="0.2"/>
    <row r="29221" hidden="1" x14ac:dyDescent="0.2"/>
    <row r="29222" hidden="1" x14ac:dyDescent="0.2"/>
    <row r="29223" hidden="1" x14ac:dyDescent="0.2"/>
    <row r="29224" hidden="1" x14ac:dyDescent="0.2"/>
    <row r="29225" hidden="1" x14ac:dyDescent="0.2"/>
    <row r="29226" hidden="1" x14ac:dyDescent="0.2"/>
    <row r="29227" hidden="1" x14ac:dyDescent="0.2"/>
    <row r="29228" hidden="1" x14ac:dyDescent="0.2"/>
    <row r="29229" hidden="1" x14ac:dyDescent="0.2"/>
    <row r="29230" hidden="1" x14ac:dyDescent="0.2"/>
    <row r="29231" hidden="1" x14ac:dyDescent="0.2"/>
    <row r="29232" hidden="1" x14ac:dyDescent="0.2"/>
    <row r="29233" hidden="1" x14ac:dyDescent="0.2"/>
    <row r="29234" hidden="1" x14ac:dyDescent="0.2"/>
    <row r="29235" hidden="1" x14ac:dyDescent="0.2"/>
    <row r="29236" hidden="1" x14ac:dyDescent="0.2"/>
    <row r="29237" hidden="1" x14ac:dyDescent="0.2"/>
    <row r="29238" hidden="1" x14ac:dyDescent="0.2"/>
    <row r="29239" hidden="1" x14ac:dyDescent="0.2"/>
    <row r="29240" hidden="1" x14ac:dyDescent="0.2"/>
    <row r="29241" hidden="1" x14ac:dyDescent="0.2"/>
    <row r="29242" hidden="1" x14ac:dyDescent="0.2"/>
    <row r="29243" hidden="1" x14ac:dyDescent="0.2"/>
    <row r="29244" hidden="1" x14ac:dyDescent="0.2"/>
    <row r="29245" hidden="1" x14ac:dyDescent="0.2"/>
    <row r="29246" hidden="1" x14ac:dyDescent="0.2"/>
    <row r="29247" hidden="1" x14ac:dyDescent="0.2"/>
    <row r="29248" hidden="1" x14ac:dyDescent="0.2"/>
    <row r="29249" hidden="1" x14ac:dyDescent="0.2"/>
    <row r="29250" hidden="1" x14ac:dyDescent="0.2"/>
    <row r="29251" hidden="1" x14ac:dyDescent="0.2"/>
    <row r="29252" hidden="1" x14ac:dyDescent="0.2"/>
    <row r="29253" hidden="1" x14ac:dyDescent="0.2"/>
    <row r="29254" hidden="1" x14ac:dyDescent="0.2"/>
    <row r="29255" hidden="1" x14ac:dyDescent="0.2"/>
    <row r="29256" hidden="1" x14ac:dyDescent="0.2"/>
    <row r="29257" hidden="1" x14ac:dyDescent="0.2"/>
    <row r="29258" hidden="1" x14ac:dyDescent="0.2"/>
    <row r="29259" hidden="1" x14ac:dyDescent="0.2"/>
    <row r="29260" hidden="1" x14ac:dyDescent="0.2"/>
    <row r="29261" hidden="1" x14ac:dyDescent="0.2"/>
    <row r="29262" hidden="1" x14ac:dyDescent="0.2"/>
    <row r="29263" hidden="1" x14ac:dyDescent="0.2"/>
    <row r="29264" hidden="1" x14ac:dyDescent="0.2"/>
    <row r="29265" hidden="1" x14ac:dyDescent="0.2"/>
    <row r="29266" hidden="1" x14ac:dyDescent="0.2"/>
    <row r="29267" hidden="1" x14ac:dyDescent="0.2"/>
    <row r="29268" hidden="1" x14ac:dyDescent="0.2"/>
    <row r="29269" hidden="1" x14ac:dyDescent="0.2"/>
    <row r="29270" hidden="1" x14ac:dyDescent="0.2"/>
    <row r="29271" hidden="1" x14ac:dyDescent="0.2"/>
    <row r="29272" hidden="1" x14ac:dyDescent="0.2"/>
    <row r="29273" hidden="1" x14ac:dyDescent="0.2"/>
    <row r="29274" hidden="1" x14ac:dyDescent="0.2"/>
    <row r="29275" hidden="1" x14ac:dyDescent="0.2"/>
    <row r="29276" hidden="1" x14ac:dyDescent="0.2"/>
    <row r="29277" hidden="1" x14ac:dyDescent="0.2"/>
    <row r="29278" hidden="1" x14ac:dyDescent="0.2"/>
    <row r="29279" hidden="1" x14ac:dyDescent="0.2"/>
    <row r="29280" hidden="1" x14ac:dyDescent="0.2"/>
    <row r="29281" hidden="1" x14ac:dyDescent="0.2"/>
    <row r="29282" hidden="1" x14ac:dyDescent="0.2"/>
    <row r="29283" hidden="1" x14ac:dyDescent="0.2"/>
    <row r="29284" hidden="1" x14ac:dyDescent="0.2"/>
    <row r="29285" hidden="1" x14ac:dyDescent="0.2"/>
    <row r="29286" hidden="1" x14ac:dyDescent="0.2"/>
    <row r="29287" hidden="1" x14ac:dyDescent="0.2"/>
    <row r="29288" hidden="1" x14ac:dyDescent="0.2"/>
    <row r="29289" hidden="1" x14ac:dyDescent="0.2"/>
    <row r="29290" hidden="1" x14ac:dyDescent="0.2"/>
    <row r="29291" hidden="1" x14ac:dyDescent="0.2"/>
    <row r="29292" hidden="1" x14ac:dyDescent="0.2"/>
    <row r="29293" hidden="1" x14ac:dyDescent="0.2"/>
    <row r="29294" hidden="1" x14ac:dyDescent="0.2"/>
    <row r="29295" hidden="1" x14ac:dyDescent="0.2"/>
    <row r="29296" hidden="1" x14ac:dyDescent="0.2"/>
    <row r="29297" hidden="1" x14ac:dyDescent="0.2"/>
    <row r="29298" hidden="1" x14ac:dyDescent="0.2"/>
    <row r="29299" hidden="1" x14ac:dyDescent="0.2"/>
    <row r="29300" hidden="1" x14ac:dyDescent="0.2"/>
    <row r="29301" hidden="1" x14ac:dyDescent="0.2"/>
    <row r="29302" hidden="1" x14ac:dyDescent="0.2"/>
    <row r="29303" hidden="1" x14ac:dyDescent="0.2"/>
    <row r="29304" hidden="1" x14ac:dyDescent="0.2"/>
    <row r="29305" hidden="1" x14ac:dyDescent="0.2"/>
    <row r="29306" hidden="1" x14ac:dyDescent="0.2"/>
    <row r="29307" hidden="1" x14ac:dyDescent="0.2"/>
    <row r="29308" hidden="1" x14ac:dyDescent="0.2"/>
    <row r="29309" hidden="1" x14ac:dyDescent="0.2"/>
    <row r="29310" hidden="1" x14ac:dyDescent="0.2"/>
    <row r="29311" hidden="1" x14ac:dyDescent="0.2"/>
    <row r="29312" hidden="1" x14ac:dyDescent="0.2"/>
    <row r="29313" hidden="1" x14ac:dyDescent="0.2"/>
    <row r="29314" hidden="1" x14ac:dyDescent="0.2"/>
    <row r="29315" hidden="1" x14ac:dyDescent="0.2"/>
    <row r="29316" hidden="1" x14ac:dyDescent="0.2"/>
    <row r="29317" hidden="1" x14ac:dyDescent="0.2"/>
    <row r="29318" hidden="1" x14ac:dyDescent="0.2"/>
    <row r="29319" hidden="1" x14ac:dyDescent="0.2"/>
    <row r="29320" hidden="1" x14ac:dyDescent="0.2"/>
    <row r="29321" hidden="1" x14ac:dyDescent="0.2"/>
    <row r="29322" hidden="1" x14ac:dyDescent="0.2"/>
    <row r="29323" hidden="1" x14ac:dyDescent="0.2"/>
    <row r="29324" hidden="1" x14ac:dyDescent="0.2"/>
    <row r="29325" hidden="1" x14ac:dyDescent="0.2"/>
    <row r="29326" hidden="1" x14ac:dyDescent="0.2"/>
    <row r="29327" hidden="1" x14ac:dyDescent="0.2"/>
    <row r="29328" hidden="1" x14ac:dyDescent="0.2"/>
    <row r="29329" hidden="1" x14ac:dyDescent="0.2"/>
    <row r="29330" hidden="1" x14ac:dyDescent="0.2"/>
    <row r="29331" hidden="1" x14ac:dyDescent="0.2"/>
    <row r="29332" hidden="1" x14ac:dyDescent="0.2"/>
    <row r="29333" hidden="1" x14ac:dyDescent="0.2"/>
    <row r="29334" hidden="1" x14ac:dyDescent="0.2"/>
    <row r="29335" hidden="1" x14ac:dyDescent="0.2"/>
    <row r="29336" hidden="1" x14ac:dyDescent="0.2"/>
    <row r="29337" hidden="1" x14ac:dyDescent="0.2"/>
    <row r="29338" hidden="1" x14ac:dyDescent="0.2"/>
    <row r="29339" hidden="1" x14ac:dyDescent="0.2"/>
    <row r="29340" hidden="1" x14ac:dyDescent="0.2"/>
    <row r="29341" hidden="1" x14ac:dyDescent="0.2"/>
    <row r="29342" hidden="1" x14ac:dyDescent="0.2"/>
    <row r="29343" hidden="1" x14ac:dyDescent="0.2"/>
    <row r="29344" hidden="1" x14ac:dyDescent="0.2"/>
    <row r="29345" hidden="1" x14ac:dyDescent="0.2"/>
    <row r="29346" hidden="1" x14ac:dyDescent="0.2"/>
    <row r="29347" hidden="1" x14ac:dyDescent="0.2"/>
    <row r="29348" hidden="1" x14ac:dyDescent="0.2"/>
    <row r="29349" hidden="1" x14ac:dyDescent="0.2"/>
    <row r="29350" hidden="1" x14ac:dyDescent="0.2"/>
    <row r="29351" hidden="1" x14ac:dyDescent="0.2"/>
    <row r="29352" hidden="1" x14ac:dyDescent="0.2"/>
    <row r="29353" hidden="1" x14ac:dyDescent="0.2"/>
    <row r="29354" hidden="1" x14ac:dyDescent="0.2"/>
    <row r="29355" hidden="1" x14ac:dyDescent="0.2"/>
    <row r="29356" hidden="1" x14ac:dyDescent="0.2"/>
    <row r="29357" hidden="1" x14ac:dyDescent="0.2"/>
    <row r="29358" hidden="1" x14ac:dyDescent="0.2"/>
    <row r="29359" hidden="1" x14ac:dyDescent="0.2"/>
    <row r="29360" hidden="1" x14ac:dyDescent="0.2"/>
    <row r="29361" hidden="1" x14ac:dyDescent="0.2"/>
    <row r="29362" hidden="1" x14ac:dyDescent="0.2"/>
    <row r="29363" hidden="1" x14ac:dyDescent="0.2"/>
    <row r="29364" hidden="1" x14ac:dyDescent="0.2"/>
    <row r="29365" hidden="1" x14ac:dyDescent="0.2"/>
    <row r="29366" hidden="1" x14ac:dyDescent="0.2"/>
    <row r="29367" hidden="1" x14ac:dyDescent="0.2"/>
    <row r="29368" hidden="1" x14ac:dyDescent="0.2"/>
    <row r="29369" hidden="1" x14ac:dyDescent="0.2"/>
    <row r="29370" hidden="1" x14ac:dyDescent="0.2"/>
    <row r="29371" hidden="1" x14ac:dyDescent="0.2"/>
    <row r="29372" hidden="1" x14ac:dyDescent="0.2"/>
    <row r="29373" hidden="1" x14ac:dyDescent="0.2"/>
    <row r="29374" hidden="1" x14ac:dyDescent="0.2"/>
    <row r="29375" hidden="1" x14ac:dyDescent="0.2"/>
    <row r="29376" hidden="1" x14ac:dyDescent="0.2"/>
    <row r="29377" hidden="1" x14ac:dyDescent="0.2"/>
    <row r="29378" hidden="1" x14ac:dyDescent="0.2"/>
    <row r="29379" hidden="1" x14ac:dyDescent="0.2"/>
    <row r="29380" hidden="1" x14ac:dyDescent="0.2"/>
    <row r="29381" hidden="1" x14ac:dyDescent="0.2"/>
    <row r="29382" hidden="1" x14ac:dyDescent="0.2"/>
    <row r="29383" hidden="1" x14ac:dyDescent="0.2"/>
    <row r="29384" hidden="1" x14ac:dyDescent="0.2"/>
    <row r="29385" hidden="1" x14ac:dyDescent="0.2"/>
    <row r="29386" hidden="1" x14ac:dyDescent="0.2"/>
    <row r="29387" hidden="1" x14ac:dyDescent="0.2"/>
    <row r="29388" hidden="1" x14ac:dyDescent="0.2"/>
    <row r="29389" hidden="1" x14ac:dyDescent="0.2"/>
    <row r="29390" hidden="1" x14ac:dyDescent="0.2"/>
    <row r="29391" hidden="1" x14ac:dyDescent="0.2"/>
    <row r="29392" hidden="1" x14ac:dyDescent="0.2"/>
    <row r="29393" hidden="1" x14ac:dyDescent="0.2"/>
    <row r="29394" hidden="1" x14ac:dyDescent="0.2"/>
    <row r="29395" hidden="1" x14ac:dyDescent="0.2"/>
    <row r="29396" hidden="1" x14ac:dyDescent="0.2"/>
    <row r="29397" hidden="1" x14ac:dyDescent="0.2"/>
    <row r="29398" hidden="1" x14ac:dyDescent="0.2"/>
    <row r="29399" hidden="1" x14ac:dyDescent="0.2"/>
    <row r="29400" hidden="1" x14ac:dyDescent="0.2"/>
    <row r="29401" hidden="1" x14ac:dyDescent="0.2"/>
    <row r="29402" hidden="1" x14ac:dyDescent="0.2"/>
    <row r="29403" hidden="1" x14ac:dyDescent="0.2"/>
    <row r="29404" hidden="1" x14ac:dyDescent="0.2"/>
    <row r="29405" hidden="1" x14ac:dyDescent="0.2"/>
    <row r="29406" hidden="1" x14ac:dyDescent="0.2"/>
    <row r="29407" hidden="1" x14ac:dyDescent="0.2"/>
    <row r="29408" hidden="1" x14ac:dyDescent="0.2"/>
    <row r="29409" hidden="1" x14ac:dyDescent="0.2"/>
    <row r="29410" hidden="1" x14ac:dyDescent="0.2"/>
    <row r="29411" hidden="1" x14ac:dyDescent="0.2"/>
    <row r="29412" hidden="1" x14ac:dyDescent="0.2"/>
    <row r="29413" hidden="1" x14ac:dyDescent="0.2"/>
    <row r="29414" hidden="1" x14ac:dyDescent="0.2"/>
    <row r="29415" hidden="1" x14ac:dyDescent="0.2"/>
    <row r="29416" hidden="1" x14ac:dyDescent="0.2"/>
    <row r="29417" hidden="1" x14ac:dyDescent="0.2"/>
    <row r="29418" hidden="1" x14ac:dyDescent="0.2"/>
    <row r="29419" hidden="1" x14ac:dyDescent="0.2"/>
    <row r="29420" hidden="1" x14ac:dyDescent="0.2"/>
    <row r="29421" hidden="1" x14ac:dyDescent="0.2"/>
    <row r="29422" hidden="1" x14ac:dyDescent="0.2"/>
    <row r="29423" hidden="1" x14ac:dyDescent="0.2"/>
    <row r="29424" hidden="1" x14ac:dyDescent="0.2"/>
    <row r="29425" hidden="1" x14ac:dyDescent="0.2"/>
    <row r="29426" hidden="1" x14ac:dyDescent="0.2"/>
    <row r="29427" hidden="1" x14ac:dyDescent="0.2"/>
    <row r="29428" hidden="1" x14ac:dyDescent="0.2"/>
    <row r="29429" hidden="1" x14ac:dyDescent="0.2"/>
    <row r="29430" hidden="1" x14ac:dyDescent="0.2"/>
    <row r="29431" hidden="1" x14ac:dyDescent="0.2"/>
    <row r="29432" hidden="1" x14ac:dyDescent="0.2"/>
    <row r="29433" hidden="1" x14ac:dyDescent="0.2"/>
    <row r="29434" hidden="1" x14ac:dyDescent="0.2"/>
    <row r="29435" hidden="1" x14ac:dyDescent="0.2"/>
    <row r="29436" hidden="1" x14ac:dyDescent="0.2"/>
    <row r="29437" hidden="1" x14ac:dyDescent="0.2"/>
    <row r="29438" hidden="1" x14ac:dyDescent="0.2"/>
    <row r="29439" hidden="1" x14ac:dyDescent="0.2"/>
    <row r="29440" hidden="1" x14ac:dyDescent="0.2"/>
    <row r="29441" hidden="1" x14ac:dyDescent="0.2"/>
    <row r="29442" hidden="1" x14ac:dyDescent="0.2"/>
    <row r="29443" hidden="1" x14ac:dyDescent="0.2"/>
    <row r="29444" hidden="1" x14ac:dyDescent="0.2"/>
    <row r="29445" hidden="1" x14ac:dyDescent="0.2"/>
    <row r="29446" hidden="1" x14ac:dyDescent="0.2"/>
    <row r="29447" hidden="1" x14ac:dyDescent="0.2"/>
    <row r="29448" hidden="1" x14ac:dyDescent="0.2"/>
    <row r="29449" hidden="1" x14ac:dyDescent="0.2"/>
    <row r="29450" hidden="1" x14ac:dyDescent="0.2"/>
    <row r="29451" hidden="1" x14ac:dyDescent="0.2"/>
    <row r="29452" hidden="1" x14ac:dyDescent="0.2"/>
    <row r="29453" hidden="1" x14ac:dyDescent="0.2"/>
    <row r="29454" hidden="1" x14ac:dyDescent="0.2"/>
    <row r="29455" hidden="1" x14ac:dyDescent="0.2"/>
    <row r="29456" hidden="1" x14ac:dyDescent="0.2"/>
    <row r="29457" hidden="1" x14ac:dyDescent="0.2"/>
    <row r="29458" hidden="1" x14ac:dyDescent="0.2"/>
    <row r="29459" hidden="1" x14ac:dyDescent="0.2"/>
    <row r="29460" hidden="1" x14ac:dyDescent="0.2"/>
    <row r="29461" hidden="1" x14ac:dyDescent="0.2"/>
    <row r="29462" hidden="1" x14ac:dyDescent="0.2"/>
    <row r="29463" hidden="1" x14ac:dyDescent="0.2"/>
    <row r="29464" hidden="1" x14ac:dyDescent="0.2"/>
    <row r="29465" hidden="1" x14ac:dyDescent="0.2"/>
    <row r="29466" hidden="1" x14ac:dyDescent="0.2"/>
    <row r="29467" hidden="1" x14ac:dyDescent="0.2"/>
    <row r="29468" hidden="1" x14ac:dyDescent="0.2"/>
    <row r="29469" hidden="1" x14ac:dyDescent="0.2"/>
    <row r="29470" hidden="1" x14ac:dyDescent="0.2"/>
    <row r="29471" hidden="1" x14ac:dyDescent="0.2"/>
    <row r="29472" hidden="1" x14ac:dyDescent="0.2"/>
    <row r="29473" hidden="1" x14ac:dyDescent="0.2"/>
    <row r="29474" hidden="1" x14ac:dyDescent="0.2"/>
    <row r="29475" hidden="1" x14ac:dyDescent="0.2"/>
    <row r="29476" hidden="1" x14ac:dyDescent="0.2"/>
    <row r="29477" hidden="1" x14ac:dyDescent="0.2"/>
    <row r="29478" hidden="1" x14ac:dyDescent="0.2"/>
    <row r="29479" hidden="1" x14ac:dyDescent="0.2"/>
    <row r="29480" hidden="1" x14ac:dyDescent="0.2"/>
    <row r="29481" hidden="1" x14ac:dyDescent="0.2"/>
    <row r="29482" hidden="1" x14ac:dyDescent="0.2"/>
    <row r="29483" hidden="1" x14ac:dyDescent="0.2"/>
    <row r="29484" hidden="1" x14ac:dyDescent="0.2"/>
    <row r="29485" hidden="1" x14ac:dyDescent="0.2"/>
    <row r="29486" hidden="1" x14ac:dyDescent="0.2"/>
    <row r="29487" hidden="1" x14ac:dyDescent="0.2"/>
    <row r="29488" hidden="1" x14ac:dyDescent="0.2"/>
    <row r="29489" hidden="1" x14ac:dyDescent="0.2"/>
    <row r="29490" hidden="1" x14ac:dyDescent="0.2"/>
    <row r="29491" hidden="1" x14ac:dyDescent="0.2"/>
    <row r="29492" hidden="1" x14ac:dyDescent="0.2"/>
    <row r="29493" hidden="1" x14ac:dyDescent="0.2"/>
    <row r="29494" hidden="1" x14ac:dyDescent="0.2"/>
    <row r="29495" hidden="1" x14ac:dyDescent="0.2"/>
    <row r="29496" hidden="1" x14ac:dyDescent="0.2"/>
    <row r="29497" hidden="1" x14ac:dyDescent="0.2"/>
    <row r="29498" hidden="1" x14ac:dyDescent="0.2"/>
    <row r="29499" hidden="1" x14ac:dyDescent="0.2"/>
    <row r="29500" hidden="1" x14ac:dyDescent="0.2"/>
    <row r="29501" hidden="1" x14ac:dyDescent="0.2"/>
    <row r="29502" hidden="1" x14ac:dyDescent="0.2"/>
    <row r="29503" hidden="1" x14ac:dyDescent="0.2"/>
    <row r="29504" hidden="1" x14ac:dyDescent="0.2"/>
    <row r="29505" hidden="1" x14ac:dyDescent="0.2"/>
    <row r="29506" hidden="1" x14ac:dyDescent="0.2"/>
    <row r="29507" hidden="1" x14ac:dyDescent="0.2"/>
    <row r="29508" hidden="1" x14ac:dyDescent="0.2"/>
    <row r="29509" hidden="1" x14ac:dyDescent="0.2"/>
    <row r="29510" hidden="1" x14ac:dyDescent="0.2"/>
    <row r="29511" hidden="1" x14ac:dyDescent="0.2"/>
    <row r="29512" hidden="1" x14ac:dyDescent="0.2"/>
    <row r="29513" hidden="1" x14ac:dyDescent="0.2"/>
    <row r="29514" hidden="1" x14ac:dyDescent="0.2"/>
    <row r="29515" hidden="1" x14ac:dyDescent="0.2"/>
    <row r="29516" hidden="1" x14ac:dyDescent="0.2"/>
    <row r="29517" hidden="1" x14ac:dyDescent="0.2"/>
    <row r="29518" hidden="1" x14ac:dyDescent="0.2"/>
    <row r="29519" hidden="1" x14ac:dyDescent="0.2"/>
    <row r="29520" hidden="1" x14ac:dyDescent="0.2"/>
    <row r="29521" hidden="1" x14ac:dyDescent="0.2"/>
    <row r="29522" hidden="1" x14ac:dyDescent="0.2"/>
    <row r="29523" hidden="1" x14ac:dyDescent="0.2"/>
    <row r="29524" hidden="1" x14ac:dyDescent="0.2"/>
    <row r="29525" hidden="1" x14ac:dyDescent="0.2"/>
    <row r="29526" hidden="1" x14ac:dyDescent="0.2"/>
    <row r="29527" hidden="1" x14ac:dyDescent="0.2"/>
    <row r="29528" hidden="1" x14ac:dyDescent="0.2"/>
    <row r="29529" hidden="1" x14ac:dyDescent="0.2"/>
    <row r="29530" hidden="1" x14ac:dyDescent="0.2"/>
    <row r="29531" hidden="1" x14ac:dyDescent="0.2"/>
    <row r="29532" hidden="1" x14ac:dyDescent="0.2"/>
    <row r="29533" hidden="1" x14ac:dyDescent="0.2"/>
    <row r="29534" hidden="1" x14ac:dyDescent="0.2"/>
    <row r="29535" hidden="1" x14ac:dyDescent="0.2"/>
    <row r="29536" hidden="1" x14ac:dyDescent="0.2"/>
    <row r="29537" hidden="1" x14ac:dyDescent="0.2"/>
    <row r="29538" hidden="1" x14ac:dyDescent="0.2"/>
    <row r="29539" hidden="1" x14ac:dyDescent="0.2"/>
    <row r="29540" hidden="1" x14ac:dyDescent="0.2"/>
    <row r="29541" hidden="1" x14ac:dyDescent="0.2"/>
    <row r="29542" hidden="1" x14ac:dyDescent="0.2"/>
    <row r="29543" hidden="1" x14ac:dyDescent="0.2"/>
    <row r="29544" hidden="1" x14ac:dyDescent="0.2"/>
    <row r="29545" hidden="1" x14ac:dyDescent="0.2"/>
    <row r="29546" hidden="1" x14ac:dyDescent="0.2"/>
    <row r="29547" hidden="1" x14ac:dyDescent="0.2"/>
    <row r="29548" hidden="1" x14ac:dyDescent="0.2"/>
    <row r="29549" hidden="1" x14ac:dyDescent="0.2"/>
    <row r="29550" hidden="1" x14ac:dyDescent="0.2"/>
    <row r="29551" hidden="1" x14ac:dyDescent="0.2"/>
    <row r="29552" hidden="1" x14ac:dyDescent="0.2"/>
    <row r="29553" hidden="1" x14ac:dyDescent="0.2"/>
    <row r="29554" hidden="1" x14ac:dyDescent="0.2"/>
    <row r="29555" hidden="1" x14ac:dyDescent="0.2"/>
    <row r="29556" hidden="1" x14ac:dyDescent="0.2"/>
    <row r="29557" hidden="1" x14ac:dyDescent="0.2"/>
    <row r="29558" hidden="1" x14ac:dyDescent="0.2"/>
    <row r="29559" hidden="1" x14ac:dyDescent="0.2"/>
    <row r="29560" hidden="1" x14ac:dyDescent="0.2"/>
    <row r="29561" hidden="1" x14ac:dyDescent="0.2"/>
    <row r="29562" hidden="1" x14ac:dyDescent="0.2"/>
    <row r="29563" hidden="1" x14ac:dyDescent="0.2"/>
    <row r="29564" hidden="1" x14ac:dyDescent="0.2"/>
    <row r="29565" hidden="1" x14ac:dyDescent="0.2"/>
    <row r="29566" hidden="1" x14ac:dyDescent="0.2"/>
    <row r="29567" hidden="1" x14ac:dyDescent="0.2"/>
    <row r="29568" hidden="1" x14ac:dyDescent="0.2"/>
    <row r="29569" hidden="1" x14ac:dyDescent="0.2"/>
    <row r="29570" hidden="1" x14ac:dyDescent="0.2"/>
    <row r="29571" hidden="1" x14ac:dyDescent="0.2"/>
    <row r="29572" hidden="1" x14ac:dyDescent="0.2"/>
    <row r="29573" hidden="1" x14ac:dyDescent="0.2"/>
    <row r="29574" hidden="1" x14ac:dyDescent="0.2"/>
    <row r="29575" hidden="1" x14ac:dyDescent="0.2"/>
    <row r="29576" hidden="1" x14ac:dyDescent="0.2"/>
    <row r="29577" hidden="1" x14ac:dyDescent="0.2"/>
    <row r="29578" hidden="1" x14ac:dyDescent="0.2"/>
    <row r="29579" hidden="1" x14ac:dyDescent="0.2"/>
    <row r="29580" hidden="1" x14ac:dyDescent="0.2"/>
    <row r="29581" hidden="1" x14ac:dyDescent="0.2"/>
    <row r="29582" hidden="1" x14ac:dyDescent="0.2"/>
    <row r="29583" hidden="1" x14ac:dyDescent="0.2"/>
    <row r="29584" hidden="1" x14ac:dyDescent="0.2"/>
    <row r="29585" hidden="1" x14ac:dyDescent="0.2"/>
    <row r="29586" hidden="1" x14ac:dyDescent="0.2"/>
    <row r="29587" hidden="1" x14ac:dyDescent="0.2"/>
    <row r="29588" hidden="1" x14ac:dyDescent="0.2"/>
    <row r="29589" hidden="1" x14ac:dyDescent="0.2"/>
    <row r="29590" hidden="1" x14ac:dyDescent="0.2"/>
    <row r="29591" hidden="1" x14ac:dyDescent="0.2"/>
    <row r="29592" hidden="1" x14ac:dyDescent="0.2"/>
    <row r="29593" hidden="1" x14ac:dyDescent="0.2"/>
    <row r="29594" hidden="1" x14ac:dyDescent="0.2"/>
    <row r="29595" hidden="1" x14ac:dyDescent="0.2"/>
    <row r="29596" hidden="1" x14ac:dyDescent="0.2"/>
    <row r="29597" hidden="1" x14ac:dyDescent="0.2"/>
    <row r="29598" hidden="1" x14ac:dyDescent="0.2"/>
    <row r="29599" hidden="1" x14ac:dyDescent="0.2"/>
    <row r="29600" hidden="1" x14ac:dyDescent="0.2"/>
    <row r="29601" hidden="1" x14ac:dyDescent="0.2"/>
    <row r="29602" hidden="1" x14ac:dyDescent="0.2"/>
    <row r="29603" hidden="1" x14ac:dyDescent="0.2"/>
    <row r="29604" hidden="1" x14ac:dyDescent="0.2"/>
    <row r="29605" hidden="1" x14ac:dyDescent="0.2"/>
    <row r="29606" hidden="1" x14ac:dyDescent="0.2"/>
    <row r="29607" hidden="1" x14ac:dyDescent="0.2"/>
    <row r="29608" hidden="1" x14ac:dyDescent="0.2"/>
    <row r="29609" hidden="1" x14ac:dyDescent="0.2"/>
    <row r="29610" hidden="1" x14ac:dyDescent="0.2"/>
    <row r="29611" hidden="1" x14ac:dyDescent="0.2"/>
    <row r="29612" hidden="1" x14ac:dyDescent="0.2"/>
    <row r="29613" hidden="1" x14ac:dyDescent="0.2"/>
    <row r="29614" hidden="1" x14ac:dyDescent="0.2"/>
    <row r="29615" hidden="1" x14ac:dyDescent="0.2"/>
    <row r="29616" hidden="1" x14ac:dyDescent="0.2"/>
    <row r="29617" hidden="1" x14ac:dyDescent="0.2"/>
    <row r="29618" hidden="1" x14ac:dyDescent="0.2"/>
    <row r="29619" hidden="1" x14ac:dyDescent="0.2"/>
    <row r="29620" hidden="1" x14ac:dyDescent="0.2"/>
    <row r="29621" hidden="1" x14ac:dyDescent="0.2"/>
    <row r="29622" hidden="1" x14ac:dyDescent="0.2"/>
    <row r="29623" hidden="1" x14ac:dyDescent="0.2"/>
    <row r="29624" hidden="1" x14ac:dyDescent="0.2"/>
    <row r="29625" hidden="1" x14ac:dyDescent="0.2"/>
    <row r="29626" hidden="1" x14ac:dyDescent="0.2"/>
    <row r="29627" hidden="1" x14ac:dyDescent="0.2"/>
    <row r="29628" hidden="1" x14ac:dyDescent="0.2"/>
    <row r="29629" hidden="1" x14ac:dyDescent="0.2"/>
    <row r="29630" hidden="1" x14ac:dyDescent="0.2"/>
    <row r="29631" hidden="1" x14ac:dyDescent="0.2"/>
    <row r="29632" hidden="1" x14ac:dyDescent="0.2"/>
    <row r="29633" hidden="1" x14ac:dyDescent="0.2"/>
    <row r="29634" hidden="1" x14ac:dyDescent="0.2"/>
    <row r="29635" hidden="1" x14ac:dyDescent="0.2"/>
    <row r="29636" hidden="1" x14ac:dyDescent="0.2"/>
    <row r="29637" hidden="1" x14ac:dyDescent="0.2"/>
    <row r="29638" hidden="1" x14ac:dyDescent="0.2"/>
    <row r="29639" hidden="1" x14ac:dyDescent="0.2"/>
    <row r="29640" hidden="1" x14ac:dyDescent="0.2"/>
    <row r="29641" hidden="1" x14ac:dyDescent="0.2"/>
    <row r="29642" hidden="1" x14ac:dyDescent="0.2"/>
    <row r="29643" hidden="1" x14ac:dyDescent="0.2"/>
    <row r="29644" hidden="1" x14ac:dyDescent="0.2"/>
    <row r="29645" hidden="1" x14ac:dyDescent="0.2"/>
    <row r="29646" hidden="1" x14ac:dyDescent="0.2"/>
    <row r="29647" hidden="1" x14ac:dyDescent="0.2"/>
    <row r="29648" hidden="1" x14ac:dyDescent="0.2"/>
    <row r="29649" hidden="1" x14ac:dyDescent="0.2"/>
    <row r="29650" hidden="1" x14ac:dyDescent="0.2"/>
    <row r="29651" hidden="1" x14ac:dyDescent="0.2"/>
    <row r="29652" hidden="1" x14ac:dyDescent="0.2"/>
    <row r="29653" hidden="1" x14ac:dyDescent="0.2"/>
    <row r="29654" hidden="1" x14ac:dyDescent="0.2"/>
    <row r="29655" hidden="1" x14ac:dyDescent="0.2"/>
    <row r="29656" hidden="1" x14ac:dyDescent="0.2"/>
    <row r="29657" hidden="1" x14ac:dyDescent="0.2"/>
    <row r="29658" hidden="1" x14ac:dyDescent="0.2"/>
    <row r="29659" hidden="1" x14ac:dyDescent="0.2"/>
    <row r="29660" hidden="1" x14ac:dyDescent="0.2"/>
    <row r="29661" hidden="1" x14ac:dyDescent="0.2"/>
    <row r="29662" hidden="1" x14ac:dyDescent="0.2"/>
    <row r="29663" hidden="1" x14ac:dyDescent="0.2"/>
    <row r="29664" hidden="1" x14ac:dyDescent="0.2"/>
    <row r="29665" hidden="1" x14ac:dyDescent="0.2"/>
    <row r="29666" hidden="1" x14ac:dyDescent="0.2"/>
    <row r="29667" hidden="1" x14ac:dyDescent="0.2"/>
    <row r="29668" hidden="1" x14ac:dyDescent="0.2"/>
    <row r="29669" hidden="1" x14ac:dyDescent="0.2"/>
    <row r="29670" hidden="1" x14ac:dyDescent="0.2"/>
    <row r="29671" hidden="1" x14ac:dyDescent="0.2"/>
    <row r="29672" hidden="1" x14ac:dyDescent="0.2"/>
    <row r="29673" hidden="1" x14ac:dyDescent="0.2"/>
    <row r="29674" hidden="1" x14ac:dyDescent="0.2"/>
    <row r="29675" hidden="1" x14ac:dyDescent="0.2"/>
    <row r="29676" hidden="1" x14ac:dyDescent="0.2"/>
    <row r="29677" hidden="1" x14ac:dyDescent="0.2"/>
    <row r="29678" hidden="1" x14ac:dyDescent="0.2"/>
    <row r="29679" hidden="1" x14ac:dyDescent="0.2"/>
    <row r="29680" hidden="1" x14ac:dyDescent="0.2"/>
    <row r="29681" hidden="1" x14ac:dyDescent="0.2"/>
    <row r="29682" hidden="1" x14ac:dyDescent="0.2"/>
    <row r="29683" hidden="1" x14ac:dyDescent="0.2"/>
    <row r="29684" hidden="1" x14ac:dyDescent="0.2"/>
    <row r="29685" hidden="1" x14ac:dyDescent="0.2"/>
    <row r="29686" hidden="1" x14ac:dyDescent="0.2"/>
    <row r="29687" hidden="1" x14ac:dyDescent="0.2"/>
    <row r="29688" hidden="1" x14ac:dyDescent="0.2"/>
    <row r="29689" hidden="1" x14ac:dyDescent="0.2"/>
    <row r="29690" hidden="1" x14ac:dyDescent="0.2"/>
    <row r="29691" hidden="1" x14ac:dyDescent="0.2"/>
    <row r="29692" hidden="1" x14ac:dyDescent="0.2"/>
    <row r="29693" hidden="1" x14ac:dyDescent="0.2"/>
    <row r="29694" hidden="1" x14ac:dyDescent="0.2"/>
    <row r="29695" hidden="1" x14ac:dyDescent="0.2"/>
    <row r="29696" hidden="1" x14ac:dyDescent="0.2"/>
    <row r="29697" hidden="1" x14ac:dyDescent="0.2"/>
    <row r="29698" hidden="1" x14ac:dyDescent="0.2"/>
    <row r="29699" hidden="1" x14ac:dyDescent="0.2"/>
    <row r="29700" hidden="1" x14ac:dyDescent="0.2"/>
    <row r="29701" hidden="1" x14ac:dyDescent="0.2"/>
    <row r="29702" hidden="1" x14ac:dyDescent="0.2"/>
    <row r="29703" hidden="1" x14ac:dyDescent="0.2"/>
    <row r="29704" hidden="1" x14ac:dyDescent="0.2"/>
    <row r="29705" hidden="1" x14ac:dyDescent="0.2"/>
    <row r="29706" hidden="1" x14ac:dyDescent="0.2"/>
    <row r="29707" hidden="1" x14ac:dyDescent="0.2"/>
    <row r="29708" hidden="1" x14ac:dyDescent="0.2"/>
    <row r="29709" hidden="1" x14ac:dyDescent="0.2"/>
    <row r="29710" hidden="1" x14ac:dyDescent="0.2"/>
    <row r="29711" hidden="1" x14ac:dyDescent="0.2"/>
    <row r="29712" hidden="1" x14ac:dyDescent="0.2"/>
    <row r="29713" hidden="1" x14ac:dyDescent="0.2"/>
    <row r="29714" hidden="1" x14ac:dyDescent="0.2"/>
    <row r="29715" hidden="1" x14ac:dyDescent="0.2"/>
    <row r="29716" hidden="1" x14ac:dyDescent="0.2"/>
    <row r="29717" hidden="1" x14ac:dyDescent="0.2"/>
    <row r="29718" hidden="1" x14ac:dyDescent="0.2"/>
    <row r="29719" hidden="1" x14ac:dyDescent="0.2"/>
    <row r="29720" hidden="1" x14ac:dyDescent="0.2"/>
    <row r="29721" hidden="1" x14ac:dyDescent="0.2"/>
    <row r="29722" hidden="1" x14ac:dyDescent="0.2"/>
    <row r="29723" hidden="1" x14ac:dyDescent="0.2"/>
    <row r="29724" hidden="1" x14ac:dyDescent="0.2"/>
    <row r="29725" hidden="1" x14ac:dyDescent="0.2"/>
    <row r="29726" hidden="1" x14ac:dyDescent="0.2"/>
    <row r="29727" hidden="1" x14ac:dyDescent="0.2"/>
    <row r="29728" hidden="1" x14ac:dyDescent="0.2"/>
    <row r="29729" hidden="1" x14ac:dyDescent="0.2"/>
    <row r="29730" hidden="1" x14ac:dyDescent="0.2"/>
    <row r="29731" hidden="1" x14ac:dyDescent="0.2"/>
    <row r="29732" hidden="1" x14ac:dyDescent="0.2"/>
    <row r="29733" hidden="1" x14ac:dyDescent="0.2"/>
    <row r="29734" hidden="1" x14ac:dyDescent="0.2"/>
    <row r="29735" hidden="1" x14ac:dyDescent="0.2"/>
    <row r="29736" hidden="1" x14ac:dyDescent="0.2"/>
    <row r="29737" hidden="1" x14ac:dyDescent="0.2"/>
    <row r="29738" hidden="1" x14ac:dyDescent="0.2"/>
    <row r="29739" hidden="1" x14ac:dyDescent="0.2"/>
    <row r="29740" hidden="1" x14ac:dyDescent="0.2"/>
    <row r="29741" hidden="1" x14ac:dyDescent="0.2"/>
    <row r="29742" hidden="1" x14ac:dyDescent="0.2"/>
    <row r="29743" hidden="1" x14ac:dyDescent="0.2"/>
    <row r="29744" hidden="1" x14ac:dyDescent="0.2"/>
    <row r="29745" hidden="1" x14ac:dyDescent="0.2"/>
    <row r="29746" hidden="1" x14ac:dyDescent="0.2"/>
    <row r="29747" hidden="1" x14ac:dyDescent="0.2"/>
    <row r="29748" hidden="1" x14ac:dyDescent="0.2"/>
    <row r="29749" hidden="1" x14ac:dyDescent="0.2"/>
    <row r="29750" hidden="1" x14ac:dyDescent="0.2"/>
    <row r="29751" hidden="1" x14ac:dyDescent="0.2"/>
    <row r="29752" hidden="1" x14ac:dyDescent="0.2"/>
    <row r="29753" hidden="1" x14ac:dyDescent="0.2"/>
    <row r="29754" hidden="1" x14ac:dyDescent="0.2"/>
    <row r="29755" hidden="1" x14ac:dyDescent="0.2"/>
    <row r="29756" hidden="1" x14ac:dyDescent="0.2"/>
    <row r="29757" hidden="1" x14ac:dyDescent="0.2"/>
    <row r="29758" hidden="1" x14ac:dyDescent="0.2"/>
    <row r="29759" hidden="1" x14ac:dyDescent="0.2"/>
    <row r="29760" hidden="1" x14ac:dyDescent="0.2"/>
    <row r="29761" hidden="1" x14ac:dyDescent="0.2"/>
    <row r="29762" hidden="1" x14ac:dyDescent="0.2"/>
    <row r="29763" hidden="1" x14ac:dyDescent="0.2"/>
    <row r="29764" hidden="1" x14ac:dyDescent="0.2"/>
    <row r="29765" hidden="1" x14ac:dyDescent="0.2"/>
    <row r="29766" hidden="1" x14ac:dyDescent="0.2"/>
    <row r="29767" hidden="1" x14ac:dyDescent="0.2"/>
    <row r="29768" hidden="1" x14ac:dyDescent="0.2"/>
    <row r="29769" hidden="1" x14ac:dyDescent="0.2"/>
    <row r="29770" hidden="1" x14ac:dyDescent="0.2"/>
    <row r="29771" hidden="1" x14ac:dyDescent="0.2"/>
    <row r="29772" hidden="1" x14ac:dyDescent="0.2"/>
    <row r="29773" hidden="1" x14ac:dyDescent="0.2"/>
    <row r="29774" hidden="1" x14ac:dyDescent="0.2"/>
    <row r="29775" hidden="1" x14ac:dyDescent="0.2"/>
    <row r="29776" hidden="1" x14ac:dyDescent="0.2"/>
    <row r="29777" hidden="1" x14ac:dyDescent="0.2"/>
    <row r="29778" hidden="1" x14ac:dyDescent="0.2"/>
    <row r="29779" hidden="1" x14ac:dyDescent="0.2"/>
    <row r="29780" hidden="1" x14ac:dyDescent="0.2"/>
    <row r="29781" hidden="1" x14ac:dyDescent="0.2"/>
    <row r="29782" hidden="1" x14ac:dyDescent="0.2"/>
    <row r="29783" hidden="1" x14ac:dyDescent="0.2"/>
    <row r="29784" hidden="1" x14ac:dyDescent="0.2"/>
    <row r="29785" hidden="1" x14ac:dyDescent="0.2"/>
    <row r="29786" hidden="1" x14ac:dyDescent="0.2"/>
    <row r="29787" hidden="1" x14ac:dyDescent="0.2"/>
    <row r="29788" hidden="1" x14ac:dyDescent="0.2"/>
    <row r="29789" hidden="1" x14ac:dyDescent="0.2"/>
    <row r="29790" hidden="1" x14ac:dyDescent="0.2"/>
    <row r="29791" hidden="1" x14ac:dyDescent="0.2"/>
    <row r="29792" hidden="1" x14ac:dyDescent="0.2"/>
    <row r="29793" hidden="1" x14ac:dyDescent="0.2"/>
    <row r="29794" hidden="1" x14ac:dyDescent="0.2"/>
    <row r="29795" hidden="1" x14ac:dyDescent="0.2"/>
    <row r="29796" hidden="1" x14ac:dyDescent="0.2"/>
    <row r="29797" hidden="1" x14ac:dyDescent="0.2"/>
    <row r="29798" hidden="1" x14ac:dyDescent="0.2"/>
    <row r="29799" hidden="1" x14ac:dyDescent="0.2"/>
    <row r="29800" hidden="1" x14ac:dyDescent="0.2"/>
    <row r="29801" hidden="1" x14ac:dyDescent="0.2"/>
    <row r="29802" hidden="1" x14ac:dyDescent="0.2"/>
    <row r="29803" hidden="1" x14ac:dyDescent="0.2"/>
    <row r="29804" hidden="1" x14ac:dyDescent="0.2"/>
    <row r="29805" hidden="1" x14ac:dyDescent="0.2"/>
    <row r="29806" hidden="1" x14ac:dyDescent="0.2"/>
    <row r="29807" hidden="1" x14ac:dyDescent="0.2"/>
    <row r="29808" hidden="1" x14ac:dyDescent="0.2"/>
    <row r="29809" hidden="1" x14ac:dyDescent="0.2"/>
    <row r="29810" hidden="1" x14ac:dyDescent="0.2"/>
    <row r="29811" hidden="1" x14ac:dyDescent="0.2"/>
    <row r="29812" hidden="1" x14ac:dyDescent="0.2"/>
    <row r="29813" hidden="1" x14ac:dyDescent="0.2"/>
    <row r="29814" hidden="1" x14ac:dyDescent="0.2"/>
    <row r="29815" hidden="1" x14ac:dyDescent="0.2"/>
    <row r="29816" hidden="1" x14ac:dyDescent="0.2"/>
    <row r="29817" hidden="1" x14ac:dyDescent="0.2"/>
    <row r="29818" hidden="1" x14ac:dyDescent="0.2"/>
    <row r="29819" hidden="1" x14ac:dyDescent="0.2"/>
    <row r="29820" hidden="1" x14ac:dyDescent="0.2"/>
    <row r="29821" hidden="1" x14ac:dyDescent="0.2"/>
    <row r="29822" hidden="1" x14ac:dyDescent="0.2"/>
    <row r="29823" hidden="1" x14ac:dyDescent="0.2"/>
    <row r="29824" hidden="1" x14ac:dyDescent="0.2"/>
    <row r="29825" hidden="1" x14ac:dyDescent="0.2"/>
    <row r="29826" hidden="1" x14ac:dyDescent="0.2"/>
    <row r="29827" hidden="1" x14ac:dyDescent="0.2"/>
    <row r="29828" hidden="1" x14ac:dyDescent="0.2"/>
    <row r="29829" hidden="1" x14ac:dyDescent="0.2"/>
    <row r="29830" hidden="1" x14ac:dyDescent="0.2"/>
    <row r="29831" hidden="1" x14ac:dyDescent="0.2"/>
    <row r="29832" hidden="1" x14ac:dyDescent="0.2"/>
    <row r="29833" hidden="1" x14ac:dyDescent="0.2"/>
    <row r="29834" hidden="1" x14ac:dyDescent="0.2"/>
    <row r="29835" hidden="1" x14ac:dyDescent="0.2"/>
    <row r="29836" hidden="1" x14ac:dyDescent="0.2"/>
    <row r="29837" hidden="1" x14ac:dyDescent="0.2"/>
    <row r="29838" hidden="1" x14ac:dyDescent="0.2"/>
    <row r="29839" hidden="1" x14ac:dyDescent="0.2"/>
    <row r="29840" hidden="1" x14ac:dyDescent="0.2"/>
    <row r="29841" hidden="1" x14ac:dyDescent="0.2"/>
    <row r="29842" hidden="1" x14ac:dyDescent="0.2"/>
    <row r="29843" hidden="1" x14ac:dyDescent="0.2"/>
    <row r="29844" hidden="1" x14ac:dyDescent="0.2"/>
    <row r="29845" hidden="1" x14ac:dyDescent="0.2"/>
    <row r="29846" hidden="1" x14ac:dyDescent="0.2"/>
    <row r="29847" hidden="1" x14ac:dyDescent="0.2"/>
    <row r="29848" hidden="1" x14ac:dyDescent="0.2"/>
    <row r="29849" hidden="1" x14ac:dyDescent="0.2"/>
    <row r="29850" hidden="1" x14ac:dyDescent="0.2"/>
    <row r="29851" hidden="1" x14ac:dyDescent="0.2"/>
    <row r="29852" hidden="1" x14ac:dyDescent="0.2"/>
    <row r="29853" hidden="1" x14ac:dyDescent="0.2"/>
    <row r="29854" hidden="1" x14ac:dyDescent="0.2"/>
    <row r="29855" hidden="1" x14ac:dyDescent="0.2"/>
    <row r="29856" hidden="1" x14ac:dyDescent="0.2"/>
    <row r="29857" hidden="1" x14ac:dyDescent="0.2"/>
    <row r="29858" hidden="1" x14ac:dyDescent="0.2"/>
    <row r="29859" hidden="1" x14ac:dyDescent="0.2"/>
    <row r="29860" hidden="1" x14ac:dyDescent="0.2"/>
    <row r="29861" hidden="1" x14ac:dyDescent="0.2"/>
    <row r="29862" hidden="1" x14ac:dyDescent="0.2"/>
    <row r="29863" hidden="1" x14ac:dyDescent="0.2"/>
    <row r="29864" hidden="1" x14ac:dyDescent="0.2"/>
    <row r="29865" hidden="1" x14ac:dyDescent="0.2"/>
    <row r="29866" hidden="1" x14ac:dyDescent="0.2"/>
    <row r="29867" hidden="1" x14ac:dyDescent="0.2"/>
    <row r="29868" hidden="1" x14ac:dyDescent="0.2"/>
    <row r="29869" hidden="1" x14ac:dyDescent="0.2"/>
    <row r="29870" hidden="1" x14ac:dyDescent="0.2"/>
    <row r="29871" hidden="1" x14ac:dyDescent="0.2"/>
    <row r="29872" hidden="1" x14ac:dyDescent="0.2"/>
    <row r="29873" hidden="1" x14ac:dyDescent="0.2"/>
    <row r="29874" hidden="1" x14ac:dyDescent="0.2"/>
    <row r="29875" hidden="1" x14ac:dyDescent="0.2"/>
    <row r="29876" hidden="1" x14ac:dyDescent="0.2"/>
    <row r="29877" hidden="1" x14ac:dyDescent="0.2"/>
    <row r="29878" hidden="1" x14ac:dyDescent="0.2"/>
    <row r="29879" hidden="1" x14ac:dyDescent="0.2"/>
    <row r="29880" hidden="1" x14ac:dyDescent="0.2"/>
    <row r="29881" hidden="1" x14ac:dyDescent="0.2"/>
    <row r="29882" hidden="1" x14ac:dyDescent="0.2"/>
    <row r="29883" hidden="1" x14ac:dyDescent="0.2"/>
    <row r="29884" hidden="1" x14ac:dyDescent="0.2"/>
    <row r="29885" hidden="1" x14ac:dyDescent="0.2"/>
    <row r="29886" hidden="1" x14ac:dyDescent="0.2"/>
    <row r="29887" hidden="1" x14ac:dyDescent="0.2"/>
    <row r="29888" hidden="1" x14ac:dyDescent="0.2"/>
    <row r="29889" hidden="1" x14ac:dyDescent="0.2"/>
    <row r="29890" hidden="1" x14ac:dyDescent="0.2"/>
    <row r="29891" hidden="1" x14ac:dyDescent="0.2"/>
    <row r="29892" hidden="1" x14ac:dyDescent="0.2"/>
    <row r="29893" hidden="1" x14ac:dyDescent="0.2"/>
    <row r="29894" hidden="1" x14ac:dyDescent="0.2"/>
    <row r="29895" hidden="1" x14ac:dyDescent="0.2"/>
    <row r="29896" hidden="1" x14ac:dyDescent="0.2"/>
    <row r="29897" hidden="1" x14ac:dyDescent="0.2"/>
    <row r="29898" hidden="1" x14ac:dyDescent="0.2"/>
    <row r="29899" hidden="1" x14ac:dyDescent="0.2"/>
    <row r="29900" hidden="1" x14ac:dyDescent="0.2"/>
    <row r="29901" hidden="1" x14ac:dyDescent="0.2"/>
    <row r="29902" hidden="1" x14ac:dyDescent="0.2"/>
    <row r="29903" hidden="1" x14ac:dyDescent="0.2"/>
    <row r="29904" hidden="1" x14ac:dyDescent="0.2"/>
    <row r="29905" hidden="1" x14ac:dyDescent="0.2"/>
    <row r="29906" hidden="1" x14ac:dyDescent="0.2"/>
    <row r="29907" hidden="1" x14ac:dyDescent="0.2"/>
    <row r="29908" hidden="1" x14ac:dyDescent="0.2"/>
    <row r="29909" hidden="1" x14ac:dyDescent="0.2"/>
    <row r="29910" hidden="1" x14ac:dyDescent="0.2"/>
    <row r="29911" hidden="1" x14ac:dyDescent="0.2"/>
    <row r="29912" hidden="1" x14ac:dyDescent="0.2"/>
    <row r="29913" hidden="1" x14ac:dyDescent="0.2"/>
    <row r="29914" hidden="1" x14ac:dyDescent="0.2"/>
    <row r="29915" hidden="1" x14ac:dyDescent="0.2"/>
    <row r="29916" hidden="1" x14ac:dyDescent="0.2"/>
    <row r="29917" hidden="1" x14ac:dyDescent="0.2"/>
    <row r="29918" hidden="1" x14ac:dyDescent="0.2"/>
    <row r="29919" hidden="1" x14ac:dyDescent="0.2"/>
    <row r="29920" hidden="1" x14ac:dyDescent="0.2"/>
    <row r="29921" hidden="1" x14ac:dyDescent="0.2"/>
    <row r="29922" hidden="1" x14ac:dyDescent="0.2"/>
    <row r="29923" hidden="1" x14ac:dyDescent="0.2"/>
    <row r="29924" hidden="1" x14ac:dyDescent="0.2"/>
    <row r="29925" hidden="1" x14ac:dyDescent="0.2"/>
    <row r="29926" hidden="1" x14ac:dyDescent="0.2"/>
    <row r="29927" hidden="1" x14ac:dyDescent="0.2"/>
    <row r="29928" hidden="1" x14ac:dyDescent="0.2"/>
    <row r="29929" hidden="1" x14ac:dyDescent="0.2"/>
    <row r="29930" hidden="1" x14ac:dyDescent="0.2"/>
    <row r="29931" hidden="1" x14ac:dyDescent="0.2"/>
    <row r="29932" hidden="1" x14ac:dyDescent="0.2"/>
    <row r="29933" hidden="1" x14ac:dyDescent="0.2"/>
    <row r="29934" hidden="1" x14ac:dyDescent="0.2"/>
    <row r="29935" hidden="1" x14ac:dyDescent="0.2"/>
    <row r="29936" hidden="1" x14ac:dyDescent="0.2"/>
    <row r="29937" hidden="1" x14ac:dyDescent="0.2"/>
    <row r="29938" hidden="1" x14ac:dyDescent="0.2"/>
    <row r="29939" hidden="1" x14ac:dyDescent="0.2"/>
    <row r="29940" hidden="1" x14ac:dyDescent="0.2"/>
    <row r="29941" hidden="1" x14ac:dyDescent="0.2"/>
    <row r="29942" hidden="1" x14ac:dyDescent="0.2"/>
    <row r="29943" hidden="1" x14ac:dyDescent="0.2"/>
    <row r="29944" hidden="1" x14ac:dyDescent="0.2"/>
    <row r="29945" hidden="1" x14ac:dyDescent="0.2"/>
    <row r="29946" hidden="1" x14ac:dyDescent="0.2"/>
    <row r="29947" hidden="1" x14ac:dyDescent="0.2"/>
    <row r="29948" hidden="1" x14ac:dyDescent="0.2"/>
    <row r="29949" hidden="1" x14ac:dyDescent="0.2"/>
    <row r="29950" hidden="1" x14ac:dyDescent="0.2"/>
    <row r="29951" hidden="1" x14ac:dyDescent="0.2"/>
    <row r="29952" hidden="1" x14ac:dyDescent="0.2"/>
    <row r="29953" hidden="1" x14ac:dyDescent="0.2"/>
    <row r="29954" hidden="1" x14ac:dyDescent="0.2"/>
    <row r="29955" hidden="1" x14ac:dyDescent="0.2"/>
    <row r="29956" hidden="1" x14ac:dyDescent="0.2"/>
    <row r="29957" hidden="1" x14ac:dyDescent="0.2"/>
    <row r="29958" hidden="1" x14ac:dyDescent="0.2"/>
    <row r="29959" hidden="1" x14ac:dyDescent="0.2"/>
    <row r="29960" hidden="1" x14ac:dyDescent="0.2"/>
    <row r="29961" hidden="1" x14ac:dyDescent="0.2"/>
    <row r="29962" hidden="1" x14ac:dyDescent="0.2"/>
    <row r="29963" hidden="1" x14ac:dyDescent="0.2"/>
    <row r="29964" hidden="1" x14ac:dyDescent="0.2"/>
    <row r="29965" hidden="1" x14ac:dyDescent="0.2"/>
    <row r="29966" hidden="1" x14ac:dyDescent="0.2"/>
    <row r="29967" hidden="1" x14ac:dyDescent="0.2"/>
    <row r="29968" hidden="1" x14ac:dyDescent="0.2"/>
    <row r="29969" hidden="1" x14ac:dyDescent="0.2"/>
    <row r="29970" hidden="1" x14ac:dyDescent="0.2"/>
    <row r="29971" hidden="1" x14ac:dyDescent="0.2"/>
    <row r="29972" hidden="1" x14ac:dyDescent="0.2"/>
    <row r="29973" hidden="1" x14ac:dyDescent="0.2"/>
    <row r="29974" hidden="1" x14ac:dyDescent="0.2"/>
    <row r="29975" hidden="1" x14ac:dyDescent="0.2"/>
    <row r="29976" hidden="1" x14ac:dyDescent="0.2"/>
    <row r="29977" hidden="1" x14ac:dyDescent="0.2"/>
    <row r="29978" hidden="1" x14ac:dyDescent="0.2"/>
    <row r="29979" hidden="1" x14ac:dyDescent="0.2"/>
    <row r="29980" hidden="1" x14ac:dyDescent="0.2"/>
    <row r="29981" hidden="1" x14ac:dyDescent="0.2"/>
    <row r="29982" hidden="1" x14ac:dyDescent="0.2"/>
    <row r="29983" hidden="1" x14ac:dyDescent="0.2"/>
    <row r="29984" hidden="1" x14ac:dyDescent="0.2"/>
    <row r="29985" hidden="1" x14ac:dyDescent="0.2"/>
    <row r="29986" hidden="1" x14ac:dyDescent="0.2"/>
    <row r="29987" hidden="1" x14ac:dyDescent="0.2"/>
    <row r="29988" hidden="1" x14ac:dyDescent="0.2"/>
    <row r="29989" hidden="1" x14ac:dyDescent="0.2"/>
    <row r="29990" hidden="1" x14ac:dyDescent="0.2"/>
    <row r="29991" hidden="1" x14ac:dyDescent="0.2"/>
    <row r="29992" hidden="1" x14ac:dyDescent="0.2"/>
    <row r="29993" hidden="1" x14ac:dyDescent="0.2"/>
    <row r="29994" hidden="1" x14ac:dyDescent="0.2"/>
    <row r="29995" hidden="1" x14ac:dyDescent="0.2"/>
    <row r="29996" hidden="1" x14ac:dyDescent="0.2"/>
    <row r="29997" hidden="1" x14ac:dyDescent="0.2"/>
    <row r="29998" hidden="1" x14ac:dyDescent="0.2"/>
    <row r="29999" hidden="1" x14ac:dyDescent="0.2"/>
    <row r="30000" hidden="1" x14ac:dyDescent="0.2"/>
    <row r="30001" hidden="1" x14ac:dyDescent="0.2"/>
    <row r="30002" hidden="1" x14ac:dyDescent="0.2"/>
    <row r="30003" hidden="1" x14ac:dyDescent="0.2"/>
    <row r="30004" hidden="1" x14ac:dyDescent="0.2"/>
    <row r="30005" hidden="1" x14ac:dyDescent="0.2"/>
    <row r="30006" hidden="1" x14ac:dyDescent="0.2"/>
    <row r="30007" hidden="1" x14ac:dyDescent="0.2"/>
    <row r="30008" hidden="1" x14ac:dyDescent="0.2"/>
    <row r="30009" hidden="1" x14ac:dyDescent="0.2"/>
    <row r="30010" hidden="1" x14ac:dyDescent="0.2"/>
    <row r="30011" hidden="1" x14ac:dyDescent="0.2"/>
    <row r="30012" hidden="1" x14ac:dyDescent="0.2"/>
    <row r="30013" hidden="1" x14ac:dyDescent="0.2"/>
    <row r="30014" hidden="1" x14ac:dyDescent="0.2"/>
    <row r="30015" hidden="1" x14ac:dyDescent="0.2"/>
    <row r="30016" hidden="1" x14ac:dyDescent="0.2"/>
    <row r="30017" hidden="1" x14ac:dyDescent="0.2"/>
    <row r="30018" hidden="1" x14ac:dyDescent="0.2"/>
    <row r="30019" hidden="1" x14ac:dyDescent="0.2"/>
    <row r="30020" hidden="1" x14ac:dyDescent="0.2"/>
    <row r="30021" hidden="1" x14ac:dyDescent="0.2"/>
    <row r="30022" hidden="1" x14ac:dyDescent="0.2"/>
    <row r="30023" hidden="1" x14ac:dyDescent="0.2"/>
    <row r="30024" hidden="1" x14ac:dyDescent="0.2"/>
    <row r="30025" hidden="1" x14ac:dyDescent="0.2"/>
    <row r="30026" hidden="1" x14ac:dyDescent="0.2"/>
    <row r="30027" hidden="1" x14ac:dyDescent="0.2"/>
    <row r="30028" hidden="1" x14ac:dyDescent="0.2"/>
    <row r="30029" hidden="1" x14ac:dyDescent="0.2"/>
    <row r="30030" hidden="1" x14ac:dyDescent="0.2"/>
    <row r="30031" hidden="1" x14ac:dyDescent="0.2"/>
    <row r="30032" hidden="1" x14ac:dyDescent="0.2"/>
    <row r="30033" hidden="1" x14ac:dyDescent="0.2"/>
    <row r="30034" hidden="1" x14ac:dyDescent="0.2"/>
    <row r="30035" hidden="1" x14ac:dyDescent="0.2"/>
    <row r="30036" hidden="1" x14ac:dyDescent="0.2"/>
    <row r="30037" hidden="1" x14ac:dyDescent="0.2"/>
    <row r="30038" hidden="1" x14ac:dyDescent="0.2"/>
    <row r="30039" hidden="1" x14ac:dyDescent="0.2"/>
    <row r="30040" hidden="1" x14ac:dyDescent="0.2"/>
    <row r="30041" hidden="1" x14ac:dyDescent="0.2"/>
    <row r="30042" hidden="1" x14ac:dyDescent="0.2"/>
    <row r="30043" hidden="1" x14ac:dyDescent="0.2"/>
    <row r="30044" hidden="1" x14ac:dyDescent="0.2"/>
    <row r="30045" hidden="1" x14ac:dyDescent="0.2"/>
    <row r="30046" hidden="1" x14ac:dyDescent="0.2"/>
    <row r="30047" hidden="1" x14ac:dyDescent="0.2"/>
    <row r="30048" hidden="1" x14ac:dyDescent="0.2"/>
    <row r="30049" hidden="1" x14ac:dyDescent="0.2"/>
    <row r="30050" hidden="1" x14ac:dyDescent="0.2"/>
    <row r="30051" hidden="1" x14ac:dyDescent="0.2"/>
    <row r="30052" hidden="1" x14ac:dyDescent="0.2"/>
    <row r="30053" hidden="1" x14ac:dyDescent="0.2"/>
    <row r="30054" hidden="1" x14ac:dyDescent="0.2"/>
    <row r="30055" hidden="1" x14ac:dyDescent="0.2"/>
    <row r="30056" hidden="1" x14ac:dyDescent="0.2"/>
    <row r="30057" hidden="1" x14ac:dyDescent="0.2"/>
    <row r="30058" hidden="1" x14ac:dyDescent="0.2"/>
    <row r="30059" hidden="1" x14ac:dyDescent="0.2"/>
    <row r="30060" hidden="1" x14ac:dyDescent="0.2"/>
    <row r="30061" hidden="1" x14ac:dyDescent="0.2"/>
    <row r="30062" hidden="1" x14ac:dyDescent="0.2"/>
    <row r="30063" hidden="1" x14ac:dyDescent="0.2"/>
    <row r="30064" hidden="1" x14ac:dyDescent="0.2"/>
    <row r="30065" hidden="1" x14ac:dyDescent="0.2"/>
    <row r="30066" hidden="1" x14ac:dyDescent="0.2"/>
    <row r="30067" hidden="1" x14ac:dyDescent="0.2"/>
    <row r="30068" hidden="1" x14ac:dyDescent="0.2"/>
    <row r="30069" hidden="1" x14ac:dyDescent="0.2"/>
    <row r="30070" hidden="1" x14ac:dyDescent="0.2"/>
    <row r="30071" hidden="1" x14ac:dyDescent="0.2"/>
    <row r="30072" hidden="1" x14ac:dyDescent="0.2"/>
    <row r="30073" hidden="1" x14ac:dyDescent="0.2"/>
    <row r="30074" hidden="1" x14ac:dyDescent="0.2"/>
    <row r="30075" hidden="1" x14ac:dyDescent="0.2"/>
    <row r="30076" hidden="1" x14ac:dyDescent="0.2"/>
    <row r="30077" hidden="1" x14ac:dyDescent="0.2"/>
    <row r="30078" hidden="1" x14ac:dyDescent="0.2"/>
    <row r="30079" hidden="1" x14ac:dyDescent="0.2"/>
    <row r="30080" hidden="1" x14ac:dyDescent="0.2"/>
    <row r="30081" hidden="1" x14ac:dyDescent="0.2"/>
    <row r="30082" hidden="1" x14ac:dyDescent="0.2"/>
    <row r="30083" hidden="1" x14ac:dyDescent="0.2"/>
    <row r="30084" hidden="1" x14ac:dyDescent="0.2"/>
    <row r="30085" hidden="1" x14ac:dyDescent="0.2"/>
    <row r="30086" hidden="1" x14ac:dyDescent="0.2"/>
    <row r="30087" hidden="1" x14ac:dyDescent="0.2"/>
    <row r="30088" hidden="1" x14ac:dyDescent="0.2"/>
    <row r="30089" hidden="1" x14ac:dyDescent="0.2"/>
    <row r="30090" hidden="1" x14ac:dyDescent="0.2"/>
    <row r="30091" hidden="1" x14ac:dyDescent="0.2"/>
    <row r="30092" hidden="1" x14ac:dyDescent="0.2"/>
    <row r="30093" hidden="1" x14ac:dyDescent="0.2"/>
    <row r="30094" hidden="1" x14ac:dyDescent="0.2"/>
    <row r="30095" hidden="1" x14ac:dyDescent="0.2"/>
    <row r="30096" hidden="1" x14ac:dyDescent="0.2"/>
    <row r="30097" hidden="1" x14ac:dyDescent="0.2"/>
    <row r="30098" hidden="1" x14ac:dyDescent="0.2"/>
    <row r="30099" hidden="1" x14ac:dyDescent="0.2"/>
    <row r="30100" hidden="1" x14ac:dyDescent="0.2"/>
    <row r="30101" hidden="1" x14ac:dyDescent="0.2"/>
    <row r="30102" hidden="1" x14ac:dyDescent="0.2"/>
    <row r="30103" hidden="1" x14ac:dyDescent="0.2"/>
    <row r="30104" hidden="1" x14ac:dyDescent="0.2"/>
    <row r="30105" hidden="1" x14ac:dyDescent="0.2"/>
    <row r="30106" hidden="1" x14ac:dyDescent="0.2"/>
    <row r="30107" hidden="1" x14ac:dyDescent="0.2"/>
    <row r="30108" hidden="1" x14ac:dyDescent="0.2"/>
    <row r="30109" hidden="1" x14ac:dyDescent="0.2"/>
    <row r="30110" hidden="1" x14ac:dyDescent="0.2"/>
    <row r="30111" hidden="1" x14ac:dyDescent="0.2"/>
    <row r="30112" hidden="1" x14ac:dyDescent="0.2"/>
    <row r="30113" hidden="1" x14ac:dyDescent="0.2"/>
    <row r="30114" hidden="1" x14ac:dyDescent="0.2"/>
    <row r="30115" hidden="1" x14ac:dyDescent="0.2"/>
    <row r="30116" hidden="1" x14ac:dyDescent="0.2"/>
    <row r="30117" hidden="1" x14ac:dyDescent="0.2"/>
    <row r="30118" hidden="1" x14ac:dyDescent="0.2"/>
    <row r="30119" hidden="1" x14ac:dyDescent="0.2"/>
    <row r="30120" hidden="1" x14ac:dyDescent="0.2"/>
    <row r="30121" hidden="1" x14ac:dyDescent="0.2"/>
    <row r="30122" hidden="1" x14ac:dyDescent="0.2"/>
    <row r="30123" hidden="1" x14ac:dyDescent="0.2"/>
    <row r="30124" hidden="1" x14ac:dyDescent="0.2"/>
    <row r="30125" hidden="1" x14ac:dyDescent="0.2"/>
    <row r="30126" hidden="1" x14ac:dyDescent="0.2"/>
    <row r="30127" hidden="1" x14ac:dyDescent="0.2"/>
    <row r="30128" hidden="1" x14ac:dyDescent="0.2"/>
    <row r="30129" hidden="1" x14ac:dyDescent="0.2"/>
    <row r="30130" hidden="1" x14ac:dyDescent="0.2"/>
    <row r="30131" hidden="1" x14ac:dyDescent="0.2"/>
    <row r="30132" hidden="1" x14ac:dyDescent="0.2"/>
    <row r="30133" hidden="1" x14ac:dyDescent="0.2"/>
    <row r="30134" hidden="1" x14ac:dyDescent="0.2"/>
    <row r="30135" hidden="1" x14ac:dyDescent="0.2"/>
    <row r="30136" hidden="1" x14ac:dyDescent="0.2"/>
    <row r="30137" hidden="1" x14ac:dyDescent="0.2"/>
    <row r="30138" hidden="1" x14ac:dyDescent="0.2"/>
    <row r="30139" hidden="1" x14ac:dyDescent="0.2"/>
    <row r="30140" hidden="1" x14ac:dyDescent="0.2"/>
    <row r="30141" hidden="1" x14ac:dyDescent="0.2"/>
    <row r="30142" hidden="1" x14ac:dyDescent="0.2"/>
    <row r="30143" hidden="1" x14ac:dyDescent="0.2"/>
    <row r="30144" hidden="1" x14ac:dyDescent="0.2"/>
    <row r="30145" hidden="1" x14ac:dyDescent="0.2"/>
    <row r="30146" hidden="1" x14ac:dyDescent="0.2"/>
    <row r="30147" hidden="1" x14ac:dyDescent="0.2"/>
    <row r="30148" hidden="1" x14ac:dyDescent="0.2"/>
    <row r="30149" hidden="1" x14ac:dyDescent="0.2"/>
    <row r="30150" hidden="1" x14ac:dyDescent="0.2"/>
    <row r="30151" hidden="1" x14ac:dyDescent="0.2"/>
    <row r="30152" hidden="1" x14ac:dyDescent="0.2"/>
    <row r="30153" hidden="1" x14ac:dyDescent="0.2"/>
    <row r="30154" hidden="1" x14ac:dyDescent="0.2"/>
    <row r="30155" hidden="1" x14ac:dyDescent="0.2"/>
    <row r="30156" hidden="1" x14ac:dyDescent="0.2"/>
    <row r="30157" hidden="1" x14ac:dyDescent="0.2"/>
    <row r="30158" hidden="1" x14ac:dyDescent="0.2"/>
    <row r="30159" hidden="1" x14ac:dyDescent="0.2"/>
    <row r="30160" hidden="1" x14ac:dyDescent="0.2"/>
    <row r="30161" hidden="1" x14ac:dyDescent="0.2"/>
    <row r="30162" hidden="1" x14ac:dyDescent="0.2"/>
    <row r="30163" hidden="1" x14ac:dyDescent="0.2"/>
    <row r="30164" hidden="1" x14ac:dyDescent="0.2"/>
    <row r="30165" hidden="1" x14ac:dyDescent="0.2"/>
    <row r="30166" hidden="1" x14ac:dyDescent="0.2"/>
    <row r="30167" hidden="1" x14ac:dyDescent="0.2"/>
    <row r="30168" hidden="1" x14ac:dyDescent="0.2"/>
    <row r="30169" hidden="1" x14ac:dyDescent="0.2"/>
    <row r="30170" hidden="1" x14ac:dyDescent="0.2"/>
    <row r="30171" hidden="1" x14ac:dyDescent="0.2"/>
    <row r="30172" hidden="1" x14ac:dyDescent="0.2"/>
    <row r="30173" hidden="1" x14ac:dyDescent="0.2"/>
    <row r="30174" hidden="1" x14ac:dyDescent="0.2"/>
    <row r="30175" hidden="1" x14ac:dyDescent="0.2"/>
    <row r="30176" hidden="1" x14ac:dyDescent="0.2"/>
    <row r="30177" hidden="1" x14ac:dyDescent="0.2"/>
    <row r="30178" hidden="1" x14ac:dyDescent="0.2"/>
    <row r="30179" hidden="1" x14ac:dyDescent="0.2"/>
    <row r="30180" hidden="1" x14ac:dyDescent="0.2"/>
    <row r="30181" hidden="1" x14ac:dyDescent="0.2"/>
    <row r="30182" hidden="1" x14ac:dyDescent="0.2"/>
    <row r="30183" hidden="1" x14ac:dyDescent="0.2"/>
    <row r="30184" hidden="1" x14ac:dyDescent="0.2"/>
    <row r="30185" hidden="1" x14ac:dyDescent="0.2"/>
    <row r="30186" hidden="1" x14ac:dyDescent="0.2"/>
    <row r="30187" hidden="1" x14ac:dyDescent="0.2"/>
    <row r="30188" hidden="1" x14ac:dyDescent="0.2"/>
    <row r="30189" hidden="1" x14ac:dyDescent="0.2"/>
    <row r="30190" hidden="1" x14ac:dyDescent="0.2"/>
    <row r="30191" hidden="1" x14ac:dyDescent="0.2"/>
    <row r="30192" hidden="1" x14ac:dyDescent="0.2"/>
    <row r="30193" hidden="1" x14ac:dyDescent="0.2"/>
    <row r="30194" hidden="1" x14ac:dyDescent="0.2"/>
    <row r="30195" hidden="1" x14ac:dyDescent="0.2"/>
    <row r="30196" hidden="1" x14ac:dyDescent="0.2"/>
    <row r="30197" hidden="1" x14ac:dyDescent="0.2"/>
    <row r="30198" hidden="1" x14ac:dyDescent="0.2"/>
    <row r="30199" hidden="1" x14ac:dyDescent="0.2"/>
    <row r="30200" hidden="1" x14ac:dyDescent="0.2"/>
    <row r="30201" hidden="1" x14ac:dyDescent="0.2"/>
    <row r="30202" hidden="1" x14ac:dyDescent="0.2"/>
    <row r="30203" hidden="1" x14ac:dyDescent="0.2"/>
    <row r="30204" hidden="1" x14ac:dyDescent="0.2"/>
    <row r="30205" hidden="1" x14ac:dyDescent="0.2"/>
    <row r="30206" hidden="1" x14ac:dyDescent="0.2"/>
    <row r="30207" hidden="1" x14ac:dyDescent="0.2"/>
    <row r="30208" hidden="1" x14ac:dyDescent="0.2"/>
    <row r="30209" hidden="1" x14ac:dyDescent="0.2"/>
    <row r="30210" hidden="1" x14ac:dyDescent="0.2"/>
    <row r="30211" hidden="1" x14ac:dyDescent="0.2"/>
    <row r="30212" hidden="1" x14ac:dyDescent="0.2"/>
    <row r="30213" hidden="1" x14ac:dyDescent="0.2"/>
    <row r="30214" hidden="1" x14ac:dyDescent="0.2"/>
    <row r="30215" hidden="1" x14ac:dyDescent="0.2"/>
    <row r="30216" hidden="1" x14ac:dyDescent="0.2"/>
    <row r="30217" hidden="1" x14ac:dyDescent="0.2"/>
    <row r="30218" hidden="1" x14ac:dyDescent="0.2"/>
    <row r="30219" hidden="1" x14ac:dyDescent="0.2"/>
    <row r="30220" hidden="1" x14ac:dyDescent="0.2"/>
    <row r="30221" hidden="1" x14ac:dyDescent="0.2"/>
    <row r="30222" hidden="1" x14ac:dyDescent="0.2"/>
    <row r="30223" hidden="1" x14ac:dyDescent="0.2"/>
    <row r="30224" hidden="1" x14ac:dyDescent="0.2"/>
    <row r="30225" hidden="1" x14ac:dyDescent="0.2"/>
    <row r="30226" hidden="1" x14ac:dyDescent="0.2"/>
    <row r="30227" hidden="1" x14ac:dyDescent="0.2"/>
    <row r="30228" hidden="1" x14ac:dyDescent="0.2"/>
    <row r="30229" hidden="1" x14ac:dyDescent="0.2"/>
    <row r="30230" hidden="1" x14ac:dyDescent="0.2"/>
    <row r="30231" hidden="1" x14ac:dyDescent="0.2"/>
    <row r="30232" hidden="1" x14ac:dyDescent="0.2"/>
    <row r="30233" hidden="1" x14ac:dyDescent="0.2"/>
    <row r="30234" hidden="1" x14ac:dyDescent="0.2"/>
    <row r="30235" hidden="1" x14ac:dyDescent="0.2"/>
    <row r="30236" hidden="1" x14ac:dyDescent="0.2"/>
    <row r="30237" hidden="1" x14ac:dyDescent="0.2"/>
    <row r="30238" hidden="1" x14ac:dyDescent="0.2"/>
    <row r="30239" hidden="1" x14ac:dyDescent="0.2"/>
    <row r="30240" hidden="1" x14ac:dyDescent="0.2"/>
    <row r="30241" hidden="1" x14ac:dyDescent="0.2"/>
    <row r="30242" hidden="1" x14ac:dyDescent="0.2"/>
    <row r="30243" hidden="1" x14ac:dyDescent="0.2"/>
    <row r="30244" hidden="1" x14ac:dyDescent="0.2"/>
    <row r="30245" hidden="1" x14ac:dyDescent="0.2"/>
    <row r="30246" hidden="1" x14ac:dyDescent="0.2"/>
    <row r="30247" hidden="1" x14ac:dyDescent="0.2"/>
    <row r="30248" hidden="1" x14ac:dyDescent="0.2"/>
    <row r="30249" hidden="1" x14ac:dyDescent="0.2"/>
    <row r="30250" hidden="1" x14ac:dyDescent="0.2"/>
    <row r="30251" hidden="1" x14ac:dyDescent="0.2"/>
    <row r="30252" hidden="1" x14ac:dyDescent="0.2"/>
    <row r="30253" hidden="1" x14ac:dyDescent="0.2"/>
    <row r="30254" hidden="1" x14ac:dyDescent="0.2"/>
    <row r="30255" hidden="1" x14ac:dyDescent="0.2"/>
    <row r="30256" hidden="1" x14ac:dyDescent="0.2"/>
    <row r="30257" hidden="1" x14ac:dyDescent="0.2"/>
    <row r="30258" hidden="1" x14ac:dyDescent="0.2"/>
    <row r="30259" hidden="1" x14ac:dyDescent="0.2"/>
    <row r="30260" hidden="1" x14ac:dyDescent="0.2"/>
    <row r="30261" hidden="1" x14ac:dyDescent="0.2"/>
    <row r="30262" hidden="1" x14ac:dyDescent="0.2"/>
    <row r="30263" hidden="1" x14ac:dyDescent="0.2"/>
    <row r="30264" hidden="1" x14ac:dyDescent="0.2"/>
    <row r="30265" hidden="1" x14ac:dyDescent="0.2"/>
    <row r="30266" hidden="1" x14ac:dyDescent="0.2"/>
    <row r="30267" hidden="1" x14ac:dyDescent="0.2"/>
    <row r="30268" hidden="1" x14ac:dyDescent="0.2"/>
    <row r="30269" hidden="1" x14ac:dyDescent="0.2"/>
    <row r="30270" hidden="1" x14ac:dyDescent="0.2"/>
    <row r="30271" hidden="1" x14ac:dyDescent="0.2"/>
    <row r="30272" hidden="1" x14ac:dyDescent="0.2"/>
    <row r="30273" hidden="1" x14ac:dyDescent="0.2"/>
    <row r="30274" hidden="1" x14ac:dyDescent="0.2"/>
    <row r="30275" hidden="1" x14ac:dyDescent="0.2"/>
    <row r="30276" hidden="1" x14ac:dyDescent="0.2"/>
    <row r="30277" hidden="1" x14ac:dyDescent="0.2"/>
    <row r="30278" hidden="1" x14ac:dyDescent="0.2"/>
    <row r="30279" hidden="1" x14ac:dyDescent="0.2"/>
    <row r="30280" hidden="1" x14ac:dyDescent="0.2"/>
    <row r="30281" hidden="1" x14ac:dyDescent="0.2"/>
    <row r="30282" hidden="1" x14ac:dyDescent="0.2"/>
    <row r="30283" hidden="1" x14ac:dyDescent="0.2"/>
    <row r="30284" hidden="1" x14ac:dyDescent="0.2"/>
    <row r="30285" hidden="1" x14ac:dyDescent="0.2"/>
    <row r="30286" hidden="1" x14ac:dyDescent="0.2"/>
    <row r="30287" hidden="1" x14ac:dyDescent="0.2"/>
    <row r="30288" hidden="1" x14ac:dyDescent="0.2"/>
    <row r="30289" hidden="1" x14ac:dyDescent="0.2"/>
    <row r="30290" hidden="1" x14ac:dyDescent="0.2"/>
    <row r="30291" hidden="1" x14ac:dyDescent="0.2"/>
    <row r="30292" hidden="1" x14ac:dyDescent="0.2"/>
    <row r="30293" hidden="1" x14ac:dyDescent="0.2"/>
    <row r="30294" hidden="1" x14ac:dyDescent="0.2"/>
    <row r="30295" hidden="1" x14ac:dyDescent="0.2"/>
    <row r="30296" hidden="1" x14ac:dyDescent="0.2"/>
    <row r="30297" hidden="1" x14ac:dyDescent="0.2"/>
    <row r="30298" hidden="1" x14ac:dyDescent="0.2"/>
    <row r="30299" hidden="1" x14ac:dyDescent="0.2"/>
    <row r="30300" hidden="1" x14ac:dyDescent="0.2"/>
    <row r="30301" hidden="1" x14ac:dyDescent="0.2"/>
    <row r="30302" hidden="1" x14ac:dyDescent="0.2"/>
    <row r="30303" hidden="1" x14ac:dyDescent="0.2"/>
    <row r="30304" hidden="1" x14ac:dyDescent="0.2"/>
    <row r="30305" hidden="1" x14ac:dyDescent="0.2"/>
    <row r="30306" hidden="1" x14ac:dyDescent="0.2"/>
    <row r="30307" hidden="1" x14ac:dyDescent="0.2"/>
    <row r="30308" hidden="1" x14ac:dyDescent="0.2"/>
    <row r="30309" hidden="1" x14ac:dyDescent="0.2"/>
    <row r="30310" hidden="1" x14ac:dyDescent="0.2"/>
    <row r="30311" hidden="1" x14ac:dyDescent="0.2"/>
    <row r="30312" hidden="1" x14ac:dyDescent="0.2"/>
    <row r="30313" hidden="1" x14ac:dyDescent="0.2"/>
    <row r="30314" hidden="1" x14ac:dyDescent="0.2"/>
    <row r="30315" hidden="1" x14ac:dyDescent="0.2"/>
    <row r="30316" hidden="1" x14ac:dyDescent="0.2"/>
    <row r="30317" hidden="1" x14ac:dyDescent="0.2"/>
    <row r="30318" hidden="1" x14ac:dyDescent="0.2"/>
    <row r="30319" hidden="1" x14ac:dyDescent="0.2"/>
    <row r="30320" hidden="1" x14ac:dyDescent="0.2"/>
    <row r="30321" hidden="1" x14ac:dyDescent="0.2"/>
    <row r="30322" hidden="1" x14ac:dyDescent="0.2"/>
    <row r="30323" hidden="1" x14ac:dyDescent="0.2"/>
    <row r="30324" hidden="1" x14ac:dyDescent="0.2"/>
    <row r="30325" hidden="1" x14ac:dyDescent="0.2"/>
    <row r="30326" hidden="1" x14ac:dyDescent="0.2"/>
    <row r="30327" hidden="1" x14ac:dyDescent="0.2"/>
    <row r="30328" hidden="1" x14ac:dyDescent="0.2"/>
    <row r="30329" hidden="1" x14ac:dyDescent="0.2"/>
    <row r="30330" hidden="1" x14ac:dyDescent="0.2"/>
    <row r="30331" hidden="1" x14ac:dyDescent="0.2"/>
    <row r="30332" hidden="1" x14ac:dyDescent="0.2"/>
    <row r="30333" hidden="1" x14ac:dyDescent="0.2"/>
    <row r="30334" hidden="1" x14ac:dyDescent="0.2"/>
    <row r="30335" hidden="1" x14ac:dyDescent="0.2"/>
    <row r="30336" hidden="1" x14ac:dyDescent="0.2"/>
    <row r="30337" hidden="1" x14ac:dyDescent="0.2"/>
    <row r="30338" hidden="1" x14ac:dyDescent="0.2"/>
    <row r="30339" hidden="1" x14ac:dyDescent="0.2"/>
    <row r="30340" hidden="1" x14ac:dyDescent="0.2"/>
    <row r="30341" hidden="1" x14ac:dyDescent="0.2"/>
    <row r="30342" hidden="1" x14ac:dyDescent="0.2"/>
    <row r="30343" hidden="1" x14ac:dyDescent="0.2"/>
    <row r="30344" hidden="1" x14ac:dyDescent="0.2"/>
    <row r="30345" hidden="1" x14ac:dyDescent="0.2"/>
    <row r="30346" hidden="1" x14ac:dyDescent="0.2"/>
    <row r="30347" hidden="1" x14ac:dyDescent="0.2"/>
    <row r="30348" hidden="1" x14ac:dyDescent="0.2"/>
    <row r="30349" hidden="1" x14ac:dyDescent="0.2"/>
    <row r="30350" hidden="1" x14ac:dyDescent="0.2"/>
    <row r="30351" hidden="1" x14ac:dyDescent="0.2"/>
    <row r="30352" hidden="1" x14ac:dyDescent="0.2"/>
    <row r="30353" hidden="1" x14ac:dyDescent="0.2"/>
    <row r="30354" hidden="1" x14ac:dyDescent="0.2"/>
    <row r="30355" hidden="1" x14ac:dyDescent="0.2"/>
    <row r="30356" hidden="1" x14ac:dyDescent="0.2"/>
    <row r="30357" hidden="1" x14ac:dyDescent="0.2"/>
    <row r="30358" hidden="1" x14ac:dyDescent="0.2"/>
    <row r="30359" hidden="1" x14ac:dyDescent="0.2"/>
    <row r="30360" hidden="1" x14ac:dyDescent="0.2"/>
    <row r="30361" hidden="1" x14ac:dyDescent="0.2"/>
    <row r="30362" hidden="1" x14ac:dyDescent="0.2"/>
    <row r="30363" hidden="1" x14ac:dyDescent="0.2"/>
    <row r="30364" hidden="1" x14ac:dyDescent="0.2"/>
    <row r="30365" hidden="1" x14ac:dyDescent="0.2"/>
    <row r="30366" hidden="1" x14ac:dyDescent="0.2"/>
    <row r="30367" hidden="1" x14ac:dyDescent="0.2"/>
    <row r="30368" hidden="1" x14ac:dyDescent="0.2"/>
    <row r="30369" hidden="1" x14ac:dyDescent="0.2"/>
    <row r="30370" hidden="1" x14ac:dyDescent="0.2"/>
    <row r="30371" hidden="1" x14ac:dyDescent="0.2"/>
    <row r="30372" hidden="1" x14ac:dyDescent="0.2"/>
    <row r="30373" hidden="1" x14ac:dyDescent="0.2"/>
    <row r="30374" hidden="1" x14ac:dyDescent="0.2"/>
    <row r="30375" hidden="1" x14ac:dyDescent="0.2"/>
    <row r="30376" hidden="1" x14ac:dyDescent="0.2"/>
    <row r="30377" hidden="1" x14ac:dyDescent="0.2"/>
    <row r="30378" hidden="1" x14ac:dyDescent="0.2"/>
    <row r="30379" hidden="1" x14ac:dyDescent="0.2"/>
    <row r="30380" hidden="1" x14ac:dyDescent="0.2"/>
    <row r="30381" hidden="1" x14ac:dyDescent="0.2"/>
    <row r="30382" hidden="1" x14ac:dyDescent="0.2"/>
    <row r="30383" hidden="1" x14ac:dyDescent="0.2"/>
    <row r="30384" hidden="1" x14ac:dyDescent="0.2"/>
    <row r="30385" hidden="1" x14ac:dyDescent="0.2"/>
    <row r="30386" hidden="1" x14ac:dyDescent="0.2"/>
    <row r="30387" hidden="1" x14ac:dyDescent="0.2"/>
    <row r="30388" hidden="1" x14ac:dyDescent="0.2"/>
    <row r="30389" hidden="1" x14ac:dyDescent="0.2"/>
    <row r="30390" hidden="1" x14ac:dyDescent="0.2"/>
    <row r="30391" hidden="1" x14ac:dyDescent="0.2"/>
    <row r="30392" hidden="1" x14ac:dyDescent="0.2"/>
    <row r="30393" hidden="1" x14ac:dyDescent="0.2"/>
    <row r="30394" hidden="1" x14ac:dyDescent="0.2"/>
    <row r="30395" hidden="1" x14ac:dyDescent="0.2"/>
    <row r="30396" hidden="1" x14ac:dyDescent="0.2"/>
    <row r="30397" hidden="1" x14ac:dyDescent="0.2"/>
    <row r="30398" hidden="1" x14ac:dyDescent="0.2"/>
    <row r="30399" hidden="1" x14ac:dyDescent="0.2"/>
    <row r="30400" hidden="1" x14ac:dyDescent="0.2"/>
    <row r="30401" hidden="1" x14ac:dyDescent="0.2"/>
    <row r="30402" hidden="1" x14ac:dyDescent="0.2"/>
    <row r="30403" hidden="1" x14ac:dyDescent="0.2"/>
    <row r="30404" hidden="1" x14ac:dyDescent="0.2"/>
    <row r="30405" hidden="1" x14ac:dyDescent="0.2"/>
    <row r="30406" hidden="1" x14ac:dyDescent="0.2"/>
    <row r="30407" hidden="1" x14ac:dyDescent="0.2"/>
    <row r="30408" hidden="1" x14ac:dyDescent="0.2"/>
    <row r="30409" hidden="1" x14ac:dyDescent="0.2"/>
    <row r="30410" hidden="1" x14ac:dyDescent="0.2"/>
    <row r="30411" hidden="1" x14ac:dyDescent="0.2"/>
    <row r="30412" hidden="1" x14ac:dyDescent="0.2"/>
    <row r="30413" hidden="1" x14ac:dyDescent="0.2"/>
    <row r="30414" hidden="1" x14ac:dyDescent="0.2"/>
    <row r="30415" hidden="1" x14ac:dyDescent="0.2"/>
    <row r="30416" hidden="1" x14ac:dyDescent="0.2"/>
    <row r="30417" hidden="1" x14ac:dyDescent="0.2"/>
    <row r="30418" hidden="1" x14ac:dyDescent="0.2"/>
    <row r="30419" hidden="1" x14ac:dyDescent="0.2"/>
    <row r="30420" hidden="1" x14ac:dyDescent="0.2"/>
    <row r="30421" hidden="1" x14ac:dyDescent="0.2"/>
    <row r="30422" hidden="1" x14ac:dyDescent="0.2"/>
    <row r="30423" hidden="1" x14ac:dyDescent="0.2"/>
    <row r="30424" hidden="1" x14ac:dyDescent="0.2"/>
    <row r="30425" hidden="1" x14ac:dyDescent="0.2"/>
    <row r="30426" hidden="1" x14ac:dyDescent="0.2"/>
    <row r="30427" hidden="1" x14ac:dyDescent="0.2"/>
    <row r="30428" hidden="1" x14ac:dyDescent="0.2"/>
    <row r="30429" hidden="1" x14ac:dyDescent="0.2"/>
    <row r="30430" hidden="1" x14ac:dyDescent="0.2"/>
    <row r="30431" hidden="1" x14ac:dyDescent="0.2"/>
    <row r="30432" hidden="1" x14ac:dyDescent="0.2"/>
    <row r="30433" hidden="1" x14ac:dyDescent="0.2"/>
    <row r="30434" hidden="1" x14ac:dyDescent="0.2"/>
    <row r="30435" hidden="1" x14ac:dyDescent="0.2"/>
    <row r="30436" hidden="1" x14ac:dyDescent="0.2"/>
    <row r="30437" hidden="1" x14ac:dyDescent="0.2"/>
    <row r="30438" hidden="1" x14ac:dyDescent="0.2"/>
    <row r="30439" hidden="1" x14ac:dyDescent="0.2"/>
    <row r="30440" hidden="1" x14ac:dyDescent="0.2"/>
    <row r="30441" hidden="1" x14ac:dyDescent="0.2"/>
    <row r="30442" hidden="1" x14ac:dyDescent="0.2"/>
    <row r="30443" hidden="1" x14ac:dyDescent="0.2"/>
    <row r="30444" hidden="1" x14ac:dyDescent="0.2"/>
    <row r="30445" hidden="1" x14ac:dyDescent="0.2"/>
    <row r="30446" hidden="1" x14ac:dyDescent="0.2"/>
    <row r="30447" hidden="1" x14ac:dyDescent="0.2"/>
    <row r="30448" hidden="1" x14ac:dyDescent="0.2"/>
    <row r="30449" hidden="1" x14ac:dyDescent="0.2"/>
    <row r="30450" hidden="1" x14ac:dyDescent="0.2"/>
    <row r="30451" hidden="1" x14ac:dyDescent="0.2"/>
    <row r="30452" hidden="1" x14ac:dyDescent="0.2"/>
    <row r="30453" hidden="1" x14ac:dyDescent="0.2"/>
    <row r="30454" hidden="1" x14ac:dyDescent="0.2"/>
    <row r="30455" hidden="1" x14ac:dyDescent="0.2"/>
    <row r="30456" hidden="1" x14ac:dyDescent="0.2"/>
    <row r="30457" hidden="1" x14ac:dyDescent="0.2"/>
    <row r="30458" hidden="1" x14ac:dyDescent="0.2"/>
    <row r="30459" hidden="1" x14ac:dyDescent="0.2"/>
    <row r="30460" hidden="1" x14ac:dyDescent="0.2"/>
    <row r="30461" hidden="1" x14ac:dyDescent="0.2"/>
    <row r="30462" hidden="1" x14ac:dyDescent="0.2"/>
    <row r="30463" hidden="1" x14ac:dyDescent="0.2"/>
    <row r="30464" hidden="1" x14ac:dyDescent="0.2"/>
    <row r="30465" hidden="1" x14ac:dyDescent="0.2"/>
    <row r="30466" hidden="1" x14ac:dyDescent="0.2"/>
    <row r="30467" hidden="1" x14ac:dyDescent="0.2"/>
    <row r="30468" hidden="1" x14ac:dyDescent="0.2"/>
    <row r="30469" hidden="1" x14ac:dyDescent="0.2"/>
    <row r="30470" hidden="1" x14ac:dyDescent="0.2"/>
    <row r="30471" hidden="1" x14ac:dyDescent="0.2"/>
    <row r="30472" hidden="1" x14ac:dyDescent="0.2"/>
    <row r="30473" hidden="1" x14ac:dyDescent="0.2"/>
    <row r="30474" hidden="1" x14ac:dyDescent="0.2"/>
    <row r="30475" hidden="1" x14ac:dyDescent="0.2"/>
    <row r="30476" hidden="1" x14ac:dyDescent="0.2"/>
    <row r="30477" hidden="1" x14ac:dyDescent="0.2"/>
    <row r="30478" hidden="1" x14ac:dyDescent="0.2"/>
    <row r="30479" hidden="1" x14ac:dyDescent="0.2"/>
    <row r="30480" hidden="1" x14ac:dyDescent="0.2"/>
    <row r="30481" hidden="1" x14ac:dyDescent="0.2"/>
    <row r="30482" hidden="1" x14ac:dyDescent="0.2"/>
    <row r="30483" hidden="1" x14ac:dyDescent="0.2"/>
    <row r="30484" hidden="1" x14ac:dyDescent="0.2"/>
    <row r="30485" hidden="1" x14ac:dyDescent="0.2"/>
    <row r="30486" hidden="1" x14ac:dyDescent="0.2"/>
    <row r="30487" hidden="1" x14ac:dyDescent="0.2"/>
    <row r="30488" hidden="1" x14ac:dyDescent="0.2"/>
    <row r="30489" hidden="1" x14ac:dyDescent="0.2"/>
    <row r="30490" hidden="1" x14ac:dyDescent="0.2"/>
    <row r="30491" hidden="1" x14ac:dyDescent="0.2"/>
    <row r="30492" hidden="1" x14ac:dyDescent="0.2"/>
    <row r="30493" hidden="1" x14ac:dyDescent="0.2"/>
    <row r="30494" hidden="1" x14ac:dyDescent="0.2"/>
    <row r="30495" hidden="1" x14ac:dyDescent="0.2"/>
    <row r="30496" hidden="1" x14ac:dyDescent="0.2"/>
    <row r="30497" hidden="1" x14ac:dyDescent="0.2"/>
    <row r="30498" hidden="1" x14ac:dyDescent="0.2"/>
    <row r="30499" hidden="1" x14ac:dyDescent="0.2"/>
    <row r="30500" hidden="1" x14ac:dyDescent="0.2"/>
    <row r="30501" hidden="1" x14ac:dyDescent="0.2"/>
    <row r="30502" hidden="1" x14ac:dyDescent="0.2"/>
    <row r="30503" hidden="1" x14ac:dyDescent="0.2"/>
    <row r="30504" hidden="1" x14ac:dyDescent="0.2"/>
    <row r="30505" hidden="1" x14ac:dyDescent="0.2"/>
    <row r="30506" hidden="1" x14ac:dyDescent="0.2"/>
    <row r="30507" hidden="1" x14ac:dyDescent="0.2"/>
    <row r="30508" hidden="1" x14ac:dyDescent="0.2"/>
    <row r="30509" hidden="1" x14ac:dyDescent="0.2"/>
    <row r="30510" hidden="1" x14ac:dyDescent="0.2"/>
    <row r="30511" hidden="1" x14ac:dyDescent="0.2"/>
    <row r="30512" hidden="1" x14ac:dyDescent="0.2"/>
    <row r="30513" hidden="1" x14ac:dyDescent="0.2"/>
    <row r="30514" hidden="1" x14ac:dyDescent="0.2"/>
    <row r="30515" hidden="1" x14ac:dyDescent="0.2"/>
    <row r="30516" hidden="1" x14ac:dyDescent="0.2"/>
    <row r="30517" hidden="1" x14ac:dyDescent="0.2"/>
    <row r="30518" hidden="1" x14ac:dyDescent="0.2"/>
    <row r="30519" hidden="1" x14ac:dyDescent="0.2"/>
    <row r="30520" hidden="1" x14ac:dyDescent="0.2"/>
    <row r="30521" hidden="1" x14ac:dyDescent="0.2"/>
    <row r="30522" hidden="1" x14ac:dyDescent="0.2"/>
    <row r="30523" hidden="1" x14ac:dyDescent="0.2"/>
    <row r="30524" hidden="1" x14ac:dyDescent="0.2"/>
    <row r="30525" hidden="1" x14ac:dyDescent="0.2"/>
    <row r="30526" hidden="1" x14ac:dyDescent="0.2"/>
    <row r="30527" hidden="1" x14ac:dyDescent="0.2"/>
    <row r="30528" hidden="1" x14ac:dyDescent="0.2"/>
    <row r="30529" hidden="1" x14ac:dyDescent="0.2"/>
    <row r="30530" hidden="1" x14ac:dyDescent="0.2"/>
    <row r="30531" hidden="1" x14ac:dyDescent="0.2"/>
    <row r="30532" hidden="1" x14ac:dyDescent="0.2"/>
    <row r="30533" hidden="1" x14ac:dyDescent="0.2"/>
    <row r="30534" hidden="1" x14ac:dyDescent="0.2"/>
    <row r="30535" hidden="1" x14ac:dyDescent="0.2"/>
    <row r="30536" hidden="1" x14ac:dyDescent="0.2"/>
    <row r="30537" hidden="1" x14ac:dyDescent="0.2"/>
    <row r="30538" hidden="1" x14ac:dyDescent="0.2"/>
    <row r="30539" hidden="1" x14ac:dyDescent="0.2"/>
    <row r="30540" hidden="1" x14ac:dyDescent="0.2"/>
    <row r="30541" hidden="1" x14ac:dyDescent="0.2"/>
    <row r="30542" hidden="1" x14ac:dyDescent="0.2"/>
    <row r="30543" hidden="1" x14ac:dyDescent="0.2"/>
    <row r="30544" hidden="1" x14ac:dyDescent="0.2"/>
    <row r="30545" hidden="1" x14ac:dyDescent="0.2"/>
    <row r="30546" hidden="1" x14ac:dyDescent="0.2"/>
    <row r="30547" hidden="1" x14ac:dyDescent="0.2"/>
    <row r="30548" hidden="1" x14ac:dyDescent="0.2"/>
    <row r="30549" hidden="1" x14ac:dyDescent="0.2"/>
    <row r="30550" hidden="1" x14ac:dyDescent="0.2"/>
    <row r="30551" hidden="1" x14ac:dyDescent="0.2"/>
    <row r="30552" hidden="1" x14ac:dyDescent="0.2"/>
    <row r="30553" hidden="1" x14ac:dyDescent="0.2"/>
    <row r="30554" hidden="1" x14ac:dyDescent="0.2"/>
    <row r="30555" hidden="1" x14ac:dyDescent="0.2"/>
    <row r="30556" hidden="1" x14ac:dyDescent="0.2"/>
    <row r="30557" hidden="1" x14ac:dyDescent="0.2"/>
    <row r="30558" hidden="1" x14ac:dyDescent="0.2"/>
    <row r="30559" hidden="1" x14ac:dyDescent="0.2"/>
    <row r="30560" hidden="1" x14ac:dyDescent="0.2"/>
    <row r="30561" hidden="1" x14ac:dyDescent="0.2"/>
    <row r="30562" hidden="1" x14ac:dyDescent="0.2"/>
    <row r="30563" hidden="1" x14ac:dyDescent="0.2"/>
    <row r="30564" hidden="1" x14ac:dyDescent="0.2"/>
    <row r="30565" hidden="1" x14ac:dyDescent="0.2"/>
    <row r="30566" hidden="1" x14ac:dyDescent="0.2"/>
    <row r="30567" hidden="1" x14ac:dyDescent="0.2"/>
    <row r="30568" hidden="1" x14ac:dyDescent="0.2"/>
    <row r="30569" hidden="1" x14ac:dyDescent="0.2"/>
    <row r="30570" hidden="1" x14ac:dyDescent="0.2"/>
    <row r="30571" hidden="1" x14ac:dyDescent="0.2"/>
    <row r="30572" hidden="1" x14ac:dyDescent="0.2"/>
    <row r="30573" hidden="1" x14ac:dyDescent="0.2"/>
    <row r="30574" hidden="1" x14ac:dyDescent="0.2"/>
    <row r="30575" hidden="1" x14ac:dyDescent="0.2"/>
    <row r="30576" hidden="1" x14ac:dyDescent="0.2"/>
    <row r="30577" hidden="1" x14ac:dyDescent="0.2"/>
    <row r="30578" hidden="1" x14ac:dyDescent="0.2"/>
    <row r="30579" hidden="1" x14ac:dyDescent="0.2"/>
    <row r="30580" hidden="1" x14ac:dyDescent="0.2"/>
    <row r="30581" hidden="1" x14ac:dyDescent="0.2"/>
    <row r="30582" hidden="1" x14ac:dyDescent="0.2"/>
    <row r="30583" hidden="1" x14ac:dyDescent="0.2"/>
    <row r="30584" hidden="1" x14ac:dyDescent="0.2"/>
    <row r="30585" hidden="1" x14ac:dyDescent="0.2"/>
    <row r="30586" hidden="1" x14ac:dyDescent="0.2"/>
    <row r="30587" hidden="1" x14ac:dyDescent="0.2"/>
    <row r="30588" hidden="1" x14ac:dyDescent="0.2"/>
    <row r="30589" hidden="1" x14ac:dyDescent="0.2"/>
    <row r="30590" hidden="1" x14ac:dyDescent="0.2"/>
    <row r="30591" hidden="1" x14ac:dyDescent="0.2"/>
    <row r="30592" hidden="1" x14ac:dyDescent="0.2"/>
    <row r="30593" hidden="1" x14ac:dyDescent="0.2"/>
    <row r="30594" hidden="1" x14ac:dyDescent="0.2"/>
    <row r="30595" hidden="1" x14ac:dyDescent="0.2"/>
    <row r="30596" hidden="1" x14ac:dyDescent="0.2"/>
    <row r="30597" hidden="1" x14ac:dyDescent="0.2"/>
    <row r="30598" hidden="1" x14ac:dyDescent="0.2"/>
    <row r="30599" hidden="1" x14ac:dyDescent="0.2"/>
    <row r="30600" hidden="1" x14ac:dyDescent="0.2"/>
    <row r="30601" hidden="1" x14ac:dyDescent="0.2"/>
    <row r="30602" hidden="1" x14ac:dyDescent="0.2"/>
    <row r="30603" hidden="1" x14ac:dyDescent="0.2"/>
    <row r="30604" hidden="1" x14ac:dyDescent="0.2"/>
    <row r="30605" hidden="1" x14ac:dyDescent="0.2"/>
    <row r="30606" hidden="1" x14ac:dyDescent="0.2"/>
    <row r="30607" hidden="1" x14ac:dyDescent="0.2"/>
    <row r="30608" hidden="1" x14ac:dyDescent="0.2"/>
    <row r="30609" hidden="1" x14ac:dyDescent="0.2"/>
    <row r="30610" hidden="1" x14ac:dyDescent="0.2"/>
    <row r="30611" hidden="1" x14ac:dyDescent="0.2"/>
    <row r="30612" hidden="1" x14ac:dyDescent="0.2"/>
    <row r="30613" hidden="1" x14ac:dyDescent="0.2"/>
    <row r="30614" hidden="1" x14ac:dyDescent="0.2"/>
    <row r="30615" hidden="1" x14ac:dyDescent="0.2"/>
    <row r="30616" hidden="1" x14ac:dyDescent="0.2"/>
    <row r="30617" hidden="1" x14ac:dyDescent="0.2"/>
    <row r="30618" hidden="1" x14ac:dyDescent="0.2"/>
    <row r="30619" hidden="1" x14ac:dyDescent="0.2"/>
    <row r="30620" hidden="1" x14ac:dyDescent="0.2"/>
    <row r="30621" hidden="1" x14ac:dyDescent="0.2"/>
    <row r="30622" hidden="1" x14ac:dyDescent="0.2"/>
    <row r="30623" hidden="1" x14ac:dyDescent="0.2"/>
    <row r="30624" hidden="1" x14ac:dyDescent="0.2"/>
    <row r="30625" hidden="1" x14ac:dyDescent="0.2"/>
    <row r="30626" hidden="1" x14ac:dyDescent="0.2"/>
    <row r="30627" hidden="1" x14ac:dyDescent="0.2"/>
    <row r="30628" hidden="1" x14ac:dyDescent="0.2"/>
    <row r="30629" hidden="1" x14ac:dyDescent="0.2"/>
    <row r="30630" hidden="1" x14ac:dyDescent="0.2"/>
    <row r="30631" hidden="1" x14ac:dyDescent="0.2"/>
    <row r="30632" hidden="1" x14ac:dyDescent="0.2"/>
    <row r="30633" hidden="1" x14ac:dyDescent="0.2"/>
    <row r="30634" hidden="1" x14ac:dyDescent="0.2"/>
    <row r="30635" hidden="1" x14ac:dyDescent="0.2"/>
    <row r="30636" hidden="1" x14ac:dyDescent="0.2"/>
    <row r="30637" hidden="1" x14ac:dyDescent="0.2"/>
    <row r="30638" hidden="1" x14ac:dyDescent="0.2"/>
    <row r="30639" hidden="1" x14ac:dyDescent="0.2"/>
    <row r="30640" hidden="1" x14ac:dyDescent="0.2"/>
    <row r="30641" hidden="1" x14ac:dyDescent="0.2"/>
    <row r="30642" hidden="1" x14ac:dyDescent="0.2"/>
    <row r="30643" hidden="1" x14ac:dyDescent="0.2"/>
    <row r="30644" hidden="1" x14ac:dyDescent="0.2"/>
    <row r="30645" hidden="1" x14ac:dyDescent="0.2"/>
    <row r="30646" hidden="1" x14ac:dyDescent="0.2"/>
    <row r="30647" hidden="1" x14ac:dyDescent="0.2"/>
    <row r="30648" hidden="1" x14ac:dyDescent="0.2"/>
    <row r="30649" hidden="1" x14ac:dyDescent="0.2"/>
    <row r="30650" hidden="1" x14ac:dyDescent="0.2"/>
    <row r="30651" hidden="1" x14ac:dyDescent="0.2"/>
    <row r="30652" hidden="1" x14ac:dyDescent="0.2"/>
    <row r="30653" hidden="1" x14ac:dyDescent="0.2"/>
    <row r="30654" hidden="1" x14ac:dyDescent="0.2"/>
    <row r="30655" hidden="1" x14ac:dyDescent="0.2"/>
    <row r="30656" hidden="1" x14ac:dyDescent="0.2"/>
    <row r="30657" hidden="1" x14ac:dyDescent="0.2"/>
    <row r="30658" hidden="1" x14ac:dyDescent="0.2"/>
    <row r="30659" hidden="1" x14ac:dyDescent="0.2"/>
    <row r="30660" hidden="1" x14ac:dyDescent="0.2"/>
    <row r="30661" hidden="1" x14ac:dyDescent="0.2"/>
    <row r="30662" hidden="1" x14ac:dyDescent="0.2"/>
    <row r="30663" hidden="1" x14ac:dyDescent="0.2"/>
    <row r="30664" hidden="1" x14ac:dyDescent="0.2"/>
    <row r="30665" hidden="1" x14ac:dyDescent="0.2"/>
    <row r="30666" hidden="1" x14ac:dyDescent="0.2"/>
    <row r="30667" hidden="1" x14ac:dyDescent="0.2"/>
    <row r="30668" hidden="1" x14ac:dyDescent="0.2"/>
    <row r="30669" hidden="1" x14ac:dyDescent="0.2"/>
    <row r="30670" hidden="1" x14ac:dyDescent="0.2"/>
    <row r="30671" hidden="1" x14ac:dyDescent="0.2"/>
    <row r="30672" hidden="1" x14ac:dyDescent="0.2"/>
    <row r="30673" hidden="1" x14ac:dyDescent="0.2"/>
    <row r="30674" hidden="1" x14ac:dyDescent="0.2"/>
    <row r="30675" hidden="1" x14ac:dyDescent="0.2"/>
    <row r="30676" hidden="1" x14ac:dyDescent="0.2"/>
    <row r="30677" hidden="1" x14ac:dyDescent="0.2"/>
    <row r="30678" hidden="1" x14ac:dyDescent="0.2"/>
    <row r="30679" hidden="1" x14ac:dyDescent="0.2"/>
    <row r="30680" hidden="1" x14ac:dyDescent="0.2"/>
    <row r="30681" hidden="1" x14ac:dyDescent="0.2"/>
    <row r="30682" hidden="1" x14ac:dyDescent="0.2"/>
    <row r="30683" hidden="1" x14ac:dyDescent="0.2"/>
    <row r="30684" hidden="1" x14ac:dyDescent="0.2"/>
    <row r="30685" hidden="1" x14ac:dyDescent="0.2"/>
    <row r="30686" hidden="1" x14ac:dyDescent="0.2"/>
    <row r="30687" hidden="1" x14ac:dyDescent="0.2"/>
    <row r="30688" hidden="1" x14ac:dyDescent="0.2"/>
    <row r="30689" hidden="1" x14ac:dyDescent="0.2"/>
    <row r="30690" hidden="1" x14ac:dyDescent="0.2"/>
    <row r="30691" hidden="1" x14ac:dyDescent="0.2"/>
    <row r="30692" hidden="1" x14ac:dyDescent="0.2"/>
    <row r="30693" hidden="1" x14ac:dyDescent="0.2"/>
    <row r="30694" hidden="1" x14ac:dyDescent="0.2"/>
    <row r="30695" hidden="1" x14ac:dyDescent="0.2"/>
    <row r="30696" hidden="1" x14ac:dyDescent="0.2"/>
    <row r="30697" hidden="1" x14ac:dyDescent="0.2"/>
    <row r="30698" hidden="1" x14ac:dyDescent="0.2"/>
    <row r="30699" hidden="1" x14ac:dyDescent="0.2"/>
    <row r="30700" hidden="1" x14ac:dyDescent="0.2"/>
    <row r="30701" hidden="1" x14ac:dyDescent="0.2"/>
    <row r="30702" hidden="1" x14ac:dyDescent="0.2"/>
    <row r="30703" hidden="1" x14ac:dyDescent="0.2"/>
    <row r="30704" hidden="1" x14ac:dyDescent="0.2"/>
    <row r="30705" hidden="1" x14ac:dyDescent="0.2"/>
    <row r="30706" hidden="1" x14ac:dyDescent="0.2"/>
    <row r="30707" hidden="1" x14ac:dyDescent="0.2"/>
    <row r="30708" hidden="1" x14ac:dyDescent="0.2"/>
    <row r="30709" hidden="1" x14ac:dyDescent="0.2"/>
    <row r="30710" hidden="1" x14ac:dyDescent="0.2"/>
    <row r="30711" hidden="1" x14ac:dyDescent="0.2"/>
    <row r="30712" hidden="1" x14ac:dyDescent="0.2"/>
    <row r="30713" hidden="1" x14ac:dyDescent="0.2"/>
    <row r="30714" hidden="1" x14ac:dyDescent="0.2"/>
    <row r="30715" hidden="1" x14ac:dyDescent="0.2"/>
    <row r="30716" hidden="1" x14ac:dyDescent="0.2"/>
    <row r="30717" hidden="1" x14ac:dyDescent="0.2"/>
    <row r="30718" hidden="1" x14ac:dyDescent="0.2"/>
    <row r="30719" hidden="1" x14ac:dyDescent="0.2"/>
    <row r="30720" hidden="1" x14ac:dyDescent="0.2"/>
    <row r="30721" hidden="1" x14ac:dyDescent="0.2"/>
    <row r="30722" hidden="1" x14ac:dyDescent="0.2"/>
    <row r="30723" hidden="1" x14ac:dyDescent="0.2"/>
    <row r="30724" hidden="1" x14ac:dyDescent="0.2"/>
    <row r="30725" hidden="1" x14ac:dyDescent="0.2"/>
    <row r="30726" hidden="1" x14ac:dyDescent="0.2"/>
    <row r="30727" hidden="1" x14ac:dyDescent="0.2"/>
    <row r="30728" hidden="1" x14ac:dyDescent="0.2"/>
    <row r="30729" hidden="1" x14ac:dyDescent="0.2"/>
    <row r="30730" hidden="1" x14ac:dyDescent="0.2"/>
    <row r="30731" hidden="1" x14ac:dyDescent="0.2"/>
    <row r="30732" hidden="1" x14ac:dyDescent="0.2"/>
    <row r="30733" hidden="1" x14ac:dyDescent="0.2"/>
    <row r="30734" hidden="1" x14ac:dyDescent="0.2"/>
    <row r="30735" hidden="1" x14ac:dyDescent="0.2"/>
    <row r="30736" hidden="1" x14ac:dyDescent="0.2"/>
    <row r="30737" hidden="1" x14ac:dyDescent="0.2"/>
    <row r="30738" hidden="1" x14ac:dyDescent="0.2"/>
    <row r="30739" hidden="1" x14ac:dyDescent="0.2"/>
    <row r="30740" hidden="1" x14ac:dyDescent="0.2"/>
    <row r="30741" hidden="1" x14ac:dyDescent="0.2"/>
    <row r="30742" hidden="1" x14ac:dyDescent="0.2"/>
    <row r="30743" hidden="1" x14ac:dyDescent="0.2"/>
    <row r="30744" hidden="1" x14ac:dyDescent="0.2"/>
    <row r="30745" hidden="1" x14ac:dyDescent="0.2"/>
    <row r="30746" hidden="1" x14ac:dyDescent="0.2"/>
    <row r="30747" hidden="1" x14ac:dyDescent="0.2"/>
    <row r="30748" hidden="1" x14ac:dyDescent="0.2"/>
    <row r="30749" hidden="1" x14ac:dyDescent="0.2"/>
    <row r="30750" hidden="1" x14ac:dyDescent="0.2"/>
    <row r="30751" hidden="1" x14ac:dyDescent="0.2"/>
    <row r="30752" hidden="1" x14ac:dyDescent="0.2"/>
    <row r="30753" hidden="1" x14ac:dyDescent="0.2"/>
    <row r="30754" hidden="1" x14ac:dyDescent="0.2"/>
    <row r="30755" hidden="1" x14ac:dyDescent="0.2"/>
    <row r="30756" hidden="1" x14ac:dyDescent="0.2"/>
    <row r="30757" hidden="1" x14ac:dyDescent="0.2"/>
    <row r="30758" hidden="1" x14ac:dyDescent="0.2"/>
    <row r="30759" hidden="1" x14ac:dyDescent="0.2"/>
    <row r="30760" hidden="1" x14ac:dyDescent="0.2"/>
    <row r="30761" hidden="1" x14ac:dyDescent="0.2"/>
    <row r="30762" hidden="1" x14ac:dyDescent="0.2"/>
    <row r="30763" hidden="1" x14ac:dyDescent="0.2"/>
    <row r="30764" hidden="1" x14ac:dyDescent="0.2"/>
    <row r="30765" hidden="1" x14ac:dyDescent="0.2"/>
    <row r="30766" hidden="1" x14ac:dyDescent="0.2"/>
    <row r="30767" hidden="1" x14ac:dyDescent="0.2"/>
    <row r="30768" hidden="1" x14ac:dyDescent="0.2"/>
    <row r="30769" hidden="1" x14ac:dyDescent="0.2"/>
    <row r="30770" hidden="1" x14ac:dyDescent="0.2"/>
    <row r="30771" hidden="1" x14ac:dyDescent="0.2"/>
    <row r="30772" hidden="1" x14ac:dyDescent="0.2"/>
    <row r="30773" hidden="1" x14ac:dyDescent="0.2"/>
    <row r="30774" hidden="1" x14ac:dyDescent="0.2"/>
    <row r="30775" hidden="1" x14ac:dyDescent="0.2"/>
    <row r="30776" hidden="1" x14ac:dyDescent="0.2"/>
    <row r="30777" hidden="1" x14ac:dyDescent="0.2"/>
    <row r="30778" hidden="1" x14ac:dyDescent="0.2"/>
    <row r="30779" hidden="1" x14ac:dyDescent="0.2"/>
    <row r="30780" hidden="1" x14ac:dyDescent="0.2"/>
    <row r="30781" hidden="1" x14ac:dyDescent="0.2"/>
    <row r="30782" hidden="1" x14ac:dyDescent="0.2"/>
    <row r="30783" hidden="1" x14ac:dyDescent="0.2"/>
    <row r="30784" hidden="1" x14ac:dyDescent="0.2"/>
    <row r="30785" hidden="1" x14ac:dyDescent="0.2"/>
    <row r="30786" hidden="1" x14ac:dyDescent="0.2"/>
    <row r="30787" hidden="1" x14ac:dyDescent="0.2"/>
    <row r="30788" hidden="1" x14ac:dyDescent="0.2"/>
    <row r="30789" hidden="1" x14ac:dyDescent="0.2"/>
    <row r="30790" hidden="1" x14ac:dyDescent="0.2"/>
    <row r="30791" hidden="1" x14ac:dyDescent="0.2"/>
    <row r="30792" hidden="1" x14ac:dyDescent="0.2"/>
    <row r="30793" hidden="1" x14ac:dyDescent="0.2"/>
    <row r="30794" hidden="1" x14ac:dyDescent="0.2"/>
    <row r="30795" hidden="1" x14ac:dyDescent="0.2"/>
    <row r="30796" hidden="1" x14ac:dyDescent="0.2"/>
    <row r="30797" hidden="1" x14ac:dyDescent="0.2"/>
    <row r="30798" hidden="1" x14ac:dyDescent="0.2"/>
    <row r="30799" hidden="1" x14ac:dyDescent="0.2"/>
    <row r="30800" hidden="1" x14ac:dyDescent="0.2"/>
    <row r="30801" hidden="1" x14ac:dyDescent="0.2"/>
    <row r="30802" hidden="1" x14ac:dyDescent="0.2"/>
    <row r="30803" hidden="1" x14ac:dyDescent="0.2"/>
    <row r="30804" hidden="1" x14ac:dyDescent="0.2"/>
    <row r="30805" hidden="1" x14ac:dyDescent="0.2"/>
    <row r="30806" hidden="1" x14ac:dyDescent="0.2"/>
    <row r="30807" hidden="1" x14ac:dyDescent="0.2"/>
    <row r="30808" hidden="1" x14ac:dyDescent="0.2"/>
    <row r="30809" hidden="1" x14ac:dyDescent="0.2"/>
    <row r="30810" hidden="1" x14ac:dyDescent="0.2"/>
    <row r="30811" hidden="1" x14ac:dyDescent="0.2"/>
    <row r="30812" hidden="1" x14ac:dyDescent="0.2"/>
    <row r="30813" hidden="1" x14ac:dyDescent="0.2"/>
    <row r="30814" hidden="1" x14ac:dyDescent="0.2"/>
    <row r="30815" hidden="1" x14ac:dyDescent="0.2"/>
    <row r="30816" hidden="1" x14ac:dyDescent="0.2"/>
    <row r="30817" hidden="1" x14ac:dyDescent="0.2"/>
    <row r="30818" hidden="1" x14ac:dyDescent="0.2"/>
    <row r="30819" hidden="1" x14ac:dyDescent="0.2"/>
    <row r="30820" hidden="1" x14ac:dyDescent="0.2"/>
    <row r="30821" hidden="1" x14ac:dyDescent="0.2"/>
    <row r="30822" hidden="1" x14ac:dyDescent="0.2"/>
    <row r="30823" hidden="1" x14ac:dyDescent="0.2"/>
    <row r="30824" hidden="1" x14ac:dyDescent="0.2"/>
    <row r="30825" hidden="1" x14ac:dyDescent="0.2"/>
    <row r="30826" hidden="1" x14ac:dyDescent="0.2"/>
    <row r="30827" hidden="1" x14ac:dyDescent="0.2"/>
    <row r="30828" hidden="1" x14ac:dyDescent="0.2"/>
    <row r="30829" hidden="1" x14ac:dyDescent="0.2"/>
    <row r="30830" hidden="1" x14ac:dyDescent="0.2"/>
    <row r="30831" hidden="1" x14ac:dyDescent="0.2"/>
    <row r="30832" hidden="1" x14ac:dyDescent="0.2"/>
    <row r="30833" hidden="1" x14ac:dyDescent="0.2"/>
    <row r="30834" hidden="1" x14ac:dyDescent="0.2"/>
    <row r="30835" hidden="1" x14ac:dyDescent="0.2"/>
    <row r="30836" hidden="1" x14ac:dyDescent="0.2"/>
    <row r="30837" hidden="1" x14ac:dyDescent="0.2"/>
    <row r="30838" hidden="1" x14ac:dyDescent="0.2"/>
    <row r="30839" hidden="1" x14ac:dyDescent="0.2"/>
    <row r="30840" hidden="1" x14ac:dyDescent="0.2"/>
    <row r="30841" hidden="1" x14ac:dyDescent="0.2"/>
    <row r="30842" hidden="1" x14ac:dyDescent="0.2"/>
    <row r="30843" hidden="1" x14ac:dyDescent="0.2"/>
    <row r="30844" hidden="1" x14ac:dyDescent="0.2"/>
    <row r="30845" hidden="1" x14ac:dyDescent="0.2"/>
    <row r="30846" hidden="1" x14ac:dyDescent="0.2"/>
    <row r="30847" hidden="1" x14ac:dyDescent="0.2"/>
    <row r="30848" hidden="1" x14ac:dyDescent="0.2"/>
    <row r="30849" hidden="1" x14ac:dyDescent="0.2"/>
    <row r="30850" hidden="1" x14ac:dyDescent="0.2"/>
    <row r="30851" hidden="1" x14ac:dyDescent="0.2"/>
    <row r="30852" hidden="1" x14ac:dyDescent="0.2"/>
    <row r="30853" hidden="1" x14ac:dyDescent="0.2"/>
    <row r="30854" hidden="1" x14ac:dyDescent="0.2"/>
    <row r="30855" hidden="1" x14ac:dyDescent="0.2"/>
    <row r="30856" hidden="1" x14ac:dyDescent="0.2"/>
    <row r="30857" hidden="1" x14ac:dyDescent="0.2"/>
    <row r="30858" hidden="1" x14ac:dyDescent="0.2"/>
    <row r="30859" hidden="1" x14ac:dyDescent="0.2"/>
    <row r="30860" hidden="1" x14ac:dyDescent="0.2"/>
    <row r="30861" hidden="1" x14ac:dyDescent="0.2"/>
    <row r="30862" hidden="1" x14ac:dyDescent="0.2"/>
    <row r="30863" hidden="1" x14ac:dyDescent="0.2"/>
    <row r="30864" hidden="1" x14ac:dyDescent="0.2"/>
    <row r="30865" hidden="1" x14ac:dyDescent="0.2"/>
    <row r="30866" hidden="1" x14ac:dyDescent="0.2"/>
    <row r="30867" hidden="1" x14ac:dyDescent="0.2"/>
    <row r="30868" hidden="1" x14ac:dyDescent="0.2"/>
    <row r="30869" hidden="1" x14ac:dyDescent="0.2"/>
    <row r="30870" hidden="1" x14ac:dyDescent="0.2"/>
    <row r="30871" hidden="1" x14ac:dyDescent="0.2"/>
    <row r="30872" hidden="1" x14ac:dyDescent="0.2"/>
    <row r="30873" hidden="1" x14ac:dyDescent="0.2"/>
    <row r="30874" hidden="1" x14ac:dyDescent="0.2"/>
    <row r="30875" hidden="1" x14ac:dyDescent="0.2"/>
    <row r="30876" hidden="1" x14ac:dyDescent="0.2"/>
    <row r="30877" hidden="1" x14ac:dyDescent="0.2"/>
    <row r="30878" hidden="1" x14ac:dyDescent="0.2"/>
    <row r="30879" hidden="1" x14ac:dyDescent="0.2"/>
    <row r="30880" hidden="1" x14ac:dyDescent="0.2"/>
    <row r="30881" hidden="1" x14ac:dyDescent="0.2"/>
    <row r="30882" hidden="1" x14ac:dyDescent="0.2"/>
    <row r="30883" hidden="1" x14ac:dyDescent="0.2"/>
    <row r="30884" hidden="1" x14ac:dyDescent="0.2"/>
    <row r="30885" hidden="1" x14ac:dyDescent="0.2"/>
    <row r="30886" hidden="1" x14ac:dyDescent="0.2"/>
    <row r="30887" hidden="1" x14ac:dyDescent="0.2"/>
    <row r="30888" hidden="1" x14ac:dyDescent="0.2"/>
    <row r="30889" hidden="1" x14ac:dyDescent="0.2"/>
    <row r="30890" hidden="1" x14ac:dyDescent="0.2"/>
    <row r="30891" hidden="1" x14ac:dyDescent="0.2"/>
    <row r="30892" hidden="1" x14ac:dyDescent="0.2"/>
    <row r="30893" hidden="1" x14ac:dyDescent="0.2"/>
    <row r="30894" hidden="1" x14ac:dyDescent="0.2"/>
    <row r="30895" hidden="1" x14ac:dyDescent="0.2"/>
    <row r="30896" hidden="1" x14ac:dyDescent="0.2"/>
    <row r="30897" hidden="1" x14ac:dyDescent="0.2"/>
    <row r="30898" hidden="1" x14ac:dyDescent="0.2"/>
    <row r="30899" hidden="1" x14ac:dyDescent="0.2"/>
    <row r="30900" hidden="1" x14ac:dyDescent="0.2"/>
    <row r="30901" hidden="1" x14ac:dyDescent="0.2"/>
    <row r="30902" hidden="1" x14ac:dyDescent="0.2"/>
    <row r="30903" hidden="1" x14ac:dyDescent="0.2"/>
    <row r="30904" hidden="1" x14ac:dyDescent="0.2"/>
    <row r="30905" hidden="1" x14ac:dyDescent="0.2"/>
    <row r="30906" hidden="1" x14ac:dyDescent="0.2"/>
    <row r="30907" hidden="1" x14ac:dyDescent="0.2"/>
    <row r="30908" hidden="1" x14ac:dyDescent="0.2"/>
    <row r="30909" hidden="1" x14ac:dyDescent="0.2"/>
    <row r="30910" hidden="1" x14ac:dyDescent="0.2"/>
    <row r="30911" hidden="1" x14ac:dyDescent="0.2"/>
    <row r="30912" hidden="1" x14ac:dyDescent="0.2"/>
    <row r="30913" hidden="1" x14ac:dyDescent="0.2"/>
    <row r="30914" hidden="1" x14ac:dyDescent="0.2"/>
    <row r="30915" hidden="1" x14ac:dyDescent="0.2"/>
    <row r="30916" hidden="1" x14ac:dyDescent="0.2"/>
    <row r="30917" hidden="1" x14ac:dyDescent="0.2"/>
    <row r="30918" hidden="1" x14ac:dyDescent="0.2"/>
    <row r="30919" hidden="1" x14ac:dyDescent="0.2"/>
    <row r="30920" hidden="1" x14ac:dyDescent="0.2"/>
    <row r="30921" hidden="1" x14ac:dyDescent="0.2"/>
    <row r="30922" hidden="1" x14ac:dyDescent="0.2"/>
    <row r="30923" hidden="1" x14ac:dyDescent="0.2"/>
    <row r="30924" hidden="1" x14ac:dyDescent="0.2"/>
    <row r="30925" hidden="1" x14ac:dyDescent="0.2"/>
    <row r="30926" hidden="1" x14ac:dyDescent="0.2"/>
    <row r="30927" hidden="1" x14ac:dyDescent="0.2"/>
    <row r="30928" hidden="1" x14ac:dyDescent="0.2"/>
    <row r="30929" hidden="1" x14ac:dyDescent="0.2"/>
    <row r="30930" hidden="1" x14ac:dyDescent="0.2"/>
    <row r="30931" hidden="1" x14ac:dyDescent="0.2"/>
    <row r="30932" hidden="1" x14ac:dyDescent="0.2"/>
    <row r="30933" hidden="1" x14ac:dyDescent="0.2"/>
    <row r="30934" hidden="1" x14ac:dyDescent="0.2"/>
    <row r="30935" hidden="1" x14ac:dyDescent="0.2"/>
    <row r="30936" hidden="1" x14ac:dyDescent="0.2"/>
    <row r="30937" hidden="1" x14ac:dyDescent="0.2"/>
    <row r="30938" hidden="1" x14ac:dyDescent="0.2"/>
    <row r="30939" hidden="1" x14ac:dyDescent="0.2"/>
    <row r="30940" hidden="1" x14ac:dyDescent="0.2"/>
    <row r="30941" hidden="1" x14ac:dyDescent="0.2"/>
    <row r="30942" hidden="1" x14ac:dyDescent="0.2"/>
    <row r="30943" hidden="1" x14ac:dyDescent="0.2"/>
    <row r="30944" hidden="1" x14ac:dyDescent="0.2"/>
    <row r="30945" hidden="1" x14ac:dyDescent="0.2"/>
    <row r="30946" hidden="1" x14ac:dyDescent="0.2"/>
    <row r="30947" hidden="1" x14ac:dyDescent="0.2"/>
    <row r="30948" hidden="1" x14ac:dyDescent="0.2"/>
    <row r="30949" hidden="1" x14ac:dyDescent="0.2"/>
    <row r="30950" hidden="1" x14ac:dyDescent="0.2"/>
    <row r="30951" hidden="1" x14ac:dyDescent="0.2"/>
    <row r="30952" hidden="1" x14ac:dyDescent="0.2"/>
    <row r="30953" hidden="1" x14ac:dyDescent="0.2"/>
    <row r="30954" hidden="1" x14ac:dyDescent="0.2"/>
    <row r="30955" hidden="1" x14ac:dyDescent="0.2"/>
    <row r="30956" hidden="1" x14ac:dyDescent="0.2"/>
    <row r="30957" hidden="1" x14ac:dyDescent="0.2"/>
    <row r="30958" hidden="1" x14ac:dyDescent="0.2"/>
    <row r="30959" hidden="1" x14ac:dyDescent="0.2"/>
    <row r="30960" hidden="1" x14ac:dyDescent="0.2"/>
    <row r="30961" hidden="1" x14ac:dyDescent="0.2"/>
    <row r="30962" hidden="1" x14ac:dyDescent="0.2"/>
    <row r="30963" hidden="1" x14ac:dyDescent="0.2"/>
    <row r="30964" hidden="1" x14ac:dyDescent="0.2"/>
    <row r="30965" hidden="1" x14ac:dyDescent="0.2"/>
    <row r="30966" hidden="1" x14ac:dyDescent="0.2"/>
    <row r="30967" hidden="1" x14ac:dyDescent="0.2"/>
    <row r="30968" hidden="1" x14ac:dyDescent="0.2"/>
    <row r="30969" hidden="1" x14ac:dyDescent="0.2"/>
    <row r="30970" hidden="1" x14ac:dyDescent="0.2"/>
    <row r="30971" hidden="1" x14ac:dyDescent="0.2"/>
    <row r="30972" hidden="1" x14ac:dyDescent="0.2"/>
    <row r="30973" hidden="1" x14ac:dyDescent="0.2"/>
    <row r="30974" hidden="1" x14ac:dyDescent="0.2"/>
    <row r="30975" hidden="1" x14ac:dyDescent="0.2"/>
    <row r="30976" hidden="1" x14ac:dyDescent="0.2"/>
    <row r="30977" hidden="1" x14ac:dyDescent="0.2"/>
    <row r="30978" hidden="1" x14ac:dyDescent="0.2"/>
    <row r="30979" hidden="1" x14ac:dyDescent="0.2"/>
    <row r="30980" hidden="1" x14ac:dyDescent="0.2"/>
    <row r="30981" hidden="1" x14ac:dyDescent="0.2"/>
    <row r="30982" hidden="1" x14ac:dyDescent="0.2"/>
    <row r="30983" hidden="1" x14ac:dyDescent="0.2"/>
    <row r="30984" hidden="1" x14ac:dyDescent="0.2"/>
    <row r="30985" hidden="1" x14ac:dyDescent="0.2"/>
    <row r="30986" hidden="1" x14ac:dyDescent="0.2"/>
    <row r="30987" hidden="1" x14ac:dyDescent="0.2"/>
    <row r="30988" hidden="1" x14ac:dyDescent="0.2"/>
    <row r="30989" hidden="1" x14ac:dyDescent="0.2"/>
    <row r="30990" hidden="1" x14ac:dyDescent="0.2"/>
    <row r="30991" hidden="1" x14ac:dyDescent="0.2"/>
    <row r="30992" hidden="1" x14ac:dyDescent="0.2"/>
    <row r="30993" hidden="1" x14ac:dyDescent="0.2"/>
    <row r="30994" hidden="1" x14ac:dyDescent="0.2"/>
    <row r="30995" hidden="1" x14ac:dyDescent="0.2"/>
    <row r="30996" hidden="1" x14ac:dyDescent="0.2"/>
    <row r="30997" hidden="1" x14ac:dyDescent="0.2"/>
    <row r="30998" hidden="1" x14ac:dyDescent="0.2"/>
    <row r="30999" hidden="1" x14ac:dyDescent="0.2"/>
    <row r="31000" hidden="1" x14ac:dyDescent="0.2"/>
    <row r="31001" hidden="1" x14ac:dyDescent="0.2"/>
    <row r="31002" hidden="1" x14ac:dyDescent="0.2"/>
    <row r="31003" hidden="1" x14ac:dyDescent="0.2"/>
    <row r="31004" hidden="1" x14ac:dyDescent="0.2"/>
    <row r="31005" hidden="1" x14ac:dyDescent="0.2"/>
    <row r="31006" hidden="1" x14ac:dyDescent="0.2"/>
    <row r="31007" hidden="1" x14ac:dyDescent="0.2"/>
    <row r="31008" hidden="1" x14ac:dyDescent="0.2"/>
    <row r="31009" hidden="1" x14ac:dyDescent="0.2"/>
    <row r="31010" hidden="1" x14ac:dyDescent="0.2"/>
    <row r="31011" hidden="1" x14ac:dyDescent="0.2"/>
    <row r="31012" hidden="1" x14ac:dyDescent="0.2"/>
    <row r="31013" hidden="1" x14ac:dyDescent="0.2"/>
    <row r="31014" hidden="1" x14ac:dyDescent="0.2"/>
    <row r="31015" hidden="1" x14ac:dyDescent="0.2"/>
    <row r="31016" hidden="1" x14ac:dyDescent="0.2"/>
    <row r="31017" hidden="1" x14ac:dyDescent="0.2"/>
    <row r="31018" hidden="1" x14ac:dyDescent="0.2"/>
    <row r="31019" hidden="1" x14ac:dyDescent="0.2"/>
    <row r="31020" hidden="1" x14ac:dyDescent="0.2"/>
    <row r="31021" hidden="1" x14ac:dyDescent="0.2"/>
    <row r="31022" hidden="1" x14ac:dyDescent="0.2"/>
    <row r="31023" hidden="1" x14ac:dyDescent="0.2"/>
    <row r="31024" hidden="1" x14ac:dyDescent="0.2"/>
    <row r="31025" hidden="1" x14ac:dyDescent="0.2"/>
    <row r="31026" hidden="1" x14ac:dyDescent="0.2"/>
    <row r="31027" hidden="1" x14ac:dyDescent="0.2"/>
    <row r="31028" hidden="1" x14ac:dyDescent="0.2"/>
    <row r="31029" hidden="1" x14ac:dyDescent="0.2"/>
    <row r="31030" hidden="1" x14ac:dyDescent="0.2"/>
    <row r="31031" hidden="1" x14ac:dyDescent="0.2"/>
    <row r="31032" hidden="1" x14ac:dyDescent="0.2"/>
    <row r="31033" hidden="1" x14ac:dyDescent="0.2"/>
    <row r="31034" hidden="1" x14ac:dyDescent="0.2"/>
    <row r="31035" hidden="1" x14ac:dyDescent="0.2"/>
    <row r="31036" hidden="1" x14ac:dyDescent="0.2"/>
    <row r="31037" hidden="1" x14ac:dyDescent="0.2"/>
    <row r="31038" hidden="1" x14ac:dyDescent="0.2"/>
    <row r="31039" hidden="1" x14ac:dyDescent="0.2"/>
    <row r="31040" hidden="1" x14ac:dyDescent="0.2"/>
    <row r="31041" hidden="1" x14ac:dyDescent="0.2"/>
    <row r="31042" hidden="1" x14ac:dyDescent="0.2"/>
    <row r="31043" hidden="1" x14ac:dyDescent="0.2"/>
    <row r="31044" hidden="1" x14ac:dyDescent="0.2"/>
    <row r="31045" hidden="1" x14ac:dyDescent="0.2"/>
    <row r="31046" hidden="1" x14ac:dyDescent="0.2"/>
    <row r="31047" hidden="1" x14ac:dyDescent="0.2"/>
    <row r="31048" hidden="1" x14ac:dyDescent="0.2"/>
    <row r="31049" hidden="1" x14ac:dyDescent="0.2"/>
    <row r="31050" hidden="1" x14ac:dyDescent="0.2"/>
    <row r="31051" hidden="1" x14ac:dyDescent="0.2"/>
    <row r="31052" hidden="1" x14ac:dyDescent="0.2"/>
    <row r="31053" hidden="1" x14ac:dyDescent="0.2"/>
    <row r="31054" hidden="1" x14ac:dyDescent="0.2"/>
    <row r="31055" hidden="1" x14ac:dyDescent="0.2"/>
    <row r="31056" hidden="1" x14ac:dyDescent="0.2"/>
    <row r="31057" hidden="1" x14ac:dyDescent="0.2"/>
    <row r="31058" hidden="1" x14ac:dyDescent="0.2"/>
    <row r="31059" hidden="1" x14ac:dyDescent="0.2"/>
    <row r="31060" hidden="1" x14ac:dyDescent="0.2"/>
    <row r="31061" hidden="1" x14ac:dyDescent="0.2"/>
    <row r="31062" hidden="1" x14ac:dyDescent="0.2"/>
    <row r="31063" hidden="1" x14ac:dyDescent="0.2"/>
    <row r="31064" hidden="1" x14ac:dyDescent="0.2"/>
    <row r="31065" hidden="1" x14ac:dyDescent="0.2"/>
    <row r="31066" hidden="1" x14ac:dyDescent="0.2"/>
    <row r="31067" hidden="1" x14ac:dyDescent="0.2"/>
    <row r="31068" hidden="1" x14ac:dyDescent="0.2"/>
    <row r="31069" hidden="1" x14ac:dyDescent="0.2"/>
    <row r="31070" hidden="1" x14ac:dyDescent="0.2"/>
    <row r="31071" hidden="1" x14ac:dyDescent="0.2"/>
    <row r="31072" hidden="1" x14ac:dyDescent="0.2"/>
    <row r="31073" hidden="1" x14ac:dyDescent="0.2"/>
    <row r="31074" hidden="1" x14ac:dyDescent="0.2"/>
    <row r="31075" hidden="1" x14ac:dyDescent="0.2"/>
    <row r="31076" hidden="1" x14ac:dyDescent="0.2"/>
    <row r="31077" hidden="1" x14ac:dyDescent="0.2"/>
    <row r="31078" hidden="1" x14ac:dyDescent="0.2"/>
    <row r="31079" hidden="1" x14ac:dyDescent="0.2"/>
    <row r="31080" hidden="1" x14ac:dyDescent="0.2"/>
    <row r="31081" hidden="1" x14ac:dyDescent="0.2"/>
    <row r="31082" hidden="1" x14ac:dyDescent="0.2"/>
    <row r="31083" hidden="1" x14ac:dyDescent="0.2"/>
    <row r="31084" hidden="1" x14ac:dyDescent="0.2"/>
    <row r="31085" hidden="1" x14ac:dyDescent="0.2"/>
    <row r="31086" hidden="1" x14ac:dyDescent="0.2"/>
    <row r="31087" hidden="1" x14ac:dyDescent="0.2"/>
    <row r="31088" hidden="1" x14ac:dyDescent="0.2"/>
    <row r="31089" hidden="1" x14ac:dyDescent="0.2"/>
    <row r="31090" hidden="1" x14ac:dyDescent="0.2"/>
    <row r="31091" hidden="1" x14ac:dyDescent="0.2"/>
    <row r="31092" hidden="1" x14ac:dyDescent="0.2"/>
    <row r="31093" hidden="1" x14ac:dyDescent="0.2"/>
    <row r="31094" hidden="1" x14ac:dyDescent="0.2"/>
    <row r="31095" hidden="1" x14ac:dyDescent="0.2"/>
    <row r="31096" hidden="1" x14ac:dyDescent="0.2"/>
    <row r="31097" hidden="1" x14ac:dyDescent="0.2"/>
    <row r="31098" hidden="1" x14ac:dyDescent="0.2"/>
    <row r="31099" hidden="1" x14ac:dyDescent="0.2"/>
    <row r="31100" hidden="1" x14ac:dyDescent="0.2"/>
    <row r="31101" hidden="1" x14ac:dyDescent="0.2"/>
    <row r="31102" hidden="1" x14ac:dyDescent="0.2"/>
    <row r="31103" hidden="1" x14ac:dyDescent="0.2"/>
    <row r="31104" hidden="1" x14ac:dyDescent="0.2"/>
    <row r="31105" hidden="1" x14ac:dyDescent="0.2"/>
    <row r="31106" hidden="1" x14ac:dyDescent="0.2"/>
    <row r="31107" hidden="1" x14ac:dyDescent="0.2"/>
    <row r="31108" hidden="1" x14ac:dyDescent="0.2"/>
    <row r="31109" hidden="1" x14ac:dyDescent="0.2"/>
    <row r="31110" hidden="1" x14ac:dyDescent="0.2"/>
    <row r="31111" hidden="1" x14ac:dyDescent="0.2"/>
    <row r="31112" hidden="1" x14ac:dyDescent="0.2"/>
    <row r="31113" hidden="1" x14ac:dyDescent="0.2"/>
    <row r="31114" hidden="1" x14ac:dyDescent="0.2"/>
    <row r="31115" hidden="1" x14ac:dyDescent="0.2"/>
    <row r="31116" hidden="1" x14ac:dyDescent="0.2"/>
    <row r="31117" hidden="1" x14ac:dyDescent="0.2"/>
    <row r="31118" hidden="1" x14ac:dyDescent="0.2"/>
    <row r="31119" hidden="1" x14ac:dyDescent="0.2"/>
    <row r="31120" hidden="1" x14ac:dyDescent="0.2"/>
    <row r="31121" hidden="1" x14ac:dyDescent="0.2"/>
    <row r="31122" hidden="1" x14ac:dyDescent="0.2"/>
    <row r="31123" hidden="1" x14ac:dyDescent="0.2"/>
    <row r="31124" hidden="1" x14ac:dyDescent="0.2"/>
    <row r="31125" hidden="1" x14ac:dyDescent="0.2"/>
    <row r="31126" hidden="1" x14ac:dyDescent="0.2"/>
    <row r="31127" hidden="1" x14ac:dyDescent="0.2"/>
    <row r="31128" hidden="1" x14ac:dyDescent="0.2"/>
    <row r="31129" hidden="1" x14ac:dyDescent="0.2"/>
    <row r="31130" hidden="1" x14ac:dyDescent="0.2"/>
    <row r="31131" hidden="1" x14ac:dyDescent="0.2"/>
    <row r="31132" hidden="1" x14ac:dyDescent="0.2"/>
    <row r="31133" hidden="1" x14ac:dyDescent="0.2"/>
    <row r="31134" hidden="1" x14ac:dyDescent="0.2"/>
    <row r="31135" hidden="1" x14ac:dyDescent="0.2"/>
    <row r="31136" hidden="1" x14ac:dyDescent="0.2"/>
    <row r="31137" hidden="1" x14ac:dyDescent="0.2"/>
    <row r="31138" hidden="1" x14ac:dyDescent="0.2"/>
    <row r="31139" hidden="1" x14ac:dyDescent="0.2"/>
    <row r="31140" hidden="1" x14ac:dyDescent="0.2"/>
    <row r="31141" hidden="1" x14ac:dyDescent="0.2"/>
    <row r="31142" hidden="1" x14ac:dyDescent="0.2"/>
    <row r="31143" hidden="1" x14ac:dyDescent="0.2"/>
    <row r="31144" hidden="1" x14ac:dyDescent="0.2"/>
    <row r="31145" hidden="1" x14ac:dyDescent="0.2"/>
    <row r="31146" hidden="1" x14ac:dyDescent="0.2"/>
    <row r="31147" hidden="1" x14ac:dyDescent="0.2"/>
    <row r="31148" hidden="1" x14ac:dyDescent="0.2"/>
    <row r="31149" hidden="1" x14ac:dyDescent="0.2"/>
    <row r="31150" hidden="1" x14ac:dyDescent="0.2"/>
    <row r="31151" hidden="1" x14ac:dyDescent="0.2"/>
    <row r="31152" hidden="1" x14ac:dyDescent="0.2"/>
    <row r="31153" hidden="1" x14ac:dyDescent="0.2"/>
    <row r="31154" hidden="1" x14ac:dyDescent="0.2"/>
    <row r="31155" hidden="1" x14ac:dyDescent="0.2"/>
    <row r="31156" hidden="1" x14ac:dyDescent="0.2"/>
    <row r="31157" hidden="1" x14ac:dyDescent="0.2"/>
    <row r="31158" hidden="1" x14ac:dyDescent="0.2"/>
    <row r="31159" hidden="1" x14ac:dyDescent="0.2"/>
    <row r="31160" hidden="1" x14ac:dyDescent="0.2"/>
    <row r="31161" hidden="1" x14ac:dyDescent="0.2"/>
    <row r="31162" hidden="1" x14ac:dyDescent="0.2"/>
    <row r="31163" hidden="1" x14ac:dyDescent="0.2"/>
    <row r="31164" hidden="1" x14ac:dyDescent="0.2"/>
    <row r="31165" hidden="1" x14ac:dyDescent="0.2"/>
    <row r="31166" hidden="1" x14ac:dyDescent="0.2"/>
    <row r="31167" hidden="1" x14ac:dyDescent="0.2"/>
    <row r="31168" hidden="1" x14ac:dyDescent="0.2"/>
    <row r="31169" hidden="1" x14ac:dyDescent="0.2"/>
    <row r="31170" hidden="1" x14ac:dyDescent="0.2"/>
    <row r="31171" hidden="1" x14ac:dyDescent="0.2"/>
    <row r="31172" hidden="1" x14ac:dyDescent="0.2"/>
    <row r="31173" hidden="1" x14ac:dyDescent="0.2"/>
    <row r="31174" hidden="1" x14ac:dyDescent="0.2"/>
    <row r="31175" hidden="1" x14ac:dyDescent="0.2"/>
    <row r="31176" hidden="1" x14ac:dyDescent="0.2"/>
    <row r="31177" hidden="1" x14ac:dyDescent="0.2"/>
    <row r="31178" hidden="1" x14ac:dyDescent="0.2"/>
    <row r="31179" hidden="1" x14ac:dyDescent="0.2"/>
    <row r="31180" hidden="1" x14ac:dyDescent="0.2"/>
    <row r="31181" hidden="1" x14ac:dyDescent="0.2"/>
    <row r="31182" hidden="1" x14ac:dyDescent="0.2"/>
    <row r="31183" hidden="1" x14ac:dyDescent="0.2"/>
    <row r="31184" hidden="1" x14ac:dyDescent="0.2"/>
    <row r="31185" hidden="1" x14ac:dyDescent="0.2"/>
    <row r="31186" hidden="1" x14ac:dyDescent="0.2"/>
    <row r="31187" hidden="1" x14ac:dyDescent="0.2"/>
    <row r="31188" hidden="1" x14ac:dyDescent="0.2"/>
    <row r="31189" hidden="1" x14ac:dyDescent="0.2"/>
    <row r="31190" hidden="1" x14ac:dyDescent="0.2"/>
    <row r="31191" hidden="1" x14ac:dyDescent="0.2"/>
    <row r="31192" hidden="1" x14ac:dyDescent="0.2"/>
    <row r="31193" hidden="1" x14ac:dyDescent="0.2"/>
    <row r="31194" hidden="1" x14ac:dyDescent="0.2"/>
    <row r="31195" hidden="1" x14ac:dyDescent="0.2"/>
    <row r="31196" hidden="1" x14ac:dyDescent="0.2"/>
    <row r="31197" hidden="1" x14ac:dyDescent="0.2"/>
    <row r="31198" hidden="1" x14ac:dyDescent="0.2"/>
    <row r="31199" hidden="1" x14ac:dyDescent="0.2"/>
    <row r="31200" hidden="1" x14ac:dyDescent="0.2"/>
    <row r="31201" hidden="1" x14ac:dyDescent="0.2"/>
    <row r="31202" hidden="1" x14ac:dyDescent="0.2"/>
    <row r="31203" hidden="1" x14ac:dyDescent="0.2"/>
    <row r="31204" hidden="1" x14ac:dyDescent="0.2"/>
    <row r="31205" hidden="1" x14ac:dyDescent="0.2"/>
    <row r="31206" hidden="1" x14ac:dyDescent="0.2"/>
    <row r="31207" hidden="1" x14ac:dyDescent="0.2"/>
    <row r="31208" hidden="1" x14ac:dyDescent="0.2"/>
    <row r="31209" hidden="1" x14ac:dyDescent="0.2"/>
    <row r="31210" hidden="1" x14ac:dyDescent="0.2"/>
    <row r="31211" hidden="1" x14ac:dyDescent="0.2"/>
    <row r="31212" hidden="1" x14ac:dyDescent="0.2"/>
    <row r="31213" hidden="1" x14ac:dyDescent="0.2"/>
    <row r="31214" hidden="1" x14ac:dyDescent="0.2"/>
    <row r="31215" hidden="1" x14ac:dyDescent="0.2"/>
    <row r="31216" hidden="1" x14ac:dyDescent="0.2"/>
    <row r="31217" hidden="1" x14ac:dyDescent="0.2"/>
    <row r="31218" hidden="1" x14ac:dyDescent="0.2"/>
    <row r="31219" hidden="1" x14ac:dyDescent="0.2"/>
    <row r="31220" hidden="1" x14ac:dyDescent="0.2"/>
    <row r="31221" hidden="1" x14ac:dyDescent="0.2"/>
    <row r="31222" hidden="1" x14ac:dyDescent="0.2"/>
    <row r="31223" hidden="1" x14ac:dyDescent="0.2"/>
    <row r="31224" hidden="1" x14ac:dyDescent="0.2"/>
    <row r="31225" hidden="1" x14ac:dyDescent="0.2"/>
    <row r="31226" hidden="1" x14ac:dyDescent="0.2"/>
    <row r="31227" hidden="1" x14ac:dyDescent="0.2"/>
    <row r="31228" hidden="1" x14ac:dyDescent="0.2"/>
    <row r="31229" hidden="1" x14ac:dyDescent="0.2"/>
    <row r="31230" hidden="1" x14ac:dyDescent="0.2"/>
    <row r="31231" hidden="1" x14ac:dyDescent="0.2"/>
    <row r="31232" hidden="1" x14ac:dyDescent="0.2"/>
    <row r="31233" hidden="1" x14ac:dyDescent="0.2"/>
    <row r="31234" hidden="1" x14ac:dyDescent="0.2"/>
    <row r="31235" hidden="1" x14ac:dyDescent="0.2"/>
    <row r="31236" hidden="1" x14ac:dyDescent="0.2"/>
    <row r="31237" hidden="1" x14ac:dyDescent="0.2"/>
    <row r="31238" hidden="1" x14ac:dyDescent="0.2"/>
    <row r="31239" hidden="1" x14ac:dyDescent="0.2"/>
    <row r="31240" hidden="1" x14ac:dyDescent="0.2"/>
    <row r="31241" hidden="1" x14ac:dyDescent="0.2"/>
    <row r="31242" hidden="1" x14ac:dyDescent="0.2"/>
    <row r="31243" hidden="1" x14ac:dyDescent="0.2"/>
    <row r="31244" hidden="1" x14ac:dyDescent="0.2"/>
    <row r="31245" hidden="1" x14ac:dyDescent="0.2"/>
    <row r="31246" hidden="1" x14ac:dyDescent="0.2"/>
    <row r="31247" hidden="1" x14ac:dyDescent="0.2"/>
    <row r="31248" hidden="1" x14ac:dyDescent="0.2"/>
    <row r="31249" hidden="1" x14ac:dyDescent="0.2"/>
    <row r="31250" hidden="1" x14ac:dyDescent="0.2"/>
    <row r="31251" hidden="1" x14ac:dyDescent="0.2"/>
    <row r="31252" hidden="1" x14ac:dyDescent="0.2"/>
    <row r="31253" hidden="1" x14ac:dyDescent="0.2"/>
    <row r="31254" hidden="1" x14ac:dyDescent="0.2"/>
    <row r="31255" hidden="1" x14ac:dyDescent="0.2"/>
    <row r="31256" hidden="1" x14ac:dyDescent="0.2"/>
    <row r="31257" hidden="1" x14ac:dyDescent="0.2"/>
    <row r="31258" hidden="1" x14ac:dyDescent="0.2"/>
    <row r="31259" hidden="1" x14ac:dyDescent="0.2"/>
    <row r="31260" hidden="1" x14ac:dyDescent="0.2"/>
    <row r="31261" hidden="1" x14ac:dyDescent="0.2"/>
    <row r="31262" hidden="1" x14ac:dyDescent="0.2"/>
    <row r="31263" hidden="1" x14ac:dyDescent="0.2"/>
    <row r="31264" hidden="1" x14ac:dyDescent="0.2"/>
    <row r="31265" hidden="1" x14ac:dyDescent="0.2"/>
    <row r="31266" hidden="1" x14ac:dyDescent="0.2"/>
    <row r="31267" hidden="1" x14ac:dyDescent="0.2"/>
    <row r="31268" hidden="1" x14ac:dyDescent="0.2"/>
    <row r="31269" hidden="1" x14ac:dyDescent="0.2"/>
    <row r="31270" hidden="1" x14ac:dyDescent="0.2"/>
    <row r="31271" hidden="1" x14ac:dyDescent="0.2"/>
    <row r="31272" hidden="1" x14ac:dyDescent="0.2"/>
    <row r="31273" hidden="1" x14ac:dyDescent="0.2"/>
    <row r="31274" hidden="1" x14ac:dyDescent="0.2"/>
    <row r="31275" hidden="1" x14ac:dyDescent="0.2"/>
    <row r="31276" hidden="1" x14ac:dyDescent="0.2"/>
    <row r="31277" hidden="1" x14ac:dyDescent="0.2"/>
    <row r="31278" hidden="1" x14ac:dyDescent="0.2"/>
    <row r="31279" hidden="1" x14ac:dyDescent="0.2"/>
    <row r="31280" hidden="1" x14ac:dyDescent="0.2"/>
    <row r="31281" hidden="1" x14ac:dyDescent="0.2"/>
    <row r="31282" hidden="1" x14ac:dyDescent="0.2"/>
    <row r="31283" hidden="1" x14ac:dyDescent="0.2"/>
    <row r="31284" hidden="1" x14ac:dyDescent="0.2"/>
    <row r="31285" hidden="1" x14ac:dyDescent="0.2"/>
    <row r="31286" hidden="1" x14ac:dyDescent="0.2"/>
    <row r="31287" hidden="1" x14ac:dyDescent="0.2"/>
    <row r="31288" hidden="1" x14ac:dyDescent="0.2"/>
    <row r="31289" hidden="1" x14ac:dyDescent="0.2"/>
    <row r="31290" hidden="1" x14ac:dyDescent="0.2"/>
    <row r="31291" hidden="1" x14ac:dyDescent="0.2"/>
    <row r="31292" hidden="1" x14ac:dyDescent="0.2"/>
    <row r="31293" hidden="1" x14ac:dyDescent="0.2"/>
    <row r="31294" hidden="1" x14ac:dyDescent="0.2"/>
    <row r="31295" hidden="1" x14ac:dyDescent="0.2"/>
    <row r="31296" hidden="1" x14ac:dyDescent="0.2"/>
    <row r="31297" hidden="1" x14ac:dyDescent="0.2"/>
    <row r="31298" hidden="1" x14ac:dyDescent="0.2"/>
    <row r="31299" hidden="1" x14ac:dyDescent="0.2"/>
    <row r="31300" hidden="1" x14ac:dyDescent="0.2"/>
    <row r="31301" hidden="1" x14ac:dyDescent="0.2"/>
    <row r="31302" hidden="1" x14ac:dyDescent="0.2"/>
    <row r="31303" hidden="1" x14ac:dyDescent="0.2"/>
    <row r="31304" hidden="1" x14ac:dyDescent="0.2"/>
    <row r="31305" hidden="1" x14ac:dyDescent="0.2"/>
    <row r="31306" hidden="1" x14ac:dyDescent="0.2"/>
    <row r="31307" hidden="1" x14ac:dyDescent="0.2"/>
    <row r="31308" hidden="1" x14ac:dyDescent="0.2"/>
    <row r="31309" hidden="1" x14ac:dyDescent="0.2"/>
    <row r="31310" hidden="1" x14ac:dyDescent="0.2"/>
    <row r="31311" hidden="1" x14ac:dyDescent="0.2"/>
    <row r="31312" hidden="1" x14ac:dyDescent="0.2"/>
    <row r="31313" hidden="1" x14ac:dyDescent="0.2"/>
    <row r="31314" hidden="1" x14ac:dyDescent="0.2"/>
    <row r="31315" hidden="1" x14ac:dyDescent="0.2"/>
    <row r="31316" hidden="1" x14ac:dyDescent="0.2"/>
    <row r="31317" hidden="1" x14ac:dyDescent="0.2"/>
    <row r="31318" hidden="1" x14ac:dyDescent="0.2"/>
    <row r="31319" hidden="1" x14ac:dyDescent="0.2"/>
    <row r="31320" hidden="1" x14ac:dyDescent="0.2"/>
    <row r="31321" hidden="1" x14ac:dyDescent="0.2"/>
    <row r="31322" hidden="1" x14ac:dyDescent="0.2"/>
    <row r="31323" hidden="1" x14ac:dyDescent="0.2"/>
    <row r="31324" hidden="1" x14ac:dyDescent="0.2"/>
    <row r="31325" hidden="1" x14ac:dyDescent="0.2"/>
    <row r="31326" hidden="1" x14ac:dyDescent="0.2"/>
    <row r="31327" hidden="1" x14ac:dyDescent="0.2"/>
    <row r="31328" hidden="1" x14ac:dyDescent="0.2"/>
    <row r="31329" hidden="1" x14ac:dyDescent="0.2"/>
    <row r="31330" hidden="1" x14ac:dyDescent="0.2"/>
    <row r="31331" hidden="1" x14ac:dyDescent="0.2"/>
    <row r="31332" hidden="1" x14ac:dyDescent="0.2"/>
    <row r="31333" hidden="1" x14ac:dyDescent="0.2"/>
    <row r="31334" hidden="1" x14ac:dyDescent="0.2"/>
    <row r="31335" hidden="1" x14ac:dyDescent="0.2"/>
    <row r="31336" hidden="1" x14ac:dyDescent="0.2"/>
    <row r="31337" hidden="1" x14ac:dyDescent="0.2"/>
    <row r="31338" hidden="1" x14ac:dyDescent="0.2"/>
    <row r="31339" hidden="1" x14ac:dyDescent="0.2"/>
    <row r="31340" hidden="1" x14ac:dyDescent="0.2"/>
    <row r="31341" hidden="1" x14ac:dyDescent="0.2"/>
    <row r="31342" hidden="1" x14ac:dyDescent="0.2"/>
    <row r="31343" hidden="1" x14ac:dyDescent="0.2"/>
    <row r="31344" hidden="1" x14ac:dyDescent="0.2"/>
    <row r="31345" hidden="1" x14ac:dyDescent="0.2"/>
    <row r="31346" hidden="1" x14ac:dyDescent="0.2"/>
    <row r="31347" hidden="1" x14ac:dyDescent="0.2"/>
    <row r="31348" hidden="1" x14ac:dyDescent="0.2"/>
    <row r="31349" hidden="1" x14ac:dyDescent="0.2"/>
    <row r="31350" hidden="1" x14ac:dyDescent="0.2"/>
    <row r="31351" hidden="1" x14ac:dyDescent="0.2"/>
    <row r="31352" hidden="1" x14ac:dyDescent="0.2"/>
    <row r="31353" hidden="1" x14ac:dyDescent="0.2"/>
    <row r="31354" hidden="1" x14ac:dyDescent="0.2"/>
    <row r="31355" hidden="1" x14ac:dyDescent="0.2"/>
    <row r="31356" hidden="1" x14ac:dyDescent="0.2"/>
    <row r="31357" hidden="1" x14ac:dyDescent="0.2"/>
    <row r="31358" hidden="1" x14ac:dyDescent="0.2"/>
    <row r="31359" hidden="1" x14ac:dyDescent="0.2"/>
    <row r="31360" hidden="1" x14ac:dyDescent="0.2"/>
    <row r="31361" hidden="1" x14ac:dyDescent="0.2"/>
    <row r="31362" hidden="1" x14ac:dyDescent="0.2"/>
    <row r="31363" hidden="1" x14ac:dyDescent="0.2"/>
    <row r="31364" hidden="1" x14ac:dyDescent="0.2"/>
    <row r="31365" hidden="1" x14ac:dyDescent="0.2"/>
    <row r="31366" hidden="1" x14ac:dyDescent="0.2"/>
    <row r="31367" hidden="1" x14ac:dyDescent="0.2"/>
    <row r="31368" hidden="1" x14ac:dyDescent="0.2"/>
    <row r="31369" hidden="1" x14ac:dyDescent="0.2"/>
    <row r="31370" hidden="1" x14ac:dyDescent="0.2"/>
    <row r="31371" hidden="1" x14ac:dyDescent="0.2"/>
    <row r="31372" hidden="1" x14ac:dyDescent="0.2"/>
    <row r="31373" hidden="1" x14ac:dyDescent="0.2"/>
    <row r="31374" hidden="1" x14ac:dyDescent="0.2"/>
    <row r="31375" hidden="1" x14ac:dyDescent="0.2"/>
    <row r="31376" hidden="1" x14ac:dyDescent="0.2"/>
    <row r="31377" hidden="1" x14ac:dyDescent="0.2"/>
    <row r="31378" hidden="1" x14ac:dyDescent="0.2"/>
    <row r="31379" hidden="1" x14ac:dyDescent="0.2"/>
    <row r="31380" hidden="1" x14ac:dyDescent="0.2"/>
    <row r="31381" hidden="1" x14ac:dyDescent="0.2"/>
    <row r="31382" hidden="1" x14ac:dyDescent="0.2"/>
    <row r="31383" hidden="1" x14ac:dyDescent="0.2"/>
    <row r="31384" hidden="1" x14ac:dyDescent="0.2"/>
    <row r="31385" hidden="1" x14ac:dyDescent="0.2"/>
    <row r="31386" hidden="1" x14ac:dyDescent="0.2"/>
    <row r="31387" hidden="1" x14ac:dyDescent="0.2"/>
    <row r="31388" hidden="1" x14ac:dyDescent="0.2"/>
    <row r="31389" hidden="1" x14ac:dyDescent="0.2"/>
    <row r="31390" hidden="1" x14ac:dyDescent="0.2"/>
    <row r="31391" hidden="1" x14ac:dyDescent="0.2"/>
    <row r="31392" hidden="1" x14ac:dyDescent="0.2"/>
    <row r="31393" hidden="1" x14ac:dyDescent="0.2"/>
    <row r="31394" hidden="1" x14ac:dyDescent="0.2"/>
    <row r="31395" hidden="1" x14ac:dyDescent="0.2"/>
    <row r="31396" hidden="1" x14ac:dyDescent="0.2"/>
    <row r="31397" hidden="1" x14ac:dyDescent="0.2"/>
    <row r="31398" hidden="1" x14ac:dyDescent="0.2"/>
    <row r="31399" hidden="1" x14ac:dyDescent="0.2"/>
    <row r="31400" hidden="1" x14ac:dyDescent="0.2"/>
    <row r="31401" hidden="1" x14ac:dyDescent="0.2"/>
    <row r="31402" hidden="1" x14ac:dyDescent="0.2"/>
    <row r="31403" hidden="1" x14ac:dyDescent="0.2"/>
    <row r="31404" hidden="1" x14ac:dyDescent="0.2"/>
    <row r="31405" hidden="1" x14ac:dyDescent="0.2"/>
    <row r="31406" hidden="1" x14ac:dyDescent="0.2"/>
    <row r="31407" hidden="1" x14ac:dyDescent="0.2"/>
    <row r="31408" hidden="1" x14ac:dyDescent="0.2"/>
    <row r="31409" hidden="1" x14ac:dyDescent="0.2"/>
    <row r="31410" hidden="1" x14ac:dyDescent="0.2"/>
    <row r="31411" hidden="1" x14ac:dyDescent="0.2"/>
    <row r="31412" hidden="1" x14ac:dyDescent="0.2"/>
    <row r="31413" hidden="1" x14ac:dyDescent="0.2"/>
    <row r="31414" hidden="1" x14ac:dyDescent="0.2"/>
    <row r="31415" hidden="1" x14ac:dyDescent="0.2"/>
    <row r="31416" hidden="1" x14ac:dyDescent="0.2"/>
    <row r="31417" hidden="1" x14ac:dyDescent="0.2"/>
    <row r="31418" hidden="1" x14ac:dyDescent="0.2"/>
    <row r="31419" hidden="1" x14ac:dyDescent="0.2"/>
    <row r="31420" hidden="1" x14ac:dyDescent="0.2"/>
    <row r="31421" hidden="1" x14ac:dyDescent="0.2"/>
    <row r="31422" hidden="1" x14ac:dyDescent="0.2"/>
    <row r="31423" hidden="1" x14ac:dyDescent="0.2"/>
    <row r="31424" hidden="1" x14ac:dyDescent="0.2"/>
    <row r="31425" hidden="1" x14ac:dyDescent="0.2"/>
    <row r="31426" hidden="1" x14ac:dyDescent="0.2"/>
    <row r="31427" hidden="1" x14ac:dyDescent="0.2"/>
    <row r="31428" hidden="1" x14ac:dyDescent="0.2"/>
    <row r="31429" hidden="1" x14ac:dyDescent="0.2"/>
    <row r="31430" hidden="1" x14ac:dyDescent="0.2"/>
    <row r="31431" hidden="1" x14ac:dyDescent="0.2"/>
    <row r="31432" hidden="1" x14ac:dyDescent="0.2"/>
    <row r="31433" hidden="1" x14ac:dyDescent="0.2"/>
    <row r="31434" hidden="1" x14ac:dyDescent="0.2"/>
    <row r="31435" hidden="1" x14ac:dyDescent="0.2"/>
    <row r="31436" hidden="1" x14ac:dyDescent="0.2"/>
    <row r="31437" hidden="1" x14ac:dyDescent="0.2"/>
    <row r="31438" hidden="1" x14ac:dyDescent="0.2"/>
    <row r="31439" hidden="1" x14ac:dyDescent="0.2"/>
    <row r="31440" hidden="1" x14ac:dyDescent="0.2"/>
    <row r="31441" hidden="1" x14ac:dyDescent="0.2"/>
    <row r="31442" hidden="1" x14ac:dyDescent="0.2"/>
    <row r="31443" hidden="1" x14ac:dyDescent="0.2"/>
    <row r="31444" hidden="1" x14ac:dyDescent="0.2"/>
    <row r="31445" hidden="1" x14ac:dyDescent="0.2"/>
    <row r="31446" hidden="1" x14ac:dyDescent="0.2"/>
    <row r="31447" hidden="1" x14ac:dyDescent="0.2"/>
    <row r="31448" hidden="1" x14ac:dyDescent="0.2"/>
    <row r="31449" hidden="1" x14ac:dyDescent="0.2"/>
    <row r="31450" hidden="1" x14ac:dyDescent="0.2"/>
    <row r="31451" hidden="1" x14ac:dyDescent="0.2"/>
    <row r="31452" hidden="1" x14ac:dyDescent="0.2"/>
    <row r="31453" hidden="1" x14ac:dyDescent="0.2"/>
    <row r="31454" hidden="1" x14ac:dyDescent="0.2"/>
    <row r="31455" hidden="1" x14ac:dyDescent="0.2"/>
    <row r="31456" hidden="1" x14ac:dyDescent="0.2"/>
    <row r="31457" hidden="1" x14ac:dyDescent="0.2"/>
    <row r="31458" hidden="1" x14ac:dyDescent="0.2"/>
    <row r="31459" hidden="1" x14ac:dyDescent="0.2"/>
    <row r="31460" hidden="1" x14ac:dyDescent="0.2"/>
    <row r="31461" hidden="1" x14ac:dyDescent="0.2"/>
    <row r="31462" hidden="1" x14ac:dyDescent="0.2"/>
    <row r="31463" hidden="1" x14ac:dyDescent="0.2"/>
    <row r="31464" hidden="1" x14ac:dyDescent="0.2"/>
    <row r="31465" hidden="1" x14ac:dyDescent="0.2"/>
    <row r="31466" hidden="1" x14ac:dyDescent="0.2"/>
    <row r="31467" hidden="1" x14ac:dyDescent="0.2"/>
    <row r="31468" hidden="1" x14ac:dyDescent="0.2"/>
    <row r="31469" hidden="1" x14ac:dyDescent="0.2"/>
    <row r="31470" hidden="1" x14ac:dyDescent="0.2"/>
    <row r="31471" hidden="1" x14ac:dyDescent="0.2"/>
    <row r="31472" hidden="1" x14ac:dyDescent="0.2"/>
    <row r="31473" hidden="1" x14ac:dyDescent="0.2"/>
    <row r="31474" hidden="1" x14ac:dyDescent="0.2"/>
    <row r="31475" hidden="1" x14ac:dyDescent="0.2"/>
    <row r="31476" hidden="1" x14ac:dyDescent="0.2"/>
    <row r="31477" hidden="1" x14ac:dyDescent="0.2"/>
    <row r="31478" hidden="1" x14ac:dyDescent="0.2"/>
    <row r="31479" hidden="1" x14ac:dyDescent="0.2"/>
    <row r="31480" hidden="1" x14ac:dyDescent="0.2"/>
    <row r="31481" hidden="1" x14ac:dyDescent="0.2"/>
    <row r="31482" hidden="1" x14ac:dyDescent="0.2"/>
    <row r="31483" hidden="1" x14ac:dyDescent="0.2"/>
    <row r="31484" hidden="1" x14ac:dyDescent="0.2"/>
    <row r="31485" hidden="1" x14ac:dyDescent="0.2"/>
    <row r="31486" hidden="1" x14ac:dyDescent="0.2"/>
    <row r="31487" hidden="1" x14ac:dyDescent="0.2"/>
    <row r="31488" hidden="1" x14ac:dyDescent="0.2"/>
    <row r="31489" hidden="1" x14ac:dyDescent="0.2"/>
    <row r="31490" hidden="1" x14ac:dyDescent="0.2"/>
    <row r="31491" hidden="1" x14ac:dyDescent="0.2"/>
    <row r="31492" hidden="1" x14ac:dyDescent="0.2"/>
    <row r="31493" hidden="1" x14ac:dyDescent="0.2"/>
    <row r="31494" hidden="1" x14ac:dyDescent="0.2"/>
    <row r="31495" hidden="1" x14ac:dyDescent="0.2"/>
    <row r="31496" hidden="1" x14ac:dyDescent="0.2"/>
    <row r="31497" hidden="1" x14ac:dyDescent="0.2"/>
    <row r="31498" hidden="1" x14ac:dyDescent="0.2"/>
    <row r="31499" hidden="1" x14ac:dyDescent="0.2"/>
    <row r="31500" hidden="1" x14ac:dyDescent="0.2"/>
    <row r="31501" hidden="1" x14ac:dyDescent="0.2"/>
    <row r="31502" hidden="1" x14ac:dyDescent="0.2"/>
    <row r="31503" hidden="1" x14ac:dyDescent="0.2"/>
    <row r="31504" hidden="1" x14ac:dyDescent="0.2"/>
    <row r="31505" hidden="1" x14ac:dyDescent="0.2"/>
    <row r="31506" hidden="1" x14ac:dyDescent="0.2"/>
    <row r="31507" hidden="1" x14ac:dyDescent="0.2"/>
    <row r="31508" hidden="1" x14ac:dyDescent="0.2"/>
    <row r="31509" hidden="1" x14ac:dyDescent="0.2"/>
    <row r="31510" hidden="1" x14ac:dyDescent="0.2"/>
    <row r="31511" hidden="1" x14ac:dyDescent="0.2"/>
    <row r="31512" hidden="1" x14ac:dyDescent="0.2"/>
    <row r="31513" hidden="1" x14ac:dyDescent="0.2"/>
    <row r="31514" hidden="1" x14ac:dyDescent="0.2"/>
    <row r="31515" hidden="1" x14ac:dyDescent="0.2"/>
    <row r="31516" hidden="1" x14ac:dyDescent="0.2"/>
    <row r="31517" hidden="1" x14ac:dyDescent="0.2"/>
    <row r="31518" hidden="1" x14ac:dyDescent="0.2"/>
    <row r="31519" hidden="1" x14ac:dyDescent="0.2"/>
    <row r="31520" hidden="1" x14ac:dyDescent="0.2"/>
    <row r="31521" hidden="1" x14ac:dyDescent="0.2"/>
    <row r="31522" hidden="1" x14ac:dyDescent="0.2"/>
    <row r="31523" hidden="1" x14ac:dyDescent="0.2"/>
    <row r="31524" hidden="1" x14ac:dyDescent="0.2"/>
    <row r="31525" hidden="1" x14ac:dyDescent="0.2"/>
    <row r="31526" hidden="1" x14ac:dyDescent="0.2"/>
    <row r="31527" hidden="1" x14ac:dyDescent="0.2"/>
    <row r="31528" hidden="1" x14ac:dyDescent="0.2"/>
    <row r="31529" hidden="1" x14ac:dyDescent="0.2"/>
    <row r="31530" hidden="1" x14ac:dyDescent="0.2"/>
    <row r="31531" hidden="1" x14ac:dyDescent="0.2"/>
    <row r="31532" hidden="1" x14ac:dyDescent="0.2"/>
    <row r="31533" hidden="1" x14ac:dyDescent="0.2"/>
    <row r="31534" hidden="1" x14ac:dyDescent="0.2"/>
    <row r="31535" hidden="1" x14ac:dyDescent="0.2"/>
    <row r="31536" hidden="1" x14ac:dyDescent="0.2"/>
    <row r="31537" hidden="1" x14ac:dyDescent="0.2"/>
    <row r="31538" hidden="1" x14ac:dyDescent="0.2"/>
    <row r="31539" hidden="1" x14ac:dyDescent="0.2"/>
    <row r="31540" hidden="1" x14ac:dyDescent="0.2"/>
    <row r="31541" hidden="1" x14ac:dyDescent="0.2"/>
    <row r="31542" hidden="1" x14ac:dyDescent="0.2"/>
    <row r="31543" hidden="1" x14ac:dyDescent="0.2"/>
    <row r="31544" hidden="1" x14ac:dyDescent="0.2"/>
    <row r="31545" hidden="1" x14ac:dyDescent="0.2"/>
    <row r="31546" hidden="1" x14ac:dyDescent="0.2"/>
    <row r="31547" hidden="1" x14ac:dyDescent="0.2"/>
    <row r="31548" hidden="1" x14ac:dyDescent="0.2"/>
    <row r="31549" hidden="1" x14ac:dyDescent="0.2"/>
    <row r="31550" hidden="1" x14ac:dyDescent="0.2"/>
    <row r="31551" hidden="1" x14ac:dyDescent="0.2"/>
    <row r="31552" hidden="1" x14ac:dyDescent="0.2"/>
    <row r="31553" hidden="1" x14ac:dyDescent="0.2"/>
    <row r="31554" hidden="1" x14ac:dyDescent="0.2"/>
    <row r="31555" hidden="1" x14ac:dyDescent="0.2"/>
    <row r="31556" hidden="1" x14ac:dyDescent="0.2"/>
    <row r="31557" hidden="1" x14ac:dyDescent="0.2"/>
    <row r="31558" hidden="1" x14ac:dyDescent="0.2"/>
    <row r="31559" hidden="1" x14ac:dyDescent="0.2"/>
    <row r="31560" hidden="1" x14ac:dyDescent="0.2"/>
    <row r="31561" hidden="1" x14ac:dyDescent="0.2"/>
    <row r="31562" hidden="1" x14ac:dyDescent="0.2"/>
    <row r="31563" hidden="1" x14ac:dyDescent="0.2"/>
    <row r="31564" hidden="1" x14ac:dyDescent="0.2"/>
    <row r="31565" hidden="1" x14ac:dyDescent="0.2"/>
    <row r="31566" hidden="1" x14ac:dyDescent="0.2"/>
    <row r="31567" hidden="1" x14ac:dyDescent="0.2"/>
    <row r="31568" hidden="1" x14ac:dyDescent="0.2"/>
    <row r="31569" hidden="1" x14ac:dyDescent="0.2"/>
    <row r="31570" hidden="1" x14ac:dyDescent="0.2"/>
    <row r="31571" hidden="1" x14ac:dyDescent="0.2"/>
    <row r="31572" hidden="1" x14ac:dyDescent="0.2"/>
    <row r="31573" hidden="1" x14ac:dyDescent="0.2"/>
    <row r="31574" hidden="1" x14ac:dyDescent="0.2"/>
    <row r="31575" hidden="1" x14ac:dyDescent="0.2"/>
    <row r="31576" hidden="1" x14ac:dyDescent="0.2"/>
    <row r="31577" hidden="1" x14ac:dyDescent="0.2"/>
    <row r="31578" hidden="1" x14ac:dyDescent="0.2"/>
    <row r="31579" hidden="1" x14ac:dyDescent="0.2"/>
    <row r="31580" hidden="1" x14ac:dyDescent="0.2"/>
    <row r="31581" hidden="1" x14ac:dyDescent="0.2"/>
    <row r="31582" hidden="1" x14ac:dyDescent="0.2"/>
    <row r="31583" hidden="1" x14ac:dyDescent="0.2"/>
    <row r="31584" hidden="1" x14ac:dyDescent="0.2"/>
    <row r="31585" hidden="1" x14ac:dyDescent="0.2"/>
    <row r="31586" hidden="1" x14ac:dyDescent="0.2"/>
    <row r="31587" hidden="1" x14ac:dyDescent="0.2"/>
    <row r="31588" hidden="1" x14ac:dyDescent="0.2"/>
    <row r="31589" hidden="1" x14ac:dyDescent="0.2"/>
    <row r="31590" hidden="1" x14ac:dyDescent="0.2"/>
    <row r="31591" hidden="1" x14ac:dyDescent="0.2"/>
    <row r="31592" hidden="1" x14ac:dyDescent="0.2"/>
    <row r="31593" hidden="1" x14ac:dyDescent="0.2"/>
    <row r="31594" hidden="1" x14ac:dyDescent="0.2"/>
    <row r="31595" hidden="1" x14ac:dyDescent="0.2"/>
    <row r="31596" hidden="1" x14ac:dyDescent="0.2"/>
    <row r="31597" hidden="1" x14ac:dyDescent="0.2"/>
    <row r="31598" hidden="1" x14ac:dyDescent="0.2"/>
    <row r="31599" hidden="1" x14ac:dyDescent="0.2"/>
    <row r="31600" hidden="1" x14ac:dyDescent="0.2"/>
    <row r="31601" hidden="1" x14ac:dyDescent="0.2"/>
    <row r="31602" hidden="1" x14ac:dyDescent="0.2"/>
    <row r="31603" hidden="1" x14ac:dyDescent="0.2"/>
    <row r="31604" hidden="1" x14ac:dyDescent="0.2"/>
    <row r="31605" hidden="1" x14ac:dyDescent="0.2"/>
    <row r="31606" hidden="1" x14ac:dyDescent="0.2"/>
    <row r="31607" hidden="1" x14ac:dyDescent="0.2"/>
    <row r="31608" hidden="1" x14ac:dyDescent="0.2"/>
    <row r="31609" hidden="1" x14ac:dyDescent="0.2"/>
    <row r="31610" hidden="1" x14ac:dyDescent="0.2"/>
    <row r="31611" hidden="1" x14ac:dyDescent="0.2"/>
    <row r="31612" hidden="1" x14ac:dyDescent="0.2"/>
    <row r="31613" hidden="1" x14ac:dyDescent="0.2"/>
    <row r="31614" hidden="1" x14ac:dyDescent="0.2"/>
    <row r="31615" hidden="1" x14ac:dyDescent="0.2"/>
    <row r="31616" hidden="1" x14ac:dyDescent="0.2"/>
    <row r="31617" hidden="1" x14ac:dyDescent="0.2"/>
    <row r="31618" hidden="1" x14ac:dyDescent="0.2"/>
    <row r="31619" hidden="1" x14ac:dyDescent="0.2"/>
    <row r="31620" hidden="1" x14ac:dyDescent="0.2"/>
    <row r="31621" hidden="1" x14ac:dyDescent="0.2"/>
    <row r="31622" hidden="1" x14ac:dyDescent="0.2"/>
    <row r="31623" hidden="1" x14ac:dyDescent="0.2"/>
    <row r="31624" hidden="1" x14ac:dyDescent="0.2"/>
    <row r="31625" hidden="1" x14ac:dyDescent="0.2"/>
    <row r="31626" hidden="1" x14ac:dyDescent="0.2"/>
    <row r="31627" hidden="1" x14ac:dyDescent="0.2"/>
    <row r="31628" hidden="1" x14ac:dyDescent="0.2"/>
    <row r="31629" hidden="1" x14ac:dyDescent="0.2"/>
    <row r="31630" hidden="1" x14ac:dyDescent="0.2"/>
    <row r="31631" hidden="1" x14ac:dyDescent="0.2"/>
    <row r="31632" hidden="1" x14ac:dyDescent="0.2"/>
    <row r="31633" hidden="1" x14ac:dyDescent="0.2"/>
    <row r="31634" hidden="1" x14ac:dyDescent="0.2"/>
    <row r="31635" hidden="1" x14ac:dyDescent="0.2"/>
    <row r="31636" hidden="1" x14ac:dyDescent="0.2"/>
    <row r="31637" hidden="1" x14ac:dyDescent="0.2"/>
    <row r="31638" hidden="1" x14ac:dyDescent="0.2"/>
    <row r="31639" hidden="1" x14ac:dyDescent="0.2"/>
    <row r="31640" hidden="1" x14ac:dyDescent="0.2"/>
    <row r="31641" hidden="1" x14ac:dyDescent="0.2"/>
    <row r="31642" hidden="1" x14ac:dyDescent="0.2"/>
    <row r="31643" hidden="1" x14ac:dyDescent="0.2"/>
    <row r="31644" hidden="1" x14ac:dyDescent="0.2"/>
    <row r="31645" hidden="1" x14ac:dyDescent="0.2"/>
    <row r="31646" hidden="1" x14ac:dyDescent="0.2"/>
    <row r="31647" hidden="1" x14ac:dyDescent="0.2"/>
    <row r="31648" hidden="1" x14ac:dyDescent="0.2"/>
    <row r="31649" hidden="1" x14ac:dyDescent="0.2"/>
    <row r="31650" hidden="1" x14ac:dyDescent="0.2"/>
    <row r="31651" hidden="1" x14ac:dyDescent="0.2"/>
    <row r="31652" hidden="1" x14ac:dyDescent="0.2"/>
    <row r="31653" hidden="1" x14ac:dyDescent="0.2"/>
    <row r="31654" hidden="1" x14ac:dyDescent="0.2"/>
    <row r="31655" hidden="1" x14ac:dyDescent="0.2"/>
    <row r="31656" hidden="1" x14ac:dyDescent="0.2"/>
    <row r="31657" hidden="1" x14ac:dyDescent="0.2"/>
    <row r="31658" hidden="1" x14ac:dyDescent="0.2"/>
    <row r="31659" hidden="1" x14ac:dyDescent="0.2"/>
    <row r="31660" hidden="1" x14ac:dyDescent="0.2"/>
    <row r="31661" hidden="1" x14ac:dyDescent="0.2"/>
    <row r="31662" hidden="1" x14ac:dyDescent="0.2"/>
    <row r="31663" hidden="1" x14ac:dyDescent="0.2"/>
    <row r="31664" hidden="1" x14ac:dyDescent="0.2"/>
    <row r="31665" hidden="1" x14ac:dyDescent="0.2"/>
    <row r="31666" hidden="1" x14ac:dyDescent="0.2"/>
    <row r="31667" hidden="1" x14ac:dyDescent="0.2"/>
    <row r="31668" hidden="1" x14ac:dyDescent="0.2"/>
    <row r="31669" hidden="1" x14ac:dyDescent="0.2"/>
    <row r="31670" hidden="1" x14ac:dyDescent="0.2"/>
    <row r="31671" hidden="1" x14ac:dyDescent="0.2"/>
    <row r="31672" hidden="1" x14ac:dyDescent="0.2"/>
    <row r="31673" hidden="1" x14ac:dyDescent="0.2"/>
    <row r="31674" hidden="1" x14ac:dyDescent="0.2"/>
    <row r="31675" hidden="1" x14ac:dyDescent="0.2"/>
    <row r="31676" hidden="1" x14ac:dyDescent="0.2"/>
    <row r="31677" hidden="1" x14ac:dyDescent="0.2"/>
    <row r="31678" hidden="1" x14ac:dyDescent="0.2"/>
    <row r="31679" hidden="1" x14ac:dyDescent="0.2"/>
    <row r="31680" hidden="1" x14ac:dyDescent="0.2"/>
    <row r="31681" hidden="1" x14ac:dyDescent="0.2"/>
    <row r="31682" hidden="1" x14ac:dyDescent="0.2"/>
    <row r="31683" hidden="1" x14ac:dyDescent="0.2"/>
    <row r="31684" hidden="1" x14ac:dyDescent="0.2"/>
    <row r="31685" hidden="1" x14ac:dyDescent="0.2"/>
    <row r="31686" hidden="1" x14ac:dyDescent="0.2"/>
    <row r="31687" hidden="1" x14ac:dyDescent="0.2"/>
    <row r="31688" hidden="1" x14ac:dyDescent="0.2"/>
    <row r="31689" hidden="1" x14ac:dyDescent="0.2"/>
    <row r="31690" hidden="1" x14ac:dyDescent="0.2"/>
    <row r="31691" hidden="1" x14ac:dyDescent="0.2"/>
    <row r="31692" hidden="1" x14ac:dyDescent="0.2"/>
    <row r="31693" hidden="1" x14ac:dyDescent="0.2"/>
    <row r="31694" hidden="1" x14ac:dyDescent="0.2"/>
    <row r="31695" hidden="1" x14ac:dyDescent="0.2"/>
    <row r="31696" hidden="1" x14ac:dyDescent="0.2"/>
    <row r="31697" hidden="1" x14ac:dyDescent="0.2"/>
    <row r="31698" hidden="1" x14ac:dyDescent="0.2"/>
    <row r="31699" hidden="1" x14ac:dyDescent="0.2"/>
    <row r="31700" hidden="1" x14ac:dyDescent="0.2"/>
    <row r="31701" hidden="1" x14ac:dyDescent="0.2"/>
    <row r="31702" hidden="1" x14ac:dyDescent="0.2"/>
    <row r="31703" hidden="1" x14ac:dyDescent="0.2"/>
    <row r="31704" hidden="1" x14ac:dyDescent="0.2"/>
    <row r="31705" hidden="1" x14ac:dyDescent="0.2"/>
    <row r="31706" hidden="1" x14ac:dyDescent="0.2"/>
    <row r="31707" hidden="1" x14ac:dyDescent="0.2"/>
    <row r="31708" hidden="1" x14ac:dyDescent="0.2"/>
    <row r="31709" hidden="1" x14ac:dyDescent="0.2"/>
    <row r="31710" hidden="1" x14ac:dyDescent="0.2"/>
    <row r="31711" hidden="1" x14ac:dyDescent="0.2"/>
    <row r="31712" hidden="1" x14ac:dyDescent="0.2"/>
    <row r="31713" hidden="1" x14ac:dyDescent="0.2"/>
    <row r="31714" hidden="1" x14ac:dyDescent="0.2"/>
    <row r="31715" hidden="1" x14ac:dyDescent="0.2"/>
    <row r="31716" hidden="1" x14ac:dyDescent="0.2"/>
    <row r="31717" hidden="1" x14ac:dyDescent="0.2"/>
    <row r="31718" hidden="1" x14ac:dyDescent="0.2"/>
    <row r="31719" hidden="1" x14ac:dyDescent="0.2"/>
    <row r="31720" hidden="1" x14ac:dyDescent="0.2"/>
    <row r="31721" hidden="1" x14ac:dyDescent="0.2"/>
    <row r="31722" hidden="1" x14ac:dyDescent="0.2"/>
    <row r="31723" hidden="1" x14ac:dyDescent="0.2"/>
    <row r="31724" hidden="1" x14ac:dyDescent="0.2"/>
    <row r="31725" hidden="1" x14ac:dyDescent="0.2"/>
    <row r="31726" hidden="1" x14ac:dyDescent="0.2"/>
    <row r="31727" hidden="1" x14ac:dyDescent="0.2"/>
    <row r="31728" hidden="1" x14ac:dyDescent="0.2"/>
    <row r="31729" hidden="1" x14ac:dyDescent="0.2"/>
    <row r="31730" hidden="1" x14ac:dyDescent="0.2"/>
    <row r="31731" hidden="1" x14ac:dyDescent="0.2"/>
    <row r="31732" hidden="1" x14ac:dyDescent="0.2"/>
    <row r="31733" hidden="1" x14ac:dyDescent="0.2"/>
    <row r="31734" hidden="1" x14ac:dyDescent="0.2"/>
    <row r="31735" hidden="1" x14ac:dyDescent="0.2"/>
    <row r="31736" hidden="1" x14ac:dyDescent="0.2"/>
    <row r="31737" hidden="1" x14ac:dyDescent="0.2"/>
    <row r="31738" hidden="1" x14ac:dyDescent="0.2"/>
    <row r="31739" hidden="1" x14ac:dyDescent="0.2"/>
    <row r="31740" hidden="1" x14ac:dyDescent="0.2"/>
    <row r="31741" hidden="1" x14ac:dyDescent="0.2"/>
    <row r="31742" hidden="1" x14ac:dyDescent="0.2"/>
    <row r="31743" hidden="1" x14ac:dyDescent="0.2"/>
    <row r="31744" hidden="1" x14ac:dyDescent="0.2"/>
    <row r="31745" hidden="1" x14ac:dyDescent="0.2"/>
    <row r="31746" hidden="1" x14ac:dyDescent="0.2"/>
    <row r="31747" hidden="1" x14ac:dyDescent="0.2"/>
    <row r="31748" hidden="1" x14ac:dyDescent="0.2"/>
    <row r="31749" hidden="1" x14ac:dyDescent="0.2"/>
    <row r="31750" hidden="1" x14ac:dyDescent="0.2"/>
    <row r="31751" hidden="1" x14ac:dyDescent="0.2"/>
    <row r="31752" hidden="1" x14ac:dyDescent="0.2"/>
    <row r="31753" hidden="1" x14ac:dyDescent="0.2"/>
    <row r="31754" hidden="1" x14ac:dyDescent="0.2"/>
    <row r="31755" hidden="1" x14ac:dyDescent="0.2"/>
    <row r="31756" hidden="1" x14ac:dyDescent="0.2"/>
    <row r="31757" hidden="1" x14ac:dyDescent="0.2"/>
    <row r="31758" hidden="1" x14ac:dyDescent="0.2"/>
    <row r="31759" hidden="1" x14ac:dyDescent="0.2"/>
    <row r="31760" hidden="1" x14ac:dyDescent="0.2"/>
    <row r="31761" hidden="1" x14ac:dyDescent="0.2"/>
    <row r="31762" hidden="1" x14ac:dyDescent="0.2"/>
    <row r="31763" hidden="1" x14ac:dyDescent="0.2"/>
    <row r="31764" hidden="1" x14ac:dyDescent="0.2"/>
    <row r="31765" hidden="1" x14ac:dyDescent="0.2"/>
    <row r="31766" hidden="1" x14ac:dyDescent="0.2"/>
    <row r="31767" hidden="1" x14ac:dyDescent="0.2"/>
    <row r="31768" hidden="1" x14ac:dyDescent="0.2"/>
    <row r="31769" hidden="1" x14ac:dyDescent="0.2"/>
    <row r="31770" hidden="1" x14ac:dyDescent="0.2"/>
    <row r="31771" hidden="1" x14ac:dyDescent="0.2"/>
    <row r="31772" hidden="1" x14ac:dyDescent="0.2"/>
    <row r="31773" hidden="1" x14ac:dyDescent="0.2"/>
    <row r="31774" hidden="1" x14ac:dyDescent="0.2"/>
    <row r="31775" hidden="1" x14ac:dyDescent="0.2"/>
    <row r="31776" hidden="1" x14ac:dyDescent="0.2"/>
    <row r="31777" hidden="1" x14ac:dyDescent="0.2"/>
    <row r="31778" hidden="1" x14ac:dyDescent="0.2"/>
    <row r="31779" hidden="1" x14ac:dyDescent="0.2"/>
    <row r="31780" hidden="1" x14ac:dyDescent="0.2"/>
    <row r="31781" hidden="1" x14ac:dyDescent="0.2"/>
    <row r="31782" hidden="1" x14ac:dyDescent="0.2"/>
    <row r="31783" hidden="1" x14ac:dyDescent="0.2"/>
    <row r="31784" hidden="1" x14ac:dyDescent="0.2"/>
    <row r="31785" hidden="1" x14ac:dyDescent="0.2"/>
    <row r="31786" hidden="1" x14ac:dyDescent="0.2"/>
    <row r="31787" hidden="1" x14ac:dyDescent="0.2"/>
    <row r="31788" hidden="1" x14ac:dyDescent="0.2"/>
    <row r="31789" hidden="1" x14ac:dyDescent="0.2"/>
    <row r="31790" hidden="1" x14ac:dyDescent="0.2"/>
    <row r="31791" hidden="1" x14ac:dyDescent="0.2"/>
    <row r="31792" hidden="1" x14ac:dyDescent="0.2"/>
    <row r="31793" hidden="1" x14ac:dyDescent="0.2"/>
    <row r="31794" hidden="1" x14ac:dyDescent="0.2"/>
    <row r="31795" hidden="1" x14ac:dyDescent="0.2"/>
    <row r="31796" hidden="1" x14ac:dyDescent="0.2"/>
    <row r="31797" hidden="1" x14ac:dyDescent="0.2"/>
    <row r="31798" hidden="1" x14ac:dyDescent="0.2"/>
    <row r="31799" hidden="1" x14ac:dyDescent="0.2"/>
    <row r="31800" hidden="1" x14ac:dyDescent="0.2"/>
    <row r="31801" hidden="1" x14ac:dyDescent="0.2"/>
    <row r="31802" hidden="1" x14ac:dyDescent="0.2"/>
    <row r="31803" hidden="1" x14ac:dyDescent="0.2"/>
    <row r="31804" hidden="1" x14ac:dyDescent="0.2"/>
    <row r="31805" hidden="1" x14ac:dyDescent="0.2"/>
    <row r="31806" hidden="1" x14ac:dyDescent="0.2"/>
    <row r="31807" hidden="1" x14ac:dyDescent="0.2"/>
    <row r="31808" hidden="1" x14ac:dyDescent="0.2"/>
    <row r="31809" hidden="1" x14ac:dyDescent="0.2"/>
    <row r="31810" hidden="1" x14ac:dyDescent="0.2"/>
    <row r="31811" hidden="1" x14ac:dyDescent="0.2"/>
    <row r="31812" hidden="1" x14ac:dyDescent="0.2"/>
    <row r="31813" hidden="1" x14ac:dyDescent="0.2"/>
    <row r="31814" hidden="1" x14ac:dyDescent="0.2"/>
    <row r="31815" hidden="1" x14ac:dyDescent="0.2"/>
    <row r="31816" hidden="1" x14ac:dyDescent="0.2"/>
    <row r="31817" hidden="1" x14ac:dyDescent="0.2"/>
    <row r="31818" hidden="1" x14ac:dyDescent="0.2"/>
    <row r="31819" hidden="1" x14ac:dyDescent="0.2"/>
    <row r="31820" hidden="1" x14ac:dyDescent="0.2"/>
    <row r="31821" hidden="1" x14ac:dyDescent="0.2"/>
    <row r="31822" hidden="1" x14ac:dyDescent="0.2"/>
    <row r="31823" hidden="1" x14ac:dyDescent="0.2"/>
    <row r="31824" hidden="1" x14ac:dyDescent="0.2"/>
    <row r="31825" hidden="1" x14ac:dyDescent="0.2"/>
    <row r="31826" hidden="1" x14ac:dyDescent="0.2"/>
    <row r="31827" hidden="1" x14ac:dyDescent="0.2"/>
    <row r="31828" hidden="1" x14ac:dyDescent="0.2"/>
    <row r="31829" hidden="1" x14ac:dyDescent="0.2"/>
    <row r="31830" hidden="1" x14ac:dyDescent="0.2"/>
    <row r="31831" hidden="1" x14ac:dyDescent="0.2"/>
    <row r="31832" hidden="1" x14ac:dyDescent="0.2"/>
    <row r="31833" hidden="1" x14ac:dyDescent="0.2"/>
    <row r="31834" hidden="1" x14ac:dyDescent="0.2"/>
    <row r="31835" hidden="1" x14ac:dyDescent="0.2"/>
    <row r="31836" hidden="1" x14ac:dyDescent="0.2"/>
    <row r="31837" hidden="1" x14ac:dyDescent="0.2"/>
    <row r="31838" hidden="1" x14ac:dyDescent="0.2"/>
    <row r="31839" hidden="1" x14ac:dyDescent="0.2"/>
    <row r="31840" hidden="1" x14ac:dyDescent="0.2"/>
    <row r="31841" hidden="1" x14ac:dyDescent="0.2"/>
    <row r="31842" hidden="1" x14ac:dyDescent="0.2"/>
    <row r="31843" hidden="1" x14ac:dyDescent="0.2"/>
    <row r="31844" hidden="1" x14ac:dyDescent="0.2"/>
    <row r="31845" hidden="1" x14ac:dyDescent="0.2"/>
    <row r="31846" hidden="1" x14ac:dyDescent="0.2"/>
    <row r="31847" hidden="1" x14ac:dyDescent="0.2"/>
    <row r="31848" hidden="1" x14ac:dyDescent="0.2"/>
    <row r="31849" hidden="1" x14ac:dyDescent="0.2"/>
    <row r="31850" hidden="1" x14ac:dyDescent="0.2"/>
    <row r="31851" hidden="1" x14ac:dyDescent="0.2"/>
    <row r="31852" hidden="1" x14ac:dyDescent="0.2"/>
    <row r="31853" hidden="1" x14ac:dyDescent="0.2"/>
    <row r="31854" hidden="1" x14ac:dyDescent="0.2"/>
    <row r="31855" hidden="1" x14ac:dyDescent="0.2"/>
    <row r="31856" hidden="1" x14ac:dyDescent="0.2"/>
    <row r="31857" hidden="1" x14ac:dyDescent="0.2"/>
    <row r="31858" hidden="1" x14ac:dyDescent="0.2"/>
    <row r="31859" hidden="1" x14ac:dyDescent="0.2"/>
    <row r="31860" hidden="1" x14ac:dyDescent="0.2"/>
    <row r="31861" hidden="1" x14ac:dyDescent="0.2"/>
    <row r="31862" hidden="1" x14ac:dyDescent="0.2"/>
    <row r="31863" hidden="1" x14ac:dyDescent="0.2"/>
    <row r="31864" hidden="1" x14ac:dyDescent="0.2"/>
    <row r="31865" hidden="1" x14ac:dyDescent="0.2"/>
    <row r="31866" hidden="1" x14ac:dyDescent="0.2"/>
    <row r="31867" hidden="1" x14ac:dyDescent="0.2"/>
    <row r="31868" hidden="1" x14ac:dyDescent="0.2"/>
    <row r="31869" hidden="1" x14ac:dyDescent="0.2"/>
    <row r="31870" hidden="1" x14ac:dyDescent="0.2"/>
    <row r="31871" hidden="1" x14ac:dyDescent="0.2"/>
    <row r="31872" hidden="1" x14ac:dyDescent="0.2"/>
    <row r="31873" hidden="1" x14ac:dyDescent="0.2"/>
    <row r="31874" hidden="1" x14ac:dyDescent="0.2"/>
    <row r="31875" hidden="1" x14ac:dyDescent="0.2"/>
    <row r="31876" hidden="1" x14ac:dyDescent="0.2"/>
    <row r="31877" hidden="1" x14ac:dyDescent="0.2"/>
    <row r="31878" hidden="1" x14ac:dyDescent="0.2"/>
    <row r="31879" hidden="1" x14ac:dyDescent="0.2"/>
    <row r="31880" hidden="1" x14ac:dyDescent="0.2"/>
    <row r="31881" hidden="1" x14ac:dyDescent="0.2"/>
    <row r="31882" hidden="1" x14ac:dyDescent="0.2"/>
    <row r="31883" hidden="1" x14ac:dyDescent="0.2"/>
    <row r="31884" hidden="1" x14ac:dyDescent="0.2"/>
    <row r="31885" hidden="1" x14ac:dyDescent="0.2"/>
    <row r="31886" hidden="1" x14ac:dyDescent="0.2"/>
    <row r="31887" hidden="1" x14ac:dyDescent="0.2"/>
    <row r="31888" hidden="1" x14ac:dyDescent="0.2"/>
    <row r="31889" hidden="1" x14ac:dyDescent="0.2"/>
    <row r="31890" hidden="1" x14ac:dyDescent="0.2"/>
    <row r="31891" hidden="1" x14ac:dyDescent="0.2"/>
    <row r="31892" hidden="1" x14ac:dyDescent="0.2"/>
    <row r="31893" hidden="1" x14ac:dyDescent="0.2"/>
    <row r="31894" hidden="1" x14ac:dyDescent="0.2"/>
    <row r="31895" hidden="1" x14ac:dyDescent="0.2"/>
    <row r="31896" hidden="1" x14ac:dyDescent="0.2"/>
    <row r="31897" hidden="1" x14ac:dyDescent="0.2"/>
    <row r="31898" hidden="1" x14ac:dyDescent="0.2"/>
    <row r="31899" hidden="1" x14ac:dyDescent="0.2"/>
    <row r="31900" hidden="1" x14ac:dyDescent="0.2"/>
    <row r="31901" hidden="1" x14ac:dyDescent="0.2"/>
    <row r="31902" hidden="1" x14ac:dyDescent="0.2"/>
    <row r="31903" hidden="1" x14ac:dyDescent="0.2"/>
    <row r="31904" hidden="1" x14ac:dyDescent="0.2"/>
    <row r="31905" hidden="1" x14ac:dyDescent="0.2"/>
    <row r="31906" hidden="1" x14ac:dyDescent="0.2"/>
    <row r="31907" hidden="1" x14ac:dyDescent="0.2"/>
    <row r="31908" hidden="1" x14ac:dyDescent="0.2"/>
    <row r="31909" hidden="1" x14ac:dyDescent="0.2"/>
    <row r="31910" hidden="1" x14ac:dyDescent="0.2"/>
    <row r="31911" hidden="1" x14ac:dyDescent="0.2"/>
    <row r="31912" hidden="1" x14ac:dyDescent="0.2"/>
    <row r="31913" hidden="1" x14ac:dyDescent="0.2"/>
    <row r="31914" hidden="1" x14ac:dyDescent="0.2"/>
    <row r="31915" hidden="1" x14ac:dyDescent="0.2"/>
    <row r="31916" hidden="1" x14ac:dyDescent="0.2"/>
    <row r="31917" hidden="1" x14ac:dyDescent="0.2"/>
    <row r="31918" hidden="1" x14ac:dyDescent="0.2"/>
    <row r="31919" hidden="1" x14ac:dyDescent="0.2"/>
    <row r="31920" hidden="1" x14ac:dyDescent="0.2"/>
    <row r="31921" hidden="1" x14ac:dyDescent="0.2"/>
    <row r="31922" hidden="1" x14ac:dyDescent="0.2"/>
    <row r="31923" hidden="1" x14ac:dyDescent="0.2"/>
    <row r="31924" hidden="1" x14ac:dyDescent="0.2"/>
    <row r="31925" hidden="1" x14ac:dyDescent="0.2"/>
    <row r="31926" hidden="1" x14ac:dyDescent="0.2"/>
    <row r="31927" hidden="1" x14ac:dyDescent="0.2"/>
    <row r="31928" hidden="1" x14ac:dyDescent="0.2"/>
    <row r="31929" hidden="1" x14ac:dyDescent="0.2"/>
    <row r="31930" hidden="1" x14ac:dyDescent="0.2"/>
    <row r="31931" hidden="1" x14ac:dyDescent="0.2"/>
    <row r="31932" hidden="1" x14ac:dyDescent="0.2"/>
    <row r="31933" hidden="1" x14ac:dyDescent="0.2"/>
    <row r="31934" hidden="1" x14ac:dyDescent="0.2"/>
    <row r="31935" hidden="1" x14ac:dyDescent="0.2"/>
    <row r="31936" hidden="1" x14ac:dyDescent="0.2"/>
    <row r="31937" hidden="1" x14ac:dyDescent="0.2"/>
    <row r="31938" hidden="1" x14ac:dyDescent="0.2"/>
    <row r="31939" hidden="1" x14ac:dyDescent="0.2"/>
    <row r="31940" hidden="1" x14ac:dyDescent="0.2"/>
    <row r="31941" hidden="1" x14ac:dyDescent="0.2"/>
    <row r="31942" hidden="1" x14ac:dyDescent="0.2"/>
    <row r="31943" hidden="1" x14ac:dyDescent="0.2"/>
    <row r="31944" hidden="1" x14ac:dyDescent="0.2"/>
    <row r="31945" hidden="1" x14ac:dyDescent="0.2"/>
    <row r="31946" hidden="1" x14ac:dyDescent="0.2"/>
    <row r="31947" hidden="1" x14ac:dyDescent="0.2"/>
    <row r="31948" hidden="1" x14ac:dyDescent="0.2"/>
    <row r="31949" hidden="1" x14ac:dyDescent="0.2"/>
    <row r="31950" hidden="1" x14ac:dyDescent="0.2"/>
    <row r="31951" hidden="1" x14ac:dyDescent="0.2"/>
    <row r="31952" hidden="1" x14ac:dyDescent="0.2"/>
    <row r="31953" hidden="1" x14ac:dyDescent="0.2"/>
    <row r="31954" hidden="1" x14ac:dyDescent="0.2"/>
    <row r="31955" hidden="1" x14ac:dyDescent="0.2"/>
    <row r="31956" hidden="1" x14ac:dyDescent="0.2"/>
    <row r="31957" hidden="1" x14ac:dyDescent="0.2"/>
    <row r="31958" hidden="1" x14ac:dyDescent="0.2"/>
    <row r="31959" hidden="1" x14ac:dyDescent="0.2"/>
    <row r="31960" hidden="1" x14ac:dyDescent="0.2"/>
    <row r="31961" hidden="1" x14ac:dyDescent="0.2"/>
    <row r="31962" hidden="1" x14ac:dyDescent="0.2"/>
    <row r="31963" hidden="1" x14ac:dyDescent="0.2"/>
    <row r="31964" hidden="1" x14ac:dyDescent="0.2"/>
    <row r="31965" hidden="1" x14ac:dyDescent="0.2"/>
    <row r="31966" hidden="1" x14ac:dyDescent="0.2"/>
    <row r="31967" hidden="1" x14ac:dyDescent="0.2"/>
    <row r="31968" hidden="1" x14ac:dyDescent="0.2"/>
    <row r="31969" hidden="1" x14ac:dyDescent="0.2"/>
    <row r="31970" hidden="1" x14ac:dyDescent="0.2"/>
    <row r="31971" hidden="1" x14ac:dyDescent="0.2"/>
    <row r="31972" hidden="1" x14ac:dyDescent="0.2"/>
    <row r="31973" hidden="1" x14ac:dyDescent="0.2"/>
    <row r="31974" hidden="1" x14ac:dyDescent="0.2"/>
    <row r="31975" hidden="1" x14ac:dyDescent="0.2"/>
    <row r="31976" hidden="1" x14ac:dyDescent="0.2"/>
    <row r="31977" hidden="1" x14ac:dyDescent="0.2"/>
    <row r="31978" hidden="1" x14ac:dyDescent="0.2"/>
    <row r="31979" hidden="1" x14ac:dyDescent="0.2"/>
    <row r="31980" hidden="1" x14ac:dyDescent="0.2"/>
    <row r="31981" hidden="1" x14ac:dyDescent="0.2"/>
    <row r="31982" hidden="1" x14ac:dyDescent="0.2"/>
    <row r="31983" hidden="1" x14ac:dyDescent="0.2"/>
    <row r="31984" hidden="1" x14ac:dyDescent="0.2"/>
    <row r="31985" hidden="1" x14ac:dyDescent="0.2"/>
    <row r="31986" hidden="1" x14ac:dyDescent="0.2"/>
    <row r="31987" hidden="1" x14ac:dyDescent="0.2"/>
    <row r="31988" hidden="1" x14ac:dyDescent="0.2"/>
    <row r="31989" hidden="1" x14ac:dyDescent="0.2"/>
    <row r="31990" hidden="1" x14ac:dyDescent="0.2"/>
    <row r="31991" hidden="1" x14ac:dyDescent="0.2"/>
    <row r="31992" hidden="1" x14ac:dyDescent="0.2"/>
    <row r="31993" hidden="1" x14ac:dyDescent="0.2"/>
    <row r="31994" hidden="1" x14ac:dyDescent="0.2"/>
    <row r="31995" hidden="1" x14ac:dyDescent="0.2"/>
    <row r="31996" hidden="1" x14ac:dyDescent="0.2"/>
    <row r="31997" hidden="1" x14ac:dyDescent="0.2"/>
    <row r="31998" hidden="1" x14ac:dyDescent="0.2"/>
    <row r="31999" hidden="1" x14ac:dyDescent="0.2"/>
    <row r="32000" hidden="1" x14ac:dyDescent="0.2"/>
    <row r="32001" hidden="1" x14ac:dyDescent="0.2"/>
    <row r="32002" hidden="1" x14ac:dyDescent="0.2"/>
    <row r="32003" hidden="1" x14ac:dyDescent="0.2"/>
    <row r="32004" hidden="1" x14ac:dyDescent="0.2"/>
    <row r="32005" hidden="1" x14ac:dyDescent="0.2"/>
    <row r="32006" hidden="1" x14ac:dyDescent="0.2"/>
    <row r="32007" hidden="1" x14ac:dyDescent="0.2"/>
    <row r="32008" hidden="1" x14ac:dyDescent="0.2"/>
    <row r="32009" hidden="1" x14ac:dyDescent="0.2"/>
    <row r="32010" hidden="1" x14ac:dyDescent="0.2"/>
    <row r="32011" hidden="1" x14ac:dyDescent="0.2"/>
    <row r="32012" hidden="1" x14ac:dyDescent="0.2"/>
    <row r="32013" hidden="1" x14ac:dyDescent="0.2"/>
    <row r="32014" hidden="1" x14ac:dyDescent="0.2"/>
    <row r="32015" hidden="1" x14ac:dyDescent="0.2"/>
    <row r="32016" hidden="1" x14ac:dyDescent="0.2"/>
    <row r="32017" hidden="1" x14ac:dyDescent="0.2"/>
    <row r="32018" hidden="1" x14ac:dyDescent="0.2"/>
    <row r="32019" hidden="1" x14ac:dyDescent="0.2"/>
    <row r="32020" hidden="1" x14ac:dyDescent="0.2"/>
    <row r="32021" hidden="1" x14ac:dyDescent="0.2"/>
    <row r="32022" hidden="1" x14ac:dyDescent="0.2"/>
    <row r="32023" hidden="1" x14ac:dyDescent="0.2"/>
    <row r="32024" hidden="1" x14ac:dyDescent="0.2"/>
    <row r="32025" hidden="1" x14ac:dyDescent="0.2"/>
    <row r="32026" hidden="1" x14ac:dyDescent="0.2"/>
    <row r="32027" hidden="1" x14ac:dyDescent="0.2"/>
    <row r="32028" hidden="1" x14ac:dyDescent="0.2"/>
    <row r="32029" hidden="1" x14ac:dyDescent="0.2"/>
    <row r="32030" hidden="1" x14ac:dyDescent="0.2"/>
    <row r="32031" hidden="1" x14ac:dyDescent="0.2"/>
    <row r="32032" hidden="1" x14ac:dyDescent="0.2"/>
    <row r="32033" hidden="1" x14ac:dyDescent="0.2"/>
    <row r="32034" hidden="1" x14ac:dyDescent="0.2"/>
    <row r="32035" hidden="1" x14ac:dyDescent="0.2"/>
    <row r="32036" hidden="1" x14ac:dyDescent="0.2"/>
    <row r="32037" hidden="1" x14ac:dyDescent="0.2"/>
    <row r="32038" hidden="1" x14ac:dyDescent="0.2"/>
    <row r="32039" hidden="1" x14ac:dyDescent="0.2"/>
    <row r="32040" hidden="1" x14ac:dyDescent="0.2"/>
    <row r="32041" hidden="1" x14ac:dyDescent="0.2"/>
    <row r="32042" hidden="1" x14ac:dyDescent="0.2"/>
    <row r="32043" hidden="1" x14ac:dyDescent="0.2"/>
    <row r="32044" hidden="1" x14ac:dyDescent="0.2"/>
    <row r="32045" hidden="1" x14ac:dyDescent="0.2"/>
    <row r="32046" hidden="1" x14ac:dyDescent="0.2"/>
    <row r="32047" hidden="1" x14ac:dyDescent="0.2"/>
    <row r="32048" hidden="1" x14ac:dyDescent="0.2"/>
    <row r="32049" hidden="1" x14ac:dyDescent="0.2"/>
    <row r="32050" hidden="1" x14ac:dyDescent="0.2"/>
    <row r="32051" hidden="1" x14ac:dyDescent="0.2"/>
    <row r="32052" hidden="1" x14ac:dyDescent="0.2"/>
    <row r="32053" hidden="1" x14ac:dyDescent="0.2"/>
    <row r="32054" hidden="1" x14ac:dyDescent="0.2"/>
    <row r="32055" hidden="1" x14ac:dyDescent="0.2"/>
    <row r="32056" hidden="1" x14ac:dyDescent="0.2"/>
    <row r="32057" hidden="1" x14ac:dyDescent="0.2"/>
    <row r="32058" hidden="1" x14ac:dyDescent="0.2"/>
    <row r="32059" hidden="1" x14ac:dyDescent="0.2"/>
    <row r="32060" hidden="1" x14ac:dyDescent="0.2"/>
    <row r="32061" hidden="1" x14ac:dyDescent="0.2"/>
    <row r="32062" hidden="1" x14ac:dyDescent="0.2"/>
    <row r="32063" hidden="1" x14ac:dyDescent="0.2"/>
    <row r="32064" hidden="1" x14ac:dyDescent="0.2"/>
    <row r="32065" hidden="1" x14ac:dyDescent="0.2"/>
    <row r="32066" hidden="1" x14ac:dyDescent="0.2"/>
    <row r="32067" hidden="1" x14ac:dyDescent="0.2"/>
    <row r="32068" hidden="1" x14ac:dyDescent="0.2"/>
    <row r="32069" hidden="1" x14ac:dyDescent="0.2"/>
    <row r="32070" hidden="1" x14ac:dyDescent="0.2"/>
    <row r="32071" hidden="1" x14ac:dyDescent="0.2"/>
    <row r="32072" hidden="1" x14ac:dyDescent="0.2"/>
    <row r="32073" hidden="1" x14ac:dyDescent="0.2"/>
    <row r="32074" hidden="1" x14ac:dyDescent="0.2"/>
    <row r="32075" hidden="1" x14ac:dyDescent="0.2"/>
    <row r="32076" hidden="1" x14ac:dyDescent="0.2"/>
    <row r="32077" hidden="1" x14ac:dyDescent="0.2"/>
    <row r="32078" hidden="1" x14ac:dyDescent="0.2"/>
    <row r="32079" hidden="1" x14ac:dyDescent="0.2"/>
    <row r="32080" hidden="1" x14ac:dyDescent="0.2"/>
    <row r="32081" hidden="1" x14ac:dyDescent="0.2"/>
    <row r="32082" hidden="1" x14ac:dyDescent="0.2"/>
    <row r="32083" hidden="1" x14ac:dyDescent="0.2"/>
    <row r="32084" hidden="1" x14ac:dyDescent="0.2"/>
    <row r="32085" hidden="1" x14ac:dyDescent="0.2"/>
    <row r="32086" hidden="1" x14ac:dyDescent="0.2"/>
    <row r="32087" hidden="1" x14ac:dyDescent="0.2"/>
    <row r="32088" hidden="1" x14ac:dyDescent="0.2"/>
    <row r="32089" hidden="1" x14ac:dyDescent="0.2"/>
    <row r="32090" hidden="1" x14ac:dyDescent="0.2"/>
    <row r="32091" hidden="1" x14ac:dyDescent="0.2"/>
    <row r="32092" hidden="1" x14ac:dyDescent="0.2"/>
    <row r="32093" hidden="1" x14ac:dyDescent="0.2"/>
    <row r="32094" hidden="1" x14ac:dyDescent="0.2"/>
    <row r="32095" hidden="1" x14ac:dyDescent="0.2"/>
    <row r="32096" hidden="1" x14ac:dyDescent="0.2"/>
    <row r="32097" hidden="1" x14ac:dyDescent="0.2"/>
    <row r="32098" hidden="1" x14ac:dyDescent="0.2"/>
    <row r="32099" hidden="1" x14ac:dyDescent="0.2"/>
    <row r="32100" hidden="1" x14ac:dyDescent="0.2"/>
    <row r="32101" hidden="1" x14ac:dyDescent="0.2"/>
    <row r="32102" hidden="1" x14ac:dyDescent="0.2"/>
    <row r="32103" hidden="1" x14ac:dyDescent="0.2"/>
    <row r="32104" hidden="1" x14ac:dyDescent="0.2"/>
    <row r="32105" hidden="1" x14ac:dyDescent="0.2"/>
    <row r="32106" hidden="1" x14ac:dyDescent="0.2"/>
    <row r="32107" hidden="1" x14ac:dyDescent="0.2"/>
    <row r="32108" hidden="1" x14ac:dyDescent="0.2"/>
    <row r="32109" hidden="1" x14ac:dyDescent="0.2"/>
    <row r="32110" hidden="1" x14ac:dyDescent="0.2"/>
    <row r="32111" hidden="1" x14ac:dyDescent="0.2"/>
    <row r="32112" hidden="1" x14ac:dyDescent="0.2"/>
    <row r="32113" hidden="1" x14ac:dyDescent="0.2"/>
    <row r="32114" hidden="1" x14ac:dyDescent="0.2"/>
    <row r="32115" hidden="1" x14ac:dyDescent="0.2"/>
    <row r="32116" hidden="1" x14ac:dyDescent="0.2"/>
    <row r="32117" hidden="1" x14ac:dyDescent="0.2"/>
    <row r="32118" hidden="1" x14ac:dyDescent="0.2"/>
    <row r="32119" hidden="1" x14ac:dyDescent="0.2"/>
    <row r="32120" hidden="1" x14ac:dyDescent="0.2"/>
    <row r="32121" hidden="1" x14ac:dyDescent="0.2"/>
    <row r="32122" hidden="1" x14ac:dyDescent="0.2"/>
    <row r="32123" hidden="1" x14ac:dyDescent="0.2"/>
    <row r="32124" hidden="1" x14ac:dyDescent="0.2"/>
    <row r="32125" hidden="1" x14ac:dyDescent="0.2"/>
    <row r="32126" hidden="1" x14ac:dyDescent="0.2"/>
    <row r="32127" hidden="1" x14ac:dyDescent="0.2"/>
    <row r="32128" hidden="1" x14ac:dyDescent="0.2"/>
    <row r="32129" hidden="1" x14ac:dyDescent="0.2"/>
    <row r="32130" hidden="1" x14ac:dyDescent="0.2"/>
    <row r="32131" hidden="1" x14ac:dyDescent="0.2"/>
    <row r="32132" hidden="1" x14ac:dyDescent="0.2"/>
    <row r="32133" hidden="1" x14ac:dyDescent="0.2"/>
    <row r="32134" hidden="1" x14ac:dyDescent="0.2"/>
    <row r="32135" hidden="1" x14ac:dyDescent="0.2"/>
    <row r="32136" hidden="1" x14ac:dyDescent="0.2"/>
    <row r="32137" hidden="1" x14ac:dyDescent="0.2"/>
    <row r="32138" hidden="1" x14ac:dyDescent="0.2"/>
    <row r="32139" hidden="1" x14ac:dyDescent="0.2"/>
    <row r="32140" hidden="1" x14ac:dyDescent="0.2"/>
    <row r="32141" hidden="1" x14ac:dyDescent="0.2"/>
    <row r="32142" hidden="1" x14ac:dyDescent="0.2"/>
    <row r="32143" hidden="1" x14ac:dyDescent="0.2"/>
    <row r="32144" hidden="1" x14ac:dyDescent="0.2"/>
    <row r="32145" hidden="1" x14ac:dyDescent="0.2"/>
    <row r="32146" hidden="1" x14ac:dyDescent="0.2"/>
    <row r="32147" hidden="1" x14ac:dyDescent="0.2"/>
    <row r="32148" hidden="1" x14ac:dyDescent="0.2"/>
    <row r="32149" hidden="1" x14ac:dyDescent="0.2"/>
    <row r="32150" hidden="1" x14ac:dyDescent="0.2"/>
    <row r="32151" hidden="1" x14ac:dyDescent="0.2"/>
    <row r="32152" hidden="1" x14ac:dyDescent="0.2"/>
    <row r="32153" hidden="1" x14ac:dyDescent="0.2"/>
    <row r="32154" hidden="1" x14ac:dyDescent="0.2"/>
    <row r="32155" hidden="1" x14ac:dyDescent="0.2"/>
    <row r="32156" hidden="1" x14ac:dyDescent="0.2"/>
    <row r="32157" hidden="1" x14ac:dyDescent="0.2"/>
    <row r="32158" hidden="1" x14ac:dyDescent="0.2"/>
    <row r="32159" hidden="1" x14ac:dyDescent="0.2"/>
    <row r="32160" hidden="1" x14ac:dyDescent="0.2"/>
    <row r="32161" hidden="1" x14ac:dyDescent="0.2"/>
    <row r="32162" hidden="1" x14ac:dyDescent="0.2"/>
    <row r="32163" hidden="1" x14ac:dyDescent="0.2"/>
    <row r="32164" hidden="1" x14ac:dyDescent="0.2"/>
    <row r="32165" hidden="1" x14ac:dyDescent="0.2"/>
    <row r="32166" hidden="1" x14ac:dyDescent="0.2"/>
    <row r="32167" hidden="1" x14ac:dyDescent="0.2"/>
    <row r="32168" hidden="1" x14ac:dyDescent="0.2"/>
    <row r="32169" hidden="1" x14ac:dyDescent="0.2"/>
    <row r="32170" hidden="1" x14ac:dyDescent="0.2"/>
    <row r="32171" hidden="1" x14ac:dyDescent="0.2"/>
    <row r="32172" hidden="1" x14ac:dyDescent="0.2"/>
    <row r="32173" hidden="1" x14ac:dyDescent="0.2"/>
    <row r="32174" hidden="1" x14ac:dyDescent="0.2"/>
    <row r="32175" hidden="1" x14ac:dyDescent="0.2"/>
    <row r="32176" hidden="1" x14ac:dyDescent="0.2"/>
    <row r="32177" hidden="1" x14ac:dyDescent="0.2"/>
    <row r="32178" hidden="1" x14ac:dyDescent="0.2"/>
    <row r="32179" hidden="1" x14ac:dyDescent="0.2"/>
    <row r="32180" hidden="1" x14ac:dyDescent="0.2"/>
    <row r="32181" hidden="1" x14ac:dyDescent="0.2"/>
    <row r="32182" hidden="1" x14ac:dyDescent="0.2"/>
    <row r="32183" hidden="1" x14ac:dyDescent="0.2"/>
    <row r="32184" hidden="1" x14ac:dyDescent="0.2"/>
    <row r="32185" hidden="1" x14ac:dyDescent="0.2"/>
    <row r="32186" hidden="1" x14ac:dyDescent="0.2"/>
    <row r="32187" hidden="1" x14ac:dyDescent="0.2"/>
    <row r="32188" hidden="1" x14ac:dyDescent="0.2"/>
    <row r="32189" hidden="1" x14ac:dyDescent="0.2"/>
    <row r="32190" hidden="1" x14ac:dyDescent="0.2"/>
    <row r="32191" hidden="1" x14ac:dyDescent="0.2"/>
    <row r="32192" hidden="1" x14ac:dyDescent="0.2"/>
    <row r="32193" hidden="1" x14ac:dyDescent="0.2"/>
    <row r="32194" hidden="1" x14ac:dyDescent="0.2"/>
    <row r="32195" hidden="1" x14ac:dyDescent="0.2"/>
    <row r="32196" hidden="1" x14ac:dyDescent="0.2"/>
    <row r="32197" hidden="1" x14ac:dyDescent="0.2"/>
    <row r="32198" hidden="1" x14ac:dyDescent="0.2"/>
    <row r="32199" hidden="1" x14ac:dyDescent="0.2"/>
    <row r="32200" hidden="1" x14ac:dyDescent="0.2"/>
    <row r="32201" hidden="1" x14ac:dyDescent="0.2"/>
    <row r="32202" hidden="1" x14ac:dyDescent="0.2"/>
    <row r="32203" hidden="1" x14ac:dyDescent="0.2"/>
    <row r="32204" hidden="1" x14ac:dyDescent="0.2"/>
    <row r="32205" hidden="1" x14ac:dyDescent="0.2"/>
    <row r="32206" hidden="1" x14ac:dyDescent="0.2"/>
    <row r="32207" hidden="1" x14ac:dyDescent="0.2"/>
    <row r="32208" hidden="1" x14ac:dyDescent="0.2"/>
    <row r="32209" hidden="1" x14ac:dyDescent="0.2"/>
    <row r="32210" hidden="1" x14ac:dyDescent="0.2"/>
    <row r="32211" hidden="1" x14ac:dyDescent="0.2"/>
    <row r="32212" hidden="1" x14ac:dyDescent="0.2"/>
    <row r="32213" hidden="1" x14ac:dyDescent="0.2"/>
    <row r="32214" hidden="1" x14ac:dyDescent="0.2"/>
    <row r="32215" hidden="1" x14ac:dyDescent="0.2"/>
    <row r="32216" hidden="1" x14ac:dyDescent="0.2"/>
    <row r="32217" hidden="1" x14ac:dyDescent="0.2"/>
    <row r="32218" hidden="1" x14ac:dyDescent="0.2"/>
    <row r="32219" hidden="1" x14ac:dyDescent="0.2"/>
    <row r="32220" hidden="1" x14ac:dyDescent="0.2"/>
    <row r="32221" hidden="1" x14ac:dyDescent="0.2"/>
    <row r="32222" hidden="1" x14ac:dyDescent="0.2"/>
    <row r="32223" hidden="1" x14ac:dyDescent="0.2"/>
    <row r="32224" hidden="1" x14ac:dyDescent="0.2"/>
    <row r="32225" hidden="1" x14ac:dyDescent="0.2"/>
    <row r="32226" hidden="1" x14ac:dyDescent="0.2"/>
    <row r="32227" hidden="1" x14ac:dyDescent="0.2"/>
    <row r="32228" hidden="1" x14ac:dyDescent="0.2"/>
    <row r="32229" hidden="1" x14ac:dyDescent="0.2"/>
    <row r="32230" hidden="1" x14ac:dyDescent="0.2"/>
    <row r="32231" hidden="1" x14ac:dyDescent="0.2"/>
    <row r="32232" hidden="1" x14ac:dyDescent="0.2"/>
    <row r="32233" hidden="1" x14ac:dyDescent="0.2"/>
    <row r="32234" hidden="1" x14ac:dyDescent="0.2"/>
    <row r="32235" hidden="1" x14ac:dyDescent="0.2"/>
    <row r="32236" hidden="1" x14ac:dyDescent="0.2"/>
    <row r="32237" hidden="1" x14ac:dyDescent="0.2"/>
    <row r="32238" hidden="1" x14ac:dyDescent="0.2"/>
    <row r="32239" hidden="1" x14ac:dyDescent="0.2"/>
    <row r="32240" hidden="1" x14ac:dyDescent="0.2"/>
    <row r="32241" hidden="1" x14ac:dyDescent="0.2"/>
    <row r="32242" hidden="1" x14ac:dyDescent="0.2"/>
    <row r="32243" hidden="1" x14ac:dyDescent="0.2"/>
    <row r="32244" hidden="1" x14ac:dyDescent="0.2"/>
    <row r="32245" hidden="1" x14ac:dyDescent="0.2"/>
    <row r="32246" hidden="1" x14ac:dyDescent="0.2"/>
    <row r="32247" hidden="1" x14ac:dyDescent="0.2"/>
    <row r="32248" hidden="1" x14ac:dyDescent="0.2"/>
    <row r="32249" hidden="1" x14ac:dyDescent="0.2"/>
    <row r="32250" hidden="1" x14ac:dyDescent="0.2"/>
    <row r="32251" hidden="1" x14ac:dyDescent="0.2"/>
    <row r="32252" hidden="1" x14ac:dyDescent="0.2"/>
    <row r="32253" hidden="1" x14ac:dyDescent="0.2"/>
    <row r="32254" hidden="1" x14ac:dyDescent="0.2"/>
    <row r="32255" hidden="1" x14ac:dyDescent="0.2"/>
    <row r="32256" hidden="1" x14ac:dyDescent="0.2"/>
    <row r="32257" hidden="1" x14ac:dyDescent="0.2"/>
    <row r="32258" hidden="1" x14ac:dyDescent="0.2"/>
    <row r="32259" hidden="1" x14ac:dyDescent="0.2"/>
    <row r="32260" hidden="1" x14ac:dyDescent="0.2"/>
    <row r="32261" hidden="1" x14ac:dyDescent="0.2"/>
    <row r="32262" hidden="1" x14ac:dyDescent="0.2"/>
    <row r="32263" hidden="1" x14ac:dyDescent="0.2"/>
    <row r="32264" hidden="1" x14ac:dyDescent="0.2"/>
    <row r="32265" hidden="1" x14ac:dyDescent="0.2"/>
    <row r="32266" hidden="1" x14ac:dyDescent="0.2"/>
    <row r="32267" hidden="1" x14ac:dyDescent="0.2"/>
    <row r="32268" hidden="1" x14ac:dyDescent="0.2"/>
    <row r="32269" hidden="1" x14ac:dyDescent="0.2"/>
    <row r="32270" hidden="1" x14ac:dyDescent="0.2"/>
    <row r="32271" hidden="1" x14ac:dyDescent="0.2"/>
    <row r="32272" hidden="1" x14ac:dyDescent="0.2"/>
    <row r="32273" hidden="1" x14ac:dyDescent="0.2"/>
    <row r="32274" hidden="1" x14ac:dyDescent="0.2"/>
    <row r="32275" hidden="1" x14ac:dyDescent="0.2"/>
    <row r="32276" hidden="1" x14ac:dyDescent="0.2"/>
    <row r="32277" hidden="1" x14ac:dyDescent="0.2"/>
    <row r="32278" hidden="1" x14ac:dyDescent="0.2"/>
    <row r="32279" hidden="1" x14ac:dyDescent="0.2"/>
    <row r="32280" hidden="1" x14ac:dyDescent="0.2"/>
    <row r="32281" hidden="1" x14ac:dyDescent="0.2"/>
    <row r="32282" hidden="1" x14ac:dyDescent="0.2"/>
    <row r="32283" hidden="1" x14ac:dyDescent="0.2"/>
    <row r="32284" hidden="1" x14ac:dyDescent="0.2"/>
    <row r="32285" hidden="1" x14ac:dyDescent="0.2"/>
    <row r="32286" hidden="1" x14ac:dyDescent="0.2"/>
    <row r="32287" hidden="1" x14ac:dyDescent="0.2"/>
    <row r="32288" hidden="1" x14ac:dyDescent="0.2"/>
    <row r="32289" hidden="1" x14ac:dyDescent="0.2"/>
    <row r="32290" hidden="1" x14ac:dyDescent="0.2"/>
    <row r="32291" hidden="1" x14ac:dyDescent="0.2"/>
    <row r="32292" hidden="1" x14ac:dyDescent="0.2"/>
    <row r="32293" hidden="1" x14ac:dyDescent="0.2"/>
    <row r="32294" hidden="1" x14ac:dyDescent="0.2"/>
    <row r="32295" hidden="1" x14ac:dyDescent="0.2"/>
    <row r="32296" hidden="1" x14ac:dyDescent="0.2"/>
    <row r="32297" hidden="1" x14ac:dyDescent="0.2"/>
    <row r="32298" hidden="1" x14ac:dyDescent="0.2"/>
    <row r="32299" hidden="1" x14ac:dyDescent="0.2"/>
    <row r="32300" hidden="1" x14ac:dyDescent="0.2"/>
    <row r="32301" hidden="1" x14ac:dyDescent="0.2"/>
    <row r="32302" hidden="1" x14ac:dyDescent="0.2"/>
    <row r="32303" hidden="1" x14ac:dyDescent="0.2"/>
    <row r="32304" hidden="1" x14ac:dyDescent="0.2"/>
    <row r="32305" hidden="1" x14ac:dyDescent="0.2"/>
    <row r="32306" hidden="1" x14ac:dyDescent="0.2"/>
    <row r="32307" hidden="1" x14ac:dyDescent="0.2"/>
    <row r="32308" hidden="1" x14ac:dyDescent="0.2"/>
    <row r="32309" hidden="1" x14ac:dyDescent="0.2"/>
    <row r="32310" hidden="1" x14ac:dyDescent="0.2"/>
    <row r="32311" hidden="1" x14ac:dyDescent="0.2"/>
    <row r="32312" hidden="1" x14ac:dyDescent="0.2"/>
    <row r="32313" hidden="1" x14ac:dyDescent="0.2"/>
    <row r="32314" hidden="1" x14ac:dyDescent="0.2"/>
    <row r="32315" hidden="1" x14ac:dyDescent="0.2"/>
    <row r="32316" hidden="1" x14ac:dyDescent="0.2"/>
    <row r="32317" hidden="1" x14ac:dyDescent="0.2"/>
    <row r="32318" hidden="1" x14ac:dyDescent="0.2"/>
    <row r="32319" hidden="1" x14ac:dyDescent="0.2"/>
    <row r="32320" hidden="1" x14ac:dyDescent="0.2"/>
    <row r="32321" hidden="1" x14ac:dyDescent="0.2"/>
    <row r="32322" hidden="1" x14ac:dyDescent="0.2"/>
    <row r="32323" hidden="1" x14ac:dyDescent="0.2"/>
    <row r="32324" hidden="1" x14ac:dyDescent="0.2"/>
    <row r="32325" hidden="1" x14ac:dyDescent="0.2"/>
    <row r="32326" hidden="1" x14ac:dyDescent="0.2"/>
    <row r="32327" hidden="1" x14ac:dyDescent="0.2"/>
    <row r="32328" hidden="1" x14ac:dyDescent="0.2"/>
    <row r="32329" hidden="1" x14ac:dyDescent="0.2"/>
    <row r="32330" hidden="1" x14ac:dyDescent="0.2"/>
    <row r="32331" hidden="1" x14ac:dyDescent="0.2"/>
    <row r="32332" hidden="1" x14ac:dyDescent="0.2"/>
    <row r="32333" hidden="1" x14ac:dyDescent="0.2"/>
    <row r="32334" hidden="1" x14ac:dyDescent="0.2"/>
    <row r="32335" hidden="1" x14ac:dyDescent="0.2"/>
    <row r="32336" hidden="1" x14ac:dyDescent="0.2"/>
    <row r="32337" hidden="1" x14ac:dyDescent="0.2"/>
    <row r="32338" hidden="1" x14ac:dyDescent="0.2"/>
    <row r="32339" hidden="1" x14ac:dyDescent="0.2"/>
    <row r="32340" hidden="1" x14ac:dyDescent="0.2"/>
    <row r="32341" hidden="1" x14ac:dyDescent="0.2"/>
    <row r="32342" hidden="1" x14ac:dyDescent="0.2"/>
    <row r="32343" hidden="1" x14ac:dyDescent="0.2"/>
    <row r="32344" hidden="1" x14ac:dyDescent="0.2"/>
    <row r="32345" hidden="1" x14ac:dyDescent="0.2"/>
    <row r="32346" hidden="1" x14ac:dyDescent="0.2"/>
    <row r="32347" hidden="1" x14ac:dyDescent="0.2"/>
    <row r="32348" hidden="1" x14ac:dyDescent="0.2"/>
    <row r="32349" hidden="1" x14ac:dyDescent="0.2"/>
    <row r="32350" hidden="1" x14ac:dyDescent="0.2"/>
    <row r="32351" hidden="1" x14ac:dyDescent="0.2"/>
    <row r="32352" hidden="1" x14ac:dyDescent="0.2"/>
    <row r="32353" hidden="1" x14ac:dyDescent="0.2"/>
    <row r="32354" hidden="1" x14ac:dyDescent="0.2"/>
    <row r="32355" hidden="1" x14ac:dyDescent="0.2"/>
    <row r="32356" hidden="1" x14ac:dyDescent="0.2"/>
    <row r="32357" hidden="1" x14ac:dyDescent="0.2"/>
    <row r="32358" hidden="1" x14ac:dyDescent="0.2"/>
    <row r="32359" hidden="1" x14ac:dyDescent="0.2"/>
    <row r="32360" hidden="1" x14ac:dyDescent="0.2"/>
    <row r="32361" hidden="1" x14ac:dyDescent="0.2"/>
    <row r="32362" hidden="1" x14ac:dyDescent="0.2"/>
    <row r="32363" hidden="1" x14ac:dyDescent="0.2"/>
    <row r="32364" hidden="1" x14ac:dyDescent="0.2"/>
    <row r="32365" hidden="1" x14ac:dyDescent="0.2"/>
    <row r="32366" hidden="1" x14ac:dyDescent="0.2"/>
    <row r="32367" hidden="1" x14ac:dyDescent="0.2"/>
    <row r="32368" hidden="1" x14ac:dyDescent="0.2"/>
    <row r="32369" hidden="1" x14ac:dyDescent="0.2"/>
    <row r="32370" hidden="1" x14ac:dyDescent="0.2"/>
    <row r="32371" hidden="1" x14ac:dyDescent="0.2"/>
    <row r="32372" hidden="1" x14ac:dyDescent="0.2"/>
    <row r="32373" hidden="1" x14ac:dyDescent="0.2"/>
    <row r="32374" hidden="1" x14ac:dyDescent="0.2"/>
    <row r="32375" hidden="1" x14ac:dyDescent="0.2"/>
    <row r="32376" hidden="1" x14ac:dyDescent="0.2"/>
    <row r="32377" hidden="1" x14ac:dyDescent="0.2"/>
    <row r="32378" hidden="1" x14ac:dyDescent="0.2"/>
    <row r="32379" hidden="1" x14ac:dyDescent="0.2"/>
    <row r="32380" hidden="1" x14ac:dyDescent="0.2"/>
    <row r="32381" hidden="1" x14ac:dyDescent="0.2"/>
    <row r="32382" hidden="1" x14ac:dyDescent="0.2"/>
    <row r="32383" hidden="1" x14ac:dyDescent="0.2"/>
    <row r="32384" hidden="1" x14ac:dyDescent="0.2"/>
    <row r="32385" hidden="1" x14ac:dyDescent="0.2"/>
    <row r="32386" hidden="1" x14ac:dyDescent="0.2"/>
    <row r="32387" hidden="1" x14ac:dyDescent="0.2"/>
    <row r="32388" hidden="1" x14ac:dyDescent="0.2"/>
    <row r="32389" hidden="1" x14ac:dyDescent="0.2"/>
    <row r="32390" hidden="1" x14ac:dyDescent="0.2"/>
    <row r="32391" hidden="1" x14ac:dyDescent="0.2"/>
    <row r="32392" hidden="1" x14ac:dyDescent="0.2"/>
    <row r="32393" hidden="1" x14ac:dyDescent="0.2"/>
    <row r="32394" hidden="1" x14ac:dyDescent="0.2"/>
    <row r="32395" hidden="1" x14ac:dyDescent="0.2"/>
    <row r="32396" hidden="1" x14ac:dyDescent="0.2"/>
    <row r="32397" hidden="1" x14ac:dyDescent="0.2"/>
    <row r="32398" hidden="1" x14ac:dyDescent="0.2"/>
    <row r="32399" hidden="1" x14ac:dyDescent="0.2"/>
    <row r="32400" hidden="1" x14ac:dyDescent="0.2"/>
    <row r="32401" hidden="1" x14ac:dyDescent="0.2"/>
    <row r="32402" hidden="1" x14ac:dyDescent="0.2"/>
    <row r="32403" hidden="1" x14ac:dyDescent="0.2"/>
    <row r="32404" hidden="1" x14ac:dyDescent="0.2"/>
    <row r="32405" hidden="1" x14ac:dyDescent="0.2"/>
    <row r="32406" hidden="1" x14ac:dyDescent="0.2"/>
    <row r="32407" hidden="1" x14ac:dyDescent="0.2"/>
    <row r="32408" hidden="1" x14ac:dyDescent="0.2"/>
    <row r="32409" hidden="1" x14ac:dyDescent="0.2"/>
    <row r="32410" hidden="1" x14ac:dyDescent="0.2"/>
    <row r="32411" hidden="1" x14ac:dyDescent="0.2"/>
    <row r="32412" hidden="1" x14ac:dyDescent="0.2"/>
    <row r="32413" hidden="1" x14ac:dyDescent="0.2"/>
    <row r="32414" hidden="1" x14ac:dyDescent="0.2"/>
    <row r="32415" hidden="1" x14ac:dyDescent="0.2"/>
    <row r="32416" hidden="1" x14ac:dyDescent="0.2"/>
    <row r="32417" hidden="1" x14ac:dyDescent="0.2"/>
    <row r="32418" hidden="1" x14ac:dyDescent="0.2"/>
    <row r="32419" hidden="1" x14ac:dyDescent="0.2"/>
    <row r="32420" hidden="1" x14ac:dyDescent="0.2"/>
    <row r="32421" hidden="1" x14ac:dyDescent="0.2"/>
    <row r="32422" hidden="1" x14ac:dyDescent="0.2"/>
    <row r="32423" hidden="1" x14ac:dyDescent="0.2"/>
    <row r="32424" hidden="1" x14ac:dyDescent="0.2"/>
    <row r="32425" hidden="1" x14ac:dyDescent="0.2"/>
    <row r="32426" hidden="1" x14ac:dyDescent="0.2"/>
    <row r="32427" hidden="1" x14ac:dyDescent="0.2"/>
    <row r="32428" hidden="1" x14ac:dyDescent="0.2"/>
    <row r="32429" hidden="1" x14ac:dyDescent="0.2"/>
    <row r="32430" hidden="1" x14ac:dyDescent="0.2"/>
    <row r="32431" hidden="1" x14ac:dyDescent="0.2"/>
    <row r="32432" hidden="1" x14ac:dyDescent="0.2"/>
    <row r="32433" hidden="1" x14ac:dyDescent="0.2"/>
    <row r="32434" hidden="1" x14ac:dyDescent="0.2"/>
    <row r="32435" hidden="1" x14ac:dyDescent="0.2"/>
    <row r="32436" hidden="1" x14ac:dyDescent="0.2"/>
    <row r="32437" hidden="1" x14ac:dyDescent="0.2"/>
    <row r="32438" hidden="1" x14ac:dyDescent="0.2"/>
    <row r="32439" hidden="1" x14ac:dyDescent="0.2"/>
    <row r="32440" hidden="1" x14ac:dyDescent="0.2"/>
    <row r="32441" hidden="1" x14ac:dyDescent="0.2"/>
    <row r="32442" hidden="1" x14ac:dyDescent="0.2"/>
    <row r="32443" hidden="1" x14ac:dyDescent="0.2"/>
    <row r="32444" hidden="1" x14ac:dyDescent="0.2"/>
    <row r="32445" hidden="1" x14ac:dyDescent="0.2"/>
    <row r="32446" hidden="1" x14ac:dyDescent="0.2"/>
    <row r="32447" hidden="1" x14ac:dyDescent="0.2"/>
    <row r="32448" hidden="1" x14ac:dyDescent="0.2"/>
    <row r="32449" hidden="1" x14ac:dyDescent="0.2"/>
    <row r="32450" hidden="1" x14ac:dyDescent="0.2"/>
    <row r="32451" hidden="1" x14ac:dyDescent="0.2"/>
    <row r="32452" hidden="1" x14ac:dyDescent="0.2"/>
    <row r="32453" hidden="1" x14ac:dyDescent="0.2"/>
    <row r="32454" hidden="1" x14ac:dyDescent="0.2"/>
    <row r="32455" hidden="1" x14ac:dyDescent="0.2"/>
    <row r="32456" hidden="1" x14ac:dyDescent="0.2"/>
    <row r="32457" hidden="1" x14ac:dyDescent="0.2"/>
    <row r="32458" hidden="1" x14ac:dyDescent="0.2"/>
    <row r="32459" hidden="1" x14ac:dyDescent="0.2"/>
    <row r="32460" hidden="1" x14ac:dyDescent="0.2"/>
    <row r="32461" hidden="1" x14ac:dyDescent="0.2"/>
    <row r="32462" hidden="1" x14ac:dyDescent="0.2"/>
    <row r="32463" hidden="1" x14ac:dyDescent="0.2"/>
    <row r="32464" hidden="1" x14ac:dyDescent="0.2"/>
    <row r="32465" hidden="1" x14ac:dyDescent="0.2"/>
    <row r="32466" hidden="1" x14ac:dyDescent="0.2"/>
    <row r="32467" hidden="1" x14ac:dyDescent="0.2"/>
    <row r="32468" hidden="1" x14ac:dyDescent="0.2"/>
    <row r="32469" hidden="1" x14ac:dyDescent="0.2"/>
    <row r="32470" hidden="1" x14ac:dyDescent="0.2"/>
    <row r="32471" hidden="1" x14ac:dyDescent="0.2"/>
    <row r="32472" hidden="1" x14ac:dyDescent="0.2"/>
    <row r="32473" hidden="1" x14ac:dyDescent="0.2"/>
    <row r="32474" hidden="1" x14ac:dyDescent="0.2"/>
    <row r="32475" hidden="1" x14ac:dyDescent="0.2"/>
    <row r="32476" hidden="1" x14ac:dyDescent="0.2"/>
    <row r="32477" hidden="1" x14ac:dyDescent="0.2"/>
    <row r="32478" hidden="1" x14ac:dyDescent="0.2"/>
    <row r="32479" hidden="1" x14ac:dyDescent="0.2"/>
    <row r="32480" hidden="1" x14ac:dyDescent="0.2"/>
    <row r="32481" hidden="1" x14ac:dyDescent="0.2"/>
    <row r="32482" hidden="1" x14ac:dyDescent="0.2"/>
    <row r="32483" hidden="1" x14ac:dyDescent="0.2"/>
    <row r="32484" hidden="1" x14ac:dyDescent="0.2"/>
    <row r="32485" hidden="1" x14ac:dyDescent="0.2"/>
    <row r="32486" hidden="1" x14ac:dyDescent="0.2"/>
    <row r="32487" hidden="1" x14ac:dyDescent="0.2"/>
    <row r="32488" hidden="1" x14ac:dyDescent="0.2"/>
    <row r="32489" hidden="1" x14ac:dyDescent="0.2"/>
    <row r="32490" hidden="1" x14ac:dyDescent="0.2"/>
    <row r="32491" hidden="1" x14ac:dyDescent="0.2"/>
    <row r="32492" hidden="1" x14ac:dyDescent="0.2"/>
    <row r="32493" hidden="1" x14ac:dyDescent="0.2"/>
    <row r="32494" hidden="1" x14ac:dyDescent="0.2"/>
    <row r="32495" hidden="1" x14ac:dyDescent="0.2"/>
    <row r="32496" hidden="1" x14ac:dyDescent="0.2"/>
    <row r="32497" hidden="1" x14ac:dyDescent="0.2"/>
    <row r="32498" hidden="1" x14ac:dyDescent="0.2"/>
    <row r="32499" hidden="1" x14ac:dyDescent="0.2"/>
    <row r="32500" hidden="1" x14ac:dyDescent="0.2"/>
    <row r="32501" hidden="1" x14ac:dyDescent="0.2"/>
    <row r="32502" hidden="1" x14ac:dyDescent="0.2"/>
    <row r="32503" hidden="1" x14ac:dyDescent="0.2"/>
    <row r="32504" hidden="1" x14ac:dyDescent="0.2"/>
    <row r="32505" hidden="1" x14ac:dyDescent="0.2"/>
    <row r="32506" hidden="1" x14ac:dyDescent="0.2"/>
    <row r="32507" hidden="1" x14ac:dyDescent="0.2"/>
    <row r="32508" hidden="1" x14ac:dyDescent="0.2"/>
    <row r="32509" hidden="1" x14ac:dyDescent="0.2"/>
    <row r="32510" hidden="1" x14ac:dyDescent="0.2"/>
    <row r="32511" hidden="1" x14ac:dyDescent="0.2"/>
    <row r="32512" hidden="1" x14ac:dyDescent="0.2"/>
    <row r="32513" hidden="1" x14ac:dyDescent="0.2"/>
    <row r="32514" hidden="1" x14ac:dyDescent="0.2"/>
    <row r="32515" hidden="1" x14ac:dyDescent="0.2"/>
    <row r="32516" hidden="1" x14ac:dyDescent="0.2"/>
    <row r="32517" hidden="1" x14ac:dyDescent="0.2"/>
    <row r="32518" hidden="1" x14ac:dyDescent="0.2"/>
    <row r="32519" hidden="1" x14ac:dyDescent="0.2"/>
    <row r="32520" hidden="1" x14ac:dyDescent="0.2"/>
    <row r="32521" hidden="1" x14ac:dyDescent="0.2"/>
    <row r="32522" hidden="1" x14ac:dyDescent="0.2"/>
    <row r="32523" hidden="1" x14ac:dyDescent="0.2"/>
    <row r="32524" hidden="1" x14ac:dyDescent="0.2"/>
    <row r="32525" hidden="1" x14ac:dyDescent="0.2"/>
    <row r="32526" hidden="1" x14ac:dyDescent="0.2"/>
    <row r="32527" hidden="1" x14ac:dyDescent="0.2"/>
    <row r="32528" hidden="1" x14ac:dyDescent="0.2"/>
    <row r="32529" hidden="1" x14ac:dyDescent="0.2"/>
    <row r="32530" hidden="1" x14ac:dyDescent="0.2"/>
    <row r="32531" hidden="1" x14ac:dyDescent="0.2"/>
    <row r="32532" hidden="1" x14ac:dyDescent="0.2"/>
    <row r="32533" hidden="1" x14ac:dyDescent="0.2"/>
    <row r="32534" hidden="1" x14ac:dyDescent="0.2"/>
    <row r="32535" hidden="1" x14ac:dyDescent="0.2"/>
    <row r="32536" hidden="1" x14ac:dyDescent="0.2"/>
    <row r="32537" hidden="1" x14ac:dyDescent="0.2"/>
    <row r="32538" hidden="1" x14ac:dyDescent="0.2"/>
    <row r="32539" hidden="1" x14ac:dyDescent="0.2"/>
    <row r="32540" hidden="1" x14ac:dyDescent="0.2"/>
    <row r="32541" hidden="1" x14ac:dyDescent="0.2"/>
    <row r="32542" hidden="1" x14ac:dyDescent="0.2"/>
    <row r="32543" hidden="1" x14ac:dyDescent="0.2"/>
    <row r="32544" hidden="1" x14ac:dyDescent="0.2"/>
    <row r="32545" hidden="1" x14ac:dyDescent="0.2"/>
    <row r="32546" hidden="1" x14ac:dyDescent="0.2"/>
    <row r="32547" hidden="1" x14ac:dyDescent="0.2"/>
    <row r="32548" hidden="1" x14ac:dyDescent="0.2"/>
    <row r="32549" hidden="1" x14ac:dyDescent="0.2"/>
    <row r="32550" hidden="1" x14ac:dyDescent="0.2"/>
    <row r="32551" hidden="1" x14ac:dyDescent="0.2"/>
    <row r="32552" hidden="1" x14ac:dyDescent="0.2"/>
    <row r="32553" hidden="1" x14ac:dyDescent="0.2"/>
    <row r="32554" hidden="1" x14ac:dyDescent="0.2"/>
    <row r="32555" hidden="1" x14ac:dyDescent="0.2"/>
    <row r="32556" hidden="1" x14ac:dyDescent="0.2"/>
    <row r="32557" hidden="1" x14ac:dyDescent="0.2"/>
    <row r="32558" hidden="1" x14ac:dyDescent="0.2"/>
    <row r="32559" hidden="1" x14ac:dyDescent="0.2"/>
    <row r="32560" hidden="1" x14ac:dyDescent="0.2"/>
    <row r="32561" hidden="1" x14ac:dyDescent="0.2"/>
    <row r="32562" hidden="1" x14ac:dyDescent="0.2"/>
    <row r="32563" hidden="1" x14ac:dyDescent="0.2"/>
    <row r="32564" hidden="1" x14ac:dyDescent="0.2"/>
    <row r="32565" hidden="1" x14ac:dyDescent="0.2"/>
    <row r="32566" hidden="1" x14ac:dyDescent="0.2"/>
    <row r="32567" hidden="1" x14ac:dyDescent="0.2"/>
    <row r="32568" hidden="1" x14ac:dyDescent="0.2"/>
    <row r="32569" hidden="1" x14ac:dyDescent="0.2"/>
    <row r="32570" hidden="1" x14ac:dyDescent="0.2"/>
    <row r="32571" hidden="1" x14ac:dyDescent="0.2"/>
    <row r="32572" hidden="1" x14ac:dyDescent="0.2"/>
    <row r="32573" hidden="1" x14ac:dyDescent="0.2"/>
    <row r="32574" hidden="1" x14ac:dyDescent="0.2"/>
    <row r="32575" hidden="1" x14ac:dyDescent="0.2"/>
    <row r="32576" hidden="1" x14ac:dyDescent="0.2"/>
    <row r="32577" hidden="1" x14ac:dyDescent="0.2"/>
    <row r="32578" hidden="1" x14ac:dyDescent="0.2"/>
    <row r="32579" hidden="1" x14ac:dyDescent="0.2"/>
    <row r="32580" hidden="1" x14ac:dyDescent="0.2"/>
    <row r="32581" hidden="1" x14ac:dyDescent="0.2"/>
    <row r="32582" hidden="1" x14ac:dyDescent="0.2"/>
    <row r="32583" hidden="1" x14ac:dyDescent="0.2"/>
    <row r="32584" hidden="1" x14ac:dyDescent="0.2"/>
    <row r="32585" hidden="1" x14ac:dyDescent="0.2"/>
    <row r="32586" hidden="1" x14ac:dyDescent="0.2"/>
    <row r="32587" hidden="1" x14ac:dyDescent="0.2"/>
    <row r="32588" hidden="1" x14ac:dyDescent="0.2"/>
    <row r="32589" hidden="1" x14ac:dyDescent="0.2"/>
    <row r="32590" hidden="1" x14ac:dyDescent="0.2"/>
    <row r="32591" hidden="1" x14ac:dyDescent="0.2"/>
    <row r="32592" hidden="1" x14ac:dyDescent="0.2"/>
    <row r="32593" hidden="1" x14ac:dyDescent="0.2"/>
    <row r="32594" hidden="1" x14ac:dyDescent="0.2"/>
    <row r="32595" hidden="1" x14ac:dyDescent="0.2"/>
    <row r="32596" hidden="1" x14ac:dyDescent="0.2"/>
    <row r="32597" hidden="1" x14ac:dyDescent="0.2"/>
    <row r="32598" hidden="1" x14ac:dyDescent="0.2"/>
    <row r="32599" hidden="1" x14ac:dyDescent="0.2"/>
    <row r="32600" hidden="1" x14ac:dyDescent="0.2"/>
    <row r="32601" hidden="1" x14ac:dyDescent="0.2"/>
    <row r="32602" hidden="1" x14ac:dyDescent="0.2"/>
    <row r="32603" hidden="1" x14ac:dyDescent="0.2"/>
    <row r="32604" hidden="1" x14ac:dyDescent="0.2"/>
    <row r="32605" hidden="1" x14ac:dyDescent="0.2"/>
    <row r="32606" hidden="1" x14ac:dyDescent="0.2"/>
    <row r="32607" hidden="1" x14ac:dyDescent="0.2"/>
    <row r="32608" hidden="1" x14ac:dyDescent="0.2"/>
    <row r="32609" hidden="1" x14ac:dyDescent="0.2"/>
    <row r="32610" hidden="1" x14ac:dyDescent="0.2"/>
    <row r="32611" hidden="1" x14ac:dyDescent="0.2"/>
    <row r="32612" hidden="1" x14ac:dyDescent="0.2"/>
    <row r="32613" hidden="1" x14ac:dyDescent="0.2"/>
    <row r="32614" hidden="1" x14ac:dyDescent="0.2"/>
    <row r="32615" hidden="1" x14ac:dyDescent="0.2"/>
    <row r="32616" hidden="1" x14ac:dyDescent="0.2"/>
    <row r="32617" hidden="1" x14ac:dyDescent="0.2"/>
    <row r="32618" hidden="1" x14ac:dyDescent="0.2"/>
    <row r="32619" hidden="1" x14ac:dyDescent="0.2"/>
    <row r="32620" hidden="1" x14ac:dyDescent="0.2"/>
    <row r="32621" hidden="1" x14ac:dyDescent="0.2"/>
    <row r="32622" hidden="1" x14ac:dyDescent="0.2"/>
    <row r="32623" hidden="1" x14ac:dyDescent="0.2"/>
    <row r="32624" hidden="1" x14ac:dyDescent="0.2"/>
    <row r="32625" hidden="1" x14ac:dyDescent="0.2"/>
    <row r="32626" hidden="1" x14ac:dyDescent="0.2"/>
    <row r="32627" hidden="1" x14ac:dyDescent="0.2"/>
    <row r="32628" hidden="1" x14ac:dyDescent="0.2"/>
    <row r="32629" hidden="1" x14ac:dyDescent="0.2"/>
    <row r="32630" hidden="1" x14ac:dyDescent="0.2"/>
    <row r="32631" hidden="1" x14ac:dyDescent="0.2"/>
    <row r="32632" hidden="1" x14ac:dyDescent="0.2"/>
    <row r="32633" hidden="1" x14ac:dyDescent="0.2"/>
    <row r="32634" hidden="1" x14ac:dyDescent="0.2"/>
    <row r="32635" hidden="1" x14ac:dyDescent="0.2"/>
    <row r="32636" hidden="1" x14ac:dyDescent="0.2"/>
    <row r="32637" hidden="1" x14ac:dyDescent="0.2"/>
    <row r="32638" hidden="1" x14ac:dyDescent="0.2"/>
    <row r="32639" hidden="1" x14ac:dyDescent="0.2"/>
    <row r="32640" hidden="1" x14ac:dyDescent="0.2"/>
    <row r="32641" hidden="1" x14ac:dyDescent="0.2"/>
    <row r="32642" hidden="1" x14ac:dyDescent="0.2"/>
    <row r="32643" hidden="1" x14ac:dyDescent="0.2"/>
    <row r="32644" hidden="1" x14ac:dyDescent="0.2"/>
    <row r="32645" hidden="1" x14ac:dyDescent="0.2"/>
    <row r="32646" hidden="1" x14ac:dyDescent="0.2"/>
    <row r="32647" hidden="1" x14ac:dyDescent="0.2"/>
    <row r="32648" hidden="1" x14ac:dyDescent="0.2"/>
    <row r="32649" hidden="1" x14ac:dyDescent="0.2"/>
    <row r="32650" hidden="1" x14ac:dyDescent="0.2"/>
    <row r="32651" hidden="1" x14ac:dyDescent="0.2"/>
    <row r="32652" hidden="1" x14ac:dyDescent="0.2"/>
    <row r="32653" hidden="1" x14ac:dyDescent="0.2"/>
    <row r="32654" hidden="1" x14ac:dyDescent="0.2"/>
    <row r="32655" hidden="1" x14ac:dyDescent="0.2"/>
    <row r="32656" hidden="1" x14ac:dyDescent="0.2"/>
    <row r="32657" hidden="1" x14ac:dyDescent="0.2"/>
    <row r="32658" hidden="1" x14ac:dyDescent="0.2"/>
    <row r="32659" hidden="1" x14ac:dyDescent="0.2"/>
    <row r="32660" hidden="1" x14ac:dyDescent="0.2"/>
    <row r="32661" hidden="1" x14ac:dyDescent="0.2"/>
    <row r="32662" hidden="1" x14ac:dyDescent="0.2"/>
    <row r="32663" hidden="1" x14ac:dyDescent="0.2"/>
    <row r="32664" hidden="1" x14ac:dyDescent="0.2"/>
    <row r="32665" hidden="1" x14ac:dyDescent="0.2"/>
    <row r="32666" hidden="1" x14ac:dyDescent="0.2"/>
    <row r="32667" hidden="1" x14ac:dyDescent="0.2"/>
    <row r="32668" hidden="1" x14ac:dyDescent="0.2"/>
    <row r="32669" hidden="1" x14ac:dyDescent="0.2"/>
    <row r="32670" hidden="1" x14ac:dyDescent="0.2"/>
    <row r="32671" hidden="1" x14ac:dyDescent="0.2"/>
    <row r="32672" hidden="1" x14ac:dyDescent="0.2"/>
    <row r="32673" hidden="1" x14ac:dyDescent="0.2"/>
    <row r="32674" hidden="1" x14ac:dyDescent="0.2"/>
    <row r="32675" hidden="1" x14ac:dyDescent="0.2"/>
    <row r="32676" hidden="1" x14ac:dyDescent="0.2"/>
    <row r="32677" hidden="1" x14ac:dyDescent="0.2"/>
    <row r="32678" hidden="1" x14ac:dyDescent="0.2"/>
    <row r="32679" hidden="1" x14ac:dyDescent="0.2"/>
    <row r="32680" hidden="1" x14ac:dyDescent="0.2"/>
    <row r="32681" hidden="1" x14ac:dyDescent="0.2"/>
    <row r="32682" hidden="1" x14ac:dyDescent="0.2"/>
    <row r="32683" hidden="1" x14ac:dyDescent="0.2"/>
    <row r="32684" hidden="1" x14ac:dyDescent="0.2"/>
    <row r="32685" hidden="1" x14ac:dyDescent="0.2"/>
    <row r="32686" hidden="1" x14ac:dyDescent="0.2"/>
    <row r="32687" hidden="1" x14ac:dyDescent="0.2"/>
    <row r="32688" hidden="1" x14ac:dyDescent="0.2"/>
    <row r="32689" hidden="1" x14ac:dyDescent="0.2"/>
    <row r="32690" hidden="1" x14ac:dyDescent="0.2"/>
    <row r="32691" hidden="1" x14ac:dyDescent="0.2"/>
    <row r="32692" hidden="1" x14ac:dyDescent="0.2"/>
    <row r="32693" hidden="1" x14ac:dyDescent="0.2"/>
    <row r="32694" hidden="1" x14ac:dyDescent="0.2"/>
    <row r="32695" hidden="1" x14ac:dyDescent="0.2"/>
    <row r="32696" hidden="1" x14ac:dyDescent="0.2"/>
    <row r="32697" hidden="1" x14ac:dyDescent="0.2"/>
    <row r="32698" hidden="1" x14ac:dyDescent="0.2"/>
    <row r="32699" hidden="1" x14ac:dyDescent="0.2"/>
    <row r="32700" hidden="1" x14ac:dyDescent="0.2"/>
    <row r="32701" hidden="1" x14ac:dyDescent="0.2"/>
    <row r="32702" hidden="1" x14ac:dyDescent="0.2"/>
    <row r="32703" hidden="1" x14ac:dyDescent="0.2"/>
    <row r="32704" hidden="1" x14ac:dyDescent="0.2"/>
    <row r="32705" hidden="1" x14ac:dyDescent="0.2"/>
    <row r="32706" hidden="1" x14ac:dyDescent="0.2"/>
    <row r="32707" hidden="1" x14ac:dyDescent="0.2"/>
    <row r="32708" hidden="1" x14ac:dyDescent="0.2"/>
    <row r="32709" hidden="1" x14ac:dyDescent="0.2"/>
    <row r="32710" hidden="1" x14ac:dyDescent="0.2"/>
    <row r="32711" hidden="1" x14ac:dyDescent="0.2"/>
    <row r="32712" hidden="1" x14ac:dyDescent="0.2"/>
    <row r="32713" hidden="1" x14ac:dyDescent="0.2"/>
    <row r="32714" hidden="1" x14ac:dyDescent="0.2"/>
    <row r="32715" hidden="1" x14ac:dyDescent="0.2"/>
    <row r="32716" hidden="1" x14ac:dyDescent="0.2"/>
    <row r="32717" hidden="1" x14ac:dyDescent="0.2"/>
    <row r="32718" hidden="1" x14ac:dyDescent="0.2"/>
    <row r="32719" hidden="1" x14ac:dyDescent="0.2"/>
    <row r="32720" hidden="1" x14ac:dyDescent="0.2"/>
    <row r="32721" hidden="1" x14ac:dyDescent="0.2"/>
    <row r="32722" hidden="1" x14ac:dyDescent="0.2"/>
    <row r="32723" hidden="1" x14ac:dyDescent="0.2"/>
    <row r="32724" hidden="1" x14ac:dyDescent="0.2"/>
    <row r="32725" hidden="1" x14ac:dyDescent="0.2"/>
    <row r="32726" hidden="1" x14ac:dyDescent="0.2"/>
    <row r="32727" hidden="1" x14ac:dyDescent="0.2"/>
    <row r="32728" hidden="1" x14ac:dyDescent="0.2"/>
    <row r="32729" hidden="1" x14ac:dyDescent="0.2"/>
    <row r="32730" hidden="1" x14ac:dyDescent="0.2"/>
    <row r="32731" hidden="1" x14ac:dyDescent="0.2"/>
    <row r="32732" hidden="1" x14ac:dyDescent="0.2"/>
    <row r="32733" hidden="1" x14ac:dyDescent="0.2"/>
    <row r="32734" hidden="1" x14ac:dyDescent="0.2"/>
    <row r="32735" hidden="1" x14ac:dyDescent="0.2"/>
    <row r="32736" hidden="1" x14ac:dyDescent="0.2"/>
    <row r="32737" hidden="1" x14ac:dyDescent="0.2"/>
    <row r="32738" hidden="1" x14ac:dyDescent="0.2"/>
    <row r="32739" hidden="1" x14ac:dyDescent="0.2"/>
    <row r="32740" hidden="1" x14ac:dyDescent="0.2"/>
    <row r="32741" hidden="1" x14ac:dyDescent="0.2"/>
    <row r="32742" hidden="1" x14ac:dyDescent="0.2"/>
    <row r="32743" hidden="1" x14ac:dyDescent="0.2"/>
    <row r="32744" hidden="1" x14ac:dyDescent="0.2"/>
    <row r="32745" hidden="1" x14ac:dyDescent="0.2"/>
    <row r="32746" hidden="1" x14ac:dyDescent="0.2"/>
    <row r="32747" hidden="1" x14ac:dyDescent="0.2"/>
    <row r="32748" hidden="1" x14ac:dyDescent="0.2"/>
    <row r="32749" hidden="1" x14ac:dyDescent="0.2"/>
    <row r="32750" hidden="1" x14ac:dyDescent="0.2"/>
    <row r="32751" hidden="1" x14ac:dyDescent="0.2"/>
    <row r="32752" hidden="1" x14ac:dyDescent="0.2"/>
    <row r="32753" hidden="1" x14ac:dyDescent="0.2"/>
    <row r="32754" hidden="1" x14ac:dyDescent="0.2"/>
    <row r="32755" hidden="1" x14ac:dyDescent="0.2"/>
    <row r="32756" hidden="1" x14ac:dyDescent="0.2"/>
    <row r="32757" hidden="1" x14ac:dyDescent="0.2"/>
    <row r="32758" hidden="1" x14ac:dyDescent="0.2"/>
    <row r="32759" hidden="1" x14ac:dyDescent="0.2"/>
    <row r="32760" hidden="1" x14ac:dyDescent="0.2"/>
    <row r="32761" hidden="1" x14ac:dyDescent="0.2"/>
    <row r="32762" hidden="1" x14ac:dyDescent="0.2"/>
    <row r="32763" hidden="1" x14ac:dyDescent="0.2"/>
    <row r="32764" hidden="1" x14ac:dyDescent="0.2"/>
    <row r="32765" hidden="1" x14ac:dyDescent="0.2"/>
    <row r="32766" hidden="1" x14ac:dyDescent="0.2"/>
    <row r="32767" hidden="1" x14ac:dyDescent="0.2"/>
    <row r="32768" hidden="1" x14ac:dyDescent="0.2"/>
    <row r="32769" hidden="1" x14ac:dyDescent="0.2"/>
    <row r="32770" hidden="1" x14ac:dyDescent="0.2"/>
    <row r="32771" hidden="1" x14ac:dyDescent="0.2"/>
    <row r="32772" hidden="1" x14ac:dyDescent="0.2"/>
    <row r="32773" hidden="1" x14ac:dyDescent="0.2"/>
    <row r="32774" hidden="1" x14ac:dyDescent="0.2"/>
    <row r="32775" hidden="1" x14ac:dyDescent="0.2"/>
    <row r="32776" hidden="1" x14ac:dyDescent="0.2"/>
    <row r="32777" hidden="1" x14ac:dyDescent="0.2"/>
    <row r="32778" hidden="1" x14ac:dyDescent="0.2"/>
    <row r="32779" hidden="1" x14ac:dyDescent="0.2"/>
    <row r="32780" hidden="1" x14ac:dyDescent="0.2"/>
    <row r="32781" hidden="1" x14ac:dyDescent="0.2"/>
    <row r="32782" hidden="1" x14ac:dyDescent="0.2"/>
    <row r="32783" hidden="1" x14ac:dyDescent="0.2"/>
    <row r="32784" hidden="1" x14ac:dyDescent="0.2"/>
    <row r="32785" hidden="1" x14ac:dyDescent="0.2"/>
    <row r="32786" hidden="1" x14ac:dyDescent="0.2"/>
    <row r="32787" hidden="1" x14ac:dyDescent="0.2"/>
    <row r="32788" hidden="1" x14ac:dyDescent="0.2"/>
    <row r="32789" hidden="1" x14ac:dyDescent="0.2"/>
    <row r="32790" hidden="1" x14ac:dyDescent="0.2"/>
    <row r="32791" hidden="1" x14ac:dyDescent="0.2"/>
    <row r="32792" hidden="1" x14ac:dyDescent="0.2"/>
    <row r="32793" hidden="1" x14ac:dyDescent="0.2"/>
    <row r="32794" hidden="1" x14ac:dyDescent="0.2"/>
    <row r="32795" hidden="1" x14ac:dyDescent="0.2"/>
    <row r="32796" hidden="1" x14ac:dyDescent="0.2"/>
    <row r="32797" hidden="1" x14ac:dyDescent="0.2"/>
    <row r="32798" hidden="1" x14ac:dyDescent="0.2"/>
    <row r="32799" hidden="1" x14ac:dyDescent="0.2"/>
    <row r="32800" hidden="1" x14ac:dyDescent="0.2"/>
    <row r="32801" hidden="1" x14ac:dyDescent="0.2"/>
    <row r="32802" hidden="1" x14ac:dyDescent="0.2"/>
    <row r="32803" hidden="1" x14ac:dyDescent="0.2"/>
    <row r="32804" hidden="1" x14ac:dyDescent="0.2"/>
    <row r="32805" hidden="1" x14ac:dyDescent="0.2"/>
    <row r="32806" hidden="1" x14ac:dyDescent="0.2"/>
    <row r="32807" hidden="1" x14ac:dyDescent="0.2"/>
    <row r="32808" hidden="1" x14ac:dyDescent="0.2"/>
    <row r="32809" hidden="1" x14ac:dyDescent="0.2"/>
    <row r="32810" hidden="1" x14ac:dyDescent="0.2"/>
    <row r="32811" hidden="1" x14ac:dyDescent="0.2"/>
    <row r="32812" hidden="1" x14ac:dyDescent="0.2"/>
    <row r="32813" hidden="1" x14ac:dyDescent="0.2"/>
    <row r="32814" hidden="1" x14ac:dyDescent="0.2"/>
    <row r="32815" hidden="1" x14ac:dyDescent="0.2"/>
    <row r="32816" hidden="1" x14ac:dyDescent="0.2"/>
    <row r="32817" hidden="1" x14ac:dyDescent="0.2"/>
    <row r="32818" hidden="1" x14ac:dyDescent="0.2"/>
    <row r="32819" hidden="1" x14ac:dyDescent="0.2"/>
    <row r="32820" hidden="1" x14ac:dyDescent="0.2"/>
    <row r="32821" hidden="1" x14ac:dyDescent="0.2"/>
    <row r="32822" hidden="1" x14ac:dyDescent="0.2"/>
    <row r="32823" hidden="1" x14ac:dyDescent="0.2"/>
    <row r="32824" hidden="1" x14ac:dyDescent="0.2"/>
    <row r="32825" hidden="1" x14ac:dyDescent="0.2"/>
    <row r="32826" hidden="1" x14ac:dyDescent="0.2"/>
    <row r="32827" hidden="1" x14ac:dyDescent="0.2"/>
    <row r="32828" hidden="1" x14ac:dyDescent="0.2"/>
    <row r="32829" hidden="1" x14ac:dyDescent="0.2"/>
    <row r="32830" hidden="1" x14ac:dyDescent="0.2"/>
    <row r="32831" hidden="1" x14ac:dyDescent="0.2"/>
    <row r="32832" hidden="1" x14ac:dyDescent="0.2"/>
    <row r="32833" hidden="1" x14ac:dyDescent="0.2"/>
    <row r="32834" hidden="1" x14ac:dyDescent="0.2"/>
    <row r="32835" hidden="1" x14ac:dyDescent="0.2"/>
    <row r="32836" hidden="1" x14ac:dyDescent="0.2"/>
    <row r="32837" hidden="1" x14ac:dyDescent="0.2"/>
    <row r="32838" hidden="1" x14ac:dyDescent="0.2"/>
    <row r="32839" hidden="1" x14ac:dyDescent="0.2"/>
    <row r="32840" hidden="1" x14ac:dyDescent="0.2"/>
    <row r="32841" hidden="1" x14ac:dyDescent="0.2"/>
    <row r="32842" hidden="1" x14ac:dyDescent="0.2"/>
    <row r="32843" hidden="1" x14ac:dyDescent="0.2"/>
    <row r="32844" hidden="1" x14ac:dyDescent="0.2"/>
    <row r="32845" hidden="1" x14ac:dyDescent="0.2"/>
    <row r="32846" hidden="1" x14ac:dyDescent="0.2"/>
    <row r="32847" hidden="1" x14ac:dyDescent="0.2"/>
    <row r="32848" hidden="1" x14ac:dyDescent="0.2"/>
    <row r="32849" hidden="1" x14ac:dyDescent="0.2"/>
    <row r="32850" hidden="1" x14ac:dyDescent="0.2"/>
    <row r="32851" hidden="1" x14ac:dyDescent="0.2"/>
    <row r="32852" hidden="1" x14ac:dyDescent="0.2"/>
    <row r="32853" hidden="1" x14ac:dyDescent="0.2"/>
    <row r="32854" hidden="1" x14ac:dyDescent="0.2"/>
    <row r="32855" hidden="1" x14ac:dyDescent="0.2"/>
    <row r="32856" hidden="1" x14ac:dyDescent="0.2"/>
    <row r="32857" hidden="1" x14ac:dyDescent="0.2"/>
    <row r="32858" hidden="1" x14ac:dyDescent="0.2"/>
    <row r="32859" hidden="1" x14ac:dyDescent="0.2"/>
    <row r="32860" hidden="1" x14ac:dyDescent="0.2"/>
    <row r="32861" hidden="1" x14ac:dyDescent="0.2"/>
    <row r="32862" hidden="1" x14ac:dyDescent="0.2"/>
    <row r="32863" hidden="1" x14ac:dyDescent="0.2"/>
    <row r="32864" hidden="1" x14ac:dyDescent="0.2"/>
    <row r="32865" hidden="1" x14ac:dyDescent="0.2"/>
    <row r="32866" hidden="1" x14ac:dyDescent="0.2"/>
    <row r="32867" hidden="1" x14ac:dyDescent="0.2"/>
    <row r="32868" hidden="1" x14ac:dyDescent="0.2"/>
    <row r="32869" hidden="1" x14ac:dyDescent="0.2"/>
    <row r="32870" hidden="1" x14ac:dyDescent="0.2"/>
    <row r="32871" hidden="1" x14ac:dyDescent="0.2"/>
    <row r="32872" hidden="1" x14ac:dyDescent="0.2"/>
    <row r="32873" hidden="1" x14ac:dyDescent="0.2"/>
    <row r="32874" hidden="1" x14ac:dyDescent="0.2"/>
    <row r="32875" hidden="1" x14ac:dyDescent="0.2"/>
    <row r="32876" hidden="1" x14ac:dyDescent="0.2"/>
    <row r="32877" hidden="1" x14ac:dyDescent="0.2"/>
    <row r="32878" hidden="1" x14ac:dyDescent="0.2"/>
    <row r="32879" hidden="1" x14ac:dyDescent="0.2"/>
    <row r="32880" hidden="1" x14ac:dyDescent="0.2"/>
    <row r="32881" hidden="1" x14ac:dyDescent="0.2"/>
    <row r="32882" hidden="1" x14ac:dyDescent="0.2"/>
    <row r="32883" hidden="1" x14ac:dyDescent="0.2"/>
    <row r="32884" hidden="1" x14ac:dyDescent="0.2"/>
    <row r="32885" hidden="1" x14ac:dyDescent="0.2"/>
    <row r="32886" hidden="1" x14ac:dyDescent="0.2"/>
    <row r="32887" hidden="1" x14ac:dyDescent="0.2"/>
    <row r="32888" hidden="1" x14ac:dyDescent="0.2"/>
    <row r="32889" hidden="1" x14ac:dyDescent="0.2"/>
    <row r="32890" hidden="1" x14ac:dyDescent="0.2"/>
    <row r="32891" hidden="1" x14ac:dyDescent="0.2"/>
    <row r="32892" hidden="1" x14ac:dyDescent="0.2"/>
    <row r="32893" hidden="1" x14ac:dyDescent="0.2"/>
    <row r="32894" hidden="1" x14ac:dyDescent="0.2"/>
    <row r="32895" hidden="1" x14ac:dyDescent="0.2"/>
    <row r="32896" hidden="1" x14ac:dyDescent="0.2"/>
    <row r="32897" hidden="1" x14ac:dyDescent="0.2"/>
    <row r="32898" hidden="1" x14ac:dyDescent="0.2"/>
    <row r="32899" hidden="1" x14ac:dyDescent="0.2"/>
    <row r="32900" hidden="1" x14ac:dyDescent="0.2"/>
    <row r="32901" hidden="1" x14ac:dyDescent="0.2"/>
    <row r="32902" hidden="1" x14ac:dyDescent="0.2"/>
    <row r="32903" hidden="1" x14ac:dyDescent="0.2"/>
    <row r="32904" hidden="1" x14ac:dyDescent="0.2"/>
    <row r="32905" hidden="1" x14ac:dyDescent="0.2"/>
    <row r="32906" hidden="1" x14ac:dyDescent="0.2"/>
    <row r="32907" hidden="1" x14ac:dyDescent="0.2"/>
    <row r="32908" hidden="1" x14ac:dyDescent="0.2"/>
    <row r="32909" hidden="1" x14ac:dyDescent="0.2"/>
    <row r="32910" hidden="1" x14ac:dyDescent="0.2"/>
    <row r="32911" hidden="1" x14ac:dyDescent="0.2"/>
    <row r="32912" hidden="1" x14ac:dyDescent="0.2"/>
    <row r="32913" hidden="1" x14ac:dyDescent="0.2"/>
    <row r="32914" hidden="1" x14ac:dyDescent="0.2"/>
    <row r="32915" hidden="1" x14ac:dyDescent="0.2"/>
    <row r="32916" hidden="1" x14ac:dyDescent="0.2"/>
    <row r="32917" hidden="1" x14ac:dyDescent="0.2"/>
    <row r="32918" hidden="1" x14ac:dyDescent="0.2"/>
    <row r="32919" hidden="1" x14ac:dyDescent="0.2"/>
    <row r="32920" hidden="1" x14ac:dyDescent="0.2"/>
    <row r="32921" hidden="1" x14ac:dyDescent="0.2"/>
    <row r="32922" hidden="1" x14ac:dyDescent="0.2"/>
    <row r="32923" hidden="1" x14ac:dyDescent="0.2"/>
    <row r="32924" hidden="1" x14ac:dyDescent="0.2"/>
    <row r="32925" hidden="1" x14ac:dyDescent="0.2"/>
    <row r="32926" hidden="1" x14ac:dyDescent="0.2"/>
    <row r="32927" hidden="1" x14ac:dyDescent="0.2"/>
    <row r="32928" hidden="1" x14ac:dyDescent="0.2"/>
    <row r="32929" hidden="1" x14ac:dyDescent="0.2"/>
    <row r="32930" hidden="1" x14ac:dyDescent="0.2"/>
    <row r="32931" hidden="1" x14ac:dyDescent="0.2"/>
    <row r="32932" hidden="1" x14ac:dyDescent="0.2"/>
    <row r="32933" hidden="1" x14ac:dyDescent="0.2"/>
    <row r="32934" hidden="1" x14ac:dyDescent="0.2"/>
    <row r="32935" hidden="1" x14ac:dyDescent="0.2"/>
    <row r="32936" hidden="1" x14ac:dyDescent="0.2"/>
    <row r="32937" hidden="1" x14ac:dyDescent="0.2"/>
    <row r="32938" hidden="1" x14ac:dyDescent="0.2"/>
    <row r="32939" hidden="1" x14ac:dyDescent="0.2"/>
    <row r="32940" hidden="1" x14ac:dyDescent="0.2"/>
    <row r="32941" hidden="1" x14ac:dyDescent="0.2"/>
    <row r="32942" hidden="1" x14ac:dyDescent="0.2"/>
    <row r="32943" hidden="1" x14ac:dyDescent="0.2"/>
    <row r="32944" hidden="1" x14ac:dyDescent="0.2"/>
    <row r="32945" hidden="1" x14ac:dyDescent="0.2"/>
    <row r="32946" hidden="1" x14ac:dyDescent="0.2"/>
    <row r="32947" hidden="1" x14ac:dyDescent="0.2"/>
    <row r="32948" hidden="1" x14ac:dyDescent="0.2"/>
    <row r="32949" hidden="1" x14ac:dyDescent="0.2"/>
    <row r="32950" hidden="1" x14ac:dyDescent="0.2"/>
    <row r="32951" hidden="1" x14ac:dyDescent="0.2"/>
    <row r="32952" hidden="1" x14ac:dyDescent="0.2"/>
    <row r="32953" hidden="1" x14ac:dyDescent="0.2"/>
    <row r="32954" hidden="1" x14ac:dyDescent="0.2"/>
    <row r="32955" hidden="1" x14ac:dyDescent="0.2"/>
    <row r="32956" hidden="1" x14ac:dyDescent="0.2"/>
    <row r="32957" hidden="1" x14ac:dyDescent="0.2"/>
    <row r="32958" hidden="1" x14ac:dyDescent="0.2"/>
    <row r="32959" hidden="1" x14ac:dyDescent="0.2"/>
    <row r="32960" hidden="1" x14ac:dyDescent="0.2"/>
    <row r="32961" hidden="1" x14ac:dyDescent="0.2"/>
    <row r="32962" hidden="1" x14ac:dyDescent="0.2"/>
    <row r="32963" hidden="1" x14ac:dyDescent="0.2"/>
    <row r="32964" hidden="1" x14ac:dyDescent="0.2"/>
    <row r="32965" hidden="1" x14ac:dyDescent="0.2"/>
    <row r="32966" hidden="1" x14ac:dyDescent="0.2"/>
    <row r="32967" hidden="1" x14ac:dyDescent="0.2"/>
    <row r="32968" hidden="1" x14ac:dyDescent="0.2"/>
    <row r="32969" hidden="1" x14ac:dyDescent="0.2"/>
    <row r="32970" hidden="1" x14ac:dyDescent="0.2"/>
    <row r="32971" hidden="1" x14ac:dyDescent="0.2"/>
    <row r="32972" hidden="1" x14ac:dyDescent="0.2"/>
    <row r="32973" hidden="1" x14ac:dyDescent="0.2"/>
    <row r="32974" hidden="1" x14ac:dyDescent="0.2"/>
    <row r="32975" hidden="1" x14ac:dyDescent="0.2"/>
    <row r="32976" hidden="1" x14ac:dyDescent="0.2"/>
    <row r="32977" hidden="1" x14ac:dyDescent="0.2"/>
    <row r="32978" hidden="1" x14ac:dyDescent="0.2"/>
    <row r="32979" hidden="1" x14ac:dyDescent="0.2"/>
    <row r="32980" hidden="1" x14ac:dyDescent="0.2"/>
    <row r="32981" hidden="1" x14ac:dyDescent="0.2"/>
    <row r="32982" hidden="1" x14ac:dyDescent="0.2"/>
    <row r="32983" hidden="1" x14ac:dyDescent="0.2"/>
    <row r="32984" hidden="1" x14ac:dyDescent="0.2"/>
    <row r="32985" hidden="1" x14ac:dyDescent="0.2"/>
    <row r="32986" hidden="1" x14ac:dyDescent="0.2"/>
    <row r="32987" hidden="1" x14ac:dyDescent="0.2"/>
    <row r="32988" hidden="1" x14ac:dyDescent="0.2"/>
    <row r="32989" hidden="1" x14ac:dyDescent="0.2"/>
    <row r="32990" hidden="1" x14ac:dyDescent="0.2"/>
    <row r="32991" hidden="1" x14ac:dyDescent="0.2"/>
    <row r="32992" hidden="1" x14ac:dyDescent="0.2"/>
    <row r="32993" hidden="1" x14ac:dyDescent="0.2"/>
    <row r="32994" hidden="1" x14ac:dyDescent="0.2"/>
    <row r="32995" hidden="1" x14ac:dyDescent="0.2"/>
    <row r="32996" hidden="1" x14ac:dyDescent="0.2"/>
    <row r="32997" hidden="1" x14ac:dyDescent="0.2"/>
    <row r="32998" hidden="1" x14ac:dyDescent="0.2"/>
    <row r="32999" hidden="1" x14ac:dyDescent="0.2"/>
    <row r="33000" hidden="1" x14ac:dyDescent="0.2"/>
    <row r="33001" hidden="1" x14ac:dyDescent="0.2"/>
    <row r="33002" hidden="1" x14ac:dyDescent="0.2"/>
    <row r="33003" hidden="1" x14ac:dyDescent="0.2"/>
    <row r="33004" hidden="1" x14ac:dyDescent="0.2"/>
    <row r="33005" hidden="1" x14ac:dyDescent="0.2"/>
    <row r="33006" hidden="1" x14ac:dyDescent="0.2"/>
    <row r="33007" hidden="1" x14ac:dyDescent="0.2"/>
    <row r="33008" hidden="1" x14ac:dyDescent="0.2"/>
    <row r="33009" hidden="1" x14ac:dyDescent="0.2"/>
    <row r="33010" hidden="1" x14ac:dyDescent="0.2"/>
    <row r="33011" hidden="1" x14ac:dyDescent="0.2"/>
    <row r="33012" hidden="1" x14ac:dyDescent="0.2"/>
    <row r="33013" hidden="1" x14ac:dyDescent="0.2"/>
    <row r="33014" hidden="1" x14ac:dyDescent="0.2"/>
    <row r="33015" hidden="1" x14ac:dyDescent="0.2"/>
    <row r="33016" hidden="1" x14ac:dyDescent="0.2"/>
    <row r="33017" hidden="1" x14ac:dyDescent="0.2"/>
    <row r="33018" hidden="1" x14ac:dyDescent="0.2"/>
    <row r="33019" hidden="1" x14ac:dyDescent="0.2"/>
    <row r="33020" hidden="1" x14ac:dyDescent="0.2"/>
    <row r="33021" hidden="1" x14ac:dyDescent="0.2"/>
    <row r="33022" hidden="1" x14ac:dyDescent="0.2"/>
    <row r="33023" hidden="1" x14ac:dyDescent="0.2"/>
    <row r="33024" hidden="1" x14ac:dyDescent="0.2"/>
    <row r="33025" hidden="1" x14ac:dyDescent="0.2"/>
    <row r="33026" hidden="1" x14ac:dyDescent="0.2"/>
    <row r="33027" hidden="1" x14ac:dyDescent="0.2"/>
    <row r="33028" hidden="1" x14ac:dyDescent="0.2"/>
    <row r="33029" hidden="1" x14ac:dyDescent="0.2"/>
    <row r="33030" hidden="1" x14ac:dyDescent="0.2"/>
    <row r="33031" hidden="1" x14ac:dyDescent="0.2"/>
    <row r="33032" hidden="1" x14ac:dyDescent="0.2"/>
    <row r="33033" hidden="1" x14ac:dyDescent="0.2"/>
    <row r="33034" hidden="1" x14ac:dyDescent="0.2"/>
    <row r="33035" hidden="1" x14ac:dyDescent="0.2"/>
    <row r="33036" hidden="1" x14ac:dyDescent="0.2"/>
    <row r="33037" hidden="1" x14ac:dyDescent="0.2"/>
    <row r="33038" hidden="1" x14ac:dyDescent="0.2"/>
    <row r="33039" hidden="1" x14ac:dyDescent="0.2"/>
    <row r="33040" hidden="1" x14ac:dyDescent="0.2"/>
    <row r="33041" hidden="1" x14ac:dyDescent="0.2"/>
    <row r="33042" hidden="1" x14ac:dyDescent="0.2"/>
    <row r="33043" hidden="1" x14ac:dyDescent="0.2"/>
    <row r="33044" hidden="1" x14ac:dyDescent="0.2"/>
    <row r="33045" hidden="1" x14ac:dyDescent="0.2"/>
    <row r="33046" hidden="1" x14ac:dyDescent="0.2"/>
    <row r="33047" hidden="1" x14ac:dyDescent="0.2"/>
    <row r="33048" hidden="1" x14ac:dyDescent="0.2"/>
    <row r="33049" hidden="1" x14ac:dyDescent="0.2"/>
    <row r="33050" hidden="1" x14ac:dyDescent="0.2"/>
    <row r="33051" hidden="1" x14ac:dyDescent="0.2"/>
    <row r="33052" hidden="1" x14ac:dyDescent="0.2"/>
    <row r="33053" hidden="1" x14ac:dyDescent="0.2"/>
    <row r="33054" hidden="1" x14ac:dyDescent="0.2"/>
    <row r="33055" hidden="1" x14ac:dyDescent="0.2"/>
    <row r="33056" hidden="1" x14ac:dyDescent="0.2"/>
    <row r="33057" hidden="1" x14ac:dyDescent="0.2"/>
    <row r="33058" hidden="1" x14ac:dyDescent="0.2"/>
    <row r="33059" hidden="1" x14ac:dyDescent="0.2"/>
    <row r="33060" hidden="1" x14ac:dyDescent="0.2"/>
    <row r="33061" hidden="1" x14ac:dyDescent="0.2"/>
    <row r="33062" hidden="1" x14ac:dyDescent="0.2"/>
    <row r="33063" hidden="1" x14ac:dyDescent="0.2"/>
    <row r="33064" hidden="1" x14ac:dyDescent="0.2"/>
    <row r="33065" hidden="1" x14ac:dyDescent="0.2"/>
    <row r="33066" hidden="1" x14ac:dyDescent="0.2"/>
    <row r="33067" hidden="1" x14ac:dyDescent="0.2"/>
    <row r="33068" hidden="1" x14ac:dyDescent="0.2"/>
    <row r="33069" hidden="1" x14ac:dyDescent="0.2"/>
    <row r="33070" hidden="1" x14ac:dyDescent="0.2"/>
    <row r="33071" hidden="1" x14ac:dyDescent="0.2"/>
    <row r="33072" hidden="1" x14ac:dyDescent="0.2"/>
    <row r="33073" hidden="1" x14ac:dyDescent="0.2"/>
    <row r="33074" hidden="1" x14ac:dyDescent="0.2"/>
    <row r="33075" hidden="1" x14ac:dyDescent="0.2"/>
    <row r="33076" hidden="1" x14ac:dyDescent="0.2"/>
    <row r="33077" hidden="1" x14ac:dyDescent="0.2"/>
    <row r="33078" hidden="1" x14ac:dyDescent="0.2"/>
    <row r="33079" hidden="1" x14ac:dyDescent="0.2"/>
    <row r="33080" hidden="1" x14ac:dyDescent="0.2"/>
    <row r="33081" hidden="1" x14ac:dyDescent="0.2"/>
    <row r="33082" hidden="1" x14ac:dyDescent="0.2"/>
    <row r="33083" hidden="1" x14ac:dyDescent="0.2"/>
    <row r="33084" hidden="1" x14ac:dyDescent="0.2"/>
    <row r="33085" hidden="1" x14ac:dyDescent="0.2"/>
    <row r="33086" hidden="1" x14ac:dyDescent="0.2"/>
    <row r="33087" hidden="1" x14ac:dyDescent="0.2"/>
    <row r="33088" hidden="1" x14ac:dyDescent="0.2"/>
    <row r="33089" hidden="1" x14ac:dyDescent="0.2"/>
    <row r="33090" hidden="1" x14ac:dyDescent="0.2"/>
    <row r="33091" hidden="1" x14ac:dyDescent="0.2"/>
    <row r="33092" hidden="1" x14ac:dyDescent="0.2"/>
    <row r="33093" hidden="1" x14ac:dyDescent="0.2"/>
    <row r="33094" hidden="1" x14ac:dyDescent="0.2"/>
    <row r="33095" hidden="1" x14ac:dyDescent="0.2"/>
    <row r="33096" hidden="1" x14ac:dyDescent="0.2"/>
    <row r="33097" hidden="1" x14ac:dyDescent="0.2"/>
    <row r="33098" hidden="1" x14ac:dyDescent="0.2"/>
    <row r="33099" hidden="1" x14ac:dyDescent="0.2"/>
    <row r="33100" hidden="1" x14ac:dyDescent="0.2"/>
    <row r="33101" hidden="1" x14ac:dyDescent="0.2"/>
    <row r="33102" hidden="1" x14ac:dyDescent="0.2"/>
    <row r="33103" hidden="1" x14ac:dyDescent="0.2"/>
    <row r="33104" hidden="1" x14ac:dyDescent="0.2"/>
    <row r="33105" hidden="1" x14ac:dyDescent="0.2"/>
    <row r="33106" hidden="1" x14ac:dyDescent="0.2"/>
    <row r="33107" hidden="1" x14ac:dyDescent="0.2"/>
    <row r="33108" hidden="1" x14ac:dyDescent="0.2"/>
    <row r="33109" hidden="1" x14ac:dyDescent="0.2"/>
    <row r="33110" hidden="1" x14ac:dyDescent="0.2"/>
    <row r="33111" hidden="1" x14ac:dyDescent="0.2"/>
    <row r="33112" hidden="1" x14ac:dyDescent="0.2"/>
    <row r="33113" hidden="1" x14ac:dyDescent="0.2"/>
    <row r="33114" hidden="1" x14ac:dyDescent="0.2"/>
    <row r="33115" hidden="1" x14ac:dyDescent="0.2"/>
    <row r="33116" hidden="1" x14ac:dyDescent="0.2"/>
    <row r="33117" hidden="1" x14ac:dyDescent="0.2"/>
    <row r="33118" hidden="1" x14ac:dyDescent="0.2"/>
    <row r="33119" hidden="1" x14ac:dyDescent="0.2"/>
    <row r="33120" hidden="1" x14ac:dyDescent="0.2"/>
    <row r="33121" hidden="1" x14ac:dyDescent="0.2"/>
    <row r="33122" hidden="1" x14ac:dyDescent="0.2"/>
    <row r="33123" hidden="1" x14ac:dyDescent="0.2"/>
    <row r="33124" hidden="1" x14ac:dyDescent="0.2"/>
    <row r="33125" hidden="1" x14ac:dyDescent="0.2"/>
    <row r="33126" hidden="1" x14ac:dyDescent="0.2"/>
    <row r="33127" hidden="1" x14ac:dyDescent="0.2"/>
    <row r="33128" hidden="1" x14ac:dyDescent="0.2"/>
    <row r="33129" hidden="1" x14ac:dyDescent="0.2"/>
    <row r="33130" hidden="1" x14ac:dyDescent="0.2"/>
    <row r="33131" hidden="1" x14ac:dyDescent="0.2"/>
    <row r="33132" hidden="1" x14ac:dyDescent="0.2"/>
    <row r="33133" hidden="1" x14ac:dyDescent="0.2"/>
    <row r="33134" hidden="1" x14ac:dyDescent="0.2"/>
    <row r="33135" hidden="1" x14ac:dyDescent="0.2"/>
    <row r="33136" hidden="1" x14ac:dyDescent="0.2"/>
    <row r="33137" hidden="1" x14ac:dyDescent="0.2"/>
    <row r="33138" hidden="1" x14ac:dyDescent="0.2"/>
    <row r="33139" hidden="1" x14ac:dyDescent="0.2"/>
    <row r="33140" hidden="1" x14ac:dyDescent="0.2"/>
    <row r="33141" hidden="1" x14ac:dyDescent="0.2"/>
    <row r="33142" hidden="1" x14ac:dyDescent="0.2"/>
    <row r="33143" hidden="1" x14ac:dyDescent="0.2"/>
    <row r="33144" hidden="1" x14ac:dyDescent="0.2"/>
    <row r="33145" hidden="1" x14ac:dyDescent="0.2"/>
    <row r="33146" hidden="1" x14ac:dyDescent="0.2"/>
    <row r="33147" hidden="1" x14ac:dyDescent="0.2"/>
    <row r="33148" hidden="1" x14ac:dyDescent="0.2"/>
    <row r="33149" hidden="1" x14ac:dyDescent="0.2"/>
    <row r="33150" hidden="1" x14ac:dyDescent="0.2"/>
    <row r="33151" hidden="1" x14ac:dyDescent="0.2"/>
    <row r="33152" hidden="1" x14ac:dyDescent="0.2"/>
    <row r="33153" hidden="1" x14ac:dyDescent="0.2"/>
    <row r="33154" hidden="1" x14ac:dyDescent="0.2"/>
    <row r="33155" hidden="1" x14ac:dyDescent="0.2"/>
    <row r="33156" hidden="1" x14ac:dyDescent="0.2"/>
    <row r="33157" hidden="1" x14ac:dyDescent="0.2"/>
    <row r="33158" hidden="1" x14ac:dyDescent="0.2"/>
    <row r="33159" hidden="1" x14ac:dyDescent="0.2"/>
    <row r="33160" hidden="1" x14ac:dyDescent="0.2"/>
    <row r="33161" hidden="1" x14ac:dyDescent="0.2"/>
    <row r="33162" hidden="1" x14ac:dyDescent="0.2"/>
    <row r="33163" hidden="1" x14ac:dyDescent="0.2"/>
    <row r="33164" hidden="1" x14ac:dyDescent="0.2"/>
    <row r="33165" hidden="1" x14ac:dyDescent="0.2"/>
    <row r="33166" hidden="1" x14ac:dyDescent="0.2"/>
    <row r="33167" hidden="1" x14ac:dyDescent="0.2"/>
    <row r="33168" hidden="1" x14ac:dyDescent="0.2"/>
    <row r="33169" hidden="1" x14ac:dyDescent="0.2"/>
    <row r="33170" hidden="1" x14ac:dyDescent="0.2"/>
    <row r="33171" hidden="1" x14ac:dyDescent="0.2"/>
    <row r="33172" hidden="1" x14ac:dyDescent="0.2"/>
    <row r="33173" hidden="1" x14ac:dyDescent="0.2"/>
    <row r="33174" hidden="1" x14ac:dyDescent="0.2"/>
    <row r="33175" hidden="1" x14ac:dyDescent="0.2"/>
    <row r="33176" hidden="1" x14ac:dyDescent="0.2"/>
    <row r="33177" hidden="1" x14ac:dyDescent="0.2"/>
    <row r="33178" hidden="1" x14ac:dyDescent="0.2"/>
    <row r="33179" hidden="1" x14ac:dyDescent="0.2"/>
    <row r="33180" hidden="1" x14ac:dyDescent="0.2"/>
    <row r="33181" hidden="1" x14ac:dyDescent="0.2"/>
    <row r="33182" hidden="1" x14ac:dyDescent="0.2"/>
    <row r="33183" hidden="1" x14ac:dyDescent="0.2"/>
    <row r="33184" hidden="1" x14ac:dyDescent="0.2"/>
    <row r="33185" hidden="1" x14ac:dyDescent="0.2"/>
    <row r="33186" hidden="1" x14ac:dyDescent="0.2"/>
    <row r="33187" hidden="1" x14ac:dyDescent="0.2"/>
    <row r="33188" hidden="1" x14ac:dyDescent="0.2"/>
    <row r="33189" hidden="1" x14ac:dyDescent="0.2"/>
    <row r="33190" hidden="1" x14ac:dyDescent="0.2"/>
    <row r="33191" hidden="1" x14ac:dyDescent="0.2"/>
    <row r="33192" hidden="1" x14ac:dyDescent="0.2"/>
    <row r="33193" hidden="1" x14ac:dyDescent="0.2"/>
    <row r="33194" hidden="1" x14ac:dyDescent="0.2"/>
    <row r="33195" hidden="1" x14ac:dyDescent="0.2"/>
    <row r="33196" hidden="1" x14ac:dyDescent="0.2"/>
    <row r="33197" hidden="1" x14ac:dyDescent="0.2"/>
    <row r="33198" hidden="1" x14ac:dyDescent="0.2"/>
    <row r="33199" hidden="1" x14ac:dyDescent="0.2"/>
    <row r="33200" hidden="1" x14ac:dyDescent="0.2"/>
    <row r="33201" hidden="1" x14ac:dyDescent="0.2"/>
    <row r="33202" hidden="1" x14ac:dyDescent="0.2"/>
    <row r="33203" hidden="1" x14ac:dyDescent="0.2"/>
    <row r="33204" hidden="1" x14ac:dyDescent="0.2"/>
    <row r="33205" hidden="1" x14ac:dyDescent="0.2"/>
    <row r="33206" hidden="1" x14ac:dyDescent="0.2"/>
    <row r="33207" hidden="1" x14ac:dyDescent="0.2"/>
    <row r="33208" hidden="1" x14ac:dyDescent="0.2"/>
    <row r="33209" hidden="1" x14ac:dyDescent="0.2"/>
    <row r="33210" hidden="1" x14ac:dyDescent="0.2"/>
    <row r="33211" hidden="1" x14ac:dyDescent="0.2"/>
    <row r="33212" hidden="1" x14ac:dyDescent="0.2"/>
    <row r="33213" hidden="1" x14ac:dyDescent="0.2"/>
    <row r="33214" hidden="1" x14ac:dyDescent="0.2"/>
    <row r="33215" hidden="1" x14ac:dyDescent="0.2"/>
    <row r="33216" hidden="1" x14ac:dyDescent="0.2"/>
    <row r="33217" hidden="1" x14ac:dyDescent="0.2"/>
    <row r="33218" hidden="1" x14ac:dyDescent="0.2"/>
    <row r="33219" hidden="1" x14ac:dyDescent="0.2"/>
    <row r="33220" hidden="1" x14ac:dyDescent="0.2"/>
    <row r="33221" hidden="1" x14ac:dyDescent="0.2"/>
    <row r="33222" hidden="1" x14ac:dyDescent="0.2"/>
    <row r="33223" hidden="1" x14ac:dyDescent="0.2"/>
    <row r="33224" hidden="1" x14ac:dyDescent="0.2"/>
    <row r="33225" hidden="1" x14ac:dyDescent="0.2"/>
    <row r="33226" hidden="1" x14ac:dyDescent="0.2"/>
    <row r="33227" hidden="1" x14ac:dyDescent="0.2"/>
    <row r="33228" hidden="1" x14ac:dyDescent="0.2"/>
    <row r="33229" hidden="1" x14ac:dyDescent="0.2"/>
    <row r="33230" hidden="1" x14ac:dyDescent="0.2"/>
    <row r="33231" hidden="1" x14ac:dyDescent="0.2"/>
    <row r="33232" hidden="1" x14ac:dyDescent="0.2"/>
    <row r="33233" hidden="1" x14ac:dyDescent="0.2"/>
    <row r="33234" hidden="1" x14ac:dyDescent="0.2"/>
    <row r="33235" hidden="1" x14ac:dyDescent="0.2"/>
    <row r="33236" hidden="1" x14ac:dyDescent="0.2"/>
    <row r="33237" hidden="1" x14ac:dyDescent="0.2"/>
    <row r="33238" hidden="1" x14ac:dyDescent="0.2"/>
    <row r="33239" hidden="1" x14ac:dyDescent="0.2"/>
    <row r="33240" hidden="1" x14ac:dyDescent="0.2"/>
    <row r="33241" hidden="1" x14ac:dyDescent="0.2"/>
    <row r="33242" hidden="1" x14ac:dyDescent="0.2"/>
    <row r="33243" hidden="1" x14ac:dyDescent="0.2"/>
    <row r="33244" hidden="1" x14ac:dyDescent="0.2"/>
    <row r="33245" hidden="1" x14ac:dyDescent="0.2"/>
    <row r="33246" hidden="1" x14ac:dyDescent="0.2"/>
    <row r="33247" hidden="1" x14ac:dyDescent="0.2"/>
    <row r="33248" hidden="1" x14ac:dyDescent="0.2"/>
    <row r="33249" hidden="1" x14ac:dyDescent="0.2"/>
    <row r="33250" hidden="1" x14ac:dyDescent="0.2"/>
    <row r="33251" hidden="1" x14ac:dyDescent="0.2"/>
    <row r="33252" hidden="1" x14ac:dyDescent="0.2"/>
    <row r="33253" hidden="1" x14ac:dyDescent="0.2"/>
    <row r="33254" hidden="1" x14ac:dyDescent="0.2"/>
    <row r="33255" hidden="1" x14ac:dyDescent="0.2"/>
    <row r="33256" hidden="1" x14ac:dyDescent="0.2"/>
    <row r="33257" hidden="1" x14ac:dyDescent="0.2"/>
    <row r="33258" hidden="1" x14ac:dyDescent="0.2"/>
    <row r="33259" hidden="1" x14ac:dyDescent="0.2"/>
    <row r="33260" hidden="1" x14ac:dyDescent="0.2"/>
    <row r="33261" hidden="1" x14ac:dyDescent="0.2"/>
    <row r="33262" hidden="1" x14ac:dyDescent="0.2"/>
    <row r="33263" hidden="1" x14ac:dyDescent="0.2"/>
    <row r="33264" hidden="1" x14ac:dyDescent="0.2"/>
    <row r="33265" hidden="1" x14ac:dyDescent="0.2"/>
    <row r="33266" hidden="1" x14ac:dyDescent="0.2"/>
    <row r="33267" hidden="1" x14ac:dyDescent="0.2"/>
    <row r="33268" hidden="1" x14ac:dyDescent="0.2"/>
    <row r="33269" hidden="1" x14ac:dyDescent="0.2"/>
    <row r="33270" hidden="1" x14ac:dyDescent="0.2"/>
    <row r="33271" hidden="1" x14ac:dyDescent="0.2"/>
    <row r="33272" hidden="1" x14ac:dyDescent="0.2"/>
    <row r="33273" hidden="1" x14ac:dyDescent="0.2"/>
    <row r="33274" hidden="1" x14ac:dyDescent="0.2"/>
    <row r="33275" hidden="1" x14ac:dyDescent="0.2"/>
    <row r="33276" hidden="1" x14ac:dyDescent="0.2"/>
    <row r="33277" hidden="1" x14ac:dyDescent="0.2"/>
    <row r="33278" hidden="1" x14ac:dyDescent="0.2"/>
    <row r="33279" hidden="1" x14ac:dyDescent="0.2"/>
    <row r="33280" hidden="1" x14ac:dyDescent="0.2"/>
    <row r="33281" hidden="1" x14ac:dyDescent="0.2"/>
    <row r="33282" hidden="1" x14ac:dyDescent="0.2"/>
    <row r="33283" hidden="1" x14ac:dyDescent="0.2"/>
    <row r="33284" hidden="1" x14ac:dyDescent="0.2"/>
    <row r="33285" hidden="1" x14ac:dyDescent="0.2"/>
    <row r="33286" hidden="1" x14ac:dyDescent="0.2"/>
    <row r="33287" hidden="1" x14ac:dyDescent="0.2"/>
    <row r="33288" hidden="1" x14ac:dyDescent="0.2"/>
    <row r="33289" hidden="1" x14ac:dyDescent="0.2"/>
    <row r="33290" hidden="1" x14ac:dyDescent="0.2"/>
    <row r="33291" hidden="1" x14ac:dyDescent="0.2"/>
    <row r="33292" hidden="1" x14ac:dyDescent="0.2"/>
    <row r="33293" hidden="1" x14ac:dyDescent="0.2"/>
    <row r="33294" hidden="1" x14ac:dyDescent="0.2"/>
    <row r="33295" hidden="1" x14ac:dyDescent="0.2"/>
    <row r="33296" hidden="1" x14ac:dyDescent="0.2"/>
    <row r="33297" hidden="1" x14ac:dyDescent="0.2"/>
    <row r="33298" hidden="1" x14ac:dyDescent="0.2"/>
    <row r="33299" hidden="1" x14ac:dyDescent="0.2"/>
    <row r="33300" hidden="1" x14ac:dyDescent="0.2"/>
    <row r="33301" hidden="1" x14ac:dyDescent="0.2"/>
    <row r="33302" hidden="1" x14ac:dyDescent="0.2"/>
    <row r="33303" hidden="1" x14ac:dyDescent="0.2"/>
    <row r="33304" hidden="1" x14ac:dyDescent="0.2"/>
    <row r="33305" hidden="1" x14ac:dyDescent="0.2"/>
    <row r="33306" hidden="1" x14ac:dyDescent="0.2"/>
    <row r="33307" hidden="1" x14ac:dyDescent="0.2"/>
    <row r="33308" hidden="1" x14ac:dyDescent="0.2"/>
    <row r="33309" hidden="1" x14ac:dyDescent="0.2"/>
    <row r="33310" hidden="1" x14ac:dyDescent="0.2"/>
    <row r="33311" hidden="1" x14ac:dyDescent="0.2"/>
    <row r="33312" hidden="1" x14ac:dyDescent="0.2"/>
    <row r="33313" hidden="1" x14ac:dyDescent="0.2"/>
    <row r="33314" hidden="1" x14ac:dyDescent="0.2"/>
    <row r="33315" hidden="1" x14ac:dyDescent="0.2"/>
    <row r="33316" hidden="1" x14ac:dyDescent="0.2"/>
    <row r="33317" hidden="1" x14ac:dyDescent="0.2"/>
    <row r="33318" hidden="1" x14ac:dyDescent="0.2"/>
    <row r="33319" hidden="1" x14ac:dyDescent="0.2"/>
    <row r="33320" hidden="1" x14ac:dyDescent="0.2"/>
    <row r="33321" hidden="1" x14ac:dyDescent="0.2"/>
    <row r="33322" hidden="1" x14ac:dyDescent="0.2"/>
    <row r="33323" hidden="1" x14ac:dyDescent="0.2"/>
    <row r="33324" hidden="1" x14ac:dyDescent="0.2"/>
    <row r="33325" hidden="1" x14ac:dyDescent="0.2"/>
    <row r="33326" hidden="1" x14ac:dyDescent="0.2"/>
    <row r="33327" hidden="1" x14ac:dyDescent="0.2"/>
    <row r="33328" hidden="1" x14ac:dyDescent="0.2"/>
    <row r="33329" hidden="1" x14ac:dyDescent="0.2"/>
    <row r="33330" hidden="1" x14ac:dyDescent="0.2"/>
    <row r="33331" hidden="1" x14ac:dyDescent="0.2"/>
    <row r="33332" hidden="1" x14ac:dyDescent="0.2"/>
    <row r="33333" hidden="1" x14ac:dyDescent="0.2"/>
    <row r="33334" hidden="1" x14ac:dyDescent="0.2"/>
    <row r="33335" hidden="1" x14ac:dyDescent="0.2"/>
    <row r="33336" hidden="1" x14ac:dyDescent="0.2"/>
    <row r="33337" hidden="1" x14ac:dyDescent="0.2"/>
    <row r="33338" hidden="1" x14ac:dyDescent="0.2"/>
    <row r="33339" hidden="1" x14ac:dyDescent="0.2"/>
    <row r="33340" hidden="1" x14ac:dyDescent="0.2"/>
    <row r="33341" hidden="1" x14ac:dyDescent="0.2"/>
    <row r="33342" hidden="1" x14ac:dyDescent="0.2"/>
    <row r="33343" hidden="1" x14ac:dyDescent="0.2"/>
    <row r="33344" hidden="1" x14ac:dyDescent="0.2"/>
    <row r="33345" hidden="1" x14ac:dyDescent="0.2"/>
    <row r="33346" hidden="1" x14ac:dyDescent="0.2"/>
    <row r="33347" hidden="1" x14ac:dyDescent="0.2"/>
    <row r="33348" hidden="1" x14ac:dyDescent="0.2"/>
    <row r="33349" hidden="1" x14ac:dyDescent="0.2"/>
    <row r="33350" hidden="1" x14ac:dyDescent="0.2"/>
    <row r="33351" hidden="1" x14ac:dyDescent="0.2"/>
    <row r="33352" hidden="1" x14ac:dyDescent="0.2"/>
    <row r="33353" hidden="1" x14ac:dyDescent="0.2"/>
    <row r="33354" hidden="1" x14ac:dyDescent="0.2"/>
    <row r="33355" hidden="1" x14ac:dyDescent="0.2"/>
    <row r="33356" hidden="1" x14ac:dyDescent="0.2"/>
    <row r="33357" hidden="1" x14ac:dyDescent="0.2"/>
    <row r="33358" hidden="1" x14ac:dyDescent="0.2"/>
    <row r="33359" hidden="1" x14ac:dyDescent="0.2"/>
    <row r="33360" hidden="1" x14ac:dyDescent="0.2"/>
    <row r="33361" hidden="1" x14ac:dyDescent="0.2"/>
    <row r="33362" hidden="1" x14ac:dyDescent="0.2"/>
    <row r="33363" hidden="1" x14ac:dyDescent="0.2"/>
    <row r="33364" hidden="1" x14ac:dyDescent="0.2"/>
    <row r="33365" hidden="1" x14ac:dyDescent="0.2"/>
    <row r="33366" hidden="1" x14ac:dyDescent="0.2"/>
    <row r="33367" hidden="1" x14ac:dyDescent="0.2"/>
    <row r="33368" hidden="1" x14ac:dyDescent="0.2"/>
    <row r="33369" hidden="1" x14ac:dyDescent="0.2"/>
    <row r="33370" hidden="1" x14ac:dyDescent="0.2"/>
    <row r="33371" hidden="1" x14ac:dyDescent="0.2"/>
    <row r="33372" hidden="1" x14ac:dyDescent="0.2"/>
    <row r="33373" hidden="1" x14ac:dyDescent="0.2"/>
    <row r="33374" hidden="1" x14ac:dyDescent="0.2"/>
    <row r="33375" hidden="1" x14ac:dyDescent="0.2"/>
    <row r="33376" hidden="1" x14ac:dyDescent="0.2"/>
    <row r="33377" hidden="1" x14ac:dyDescent="0.2"/>
    <row r="33378" hidden="1" x14ac:dyDescent="0.2"/>
    <row r="33379" hidden="1" x14ac:dyDescent="0.2"/>
    <row r="33380" hidden="1" x14ac:dyDescent="0.2"/>
    <row r="33381" hidden="1" x14ac:dyDescent="0.2"/>
    <row r="33382" hidden="1" x14ac:dyDescent="0.2"/>
    <row r="33383" hidden="1" x14ac:dyDescent="0.2"/>
    <row r="33384" hidden="1" x14ac:dyDescent="0.2"/>
    <row r="33385" hidden="1" x14ac:dyDescent="0.2"/>
    <row r="33386" hidden="1" x14ac:dyDescent="0.2"/>
    <row r="33387" hidden="1" x14ac:dyDescent="0.2"/>
    <row r="33388" hidden="1" x14ac:dyDescent="0.2"/>
    <row r="33389" hidden="1" x14ac:dyDescent="0.2"/>
    <row r="33390" hidden="1" x14ac:dyDescent="0.2"/>
    <row r="33391" hidden="1" x14ac:dyDescent="0.2"/>
    <row r="33392" hidden="1" x14ac:dyDescent="0.2"/>
    <row r="33393" hidden="1" x14ac:dyDescent="0.2"/>
    <row r="33394" hidden="1" x14ac:dyDescent="0.2"/>
    <row r="33395" hidden="1" x14ac:dyDescent="0.2"/>
    <row r="33396" hidden="1" x14ac:dyDescent="0.2"/>
    <row r="33397" hidden="1" x14ac:dyDescent="0.2"/>
    <row r="33398" hidden="1" x14ac:dyDescent="0.2"/>
    <row r="33399" hidden="1" x14ac:dyDescent="0.2"/>
    <row r="33400" hidden="1" x14ac:dyDescent="0.2"/>
    <row r="33401" hidden="1" x14ac:dyDescent="0.2"/>
    <row r="33402" hidden="1" x14ac:dyDescent="0.2"/>
    <row r="33403" hidden="1" x14ac:dyDescent="0.2"/>
    <row r="33404" hidden="1" x14ac:dyDescent="0.2"/>
    <row r="33405" hidden="1" x14ac:dyDescent="0.2"/>
    <row r="33406" hidden="1" x14ac:dyDescent="0.2"/>
    <row r="33407" hidden="1" x14ac:dyDescent="0.2"/>
    <row r="33408" hidden="1" x14ac:dyDescent="0.2"/>
    <row r="33409" hidden="1" x14ac:dyDescent="0.2"/>
    <row r="33410" hidden="1" x14ac:dyDescent="0.2"/>
    <row r="33411" hidden="1" x14ac:dyDescent="0.2"/>
    <row r="33412" hidden="1" x14ac:dyDescent="0.2"/>
    <row r="33413" hidden="1" x14ac:dyDescent="0.2"/>
    <row r="33414" hidden="1" x14ac:dyDescent="0.2"/>
    <row r="33415" hidden="1" x14ac:dyDescent="0.2"/>
    <row r="33416" hidden="1" x14ac:dyDescent="0.2"/>
    <row r="33417" hidden="1" x14ac:dyDescent="0.2"/>
    <row r="33418" hidden="1" x14ac:dyDescent="0.2"/>
    <row r="33419" hidden="1" x14ac:dyDescent="0.2"/>
    <row r="33420" hidden="1" x14ac:dyDescent="0.2"/>
    <row r="33421" hidden="1" x14ac:dyDescent="0.2"/>
    <row r="33422" hidden="1" x14ac:dyDescent="0.2"/>
    <row r="33423" hidden="1" x14ac:dyDescent="0.2"/>
    <row r="33424" hidden="1" x14ac:dyDescent="0.2"/>
    <row r="33425" hidden="1" x14ac:dyDescent="0.2"/>
    <row r="33426" hidden="1" x14ac:dyDescent="0.2"/>
    <row r="33427" hidden="1" x14ac:dyDescent="0.2"/>
    <row r="33428" hidden="1" x14ac:dyDescent="0.2"/>
    <row r="33429" hidden="1" x14ac:dyDescent="0.2"/>
    <row r="33430" hidden="1" x14ac:dyDescent="0.2"/>
    <row r="33431" hidden="1" x14ac:dyDescent="0.2"/>
    <row r="33432" hidden="1" x14ac:dyDescent="0.2"/>
    <row r="33433" hidden="1" x14ac:dyDescent="0.2"/>
    <row r="33434" hidden="1" x14ac:dyDescent="0.2"/>
    <row r="33435" hidden="1" x14ac:dyDescent="0.2"/>
    <row r="33436" hidden="1" x14ac:dyDescent="0.2"/>
    <row r="33437" hidden="1" x14ac:dyDescent="0.2"/>
    <row r="33438" hidden="1" x14ac:dyDescent="0.2"/>
    <row r="33439" hidden="1" x14ac:dyDescent="0.2"/>
    <row r="33440" hidden="1" x14ac:dyDescent="0.2"/>
    <row r="33441" hidden="1" x14ac:dyDescent="0.2"/>
    <row r="33442" hidden="1" x14ac:dyDescent="0.2"/>
    <row r="33443" hidden="1" x14ac:dyDescent="0.2"/>
    <row r="33444" hidden="1" x14ac:dyDescent="0.2"/>
    <row r="33445" hidden="1" x14ac:dyDescent="0.2"/>
    <row r="33446" hidden="1" x14ac:dyDescent="0.2"/>
    <row r="33447" hidden="1" x14ac:dyDescent="0.2"/>
    <row r="33448" hidden="1" x14ac:dyDescent="0.2"/>
    <row r="33449" hidden="1" x14ac:dyDescent="0.2"/>
    <row r="33450" hidden="1" x14ac:dyDescent="0.2"/>
    <row r="33451" hidden="1" x14ac:dyDescent="0.2"/>
    <row r="33452" hidden="1" x14ac:dyDescent="0.2"/>
    <row r="33453" hidden="1" x14ac:dyDescent="0.2"/>
    <row r="33454" hidden="1" x14ac:dyDescent="0.2"/>
    <row r="33455" hidden="1" x14ac:dyDescent="0.2"/>
    <row r="33456" hidden="1" x14ac:dyDescent="0.2"/>
    <row r="33457" hidden="1" x14ac:dyDescent="0.2"/>
    <row r="33458" hidden="1" x14ac:dyDescent="0.2"/>
    <row r="33459" hidden="1" x14ac:dyDescent="0.2"/>
    <row r="33460" hidden="1" x14ac:dyDescent="0.2"/>
    <row r="33461" hidden="1" x14ac:dyDescent="0.2"/>
    <row r="33462" hidden="1" x14ac:dyDescent="0.2"/>
    <row r="33463" hidden="1" x14ac:dyDescent="0.2"/>
    <row r="33464" hidden="1" x14ac:dyDescent="0.2"/>
    <row r="33465" hidden="1" x14ac:dyDescent="0.2"/>
    <row r="33466" hidden="1" x14ac:dyDescent="0.2"/>
    <row r="33467" hidden="1" x14ac:dyDescent="0.2"/>
    <row r="33468" hidden="1" x14ac:dyDescent="0.2"/>
    <row r="33469" hidden="1" x14ac:dyDescent="0.2"/>
    <row r="33470" hidden="1" x14ac:dyDescent="0.2"/>
    <row r="33471" hidden="1" x14ac:dyDescent="0.2"/>
    <row r="33472" hidden="1" x14ac:dyDescent="0.2"/>
    <row r="33473" hidden="1" x14ac:dyDescent="0.2"/>
    <row r="33474" hidden="1" x14ac:dyDescent="0.2"/>
    <row r="33475" hidden="1" x14ac:dyDescent="0.2"/>
    <row r="33476" hidden="1" x14ac:dyDescent="0.2"/>
    <row r="33477" hidden="1" x14ac:dyDescent="0.2"/>
    <row r="33478" hidden="1" x14ac:dyDescent="0.2"/>
    <row r="33479" hidden="1" x14ac:dyDescent="0.2"/>
    <row r="33480" hidden="1" x14ac:dyDescent="0.2"/>
    <row r="33481" hidden="1" x14ac:dyDescent="0.2"/>
    <row r="33482" hidden="1" x14ac:dyDescent="0.2"/>
    <row r="33483" hidden="1" x14ac:dyDescent="0.2"/>
    <row r="33484" hidden="1" x14ac:dyDescent="0.2"/>
    <row r="33485" hidden="1" x14ac:dyDescent="0.2"/>
    <row r="33486" hidden="1" x14ac:dyDescent="0.2"/>
    <row r="33487" hidden="1" x14ac:dyDescent="0.2"/>
    <row r="33488" hidden="1" x14ac:dyDescent="0.2"/>
    <row r="33489" hidden="1" x14ac:dyDescent="0.2"/>
    <row r="33490" hidden="1" x14ac:dyDescent="0.2"/>
    <row r="33491" hidden="1" x14ac:dyDescent="0.2"/>
    <row r="33492" hidden="1" x14ac:dyDescent="0.2"/>
    <row r="33493" hidden="1" x14ac:dyDescent="0.2"/>
    <row r="33494" hidden="1" x14ac:dyDescent="0.2"/>
    <row r="33495" hidden="1" x14ac:dyDescent="0.2"/>
    <row r="33496" hidden="1" x14ac:dyDescent="0.2"/>
    <row r="33497" hidden="1" x14ac:dyDescent="0.2"/>
    <row r="33498" hidden="1" x14ac:dyDescent="0.2"/>
    <row r="33499" hidden="1" x14ac:dyDescent="0.2"/>
    <row r="33500" hidden="1" x14ac:dyDescent="0.2"/>
    <row r="33501" hidden="1" x14ac:dyDescent="0.2"/>
    <row r="33502" hidden="1" x14ac:dyDescent="0.2"/>
    <row r="33503" hidden="1" x14ac:dyDescent="0.2"/>
    <row r="33504" hidden="1" x14ac:dyDescent="0.2"/>
    <row r="33505" hidden="1" x14ac:dyDescent="0.2"/>
    <row r="33506" hidden="1" x14ac:dyDescent="0.2"/>
    <row r="33507" hidden="1" x14ac:dyDescent="0.2"/>
    <row r="33508" hidden="1" x14ac:dyDescent="0.2"/>
    <row r="33509" hidden="1" x14ac:dyDescent="0.2"/>
    <row r="33510" hidden="1" x14ac:dyDescent="0.2"/>
    <row r="33511" hidden="1" x14ac:dyDescent="0.2"/>
    <row r="33512" hidden="1" x14ac:dyDescent="0.2"/>
    <row r="33513" hidden="1" x14ac:dyDescent="0.2"/>
    <row r="33514" hidden="1" x14ac:dyDescent="0.2"/>
    <row r="33515" hidden="1" x14ac:dyDescent="0.2"/>
    <row r="33516" hidden="1" x14ac:dyDescent="0.2"/>
    <row r="33517" hidden="1" x14ac:dyDescent="0.2"/>
    <row r="33518" hidden="1" x14ac:dyDescent="0.2"/>
    <row r="33519" hidden="1" x14ac:dyDescent="0.2"/>
    <row r="33520" hidden="1" x14ac:dyDescent="0.2"/>
    <row r="33521" hidden="1" x14ac:dyDescent="0.2"/>
    <row r="33522" hidden="1" x14ac:dyDescent="0.2"/>
    <row r="33523" hidden="1" x14ac:dyDescent="0.2"/>
    <row r="33524" hidden="1" x14ac:dyDescent="0.2"/>
    <row r="33525" hidden="1" x14ac:dyDescent="0.2"/>
    <row r="33526" hidden="1" x14ac:dyDescent="0.2"/>
    <row r="33527" hidden="1" x14ac:dyDescent="0.2"/>
    <row r="33528" hidden="1" x14ac:dyDescent="0.2"/>
    <row r="33529" hidden="1" x14ac:dyDescent="0.2"/>
    <row r="33530" hidden="1" x14ac:dyDescent="0.2"/>
    <row r="33531" hidden="1" x14ac:dyDescent="0.2"/>
    <row r="33532" hidden="1" x14ac:dyDescent="0.2"/>
    <row r="33533" hidden="1" x14ac:dyDescent="0.2"/>
    <row r="33534" hidden="1" x14ac:dyDescent="0.2"/>
    <row r="33535" hidden="1" x14ac:dyDescent="0.2"/>
    <row r="33536" hidden="1" x14ac:dyDescent="0.2"/>
    <row r="33537" hidden="1" x14ac:dyDescent="0.2"/>
    <row r="33538" hidden="1" x14ac:dyDescent="0.2"/>
    <row r="33539" hidden="1" x14ac:dyDescent="0.2"/>
    <row r="33540" hidden="1" x14ac:dyDescent="0.2"/>
    <row r="33541" hidden="1" x14ac:dyDescent="0.2"/>
    <row r="33542" hidden="1" x14ac:dyDescent="0.2"/>
    <row r="33543" hidden="1" x14ac:dyDescent="0.2"/>
    <row r="33544" hidden="1" x14ac:dyDescent="0.2"/>
    <row r="33545" hidden="1" x14ac:dyDescent="0.2"/>
    <row r="33546" hidden="1" x14ac:dyDescent="0.2"/>
    <row r="33547" hidden="1" x14ac:dyDescent="0.2"/>
    <row r="33548" hidden="1" x14ac:dyDescent="0.2"/>
    <row r="33549" hidden="1" x14ac:dyDescent="0.2"/>
    <row r="33550" hidden="1" x14ac:dyDescent="0.2"/>
    <row r="33551" hidden="1" x14ac:dyDescent="0.2"/>
    <row r="33552" hidden="1" x14ac:dyDescent="0.2"/>
    <row r="33553" hidden="1" x14ac:dyDescent="0.2"/>
    <row r="33554" hidden="1" x14ac:dyDescent="0.2"/>
    <row r="33555" hidden="1" x14ac:dyDescent="0.2"/>
    <row r="33556" hidden="1" x14ac:dyDescent="0.2"/>
    <row r="33557" hidden="1" x14ac:dyDescent="0.2"/>
    <row r="33558" hidden="1" x14ac:dyDescent="0.2"/>
    <row r="33559" hidden="1" x14ac:dyDescent="0.2"/>
    <row r="33560" hidden="1" x14ac:dyDescent="0.2"/>
    <row r="33561" hidden="1" x14ac:dyDescent="0.2"/>
    <row r="33562" hidden="1" x14ac:dyDescent="0.2"/>
    <row r="33563" hidden="1" x14ac:dyDescent="0.2"/>
    <row r="33564" hidden="1" x14ac:dyDescent="0.2"/>
    <row r="33565" hidden="1" x14ac:dyDescent="0.2"/>
    <row r="33566" hidden="1" x14ac:dyDescent="0.2"/>
    <row r="33567" hidden="1" x14ac:dyDescent="0.2"/>
    <row r="33568" hidden="1" x14ac:dyDescent="0.2"/>
    <row r="33569" hidden="1" x14ac:dyDescent="0.2"/>
    <row r="33570" hidden="1" x14ac:dyDescent="0.2"/>
    <row r="33571" hidden="1" x14ac:dyDescent="0.2"/>
    <row r="33572" hidden="1" x14ac:dyDescent="0.2"/>
    <row r="33573" hidden="1" x14ac:dyDescent="0.2"/>
    <row r="33574" hidden="1" x14ac:dyDescent="0.2"/>
    <row r="33575" hidden="1" x14ac:dyDescent="0.2"/>
    <row r="33576" hidden="1" x14ac:dyDescent="0.2"/>
    <row r="33577" hidden="1" x14ac:dyDescent="0.2"/>
    <row r="33578" hidden="1" x14ac:dyDescent="0.2"/>
    <row r="33579" hidden="1" x14ac:dyDescent="0.2"/>
    <row r="33580" hidden="1" x14ac:dyDescent="0.2"/>
    <row r="33581" hidden="1" x14ac:dyDescent="0.2"/>
    <row r="33582" hidden="1" x14ac:dyDescent="0.2"/>
    <row r="33583" hidden="1" x14ac:dyDescent="0.2"/>
    <row r="33584" hidden="1" x14ac:dyDescent="0.2"/>
    <row r="33585" hidden="1" x14ac:dyDescent="0.2"/>
    <row r="33586" hidden="1" x14ac:dyDescent="0.2"/>
    <row r="33587" hidden="1" x14ac:dyDescent="0.2"/>
    <row r="33588" hidden="1" x14ac:dyDescent="0.2"/>
    <row r="33589" hidden="1" x14ac:dyDescent="0.2"/>
    <row r="33590" hidden="1" x14ac:dyDescent="0.2"/>
    <row r="33591" hidden="1" x14ac:dyDescent="0.2"/>
    <row r="33592" hidden="1" x14ac:dyDescent="0.2"/>
    <row r="33593" hidden="1" x14ac:dyDescent="0.2"/>
    <row r="33594" hidden="1" x14ac:dyDescent="0.2"/>
    <row r="33595" hidden="1" x14ac:dyDescent="0.2"/>
    <row r="33596" hidden="1" x14ac:dyDescent="0.2"/>
    <row r="33597" hidden="1" x14ac:dyDescent="0.2"/>
    <row r="33598" hidden="1" x14ac:dyDescent="0.2"/>
    <row r="33599" hidden="1" x14ac:dyDescent="0.2"/>
    <row r="33600" hidden="1" x14ac:dyDescent="0.2"/>
    <row r="33601" hidden="1" x14ac:dyDescent="0.2"/>
    <row r="33602" hidden="1" x14ac:dyDescent="0.2"/>
    <row r="33603" hidden="1" x14ac:dyDescent="0.2"/>
    <row r="33604" hidden="1" x14ac:dyDescent="0.2"/>
    <row r="33605" hidden="1" x14ac:dyDescent="0.2"/>
    <row r="33606" hidden="1" x14ac:dyDescent="0.2"/>
    <row r="33607" hidden="1" x14ac:dyDescent="0.2"/>
    <row r="33608" hidden="1" x14ac:dyDescent="0.2"/>
    <row r="33609" hidden="1" x14ac:dyDescent="0.2"/>
    <row r="33610" hidden="1" x14ac:dyDescent="0.2"/>
    <row r="33611" hidden="1" x14ac:dyDescent="0.2"/>
    <row r="33612" hidden="1" x14ac:dyDescent="0.2"/>
    <row r="33613" hidden="1" x14ac:dyDescent="0.2"/>
    <row r="33614" hidden="1" x14ac:dyDescent="0.2"/>
    <row r="33615" hidden="1" x14ac:dyDescent="0.2"/>
    <row r="33616" hidden="1" x14ac:dyDescent="0.2"/>
    <row r="33617" hidden="1" x14ac:dyDescent="0.2"/>
    <row r="33618" hidden="1" x14ac:dyDescent="0.2"/>
    <row r="33619" hidden="1" x14ac:dyDescent="0.2"/>
    <row r="33620" hidden="1" x14ac:dyDescent="0.2"/>
    <row r="33621" hidden="1" x14ac:dyDescent="0.2"/>
    <row r="33622" hidden="1" x14ac:dyDescent="0.2"/>
    <row r="33623" hidden="1" x14ac:dyDescent="0.2"/>
    <row r="33624" hidden="1" x14ac:dyDescent="0.2"/>
    <row r="33625" hidden="1" x14ac:dyDescent="0.2"/>
    <row r="33626" hidden="1" x14ac:dyDescent="0.2"/>
    <row r="33627" hidden="1" x14ac:dyDescent="0.2"/>
    <row r="33628" hidden="1" x14ac:dyDescent="0.2"/>
    <row r="33629" hidden="1" x14ac:dyDescent="0.2"/>
    <row r="33630" hidden="1" x14ac:dyDescent="0.2"/>
    <row r="33631" hidden="1" x14ac:dyDescent="0.2"/>
    <row r="33632" hidden="1" x14ac:dyDescent="0.2"/>
    <row r="33633" hidden="1" x14ac:dyDescent="0.2"/>
    <row r="33634" hidden="1" x14ac:dyDescent="0.2"/>
    <row r="33635" hidden="1" x14ac:dyDescent="0.2"/>
    <row r="33636" hidden="1" x14ac:dyDescent="0.2"/>
    <row r="33637" hidden="1" x14ac:dyDescent="0.2"/>
    <row r="33638" hidden="1" x14ac:dyDescent="0.2"/>
    <row r="33639" hidden="1" x14ac:dyDescent="0.2"/>
    <row r="33640" hidden="1" x14ac:dyDescent="0.2"/>
    <row r="33641" hidden="1" x14ac:dyDescent="0.2"/>
    <row r="33642" hidden="1" x14ac:dyDescent="0.2"/>
    <row r="33643" hidden="1" x14ac:dyDescent="0.2"/>
    <row r="33644" hidden="1" x14ac:dyDescent="0.2"/>
    <row r="33645" hidden="1" x14ac:dyDescent="0.2"/>
    <row r="33646" hidden="1" x14ac:dyDescent="0.2"/>
    <row r="33647" hidden="1" x14ac:dyDescent="0.2"/>
    <row r="33648" hidden="1" x14ac:dyDescent="0.2"/>
    <row r="33649" hidden="1" x14ac:dyDescent="0.2"/>
    <row r="33650" hidden="1" x14ac:dyDescent="0.2"/>
    <row r="33651" hidden="1" x14ac:dyDescent="0.2"/>
    <row r="33652" hidden="1" x14ac:dyDescent="0.2"/>
    <row r="33653" hidden="1" x14ac:dyDescent="0.2"/>
    <row r="33654" hidden="1" x14ac:dyDescent="0.2"/>
    <row r="33655" hidden="1" x14ac:dyDescent="0.2"/>
    <row r="33656" hidden="1" x14ac:dyDescent="0.2"/>
    <row r="33657" hidden="1" x14ac:dyDescent="0.2"/>
    <row r="33658" hidden="1" x14ac:dyDescent="0.2"/>
    <row r="33659" hidden="1" x14ac:dyDescent="0.2"/>
    <row r="33660" hidden="1" x14ac:dyDescent="0.2"/>
    <row r="33661" hidden="1" x14ac:dyDescent="0.2"/>
    <row r="33662" hidden="1" x14ac:dyDescent="0.2"/>
    <row r="33663" hidden="1" x14ac:dyDescent="0.2"/>
    <row r="33664" hidden="1" x14ac:dyDescent="0.2"/>
    <row r="33665" hidden="1" x14ac:dyDescent="0.2"/>
    <row r="33666" hidden="1" x14ac:dyDescent="0.2"/>
    <row r="33667" hidden="1" x14ac:dyDescent="0.2"/>
    <row r="33668" hidden="1" x14ac:dyDescent="0.2"/>
    <row r="33669" hidden="1" x14ac:dyDescent="0.2"/>
    <row r="33670" hidden="1" x14ac:dyDescent="0.2"/>
    <row r="33671" hidden="1" x14ac:dyDescent="0.2"/>
    <row r="33672" hidden="1" x14ac:dyDescent="0.2"/>
    <row r="33673" hidden="1" x14ac:dyDescent="0.2"/>
    <row r="33674" hidden="1" x14ac:dyDescent="0.2"/>
    <row r="33675" hidden="1" x14ac:dyDescent="0.2"/>
    <row r="33676" hidden="1" x14ac:dyDescent="0.2"/>
    <row r="33677" hidden="1" x14ac:dyDescent="0.2"/>
    <row r="33678" hidden="1" x14ac:dyDescent="0.2"/>
    <row r="33679" hidden="1" x14ac:dyDescent="0.2"/>
    <row r="33680" hidden="1" x14ac:dyDescent="0.2"/>
    <row r="33681" hidden="1" x14ac:dyDescent="0.2"/>
    <row r="33682" hidden="1" x14ac:dyDescent="0.2"/>
    <row r="33683" hidden="1" x14ac:dyDescent="0.2"/>
    <row r="33684" hidden="1" x14ac:dyDescent="0.2"/>
    <row r="33685" hidden="1" x14ac:dyDescent="0.2"/>
    <row r="33686" hidden="1" x14ac:dyDescent="0.2"/>
    <row r="33687" hidden="1" x14ac:dyDescent="0.2"/>
    <row r="33688" hidden="1" x14ac:dyDescent="0.2"/>
    <row r="33689" hidden="1" x14ac:dyDescent="0.2"/>
    <row r="33690" hidden="1" x14ac:dyDescent="0.2"/>
    <row r="33691" hidden="1" x14ac:dyDescent="0.2"/>
    <row r="33692" hidden="1" x14ac:dyDescent="0.2"/>
    <row r="33693" hidden="1" x14ac:dyDescent="0.2"/>
    <row r="33694" hidden="1" x14ac:dyDescent="0.2"/>
    <row r="33695" hidden="1" x14ac:dyDescent="0.2"/>
    <row r="33696" hidden="1" x14ac:dyDescent="0.2"/>
    <row r="33697" hidden="1" x14ac:dyDescent="0.2"/>
    <row r="33698" hidden="1" x14ac:dyDescent="0.2"/>
    <row r="33699" hidden="1" x14ac:dyDescent="0.2"/>
    <row r="33700" hidden="1" x14ac:dyDescent="0.2"/>
    <row r="33701" hidden="1" x14ac:dyDescent="0.2"/>
    <row r="33702" hidden="1" x14ac:dyDescent="0.2"/>
    <row r="33703" hidden="1" x14ac:dyDescent="0.2"/>
    <row r="33704" hidden="1" x14ac:dyDescent="0.2"/>
    <row r="33705" hidden="1" x14ac:dyDescent="0.2"/>
    <row r="33706" hidden="1" x14ac:dyDescent="0.2"/>
    <row r="33707" hidden="1" x14ac:dyDescent="0.2"/>
    <row r="33708" hidden="1" x14ac:dyDescent="0.2"/>
    <row r="33709" hidden="1" x14ac:dyDescent="0.2"/>
    <row r="33710" hidden="1" x14ac:dyDescent="0.2"/>
    <row r="33711" hidden="1" x14ac:dyDescent="0.2"/>
    <row r="33712" hidden="1" x14ac:dyDescent="0.2"/>
    <row r="33713" hidden="1" x14ac:dyDescent="0.2"/>
    <row r="33714" hidden="1" x14ac:dyDescent="0.2"/>
    <row r="33715" hidden="1" x14ac:dyDescent="0.2"/>
    <row r="33716" hidden="1" x14ac:dyDescent="0.2"/>
    <row r="33717" hidden="1" x14ac:dyDescent="0.2"/>
    <row r="33718" hidden="1" x14ac:dyDescent="0.2"/>
    <row r="33719" hidden="1" x14ac:dyDescent="0.2"/>
    <row r="33720" hidden="1" x14ac:dyDescent="0.2"/>
    <row r="33721" hidden="1" x14ac:dyDescent="0.2"/>
    <row r="33722" hidden="1" x14ac:dyDescent="0.2"/>
    <row r="33723" hidden="1" x14ac:dyDescent="0.2"/>
    <row r="33724" hidden="1" x14ac:dyDescent="0.2"/>
    <row r="33725" hidden="1" x14ac:dyDescent="0.2"/>
    <row r="33726" hidden="1" x14ac:dyDescent="0.2"/>
    <row r="33727" hidden="1" x14ac:dyDescent="0.2"/>
    <row r="33728" hidden="1" x14ac:dyDescent="0.2"/>
    <row r="33729" hidden="1" x14ac:dyDescent="0.2"/>
    <row r="33730" hidden="1" x14ac:dyDescent="0.2"/>
    <row r="33731" hidden="1" x14ac:dyDescent="0.2"/>
    <row r="33732" hidden="1" x14ac:dyDescent="0.2"/>
    <row r="33733" hidden="1" x14ac:dyDescent="0.2"/>
    <row r="33734" hidden="1" x14ac:dyDescent="0.2"/>
    <row r="33735" hidden="1" x14ac:dyDescent="0.2"/>
    <row r="33736" hidden="1" x14ac:dyDescent="0.2"/>
    <row r="33737" hidden="1" x14ac:dyDescent="0.2"/>
    <row r="33738" hidden="1" x14ac:dyDescent="0.2"/>
    <row r="33739" hidden="1" x14ac:dyDescent="0.2"/>
    <row r="33740" hidden="1" x14ac:dyDescent="0.2"/>
    <row r="33741" hidden="1" x14ac:dyDescent="0.2"/>
    <row r="33742" hidden="1" x14ac:dyDescent="0.2"/>
    <row r="33743" hidden="1" x14ac:dyDescent="0.2"/>
    <row r="33744" hidden="1" x14ac:dyDescent="0.2"/>
    <row r="33745" hidden="1" x14ac:dyDescent="0.2"/>
    <row r="33746" hidden="1" x14ac:dyDescent="0.2"/>
    <row r="33747" hidden="1" x14ac:dyDescent="0.2"/>
    <row r="33748" hidden="1" x14ac:dyDescent="0.2"/>
    <row r="33749" hidden="1" x14ac:dyDescent="0.2"/>
    <row r="33750" hidden="1" x14ac:dyDescent="0.2"/>
    <row r="33751" hidden="1" x14ac:dyDescent="0.2"/>
    <row r="33752" hidden="1" x14ac:dyDescent="0.2"/>
    <row r="33753" hidden="1" x14ac:dyDescent="0.2"/>
    <row r="33754" hidden="1" x14ac:dyDescent="0.2"/>
    <row r="33755" hidden="1" x14ac:dyDescent="0.2"/>
    <row r="33756" hidden="1" x14ac:dyDescent="0.2"/>
    <row r="33757" hidden="1" x14ac:dyDescent="0.2"/>
    <row r="33758" hidden="1" x14ac:dyDescent="0.2"/>
    <row r="33759" hidden="1" x14ac:dyDescent="0.2"/>
    <row r="33760" hidden="1" x14ac:dyDescent="0.2"/>
    <row r="33761" hidden="1" x14ac:dyDescent="0.2"/>
    <row r="33762" hidden="1" x14ac:dyDescent="0.2"/>
    <row r="33763" hidden="1" x14ac:dyDescent="0.2"/>
    <row r="33764" hidden="1" x14ac:dyDescent="0.2"/>
    <row r="33765" hidden="1" x14ac:dyDescent="0.2"/>
    <row r="33766" hidden="1" x14ac:dyDescent="0.2"/>
    <row r="33767" hidden="1" x14ac:dyDescent="0.2"/>
    <row r="33768" hidden="1" x14ac:dyDescent="0.2"/>
    <row r="33769" hidden="1" x14ac:dyDescent="0.2"/>
    <row r="33770" hidden="1" x14ac:dyDescent="0.2"/>
    <row r="33771" hidden="1" x14ac:dyDescent="0.2"/>
    <row r="33772" hidden="1" x14ac:dyDescent="0.2"/>
    <row r="33773" hidden="1" x14ac:dyDescent="0.2"/>
    <row r="33774" hidden="1" x14ac:dyDescent="0.2"/>
    <row r="33775" hidden="1" x14ac:dyDescent="0.2"/>
    <row r="33776" hidden="1" x14ac:dyDescent="0.2"/>
    <row r="33777" hidden="1" x14ac:dyDescent="0.2"/>
    <row r="33778" hidden="1" x14ac:dyDescent="0.2"/>
    <row r="33779" hidden="1" x14ac:dyDescent="0.2"/>
    <row r="33780" hidden="1" x14ac:dyDescent="0.2"/>
    <row r="33781" hidden="1" x14ac:dyDescent="0.2"/>
    <row r="33782" hidden="1" x14ac:dyDescent="0.2"/>
    <row r="33783" hidden="1" x14ac:dyDescent="0.2"/>
    <row r="33784" hidden="1" x14ac:dyDescent="0.2"/>
    <row r="33785" hidden="1" x14ac:dyDescent="0.2"/>
    <row r="33786" hidden="1" x14ac:dyDescent="0.2"/>
    <row r="33787" hidden="1" x14ac:dyDescent="0.2"/>
    <row r="33788" hidden="1" x14ac:dyDescent="0.2"/>
    <row r="33789" hidden="1" x14ac:dyDescent="0.2"/>
    <row r="33790" hidden="1" x14ac:dyDescent="0.2"/>
    <row r="33791" hidden="1" x14ac:dyDescent="0.2"/>
    <row r="33792" hidden="1" x14ac:dyDescent="0.2"/>
    <row r="33793" hidden="1" x14ac:dyDescent="0.2"/>
    <row r="33794" hidden="1" x14ac:dyDescent="0.2"/>
    <row r="33795" hidden="1" x14ac:dyDescent="0.2"/>
    <row r="33796" hidden="1" x14ac:dyDescent="0.2"/>
    <row r="33797" hidden="1" x14ac:dyDescent="0.2"/>
    <row r="33798" hidden="1" x14ac:dyDescent="0.2"/>
    <row r="33799" hidden="1" x14ac:dyDescent="0.2"/>
    <row r="33800" hidden="1" x14ac:dyDescent="0.2"/>
    <row r="33801" hidden="1" x14ac:dyDescent="0.2"/>
    <row r="33802" hidden="1" x14ac:dyDescent="0.2"/>
    <row r="33803" hidden="1" x14ac:dyDescent="0.2"/>
    <row r="33804" hidden="1" x14ac:dyDescent="0.2"/>
    <row r="33805" hidden="1" x14ac:dyDescent="0.2"/>
    <row r="33806" hidden="1" x14ac:dyDescent="0.2"/>
    <row r="33807" hidden="1" x14ac:dyDescent="0.2"/>
    <row r="33808" hidden="1" x14ac:dyDescent="0.2"/>
    <row r="33809" hidden="1" x14ac:dyDescent="0.2"/>
    <row r="33810" hidden="1" x14ac:dyDescent="0.2"/>
    <row r="33811" hidden="1" x14ac:dyDescent="0.2"/>
    <row r="33812" hidden="1" x14ac:dyDescent="0.2"/>
    <row r="33813" hidden="1" x14ac:dyDescent="0.2"/>
    <row r="33814" hidden="1" x14ac:dyDescent="0.2"/>
    <row r="33815" hidden="1" x14ac:dyDescent="0.2"/>
    <row r="33816" hidden="1" x14ac:dyDescent="0.2"/>
    <row r="33817" hidden="1" x14ac:dyDescent="0.2"/>
    <row r="33818" hidden="1" x14ac:dyDescent="0.2"/>
    <row r="33819" hidden="1" x14ac:dyDescent="0.2"/>
    <row r="33820" hidden="1" x14ac:dyDescent="0.2"/>
    <row r="33821" hidden="1" x14ac:dyDescent="0.2"/>
    <row r="33822" hidden="1" x14ac:dyDescent="0.2"/>
    <row r="33823" hidden="1" x14ac:dyDescent="0.2"/>
    <row r="33824" hidden="1" x14ac:dyDescent="0.2"/>
    <row r="33825" hidden="1" x14ac:dyDescent="0.2"/>
    <row r="33826" hidden="1" x14ac:dyDescent="0.2"/>
    <row r="33827" hidden="1" x14ac:dyDescent="0.2"/>
    <row r="33828" hidden="1" x14ac:dyDescent="0.2"/>
    <row r="33829" hidden="1" x14ac:dyDescent="0.2"/>
    <row r="33830" hidden="1" x14ac:dyDescent="0.2"/>
    <row r="33831" hidden="1" x14ac:dyDescent="0.2"/>
    <row r="33832" hidden="1" x14ac:dyDescent="0.2"/>
    <row r="33833" hidden="1" x14ac:dyDescent="0.2"/>
    <row r="33834" hidden="1" x14ac:dyDescent="0.2"/>
    <row r="33835" hidden="1" x14ac:dyDescent="0.2"/>
    <row r="33836" hidden="1" x14ac:dyDescent="0.2"/>
    <row r="33837" hidden="1" x14ac:dyDescent="0.2"/>
    <row r="33838" hidden="1" x14ac:dyDescent="0.2"/>
    <row r="33839" hidden="1" x14ac:dyDescent="0.2"/>
    <row r="33840" hidden="1" x14ac:dyDescent="0.2"/>
    <row r="33841" hidden="1" x14ac:dyDescent="0.2"/>
    <row r="33842" hidden="1" x14ac:dyDescent="0.2"/>
    <row r="33843" hidden="1" x14ac:dyDescent="0.2"/>
    <row r="33844" hidden="1" x14ac:dyDescent="0.2"/>
    <row r="33845" hidden="1" x14ac:dyDescent="0.2"/>
    <row r="33846" hidden="1" x14ac:dyDescent="0.2"/>
    <row r="33847" hidden="1" x14ac:dyDescent="0.2"/>
    <row r="33848" hidden="1" x14ac:dyDescent="0.2"/>
    <row r="33849" hidden="1" x14ac:dyDescent="0.2"/>
    <row r="33850" hidden="1" x14ac:dyDescent="0.2"/>
    <row r="33851" hidden="1" x14ac:dyDescent="0.2"/>
    <row r="33852" hidden="1" x14ac:dyDescent="0.2"/>
    <row r="33853" hidden="1" x14ac:dyDescent="0.2"/>
    <row r="33854" hidden="1" x14ac:dyDescent="0.2"/>
    <row r="33855" hidden="1" x14ac:dyDescent="0.2"/>
    <row r="33856" hidden="1" x14ac:dyDescent="0.2"/>
    <row r="33857" hidden="1" x14ac:dyDescent="0.2"/>
    <row r="33858" hidden="1" x14ac:dyDescent="0.2"/>
    <row r="33859" hidden="1" x14ac:dyDescent="0.2"/>
    <row r="33860" hidden="1" x14ac:dyDescent="0.2"/>
    <row r="33861" hidden="1" x14ac:dyDescent="0.2"/>
    <row r="33862" hidden="1" x14ac:dyDescent="0.2"/>
    <row r="33863" hidden="1" x14ac:dyDescent="0.2"/>
    <row r="33864" hidden="1" x14ac:dyDescent="0.2"/>
    <row r="33865" hidden="1" x14ac:dyDescent="0.2"/>
    <row r="33866" hidden="1" x14ac:dyDescent="0.2"/>
    <row r="33867" hidden="1" x14ac:dyDescent="0.2"/>
    <row r="33868" hidden="1" x14ac:dyDescent="0.2"/>
    <row r="33869" hidden="1" x14ac:dyDescent="0.2"/>
    <row r="33870" hidden="1" x14ac:dyDescent="0.2"/>
    <row r="33871" hidden="1" x14ac:dyDescent="0.2"/>
    <row r="33872" hidden="1" x14ac:dyDescent="0.2"/>
    <row r="33873" hidden="1" x14ac:dyDescent="0.2"/>
    <row r="33874" hidden="1" x14ac:dyDescent="0.2"/>
    <row r="33875" hidden="1" x14ac:dyDescent="0.2"/>
    <row r="33876" hidden="1" x14ac:dyDescent="0.2"/>
    <row r="33877" hidden="1" x14ac:dyDescent="0.2"/>
    <row r="33878" hidden="1" x14ac:dyDescent="0.2"/>
    <row r="33879" hidden="1" x14ac:dyDescent="0.2"/>
    <row r="33880" hidden="1" x14ac:dyDescent="0.2"/>
    <row r="33881" hidden="1" x14ac:dyDescent="0.2"/>
    <row r="33882" hidden="1" x14ac:dyDescent="0.2"/>
    <row r="33883" hidden="1" x14ac:dyDescent="0.2"/>
    <row r="33884" hidden="1" x14ac:dyDescent="0.2"/>
    <row r="33885" hidden="1" x14ac:dyDescent="0.2"/>
    <row r="33886" hidden="1" x14ac:dyDescent="0.2"/>
    <row r="33887" hidden="1" x14ac:dyDescent="0.2"/>
    <row r="33888" hidden="1" x14ac:dyDescent="0.2"/>
    <row r="33889" hidden="1" x14ac:dyDescent="0.2"/>
    <row r="33890" hidden="1" x14ac:dyDescent="0.2"/>
    <row r="33891" hidden="1" x14ac:dyDescent="0.2"/>
    <row r="33892" hidden="1" x14ac:dyDescent="0.2"/>
    <row r="33893" hidden="1" x14ac:dyDescent="0.2"/>
    <row r="33894" hidden="1" x14ac:dyDescent="0.2"/>
    <row r="33895" hidden="1" x14ac:dyDescent="0.2"/>
    <row r="33896" hidden="1" x14ac:dyDescent="0.2"/>
    <row r="33897" hidden="1" x14ac:dyDescent="0.2"/>
    <row r="33898" hidden="1" x14ac:dyDescent="0.2"/>
    <row r="33899" hidden="1" x14ac:dyDescent="0.2"/>
    <row r="33900" hidden="1" x14ac:dyDescent="0.2"/>
    <row r="33901" hidden="1" x14ac:dyDescent="0.2"/>
    <row r="33902" hidden="1" x14ac:dyDescent="0.2"/>
    <row r="33903" hidden="1" x14ac:dyDescent="0.2"/>
    <row r="33904" hidden="1" x14ac:dyDescent="0.2"/>
    <row r="33905" hidden="1" x14ac:dyDescent="0.2"/>
    <row r="33906" hidden="1" x14ac:dyDescent="0.2"/>
    <row r="33907" hidden="1" x14ac:dyDescent="0.2"/>
    <row r="33908" hidden="1" x14ac:dyDescent="0.2"/>
    <row r="33909" hidden="1" x14ac:dyDescent="0.2"/>
    <row r="33910" hidden="1" x14ac:dyDescent="0.2"/>
    <row r="33911" hidden="1" x14ac:dyDescent="0.2"/>
    <row r="33912" hidden="1" x14ac:dyDescent="0.2"/>
    <row r="33913" hidden="1" x14ac:dyDescent="0.2"/>
    <row r="33914" hidden="1" x14ac:dyDescent="0.2"/>
    <row r="33915" hidden="1" x14ac:dyDescent="0.2"/>
    <row r="33916" hidden="1" x14ac:dyDescent="0.2"/>
    <row r="33917" hidden="1" x14ac:dyDescent="0.2"/>
    <row r="33918" hidden="1" x14ac:dyDescent="0.2"/>
    <row r="33919" hidden="1" x14ac:dyDescent="0.2"/>
    <row r="33920" hidden="1" x14ac:dyDescent="0.2"/>
    <row r="33921" hidden="1" x14ac:dyDescent="0.2"/>
    <row r="33922" hidden="1" x14ac:dyDescent="0.2"/>
    <row r="33923" hidden="1" x14ac:dyDescent="0.2"/>
    <row r="33924" hidden="1" x14ac:dyDescent="0.2"/>
    <row r="33925" hidden="1" x14ac:dyDescent="0.2"/>
    <row r="33926" hidden="1" x14ac:dyDescent="0.2"/>
    <row r="33927" hidden="1" x14ac:dyDescent="0.2"/>
    <row r="33928" hidden="1" x14ac:dyDescent="0.2"/>
    <row r="33929" hidden="1" x14ac:dyDescent="0.2"/>
    <row r="33930" hidden="1" x14ac:dyDescent="0.2"/>
    <row r="33931" hidden="1" x14ac:dyDescent="0.2"/>
    <row r="33932" hidden="1" x14ac:dyDescent="0.2"/>
    <row r="33933" hidden="1" x14ac:dyDescent="0.2"/>
    <row r="33934" hidden="1" x14ac:dyDescent="0.2"/>
    <row r="33935" hidden="1" x14ac:dyDescent="0.2"/>
    <row r="33936" hidden="1" x14ac:dyDescent="0.2"/>
    <row r="33937" hidden="1" x14ac:dyDescent="0.2"/>
    <row r="33938" hidden="1" x14ac:dyDescent="0.2"/>
    <row r="33939" hidden="1" x14ac:dyDescent="0.2"/>
    <row r="33940" hidden="1" x14ac:dyDescent="0.2"/>
    <row r="33941" hidden="1" x14ac:dyDescent="0.2"/>
    <row r="33942" hidden="1" x14ac:dyDescent="0.2"/>
    <row r="33943" hidden="1" x14ac:dyDescent="0.2"/>
    <row r="33944" hidden="1" x14ac:dyDescent="0.2"/>
    <row r="33945" hidden="1" x14ac:dyDescent="0.2"/>
    <row r="33946" hidden="1" x14ac:dyDescent="0.2"/>
    <row r="33947" hidden="1" x14ac:dyDescent="0.2"/>
    <row r="33948" hidden="1" x14ac:dyDescent="0.2"/>
    <row r="33949" hidden="1" x14ac:dyDescent="0.2"/>
    <row r="33950" hidden="1" x14ac:dyDescent="0.2"/>
    <row r="33951" hidden="1" x14ac:dyDescent="0.2"/>
    <row r="33952" hidden="1" x14ac:dyDescent="0.2"/>
    <row r="33953" hidden="1" x14ac:dyDescent="0.2"/>
    <row r="33954" hidden="1" x14ac:dyDescent="0.2"/>
    <row r="33955" hidden="1" x14ac:dyDescent="0.2"/>
    <row r="33956" hidden="1" x14ac:dyDescent="0.2"/>
    <row r="33957" hidden="1" x14ac:dyDescent="0.2"/>
    <row r="33958" hidden="1" x14ac:dyDescent="0.2"/>
    <row r="33959" hidden="1" x14ac:dyDescent="0.2"/>
    <row r="33960" hidden="1" x14ac:dyDescent="0.2"/>
    <row r="33961" hidden="1" x14ac:dyDescent="0.2"/>
    <row r="33962" hidden="1" x14ac:dyDescent="0.2"/>
    <row r="33963" hidden="1" x14ac:dyDescent="0.2"/>
    <row r="33964" hidden="1" x14ac:dyDescent="0.2"/>
    <row r="33965" hidden="1" x14ac:dyDescent="0.2"/>
    <row r="33966" hidden="1" x14ac:dyDescent="0.2"/>
    <row r="33967" hidden="1" x14ac:dyDescent="0.2"/>
    <row r="33968" hidden="1" x14ac:dyDescent="0.2"/>
    <row r="33969" hidden="1" x14ac:dyDescent="0.2"/>
    <row r="33970" hidden="1" x14ac:dyDescent="0.2"/>
    <row r="33971" hidden="1" x14ac:dyDescent="0.2"/>
    <row r="33972" hidden="1" x14ac:dyDescent="0.2"/>
    <row r="33973" hidden="1" x14ac:dyDescent="0.2"/>
    <row r="33974" hidden="1" x14ac:dyDescent="0.2"/>
    <row r="33975" hidden="1" x14ac:dyDescent="0.2"/>
    <row r="33976" hidden="1" x14ac:dyDescent="0.2"/>
    <row r="33977" hidden="1" x14ac:dyDescent="0.2"/>
    <row r="33978" hidden="1" x14ac:dyDescent="0.2"/>
    <row r="33979" hidden="1" x14ac:dyDescent="0.2"/>
    <row r="33980" hidden="1" x14ac:dyDescent="0.2"/>
    <row r="33981" hidden="1" x14ac:dyDescent="0.2"/>
    <row r="33982" hidden="1" x14ac:dyDescent="0.2"/>
    <row r="33983" hidden="1" x14ac:dyDescent="0.2"/>
    <row r="33984" hidden="1" x14ac:dyDescent="0.2"/>
    <row r="33985" hidden="1" x14ac:dyDescent="0.2"/>
    <row r="33986" hidden="1" x14ac:dyDescent="0.2"/>
    <row r="33987" hidden="1" x14ac:dyDescent="0.2"/>
    <row r="33988" hidden="1" x14ac:dyDescent="0.2"/>
    <row r="33989" hidden="1" x14ac:dyDescent="0.2"/>
    <row r="33990" hidden="1" x14ac:dyDescent="0.2"/>
    <row r="33991" hidden="1" x14ac:dyDescent="0.2"/>
    <row r="33992" hidden="1" x14ac:dyDescent="0.2"/>
    <row r="33993" hidden="1" x14ac:dyDescent="0.2"/>
    <row r="33994" hidden="1" x14ac:dyDescent="0.2"/>
    <row r="33995" hidden="1" x14ac:dyDescent="0.2"/>
    <row r="33996" hidden="1" x14ac:dyDescent="0.2"/>
    <row r="33997" hidden="1" x14ac:dyDescent="0.2"/>
    <row r="33998" hidden="1" x14ac:dyDescent="0.2"/>
    <row r="33999" hidden="1" x14ac:dyDescent="0.2"/>
    <row r="34000" hidden="1" x14ac:dyDescent="0.2"/>
    <row r="34001" hidden="1" x14ac:dyDescent="0.2"/>
    <row r="34002" hidden="1" x14ac:dyDescent="0.2"/>
    <row r="34003" hidden="1" x14ac:dyDescent="0.2"/>
    <row r="34004" hidden="1" x14ac:dyDescent="0.2"/>
    <row r="34005" hidden="1" x14ac:dyDescent="0.2"/>
    <row r="34006" hidden="1" x14ac:dyDescent="0.2"/>
    <row r="34007" hidden="1" x14ac:dyDescent="0.2"/>
    <row r="34008" hidden="1" x14ac:dyDescent="0.2"/>
    <row r="34009" hidden="1" x14ac:dyDescent="0.2"/>
    <row r="34010" hidden="1" x14ac:dyDescent="0.2"/>
    <row r="34011" hidden="1" x14ac:dyDescent="0.2"/>
    <row r="34012" hidden="1" x14ac:dyDescent="0.2"/>
    <row r="34013" hidden="1" x14ac:dyDescent="0.2"/>
    <row r="34014" hidden="1" x14ac:dyDescent="0.2"/>
    <row r="34015" hidden="1" x14ac:dyDescent="0.2"/>
    <row r="34016" hidden="1" x14ac:dyDescent="0.2"/>
    <row r="34017" hidden="1" x14ac:dyDescent="0.2"/>
    <row r="34018" hidden="1" x14ac:dyDescent="0.2"/>
    <row r="34019" hidden="1" x14ac:dyDescent="0.2"/>
    <row r="34020" hidden="1" x14ac:dyDescent="0.2"/>
    <row r="34021" hidden="1" x14ac:dyDescent="0.2"/>
    <row r="34022" hidden="1" x14ac:dyDescent="0.2"/>
    <row r="34023" hidden="1" x14ac:dyDescent="0.2"/>
    <row r="34024" hidden="1" x14ac:dyDescent="0.2"/>
    <row r="34025" hidden="1" x14ac:dyDescent="0.2"/>
    <row r="34026" hidden="1" x14ac:dyDescent="0.2"/>
    <row r="34027" hidden="1" x14ac:dyDescent="0.2"/>
    <row r="34028" hidden="1" x14ac:dyDescent="0.2"/>
    <row r="34029" hidden="1" x14ac:dyDescent="0.2"/>
    <row r="34030" hidden="1" x14ac:dyDescent="0.2"/>
    <row r="34031" hidden="1" x14ac:dyDescent="0.2"/>
    <row r="34032" hidden="1" x14ac:dyDescent="0.2"/>
    <row r="34033" hidden="1" x14ac:dyDescent="0.2"/>
    <row r="34034" hidden="1" x14ac:dyDescent="0.2"/>
    <row r="34035" hidden="1" x14ac:dyDescent="0.2"/>
    <row r="34036" hidden="1" x14ac:dyDescent="0.2"/>
    <row r="34037" hidden="1" x14ac:dyDescent="0.2"/>
    <row r="34038" hidden="1" x14ac:dyDescent="0.2"/>
    <row r="34039" hidden="1" x14ac:dyDescent="0.2"/>
    <row r="34040" hidden="1" x14ac:dyDescent="0.2"/>
    <row r="34041" hidden="1" x14ac:dyDescent="0.2"/>
    <row r="34042" hidden="1" x14ac:dyDescent="0.2"/>
    <row r="34043" hidden="1" x14ac:dyDescent="0.2"/>
    <row r="34044" hidden="1" x14ac:dyDescent="0.2"/>
    <row r="34045" hidden="1" x14ac:dyDescent="0.2"/>
    <row r="34046" hidden="1" x14ac:dyDescent="0.2"/>
    <row r="34047" hidden="1" x14ac:dyDescent="0.2"/>
    <row r="34048" hidden="1" x14ac:dyDescent="0.2"/>
    <row r="34049" hidden="1" x14ac:dyDescent="0.2"/>
    <row r="34050" hidden="1" x14ac:dyDescent="0.2"/>
    <row r="34051" hidden="1" x14ac:dyDescent="0.2"/>
    <row r="34052" hidden="1" x14ac:dyDescent="0.2"/>
    <row r="34053" hidden="1" x14ac:dyDescent="0.2"/>
    <row r="34054" hidden="1" x14ac:dyDescent="0.2"/>
    <row r="34055" hidden="1" x14ac:dyDescent="0.2"/>
    <row r="34056" hidden="1" x14ac:dyDescent="0.2"/>
    <row r="34057" hidden="1" x14ac:dyDescent="0.2"/>
    <row r="34058" hidden="1" x14ac:dyDescent="0.2"/>
    <row r="34059" hidden="1" x14ac:dyDescent="0.2"/>
    <row r="34060" hidden="1" x14ac:dyDescent="0.2"/>
    <row r="34061" hidden="1" x14ac:dyDescent="0.2"/>
    <row r="34062" hidden="1" x14ac:dyDescent="0.2"/>
    <row r="34063" hidden="1" x14ac:dyDescent="0.2"/>
    <row r="34064" hidden="1" x14ac:dyDescent="0.2"/>
    <row r="34065" hidden="1" x14ac:dyDescent="0.2"/>
    <row r="34066" hidden="1" x14ac:dyDescent="0.2"/>
    <row r="34067" hidden="1" x14ac:dyDescent="0.2"/>
    <row r="34068" hidden="1" x14ac:dyDescent="0.2"/>
    <row r="34069" hidden="1" x14ac:dyDescent="0.2"/>
    <row r="34070" hidden="1" x14ac:dyDescent="0.2"/>
    <row r="34071" hidden="1" x14ac:dyDescent="0.2"/>
    <row r="34072" hidden="1" x14ac:dyDescent="0.2"/>
    <row r="34073" hidden="1" x14ac:dyDescent="0.2"/>
    <row r="34074" hidden="1" x14ac:dyDescent="0.2"/>
    <row r="34075" hidden="1" x14ac:dyDescent="0.2"/>
    <row r="34076" hidden="1" x14ac:dyDescent="0.2"/>
    <row r="34077" hidden="1" x14ac:dyDescent="0.2"/>
    <row r="34078" hidden="1" x14ac:dyDescent="0.2"/>
    <row r="34079" hidden="1" x14ac:dyDescent="0.2"/>
    <row r="34080" hidden="1" x14ac:dyDescent="0.2"/>
    <row r="34081" hidden="1" x14ac:dyDescent="0.2"/>
    <row r="34082" hidden="1" x14ac:dyDescent="0.2"/>
    <row r="34083" hidden="1" x14ac:dyDescent="0.2"/>
    <row r="34084" hidden="1" x14ac:dyDescent="0.2"/>
    <row r="34085" hidden="1" x14ac:dyDescent="0.2"/>
    <row r="34086" hidden="1" x14ac:dyDescent="0.2"/>
    <row r="34087" hidden="1" x14ac:dyDescent="0.2"/>
    <row r="34088" hidden="1" x14ac:dyDescent="0.2"/>
    <row r="34089" hidden="1" x14ac:dyDescent="0.2"/>
    <row r="34090" hidden="1" x14ac:dyDescent="0.2"/>
    <row r="34091" hidden="1" x14ac:dyDescent="0.2"/>
    <row r="34092" hidden="1" x14ac:dyDescent="0.2"/>
    <row r="34093" hidden="1" x14ac:dyDescent="0.2"/>
    <row r="34094" hidden="1" x14ac:dyDescent="0.2"/>
    <row r="34095" hidden="1" x14ac:dyDescent="0.2"/>
    <row r="34096" hidden="1" x14ac:dyDescent="0.2"/>
    <row r="34097" hidden="1" x14ac:dyDescent="0.2"/>
    <row r="34098" hidden="1" x14ac:dyDescent="0.2"/>
    <row r="34099" hidden="1" x14ac:dyDescent="0.2"/>
    <row r="34100" hidden="1" x14ac:dyDescent="0.2"/>
    <row r="34101" hidden="1" x14ac:dyDescent="0.2"/>
    <row r="34102" hidden="1" x14ac:dyDescent="0.2"/>
    <row r="34103" hidden="1" x14ac:dyDescent="0.2"/>
    <row r="34104" hidden="1" x14ac:dyDescent="0.2"/>
    <row r="34105" hidden="1" x14ac:dyDescent="0.2"/>
    <row r="34106" hidden="1" x14ac:dyDescent="0.2"/>
    <row r="34107" hidden="1" x14ac:dyDescent="0.2"/>
    <row r="34108" hidden="1" x14ac:dyDescent="0.2"/>
    <row r="34109" hidden="1" x14ac:dyDescent="0.2"/>
    <row r="34110" hidden="1" x14ac:dyDescent="0.2"/>
    <row r="34111" hidden="1" x14ac:dyDescent="0.2"/>
    <row r="34112" hidden="1" x14ac:dyDescent="0.2"/>
    <row r="34113" hidden="1" x14ac:dyDescent="0.2"/>
    <row r="34114" hidden="1" x14ac:dyDescent="0.2"/>
    <row r="34115" hidden="1" x14ac:dyDescent="0.2"/>
    <row r="34116" hidden="1" x14ac:dyDescent="0.2"/>
    <row r="34117" hidden="1" x14ac:dyDescent="0.2"/>
    <row r="34118" hidden="1" x14ac:dyDescent="0.2"/>
    <row r="34119" hidden="1" x14ac:dyDescent="0.2"/>
    <row r="34120" hidden="1" x14ac:dyDescent="0.2"/>
    <row r="34121" hidden="1" x14ac:dyDescent="0.2"/>
    <row r="34122" hidden="1" x14ac:dyDescent="0.2"/>
    <row r="34123" hidden="1" x14ac:dyDescent="0.2"/>
    <row r="34124" hidden="1" x14ac:dyDescent="0.2"/>
    <row r="34125" hidden="1" x14ac:dyDescent="0.2"/>
    <row r="34126" hidden="1" x14ac:dyDescent="0.2"/>
    <row r="34127" hidden="1" x14ac:dyDescent="0.2"/>
    <row r="34128" hidden="1" x14ac:dyDescent="0.2"/>
    <row r="34129" hidden="1" x14ac:dyDescent="0.2"/>
    <row r="34130" hidden="1" x14ac:dyDescent="0.2"/>
    <row r="34131" hidden="1" x14ac:dyDescent="0.2"/>
    <row r="34132" hidden="1" x14ac:dyDescent="0.2"/>
    <row r="34133" hidden="1" x14ac:dyDescent="0.2"/>
    <row r="34134" hidden="1" x14ac:dyDescent="0.2"/>
    <row r="34135" hidden="1" x14ac:dyDescent="0.2"/>
    <row r="34136" hidden="1" x14ac:dyDescent="0.2"/>
    <row r="34137" hidden="1" x14ac:dyDescent="0.2"/>
    <row r="34138" hidden="1" x14ac:dyDescent="0.2"/>
    <row r="34139" hidden="1" x14ac:dyDescent="0.2"/>
    <row r="34140" hidden="1" x14ac:dyDescent="0.2"/>
    <row r="34141" hidden="1" x14ac:dyDescent="0.2"/>
    <row r="34142" hidden="1" x14ac:dyDescent="0.2"/>
    <row r="34143" hidden="1" x14ac:dyDescent="0.2"/>
    <row r="34144" hidden="1" x14ac:dyDescent="0.2"/>
    <row r="34145" hidden="1" x14ac:dyDescent="0.2"/>
    <row r="34146" hidden="1" x14ac:dyDescent="0.2"/>
    <row r="34147" hidden="1" x14ac:dyDescent="0.2"/>
    <row r="34148" hidden="1" x14ac:dyDescent="0.2"/>
    <row r="34149" hidden="1" x14ac:dyDescent="0.2"/>
    <row r="34150" hidden="1" x14ac:dyDescent="0.2"/>
    <row r="34151" hidden="1" x14ac:dyDescent="0.2"/>
    <row r="34152" hidden="1" x14ac:dyDescent="0.2"/>
    <row r="34153" hidden="1" x14ac:dyDescent="0.2"/>
    <row r="34154" hidden="1" x14ac:dyDescent="0.2"/>
    <row r="34155" hidden="1" x14ac:dyDescent="0.2"/>
    <row r="34156" hidden="1" x14ac:dyDescent="0.2"/>
    <row r="34157" hidden="1" x14ac:dyDescent="0.2"/>
    <row r="34158" hidden="1" x14ac:dyDescent="0.2"/>
    <row r="34159" hidden="1" x14ac:dyDescent="0.2"/>
    <row r="34160" hidden="1" x14ac:dyDescent="0.2"/>
    <row r="34161" hidden="1" x14ac:dyDescent="0.2"/>
    <row r="34162" hidden="1" x14ac:dyDescent="0.2"/>
    <row r="34163" hidden="1" x14ac:dyDescent="0.2"/>
    <row r="34164" hidden="1" x14ac:dyDescent="0.2"/>
    <row r="34165" hidden="1" x14ac:dyDescent="0.2"/>
    <row r="34166" hidden="1" x14ac:dyDescent="0.2"/>
    <row r="34167" hidden="1" x14ac:dyDescent="0.2"/>
    <row r="34168" hidden="1" x14ac:dyDescent="0.2"/>
    <row r="34169" hidden="1" x14ac:dyDescent="0.2"/>
    <row r="34170" hidden="1" x14ac:dyDescent="0.2"/>
    <row r="34171" hidden="1" x14ac:dyDescent="0.2"/>
    <row r="34172" hidden="1" x14ac:dyDescent="0.2"/>
    <row r="34173" hidden="1" x14ac:dyDescent="0.2"/>
    <row r="34174" hidden="1" x14ac:dyDescent="0.2"/>
    <row r="34175" hidden="1" x14ac:dyDescent="0.2"/>
    <row r="34176" hidden="1" x14ac:dyDescent="0.2"/>
    <row r="34177" hidden="1" x14ac:dyDescent="0.2"/>
    <row r="34178" hidden="1" x14ac:dyDescent="0.2"/>
    <row r="34179" hidden="1" x14ac:dyDescent="0.2"/>
    <row r="34180" hidden="1" x14ac:dyDescent="0.2"/>
    <row r="34181" hidden="1" x14ac:dyDescent="0.2"/>
    <row r="34182" hidden="1" x14ac:dyDescent="0.2"/>
    <row r="34183" hidden="1" x14ac:dyDescent="0.2"/>
    <row r="34184" hidden="1" x14ac:dyDescent="0.2"/>
    <row r="34185" hidden="1" x14ac:dyDescent="0.2"/>
    <row r="34186" hidden="1" x14ac:dyDescent="0.2"/>
    <row r="34187" hidden="1" x14ac:dyDescent="0.2"/>
    <row r="34188" hidden="1" x14ac:dyDescent="0.2"/>
    <row r="34189" hidden="1" x14ac:dyDescent="0.2"/>
    <row r="34190" hidden="1" x14ac:dyDescent="0.2"/>
    <row r="34191" hidden="1" x14ac:dyDescent="0.2"/>
    <row r="34192" hidden="1" x14ac:dyDescent="0.2"/>
    <row r="34193" hidden="1" x14ac:dyDescent="0.2"/>
    <row r="34194" hidden="1" x14ac:dyDescent="0.2"/>
    <row r="34195" hidden="1" x14ac:dyDescent="0.2"/>
    <row r="34196" hidden="1" x14ac:dyDescent="0.2"/>
    <row r="34197" hidden="1" x14ac:dyDescent="0.2"/>
    <row r="34198" hidden="1" x14ac:dyDescent="0.2"/>
    <row r="34199" hidden="1" x14ac:dyDescent="0.2"/>
    <row r="34200" hidden="1" x14ac:dyDescent="0.2"/>
    <row r="34201" hidden="1" x14ac:dyDescent="0.2"/>
    <row r="34202" hidden="1" x14ac:dyDescent="0.2"/>
    <row r="34203" hidden="1" x14ac:dyDescent="0.2"/>
    <row r="34204" hidden="1" x14ac:dyDescent="0.2"/>
    <row r="34205" hidden="1" x14ac:dyDescent="0.2"/>
    <row r="34206" hidden="1" x14ac:dyDescent="0.2"/>
    <row r="34207" hidden="1" x14ac:dyDescent="0.2"/>
    <row r="34208" hidden="1" x14ac:dyDescent="0.2"/>
    <row r="34209" hidden="1" x14ac:dyDescent="0.2"/>
    <row r="34210" hidden="1" x14ac:dyDescent="0.2"/>
    <row r="34211" hidden="1" x14ac:dyDescent="0.2"/>
    <row r="34212" hidden="1" x14ac:dyDescent="0.2"/>
    <row r="34213" hidden="1" x14ac:dyDescent="0.2"/>
    <row r="34214" hidden="1" x14ac:dyDescent="0.2"/>
    <row r="34215" hidden="1" x14ac:dyDescent="0.2"/>
    <row r="34216" hidden="1" x14ac:dyDescent="0.2"/>
    <row r="34217" hidden="1" x14ac:dyDescent="0.2"/>
    <row r="34218" hidden="1" x14ac:dyDescent="0.2"/>
    <row r="34219" hidden="1" x14ac:dyDescent="0.2"/>
    <row r="34220" hidden="1" x14ac:dyDescent="0.2"/>
    <row r="34221" hidden="1" x14ac:dyDescent="0.2"/>
    <row r="34222" hidden="1" x14ac:dyDescent="0.2"/>
    <row r="34223" hidden="1" x14ac:dyDescent="0.2"/>
    <row r="34224" hidden="1" x14ac:dyDescent="0.2"/>
    <row r="34225" hidden="1" x14ac:dyDescent="0.2"/>
    <row r="34226" hidden="1" x14ac:dyDescent="0.2"/>
    <row r="34227" hidden="1" x14ac:dyDescent="0.2"/>
    <row r="34228" hidden="1" x14ac:dyDescent="0.2"/>
    <row r="34229" hidden="1" x14ac:dyDescent="0.2"/>
    <row r="34230" hidden="1" x14ac:dyDescent="0.2"/>
    <row r="34231" hidden="1" x14ac:dyDescent="0.2"/>
    <row r="34232" hidden="1" x14ac:dyDescent="0.2"/>
    <row r="34233" hidden="1" x14ac:dyDescent="0.2"/>
    <row r="34234" hidden="1" x14ac:dyDescent="0.2"/>
    <row r="34235" hidden="1" x14ac:dyDescent="0.2"/>
    <row r="34236" hidden="1" x14ac:dyDescent="0.2"/>
    <row r="34237" hidden="1" x14ac:dyDescent="0.2"/>
    <row r="34238" hidden="1" x14ac:dyDescent="0.2"/>
    <row r="34239" hidden="1" x14ac:dyDescent="0.2"/>
    <row r="34240" hidden="1" x14ac:dyDescent="0.2"/>
    <row r="34241" hidden="1" x14ac:dyDescent="0.2"/>
    <row r="34242" hidden="1" x14ac:dyDescent="0.2"/>
    <row r="34243" hidden="1" x14ac:dyDescent="0.2"/>
    <row r="34244" hidden="1" x14ac:dyDescent="0.2"/>
    <row r="34245" hidden="1" x14ac:dyDescent="0.2"/>
    <row r="34246" hidden="1" x14ac:dyDescent="0.2"/>
    <row r="34247" hidden="1" x14ac:dyDescent="0.2"/>
    <row r="34248" hidden="1" x14ac:dyDescent="0.2"/>
    <row r="34249" hidden="1" x14ac:dyDescent="0.2"/>
    <row r="34250" hidden="1" x14ac:dyDescent="0.2"/>
    <row r="34251" hidden="1" x14ac:dyDescent="0.2"/>
    <row r="34252" hidden="1" x14ac:dyDescent="0.2"/>
    <row r="34253" hidden="1" x14ac:dyDescent="0.2"/>
    <row r="34254" hidden="1" x14ac:dyDescent="0.2"/>
    <row r="34255" hidden="1" x14ac:dyDescent="0.2"/>
    <row r="34256" hidden="1" x14ac:dyDescent="0.2"/>
    <row r="34257" hidden="1" x14ac:dyDescent="0.2"/>
    <row r="34258" hidden="1" x14ac:dyDescent="0.2"/>
    <row r="34259" hidden="1" x14ac:dyDescent="0.2"/>
    <row r="34260" hidden="1" x14ac:dyDescent="0.2"/>
    <row r="34261" hidden="1" x14ac:dyDescent="0.2"/>
    <row r="34262" hidden="1" x14ac:dyDescent="0.2"/>
    <row r="34263" hidden="1" x14ac:dyDescent="0.2"/>
    <row r="34264" hidden="1" x14ac:dyDescent="0.2"/>
    <row r="34265" hidden="1" x14ac:dyDescent="0.2"/>
    <row r="34266" hidden="1" x14ac:dyDescent="0.2"/>
    <row r="34267" hidden="1" x14ac:dyDescent="0.2"/>
    <row r="34268" hidden="1" x14ac:dyDescent="0.2"/>
    <row r="34269" hidden="1" x14ac:dyDescent="0.2"/>
    <row r="34270" hidden="1" x14ac:dyDescent="0.2"/>
    <row r="34271" hidden="1" x14ac:dyDescent="0.2"/>
    <row r="34272" hidden="1" x14ac:dyDescent="0.2"/>
    <row r="34273" hidden="1" x14ac:dyDescent="0.2"/>
    <row r="34274" hidden="1" x14ac:dyDescent="0.2"/>
    <row r="34275" hidden="1" x14ac:dyDescent="0.2"/>
    <row r="34276" hidden="1" x14ac:dyDescent="0.2"/>
    <row r="34277" hidden="1" x14ac:dyDescent="0.2"/>
    <row r="34278" hidden="1" x14ac:dyDescent="0.2"/>
    <row r="34279" hidden="1" x14ac:dyDescent="0.2"/>
    <row r="34280" hidden="1" x14ac:dyDescent="0.2"/>
    <row r="34281" hidden="1" x14ac:dyDescent="0.2"/>
    <row r="34282" hidden="1" x14ac:dyDescent="0.2"/>
    <row r="34283" hidden="1" x14ac:dyDescent="0.2"/>
    <row r="34284" hidden="1" x14ac:dyDescent="0.2"/>
    <row r="34285" hidden="1" x14ac:dyDescent="0.2"/>
    <row r="34286" hidden="1" x14ac:dyDescent="0.2"/>
    <row r="34287" hidden="1" x14ac:dyDescent="0.2"/>
    <row r="34288" hidden="1" x14ac:dyDescent="0.2"/>
    <row r="34289" hidden="1" x14ac:dyDescent="0.2"/>
    <row r="34290" hidden="1" x14ac:dyDescent="0.2"/>
    <row r="34291" hidden="1" x14ac:dyDescent="0.2"/>
    <row r="34292" hidden="1" x14ac:dyDescent="0.2"/>
    <row r="34293" hidden="1" x14ac:dyDescent="0.2"/>
    <row r="34294" hidden="1" x14ac:dyDescent="0.2"/>
    <row r="34295" hidden="1" x14ac:dyDescent="0.2"/>
    <row r="34296" hidden="1" x14ac:dyDescent="0.2"/>
    <row r="34297" hidden="1" x14ac:dyDescent="0.2"/>
    <row r="34298" hidden="1" x14ac:dyDescent="0.2"/>
    <row r="34299" hidden="1" x14ac:dyDescent="0.2"/>
    <row r="34300" hidden="1" x14ac:dyDescent="0.2"/>
    <row r="34301" hidden="1" x14ac:dyDescent="0.2"/>
    <row r="34302" hidden="1" x14ac:dyDescent="0.2"/>
    <row r="34303" hidden="1" x14ac:dyDescent="0.2"/>
    <row r="34304" hidden="1" x14ac:dyDescent="0.2"/>
    <row r="34305" hidden="1" x14ac:dyDescent="0.2"/>
    <row r="34306" hidden="1" x14ac:dyDescent="0.2"/>
    <row r="34307" hidden="1" x14ac:dyDescent="0.2"/>
    <row r="34308" hidden="1" x14ac:dyDescent="0.2"/>
    <row r="34309" hidden="1" x14ac:dyDescent="0.2"/>
    <row r="34310" hidden="1" x14ac:dyDescent="0.2"/>
    <row r="34311" hidden="1" x14ac:dyDescent="0.2"/>
    <row r="34312" hidden="1" x14ac:dyDescent="0.2"/>
    <row r="34313" hidden="1" x14ac:dyDescent="0.2"/>
    <row r="34314" hidden="1" x14ac:dyDescent="0.2"/>
    <row r="34315" hidden="1" x14ac:dyDescent="0.2"/>
    <row r="34316" hidden="1" x14ac:dyDescent="0.2"/>
    <row r="34317" hidden="1" x14ac:dyDescent="0.2"/>
    <row r="34318" hidden="1" x14ac:dyDescent="0.2"/>
    <row r="34319" hidden="1" x14ac:dyDescent="0.2"/>
    <row r="34320" hidden="1" x14ac:dyDescent="0.2"/>
    <row r="34321" hidden="1" x14ac:dyDescent="0.2"/>
    <row r="34322" hidden="1" x14ac:dyDescent="0.2"/>
    <row r="34323" hidden="1" x14ac:dyDescent="0.2"/>
    <row r="34324" hidden="1" x14ac:dyDescent="0.2"/>
    <row r="34325" hidden="1" x14ac:dyDescent="0.2"/>
    <row r="34326" hidden="1" x14ac:dyDescent="0.2"/>
    <row r="34327" hidden="1" x14ac:dyDescent="0.2"/>
    <row r="34328" hidden="1" x14ac:dyDescent="0.2"/>
    <row r="34329" hidden="1" x14ac:dyDescent="0.2"/>
    <row r="34330" hidden="1" x14ac:dyDescent="0.2"/>
    <row r="34331" hidden="1" x14ac:dyDescent="0.2"/>
    <row r="34332" hidden="1" x14ac:dyDescent="0.2"/>
    <row r="34333" hidden="1" x14ac:dyDescent="0.2"/>
    <row r="34334" hidden="1" x14ac:dyDescent="0.2"/>
    <row r="34335" hidden="1" x14ac:dyDescent="0.2"/>
    <row r="34336" hidden="1" x14ac:dyDescent="0.2"/>
    <row r="34337" hidden="1" x14ac:dyDescent="0.2"/>
    <row r="34338" hidden="1" x14ac:dyDescent="0.2"/>
    <row r="34339" hidden="1" x14ac:dyDescent="0.2"/>
    <row r="34340" hidden="1" x14ac:dyDescent="0.2"/>
    <row r="34341" hidden="1" x14ac:dyDescent="0.2"/>
    <row r="34342" hidden="1" x14ac:dyDescent="0.2"/>
    <row r="34343" hidden="1" x14ac:dyDescent="0.2"/>
    <row r="34344" hidden="1" x14ac:dyDescent="0.2"/>
    <row r="34345" hidden="1" x14ac:dyDescent="0.2"/>
    <row r="34346" hidden="1" x14ac:dyDescent="0.2"/>
    <row r="34347" hidden="1" x14ac:dyDescent="0.2"/>
    <row r="34348" hidden="1" x14ac:dyDescent="0.2"/>
    <row r="34349" hidden="1" x14ac:dyDescent="0.2"/>
    <row r="34350" hidden="1" x14ac:dyDescent="0.2"/>
    <row r="34351" hidden="1" x14ac:dyDescent="0.2"/>
    <row r="34352" hidden="1" x14ac:dyDescent="0.2"/>
    <row r="34353" hidden="1" x14ac:dyDescent="0.2"/>
    <row r="34354" hidden="1" x14ac:dyDescent="0.2"/>
    <row r="34355" hidden="1" x14ac:dyDescent="0.2"/>
    <row r="34356" hidden="1" x14ac:dyDescent="0.2"/>
    <row r="34357" hidden="1" x14ac:dyDescent="0.2"/>
    <row r="34358" hidden="1" x14ac:dyDescent="0.2"/>
    <row r="34359" hidden="1" x14ac:dyDescent="0.2"/>
    <row r="34360" hidden="1" x14ac:dyDescent="0.2"/>
    <row r="34361" hidden="1" x14ac:dyDescent="0.2"/>
    <row r="34362" hidden="1" x14ac:dyDescent="0.2"/>
    <row r="34363" hidden="1" x14ac:dyDescent="0.2"/>
    <row r="34364" hidden="1" x14ac:dyDescent="0.2"/>
    <row r="34365" hidden="1" x14ac:dyDescent="0.2"/>
    <row r="34366" hidden="1" x14ac:dyDescent="0.2"/>
    <row r="34367" hidden="1" x14ac:dyDescent="0.2"/>
    <row r="34368" hidden="1" x14ac:dyDescent="0.2"/>
    <row r="34369" hidden="1" x14ac:dyDescent="0.2"/>
    <row r="34370" hidden="1" x14ac:dyDescent="0.2"/>
    <row r="34371" hidden="1" x14ac:dyDescent="0.2"/>
    <row r="34372" hidden="1" x14ac:dyDescent="0.2"/>
    <row r="34373" hidden="1" x14ac:dyDescent="0.2"/>
    <row r="34374" hidden="1" x14ac:dyDescent="0.2"/>
    <row r="34375" hidden="1" x14ac:dyDescent="0.2"/>
    <row r="34376" hidden="1" x14ac:dyDescent="0.2"/>
    <row r="34377" hidden="1" x14ac:dyDescent="0.2"/>
    <row r="34378" hidden="1" x14ac:dyDescent="0.2"/>
    <row r="34379" hidden="1" x14ac:dyDescent="0.2"/>
    <row r="34380" hidden="1" x14ac:dyDescent="0.2"/>
    <row r="34381" hidden="1" x14ac:dyDescent="0.2"/>
    <row r="34382" hidden="1" x14ac:dyDescent="0.2"/>
    <row r="34383" hidden="1" x14ac:dyDescent="0.2"/>
    <row r="34384" hidden="1" x14ac:dyDescent="0.2"/>
    <row r="34385" hidden="1" x14ac:dyDescent="0.2"/>
    <row r="34386" hidden="1" x14ac:dyDescent="0.2"/>
    <row r="34387" hidden="1" x14ac:dyDescent="0.2"/>
    <row r="34388" hidden="1" x14ac:dyDescent="0.2"/>
    <row r="34389" hidden="1" x14ac:dyDescent="0.2"/>
    <row r="34390" hidden="1" x14ac:dyDescent="0.2"/>
    <row r="34391" hidden="1" x14ac:dyDescent="0.2"/>
    <row r="34392" hidden="1" x14ac:dyDescent="0.2"/>
    <row r="34393" hidden="1" x14ac:dyDescent="0.2"/>
    <row r="34394" hidden="1" x14ac:dyDescent="0.2"/>
    <row r="34395" hidden="1" x14ac:dyDescent="0.2"/>
    <row r="34396" hidden="1" x14ac:dyDescent="0.2"/>
    <row r="34397" hidden="1" x14ac:dyDescent="0.2"/>
    <row r="34398" hidden="1" x14ac:dyDescent="0.2"/>
    <row r="34399" hidden="1" x14ac:dyDescent="0.2"/>
    <row r="34400" hidden="1" x14ac:dyDescent="0.2"/>
    <row r="34401" hidden="1" x14ac:dyDescent="0.2"/>
    <row r="34402" hidden="1" x14ac:dyDescent="0.2"/>
    <row r="34403" hidden="1" x14ac:dyDescent="0.2"/>
    <row r="34404" hidden="1" x14ac:dyDescent="0.2"/>
    <row r="34405" hidden="1" x14ac:dyDescent="0.2"/>
    <row r="34406" hidden="1" x14ac:dyDescent="0.2"/>
    <row r="34407" hidden="1" x14ac:dyDescent="0.2"/>
    <row r="34408" hidden="1" x14ac:dyDescent="0.2"/>
    <row r="34409" hidden="1" x14ac:dyDescent="0.2"/>
    <row r="34410" hidden="1" x14ac:dyDescent="0.2"/>
    <row r="34411" hidden="1" x14ac:dyDescent="0.2"/>
    <row r="34412" hidden="1" x14ac:dyDescent="0.2"/>
    <row r="34413" hidden="1" x14ac:dyDescent="0.2"/>
    <row r="34414" hidden="1" x14ac:dyDescent="0.2"/>
    <row r="34415" hidden="1" x14ac:dyDescent="0.2"/>
    <row r="34416" hidden="1" x14ac:dyDescent="0.2"/>
    <row r="34417" hidden="1" x14ac:dyDescent="0.2"/>
    <row r="34418" hidden="1" x14ac:dyDescent="0.2"/>
    <row r="34419" hidden="1" x14ac:dyDescent="0.2"/>
    <row r="34420" hidden="1" x14ac:dyDescent="0.2"/>
    <row r="34421" hidden="1" x14ac:dyDescent="0.2"/>
    <row r="34422" hidden="1" x14ac:dyDescent="0.2"/>
    <row r="34423" hidden="1" x14ac:dyDescent="0.2"/>
    <row r="34424" hidden="1" x14ac:dyDescent="0.2"/>
    <row r="34425" hidden="1" x14ac:dyDescent="0.2"/>
    <row r="34426" hidden="1" x14ac:dyDescent="0.2"/>
    <row r="34427" hidden="1" x14ac:dyDescent="0.2"/>
    <row r="34428" hidden="1" x14ac:dyDescent="0.2"/>
    <row r="34429" hidden="1" x14ac:dyDescent="0.2"/>
    <row r="34430" hidden="1" x14ac:dyDescent="0.2"/>
    <row r="34431" hidden="1" x14ac:dyDescent="0.2"/>
    <row r="34432" hidden="1" x14ac:dyDescent="0.2"/>
    <row r="34433" hidden="1" x14ac:dyDescent="0.2"/>
    <row r="34434" hidden="1" x14ac:dyDescent="0.2"/>
    <row r="34435" hidden="1" x14ac:dyDescent="0.2"/>
    <row r="34436" hidden="1" x14ac:dyDescent="0.2"/>
    <row r="34437" hidden="1" x14ac:dyDescent="0.2"/>
    <row r="34438" hidden="1" x14ac:dyDescent="0.2"/>
    <row r="34439" hidden="1" x14ac:dyDescent="0.2"/>
    <row r="34440" hidden="1" x14ac:dyDescent="0.2"/>
    <row r="34441" hidden="1" x14ac:dyDescent="0.2"/>
    <row r="34442" hidden="1" x14ac:dyDescent="0.2"/>
    <row r="34443" hidden="1" x14ac:dyDescent="0.2"/>
    <row r="34444" hidden="1" x14ac:dyDescent="0.2"/>
    <row r="34445" hidden="1" x14ac:dyDescent="0.2"/>
    <row r="34446" hidden="1" x14ac:dyDescent="0.2"/>
    <row r="34447" hidden="1" x14ac:dyDescent="0.2"/>
    <row r="34448" hidden="1" x14ac:dyDescent="0.2"/>
    <row r="34449" hidden="1" x14ac:dyDescent="0.2"/>
    <row r="34450" hidden="1" x14ac:dyDescent="0.2"/>
    <row r="34451" hidden="1" x14ac:dyDescent="0.2"/>
    <row r="34452" hidden="1" x14ac:dyDescent="0.2"/>
    <row r="34453" hidden="1" x14ac:dyDescent="0.2"/>
    <row r="34454" hidden="1" x14ac:dyDescent="0.2"/>
    <row r="34455" hidden="1" x14ac:dyDescent="0.2"/>
    <row r="34456" hidden="1" x14ac:dyDescent="0.2"/>
    <row r="34457" hidden="1" x14ac:dyDescent="0.2"/>
    <row r="34458" hidden="1" x14ac:dyDescent="0.2"/>
    <row r="34459" hidden="1" x14ac:dyDescent="0.2"/>
    <row r="34460" hidden="1" x14ac:dyDescent="0.2"/>
    <row r="34461" hidden="1" x14ac:dyDescent="0.2"/>
    <row r="34462" hidden="1" x14ac:dyDescent="0.2"/>
    <row r="34463" hidden="1" x14ac:dyDescent="0.2"/>
    <row r="34464" hidden="1" x14ac:dyDescent="0.2"/>
    <row r="34465" hidden="1" x14ac:dyDescent="0.2"/>
    <row r="34466" hidden="1" x14ac:dyDescent="0.2"/>
    <row r="34467" hidden="1" x14ac:dyDescent="0.2"/>
    <row r="34468" hidden="1" x14ac:dyDescent="0.2"/>
    <row r="34469" hidden="1" x14ac:dyDescent="0.2"/>
    <row r="34470" hidden="1" x14ac:dyDescent="0.2"/>
    <row r="34471" hidden="1" x14ac:dyDescent="0.2"/>
    <row r="34472" hidden="1" x14ac:dyDescent="0.2"/>
    <row r="34473" hidden="1" x14ac:dyDescent="0.2"/>
    <row r="34474" hidden="1" x14ac:dyDescent="0.2"/>
    <row r="34475" hidden="1" x14ac:dyDescent="0.2"/>
    <row r="34476" hidden="1" x14ac:dyDescent="0.2"/>
    <row r="34477" hidden="1" x14ac:dyDescent="0.2"/>
    <row r="34478" hidden="1" x14ac:dyDescent="0.2"/>
    <row r="34479" hidden="1" x14ac:dyDescent="0.2"/>
    <row r="34480" hidden="1" x14ac:dyDescent="0.2"/>
    <row r="34481" hidden="1" x14ac:dyDescent="0.2"/>
    <row r="34482" hidden="1" x14ac:dyDescent="0.2"/>
    <row r="34483" hidden="1" x14ac:dyDescent="0.2"/>
    <row r="34484" hidden="1" x14ac:dyDescent="0.2"/>
    <row r="34485" hidden="1" x14ac:dyDescent="0.2"/>
    <row r="34486" hidden="1" x14ac:dyDescent="0.2"/>
    <row r="34487" hidden="1" x14ac:dyDescent="0.2"/>
    <row r="34488" hidden="1" x14ac:dyDescent="0.2"/>
    <row r="34489" hidden="1" x14ac:dyDescent="0.2"/>
    <row r="34490" hidden="1" x14ac:dyDescent="0.2"/>
    <row r="34491" hidden="1" x14ac:dyDescent="0.2"/>
    <row r="34492" hidden="1" x14ac:dyDescent="0.2"/>
    <row r="34493" hidden="1" x14ac:dyDescent="0.2"/>
    <row r="34494" hidden="1" x14ac:dyDescent="0.2"/>
    <row r="34495" hidden="1" x14ac:dyDescent="0.2"/>
    <row r="34496" hidden="1" x14ac:dyDescent="0.2"/>
    <row r="34497" hidden="1" x14ac:dyDescent="0.2"/>
    <row r="34498" hidden="1" x14ac:dyDescent="0.2"/>
    <row r="34499" hidden="1" x14ac:dyDescent="0.2"/>
    <row r="34500" hidden="1" x14ac:dyDescent="0.2"/>
    <row r="34501" hidden="1" x14ac:dyDescent="0.2"/>
    <row r="34502" hidden="1" x14ac:dyDescent="0.2"/>
    <row r="34503" hidden="1" x14ac:dyDescent="0.2"/>
    <row r="34504" hidden="1" x14ac:dyDescent="0.2"/>
    <row r="34505" hidden="1" x14ac:dyDescent="0.2"/>
    <row r="34506" hidden="1" x14ac:dyDescent="0.2"/>
    <row r="34507" hidden="1" x14ac:dyDescent="0.2"/>
    <row r="34508" hidden="1" x14ac:dyDescent="0.2"/>
    <row r="34509" hidden="1" x14ac:dyDescent="0.2"/>
    <row r="34510" hidden="1" x14ac:dyDescent="0.2"/>
    <row r="34511" hidden="1" x14ac:dyDescent="0.2"/>
    <row r="34512" hidden="1" x14ac:dyDescent="0.2"/>
    <row r="34513" hidden="1" x14ac:dyDescent="0.2"/>
    <row r="34514" hidden="1" x14ac:dyDescent="0.2"/>
    <row r="34515" hidden="1" x14ac:dyDescent="0.2"/>
    <row r="34516" hidden="1" x14ac:dyDescent="0.2"/>
    <row r="34517" hidden="1" x14ac:dyDescent="0.2"/>
    <row r="34518" hidden="1" x14ac:dyDescent="0.2"/>
    <row r="34519" hidden="1" x14ac:dyDescent="0.2"/>
    <row r="34520" hidden="1" x14ac:dyDescent="0.2"/>
    <row r="34521" hidden="1" x14ac:dyDescent="0.2"/>
    <row r="34522" hidden="1" x14ac:dyDescent="0.2"/>
    <row r="34523" hidden="1" x14ac:dyDescent="0.2"/>
    <row r="34524" hidden="1" x14ac:dyDescent="0.2"/>
    <row r="34525" hidden="1" x14ac:dyDescent="0.2"/>
    <row r="34526" hidden="1" x14ac:dyDescent="0.2"/>
    <row r="34527" hidden="1" x14ac:dyDescent="0.2"/>
    <row r="34528" hidden="1" x14ac:dyDescent="0.2"/>
    <row r="34529" hidden="1" x14ac:dyDescent="0.2"/>
    <row r="34530" hidden="1" x14ac:dyDescent="0.2"/>
    <row r="34531" hidden="1" x14ac:dyDescent="0.2"/>
    <row r="34532" hidden="1" x14ac:dyDescent="0.2"/>
    <row r="34533" hidden="1" x14ac:dyDescent="0.2"/>
    <row r="34534" hidden="1" x14ac:dyDescent="0.2"/>
    <row r="34535" hidden="1" x14ac:dyDescent="0.2"/>
    <row r="34536" hidden="1" x14ac:dyDescent="0.2"/>
    <row r="34537" hidden="1" x14ac:dyDescent="0.2"/>
    <row r="34538" hidden="1" x14ac:dyDescent="0.2"/>
    <row r="34539" hidden="1" x14ac:dyDescent="0.2"/>
    <row r="34540" hidden="1" x14ac:dyDescent="0.2"/>
    <row r="34541" hidden="1" x14ac:dyDescent="0.2"/>
    <row r="34542" hidden="1" x14ac:dyDescent="0.2"/>
    <row r="34543" hidden="1" x14ac:dyDescent="0.2"/>
    <row r="34544" hidden="1" x14ac:dyDescent="0.2"/>
    <row r="34545" hidden="1" x14ac:dyDescent="0.2"/>
    <row r="34546" hidden="1" x14ac:dyDescent="0.2"/>
    <row r="34547" hidden="1" x14ac:dyDescent="0.2"/>
    <row r="34548" hidden="1" x14ac:dyDescent="0.2"/>
    <row r="34549" hidden="1" x14ac:dyDescent="0.2"/>
    <row r="34550" hidden="1" x14ac:dyDescent="0.2"/>
    <row r="34551" hidden="1" x14ac:dyDescent="0.2"/>
    <row r="34552" hidden="1" x14ac:dyDescent="0.2"/>
    <row r="34553" hidden="1" x14ac:dyDescent="0.2"/>
    <row r="34554" hidden="1" x14ac:dyDescent="0.2"/>
    <row r="34555" hidden="1" x14ac:dyDescent="0.2"/>
    <row r="34556" hidden="1" x14ac:dyDescent="0.2"/>
    <row r="34557" hidden="1" x14ac:dyDescent="0.2"/>
    <row r="34558" hidden="1" x14ac:dyDescent="0.2"/>
    <row r="34559" hidden="1" x14ac:dyDescent="0.2"/>
    <row r="34560" hidden="1" x14ac:dyDescent="0.2"/>
    <row r="34561" hidden="1" x14ac:dyDescent="0.2"/>
    <row r="34562" hidden="1" x14ac:dyDescent="0.2"/>
    <row r="34563" hidden="1" x14ac:dyDescent="0.2"/>
    <row r="34564" hidden="1" x14ac:dyDescent="0.2"/>
    <row r="34565" hidden="1" x14ac:dyDescent="0.2"/>
    <row r="34566" hidden="1" x14ac:dyDescent="0.2"/>
    <row r="34567" hidden="1" x14ac:dyDescent="0.2"/>
    <row r="34568" hidden="1" x14ac:dyDescent="0.2"/>
    <row r="34569" hidden="1" x14ac:dyDescent="0.2"/>
    <row r="34570" hidden="1" x14ac:dyDescent="0.2"/>
    <row r="34571" hidden="1" x14ac:dyDescent="0.2"/>
    <row r="34572" hidden="1" x14ac:dyDescent="0.2"/>
    <row r="34573" hidden="1" x14ac:dyDescent="0.2"/>
    <row r="34574" hidden="1" x14ac:dyDescent="0.2"/>
    <row r="34575" hidden="1" x14ac:dyDescent="0.2"/>
    <row r="34576" hidden="1" x14ac:dyDescent="0.2"/>
    <row r="34577" hidden="1" x14ac:dyDescent="0.2"/>
    <row r="34578" hidden="1" x14ac:dyDescent="0.2"/>
    <row r="34579" hidden="1" x14ac:dyDescent="0.2"/>
    <row r="34580" hidden="1" x14ac:dyDescent="0.2"/>
    <row r="34581" hidden="1" x14ac:dyDescent="0.2"/>
    <row r="34582" hidden="1" x14ac:dyDescent="0.2"/>
    <row r="34583" hidden="1" x14ac:dyDescent="0.2"/>
    <row r="34584" hidden="1" x14ac:dyDescent="0.2"/>
    <row r="34585" hidden="1" x14ac:dyDescent="0.2"/>
    <row r="34586" hidden="1" x14ac:dyDescent="0.2"/>
    <row r="34587" hidden="1" x14ac:dyDescent="0.2"/>
    <row r="34588" hidden="1" x14ac:dyDescent="0.2"/>
    <row r="34589" hidden="1" x14ac:dyDescent="0.2"/>
    <row r="34590" hidden="1" x14ac:dyDescent="0.2"/>
    <row r="34591" hidden="1" x14ac:dyDescent="0.2"/>
    <row r="34592" hidden="1" x14ac:dyDescent="0.2"/>
    <row r="34593" hidden="1" x14ac:dyDescent="0.2"/>
    <row r="34594" hidden="1" x14ac:dyDescent="0.2"/>
    <row r="34595" hidden="1" x14ac:dyDescent="0.2"/>
    <row r="34596" hidden="1" x14ac:dyDescent="0.2"/>
    <row r="34597" hidden="1" x14ac:dyDescent="0.2"/>
    <row r="34598" hidden="1" x14ac:dyDescent="0.2"/>
    <row r="34599" hidden="1" x14ac:dyDescent="0.2"/>
    <row r="34600" hidden="1" x14ac:dyDescent="0.2"/>
    <row r="34601" hidden="1" x14ac:dyDescent="0.2"/>
    <row r="34602" hidden="1" x14ac:dyDescent="0.2"/>
    <row r="34603" hidden="1" x14ac:dyDescent="0.2"/>
    <row r="34604" hidden="1" x14ac:dyDescent="0.2"/>
    <row r="34605" hidden="1" x14ac:dyDescent="0.2"/>
    <row r="34606" hidden="1" x14ac:dyDescent="0.2"/>
    <row r="34607" hidden="1" x14ac:dyDescent="0.2"/>
    <row r="34608" hidden="1" x14ac:dyDescent="0.2"/>
    <row r="34609" hidden="1" x14ac:dyDescent="0.2"/>
    <row r="34610" hidden="1" x14ac:dyDescent="0.2"/>
    <row r="34611" hidden="1" x14ac:dyDescent="0.2"/>
    <row r="34612" hidden="1" x14ac:dyDescent="0.2"/>
    <row r="34613" hidden="1" x14ac:dyDescent="0.2"/>
    <row r="34614" hidden="1" x14ac:dyDescent="0.2"/>
    <row r="34615" hidden="1" x14ac:dyDescent="0.2"/>
    <row r="34616" hidden="1" x14ac:dyDescent="0.2"/>
    <row r="34617" hidden="1" x14ac:dyDescent="0.2"/>
    <row r="34618" hidden="1" x14ac:dyDescent="0.2"/>
    <row r="34619" hidden="1" x14ac:dyDescent="0.2"/>
    <row r="34620" hidden="1" x14ac:dyDescent="0.2"/>
    <row r="34621" hidden="1" x14ac:dyDescent="0.2"/>
    <row r="34622" hidden="1" x14ac:dyDescent="0.2"/>
    <row r="34623" hidden="1" x14ac:dyDescent="0.2"/>
    <row r="34624" hidden="1" x14ac:dyDescent="0.2"/>
    <row r="34625" hidden="1" x14ac:dyDescent="0.2"/>
    <row r="34626" hidden="1" x14ac:dyDescent="0.2"/>
    <row r="34627" hidden="1" x14ac:dyDescent="0.2"/>
    <row r="34628" hidden="1" x14ac:dyDescent="0.2"/>
    <row r="34629" hidden="1" x14ac:dyDescent="0.2"/>
    <row r="34630" hidden="1" x14ac:dyDescent="0.2"/>
    <row r="34631" hidden="1" x14ac:dyDescent="0.2"/>
    <row r="34632" hidden="1" x14ac:dyDescent="0.2"/>
    <row r="34633" hidden="1" x14ac:dyDescent="0.2"/>
    <row r="34634" hidden="1" x14ac:dyDescent="0.2"/>
    <row r="34635" hidden="1" x14ac:dyDescent="0.2"/>
    <row r="34636" hidden="1" x14ac:dyDescent="0.2"/>
    <row r="34637" hidden="1" x14ac:dyDescent="0.2"/>
    <row r="34638" hidden="1" x14ac:dyDescent="0.2"/>
    <row r="34639" hidden="1" x14ac:dyDescent="0.2"/>
    <row r="34640" hidden="1" x14ac:dyDescent="0.2"/>
    <row r="34641" hidden="1" x14ac:dyDescent="0.2"/>
    <row r="34642" hidden="1" x14ac:dyDescent="0.2"/>
    <row r="34643" hidden="1" x14ac:dyDescent="0.2"/>
    <row r="34644" hidden="1" x14ac:dyDescent="0.2"/>
    <row r="34645" hidden="1" x14ac:dyDescent="0.2"/>
    <row r="34646" hidden="1" x14ac:dyDescent="0.2"/>
    <row r="34647" hidden="1" x14ac:dyDescent="0.2"/>
    <row r="34648" hidden="1" x14ac:dyDescent="0.2"/>
    <row r="34649" hidden="1" x14ac:dyDescent="0.2"/>
    <row r="34650" hidden="1" x14ac:dyDescent="0.2"/>
    <row r="34651" hidden="1" x14ac:dyDescent="0.2"/>
    <row r="34652" hidden="1" x14ac:dyDescent="0.2"/>
    <row r="34653" hidden="1" x14ac:dyDescent="0.2"/>
    <row r="34654" hidden="1" x14ac:dyDescent="0.2"/>
    <row r="34655" hidden="1" x14ac:dyDescent="0.2"/>
    <row r="34656" hidden="1" x14ac:dyDescent="0.2"/>
    <row r="34657" hidden="1" x14ac:dyDescent="0.2"/>
    <row r="34658" hidden="1" x14ac:dyDescent="0.2"/>
    <row r="34659" hidden="1" x14ac:dyDescent="0.2"/>
    <row r="34660" hidden="1" x14ac:dyDescent="0.2"/>
    <row r="34661" hidden="1" x14ac:dyDescent="0.2"/>
    <row r="34662" hidden="1" x14ac:dyDescent="0.2"/>
    <row r="34663" hidden="1" x14ac:dyDescent="0.2"/>
    <row r="34664" hidden="1" x14ac:dyDescent="0.2"/>
    <row r="34665" hidden="1" x14ac:dyDescent="0.2"/>
    <row r="34666" hidden="1" x14ac:dyDescent="0.2"/>
    <row r="34667" hidden="1" x14ac:dyDescent="0.2"/>
    <row r="34668" hidden="1" x14ac:dyDescent="0.2"/>
    <row r="34669" hidden="1" x14ac:dyDescent="0.2"/>
    <row r="34670" hidden="1" x14ac:dyDescent="0.2"/>
    <row r="34671" hidden="1" x14ac:dyDescent="0.2"/>
    <row r="34672" hidden="1" x14ac:dyDescent="0.2"/>
    <row r="34673" hidden="1" x14ac:dyDescent="0.2"/>
    <row r="34674" hidden="1" x14ac:dyDescent="0.2"/>
    <row r="34675" hidden="1" x14ac:dyDescent="0.2"/>
    <row r="34676" hidden="1" x14ac:dyDescent="0.2"/>
    <row r="34677" hidden="1" x14ac:dyDescent="0.2"/>
    <row r="34678" hidden="1" x14ac:dyDescent="0.2"/>
    <row r="34679" hidden="1" x14ac:dyDescent="0.2"/>
    <row r="34680" hidden="1" x14ac:dyDescent="0.2"/>
    <row r="34681" hidden="1" x14ac:dyDescent="0.2"/>
    <row r="34682" hidden="1" x14ac:dyDescent="0.2"/>
    <row r="34683" hidden="1" x14ac:dyDescent="0.2"/>
    <row r="34684" hidden="1" x14ac:dyDescent="0.2"/>
    <row r="34685" hidden="1" x14ac:dyDescent="0.2"/>
    <row r="34686" hidden="1" x14ac:dyDescent="0.2"/>
    <row r="34687" hidden="1" x14ac:dyDescent="0.2"/>
    <row r="34688" hidden="1" x14ac:dyDescent="0.2"/>
    <row r="34689" hidden="1" x14ac:dyDescent="0.2"/>
    <row r="34690" hidden="1" x14ac:dyDescent="0.2"/>
    <row r="34691" hidden="1" x14ac:dyDescent="0.2"/>
    <row r="34692" hidden="1" x14ac:dyDescent="0.2"/>
    <row r="34693" hidden="1" x14ac:dyDescent="0.2"/>
    <row r="34694" hidden="1" x14ac:dyDescent="0.2"/>
    <row r="34695" hidden="1" x14ac:dyDescent="0.2"/>
    <row r="34696" hidden="1" x14ac:dyDescent="0.2"/>
    <row r="34697" hidden="1" x14ac:dyDescent="0.2"/>
    <row r="34698" hidden="1" x14ac:dyDescent="0.2"/>
    <row r="34699" hidden="1" x14ac:dyDescent="0.2"/>
    <row r="34700" hidden="1" x14ac:dyDescent="0.2"/>
    <row r="34701" hidden="1" x14ac:dyDescent="0.2"/>
    <row r="34702" hidden="1" x14ac:dyDescent="0.2"/>
    <row r="34703" hidden="1" x14ac:dyDescent="0.2"/>
    <row r="34704" hidden="1" x14ac:dyDescent="0.2"/>
    <row r="34705" hidden="1" x14ac:dyDescent="0.2"/>
    <row r="34706" hidden="1" x14ac:dyDescent="0.2"/>
    <row r="34707" hidden="1" x14ac:dyDescent="0.2"/>
    <row r="34708" hidden="1" x14ac:dyDescent="0.2"/>
    <row r="34709" hidden="1" x14ac:dyDescent="0.2"/>
    <row r="34710" hidden="1" x14ac:dyDescent="0.2"/>
    <row r="34711" hidden="1" x14ac:dyDescent="0.2"/>
    <row r="34712" hidden="1" x14ac:dyDescent="0.2"/>
    <row r="34713" hidden="1" x14ac:dyDescent="0.2"/>
    <row r="34714" hidden="1" x14ac:dyDescent="0.2"/>
    <row r="34715" hidden="1" x14ac:dyDescent="0.2"/>
    <row r="34716" hidden="1" x14ac:dyDescent="0.2"/>
    <row r="34717" hidden="1" x14ac:dyDescent="0.2"/>
    <row r="34718" hidden="1" x14ac:dyDescent="0.2"/>
    <row r="34719" hidden="1" x14ac:dyDescent="0.2"/>
    <row r="34720" hidden="1" x14ac:dyDescent="0.2"/>
    <row r="34721" hidden="1" x14ac:dyDescent="0.2"/>
    <row r="34722" hidden="1" x14ac:dyDescent="0.2"/>
    <row r="34723" hidden="1" x14ac:dyDescent="0.2"/>
    <row r="34724" hidden="1" x14ac:dyDescent="0.2"/>
    <row r="34725" hidden="1" x14ac:dyDescent="0.2"/>
    <row r="34726" hidden="1" x14ac:dyDescent="0.2"/>
    <row r="34727" hidden="1" x14ac:dyDescent="0.2"/>
    <row r="34728" hidden="1" x14ac:dyDescent="0.2"/>
    <row r="34729" hidden="1" x14ac:dyDescent="0.2"/>
    <row r="34730" hidden="1" x14ac:dyDescent="0.2"/>
    <row r="34731" hidden="1" x14ac:dyDescent="0.2"/>
    <row r="34732" hidden="1" x14ac:dyDescent="0.2"/>
    <row r="34733" hidden="1" x14ac:dyDescent="0.2"/>
    <row r="34734" hidden="1" x14ac:dyDescent="0.2"/>
    <row r="34735" hidden="1" x14ac:dyDescent="0.2"/>
    <row r="34736" hidden="1" x14ac:dyDescent="0.2"/>
    <row r="34737" hidden="1" x14ac:dyDescent="0.2"/>
    <row r="34738" hidden="1" x14ac:dyDescent="0.2"/>
    <row r="34739" hidden="1" x14ac:dyDescent="0.2"/>
    <row r="34740" hidden="1" x14ac:dyDescent="0.2"/>
    <row r="34741" hidden="1" x14ac:dyDescent="0.2"/>
    <row r="34742" hidden="1" x14ac:dyDescent="0.2"/>
    <row r="34743" hidden="1" x14ac:dyDescent="0.2"/>
    <row r="34744" hidden="1" x14ac:dyDescent="0.2"/>
    <row r="34745" hidden="1" x14ac:dyDescent="0.2"/>
    <row r="34746" hidden="1" x14ac:dyDescent="0.2"/>
    <row r="34747" hidden="1" x14ac:dyDescent="0.2"/>
    <row r="34748" hidden="1" x14ac:dyDescent="0.2"/>
    <row r="34749" hidden="1" x14ac:dyDescent="0.2"/>
    <row r="34750" hidden="1" x14ac:dyDescent="0.2"/>
    <row r="34751" hidden="1" x14ac:dyDescent="0.2"/>
    <row r="34752" hidden="1" x14ac:dyDescent="0.2"/>
    <row r="34753" hidden="1" x14ac:dyDescent="0.2"/>
    <row r="34754" hidden="1" x14ac:dyDescent="0.2"/>
    <row r="34755" hidden="1" x14ac:dyDescent="0.2"/>
    <row r="34756" hidden="1" x14ac:dyDescent="0.2"/>
    <row r="34757" hidden="1" x14ac:dyDescent="0.2"/>
    <row r="34758" hidden="1" x14ac:dyDescent="0.2"/>
    <row r="34759" hidden="1" x14ac:dyDescent="0.2"/>
    <row r="34760" hidden="1" x14ac:dyDescent="0.2"/>
    <row r="34761" hidden="1" x14ac:dyDescent="0.2"/>
    <row r="34762" hidden="1" x14ac:dyDescent="0.2"/>
    <row r="34763" hidden="1" x14ac:dyDescent="0.2"/>
    <row r="34764" hidden="1" x14ac:dyDescent="0.2"/>
    <row r="34765" hidden="1" x14ac:dyDescent="0.2"/>
    <row r="34766" hidden="1" x14ac:dyDescent="0.2"/>
    <row r="34767" hidden="1" x14ac:dyDescent="0.2"/>
    <row r="34768" hidden="1" x14ac:dyDescent="0.2"/>
    <row r="34769" hidden="1" x14ac:dyDescent="0.2"/>
    <row r="34770" hidden="1" x14ac:dyDescent="0.2"/>
    <row r="34771" hidden="1" x14ac:dyDescent="0.2"/>
    <row r="34772" hidden="1" x14ac:dyDescent="0.2"/>
    <row r="34773" hidden="1" x14ac:dyDescent="0.2"/>
    <row r="34774" hidden="1" x14ac:dyDescent="0.2"/>
    <row r="34775" hidden="1" x14ac:dyDescent="0.2"/>
    <row r="34776" hidden="1" x14ac:dyDescent="0.2"/>
    <row r="34777" hidden="1" x14ac:dyDescent="0.2"/>
    <row r="34778" hidden="1" x14ac:dyDescent="0.2"/>
    <row r="34779" hidden="1" x14ac:dyDescent="0.2"/>
    <row r="34780" hidden="1" x14ac:dyDescent="0.2"/>
    <row r="34781" hidden="1" x14ac:dyDescent="0.2"/>
    <row r="34782" hidden="1" x14ac:dyDescent="0.2"/>
    <row r="34783" hidden="1" x14ac:dyDescent="0.2"/>
    <row r="34784" hidden="1" x14ac:dyDescent="0.2"/>
    <row r="34785" hidden="1" x14ac:dyDescent="0.2"/>
    <row r="34786" hidden="1" x14ac:dyDescent="0.2"/>
    <row r="34787" hidden="1" x14ac:dyDescent="0.2"/>
    <row r="34788" hidden="1" x14ac:dyDescent="0.2"/>
    <row r="34789" hidden="1" x14ac:dyDescent="0.2"/>
    <row r="34790" hidden="1" x14ac:dyDescent="0.2"/>
    <row r="34791" hidden="1" x14ac:dyDescent="0.2"/>
    <row r="34792" hidden="1" x14ac:dyDescent="0.2"/>
    <row r="34793" hidden="1" x14ac:dyDescent="0.2"/>
    <row r="34794" hidden="1" x14ac:dyDescent="0.2"/>
    <row r="34795" hidden="1" x14ac:dyDescent="0.2"/>
    <row r="34796" hidden="1" x14ac:dyDescent="0.2"/>
    <row r="34797" hidden="1" x14ac:dyDescent="0.2"/>
    <row r="34798" hidden="1" x14ac:dyDescent="0.2"/>
    <row r="34799" hidden="1" x14ac:dyDescent="0.2"/>
    <row r="34800" hidden="1" x14ac:dyDescent="0.2"/>
    <row r="34801" hidden="1" x14ac:dyDescent="0.2"/>
    <row r="34802" hidden="1" x14ac:dyDescent="0.2"/>
    <row r="34803" hidden="1" x14ac:dyDescent="0.2"/>
    <row r="34804" hidden="1" x14ac:dyDescent="0.2"/>
    <row r="34805" hidden="1" x14ac:dyDescent="0.2"/>
    <row r="34806" hidden="1" x14ac:dyDescent="0.2"/>
    <row r="34807" hidden="1" x14ac:dyDescent="0.2"/>
    <row r="34808" hidden="1" x14ac:dyDescent="0.2"/>
    <row r="34809" hidden="1" x14ac:dyDescent="0.2"/>
    <row r="34810" hidden="1" x14ac:dyDescent="0.2"/>
    <row r="34811" hidden="1" x14ac:dyDescent="0.2"/>
    <row r="34812" hidden="1" x14ac:dyDescent="0.2"/>
    <row r="34813" hidden="1" x14ac:dyDescent="0.2"/>
    <row r="34814" hidden="1" x14ac:dyDescent="0.2"/>
    <row r="34815" hidden="1" x14ac:dyDescent="0.2"/>
    <row r="34816" hidden="1" x14ac:dyDescent="0.2"/>
    <row r="34817" hidden="1" x14ac:dyDescent="0.2"/>
    <row r="34818" hidden="1" x14ac:dyDescent="0.2"/>
    <row r="34819" hidden="1" x14ac:dyDescent="0.2"/>
    <row r="34820" hidden="1" x14ac:dyDescent="0.2"/>
    <row r="34821" hidden="1" x14ac:dyDescent="0.2"/>
    <row r="34822" hidden="1" x14ac:dyDescent="0.2"/>
    <row r="34823" hidden="1" x14ac:dyDescent="0.2"/>
    <row r="34824" hidden="1" x14ac:dyDescent="0.2"/>
    <row r="34825" hidden="1" x14ac:dyDescent="0.2"/>
    <row r="34826" hidden="1" x14ac:dyDescent="0.2"/>
    <row r="34827" hidden="1" x14ac:dyDescent="0.2"/>
    <row r="34828" hidden="1" x14ac:dyDescent="0.2"/>
    <row r="34829" hidden="1" x14ac:dyDescent="0.2"/>
    <row r="34830" hidden="1" x14ac:dyDescent="0.2"/>
    <row r="34831" hidden="1" x14ac:dyDescent="0.2"/>
    <row r="34832" hidden="1" x14ac:dyDescent="0.2"/>
    <row r="34833" hidden="1" x14ac:dyDescent="0.2"/>
    <row r="34834" hidden="1" x14ac:dyDescent="0.2"/>
    <row r="34835" hidden="1" x14ac:dyDescent="0.2"/>
    <row r="34836" hidden="1" x14ac:dyDescent="0.2"/>
    <row r="34837" hidden="1" x14ac:dyDescent="0.2"/>
    <row r="34838" hidden="1" x14ac:dyDescent="0.2"/>
    <row r="34839" hidden="1" x14ac:dyDescent="0.2"/>
    <row r="34840" hidden="1" x14ac:dyDescent="0.2"/>
    <row r="34841" hidden="1" x14ac:dyDescent="0.2"/>
    <row r="34842" hidden="1" x14ac:dyDescent="0.2"/>
    <row r="34843" hidden="1" x14ac:dyDescent="0.2"/>
    <row r="34844" hidden="1" x14ac:dyDescent="0.2"/>
    <row r="34845" hidden="1" x14ac:dyDescent="0.2"/>
    <row r="34846" hidden="1" x14ac:dyDescent="0.2"/>
    <row r="34847" hidden="1" x14ac:dyDescent="0.2"/>
    <row r="34848" hidden="1" x14ac:dyDescent="0.2"/>
    <row r="34849" hidden="1" x14ac:dyDescent="0.2"/>
    <row r="34850" hidden="1" x14ac:dyDescent="0.2"/>
    <row r="34851" hidden="1" x14ac:dyDescent="0.2"/>
    <row r="34852" hidden="1" x14ac:dyDescent="0.2"/>
    <row r="34853" hidden="1" x14ac:dyDescent="0.2"/>
    <row r="34854" hidden="1" x14ac:dyDescent="0.2"/>
    <row r="34855" hidden="1" x14ac:dyDescent="0.2"/>
    <row r="34856" hidden="1" x14ac:dyDescent="0.2"/>
    <row r="34857" hidden="1" x14ac:dyDescent="0.2"/>
    <row r="34858" hidden="1" x14ac:dyDescent="0.2"/>
    <row r="34859" hidden="1" x14ac:dyDescent="0.2"/>
    <row r="34860" hidden="1" x14ac:dyDescent="0.2"/>
    <row r="34861" hidden="1" x14ac:dyDescent="0.2"/>
    <row r="34862" hidden="1" x14ac:dyDescent="0.2"/>
    <row r="34863" hidden="1" x14ac:dyDescent="0.2"/>
    <row r="34864" hidden="1" x14ac:dyDescent="0.2"/>
    <row r="34865" hidden="1" x14ac:dyDescent="0.2"/>
    <row r="34866" hidden="1" x14ac:dyDescent="0.2"/>
    <row r="34867" hidden="1" x14ac:dyDescent="0.2"/>
    <row r="34868" hidden="1" x14ac:dyDescent="0.2"/>
    <row r="34869" hidden="1" x14ac:dyDescent="0.2"/>
    <row r="34870" hidden="1" x14ac:dyDescent="0.2"/>
    <row r="34871" hidden="1" x14ac:dyDescent="0.2"/>
    <row r="34872" hidden="1" x14ac:dyDescent="0.2"/>
    <row r="34873" hidden="1" x14ac:dyDescent="0.2"/>
    <row r="34874" hidden="1" x14ac:dyDescent="0.2"/>
    <row r="34875" hidden="1" x14ac:dyDescent="0.2"/>
    <row r="34876" hidden="1" x14ac:dyDescent="0.2"/>
    <row r="34877" hidden="1" x14ac:dyDescent="0.2"/>
    <row r="34878" hidden="1" x14ac:dyDescent="0.2"/>
    <row r="34879" hidden="1" x14ac:dyDescent="0.2"/>
    <row r="34880" hidden="1" x14ac:dyDescent="0.2"/>
    <row r="34881" hidden="1" x14ac:dyDescent="0.2"/>
    <row r="34882" hidden="1" x14ac:dyDescent="0.2"/>
    <row r="34883" hidden="1" x14ac:dyDescent="0.2"/>
    <row r="34884" hidden="1" x14ac:dyDescent="0.2"/>
    <row r="34885" hidden="1" x14ac:dyDescent="0.2"/>
    <row r="34886" hidden="1" x14ac:dyDescent="0.2"/>
    <row r="34887" hidden="1" x14ac:dyDescent="0.2"/>
    <row r="34888" hidden="1" x14ac:dyDescent="0.2"/>
    <row r="34889" hidden="1" x14ac:dyDescent="0.2"/>
    <row r="34890" hidden="1" x14ac:dyDescent="0.2"/>
    <row r="34891" hidden="1" x14ac:dyDescent="0.2"/>
    <row r="34892" hidden="1" x14ac:dyDescent="0.2"/>
    <row r="34893" hidden="1" x14ac:dyDescent="0.2"/>
    <row r="34894" hidden="1" x14ac:dyDescent="0.2"/>
    <row r="34895" hidden="1" x14ac:dyDescent="0.2"/>
    <row r="34896" hidden="1" x14ac:dyDescent="0.2"/>
    <row r="34897" hidden="1" x14ac:dyDescent="0.2"/>
    <row r="34898" hidden="1" x14ac:dyDescent="0.2"/>
    <row r="34899" hidden="1" x14ac:dyDescent="0.2"/>
    <row r="34900" hidden="1" x14ac:dyDescent="0.2"/>
    <row r="34901" hidden="1" x14ac:dyDescent="0.2"/>
    <row r="34902" hidden="1" x14ac:dyDescent="0.2"/>
    <row r="34903" hidden="1" x14ac:dyDescent="0.2"/>
    <row r="34904" hidden="1" x14ac:dyDescent="0.2"/>
    <row r="34905" hidden="1" x14ac:dyDescent="0.2"/>
    <row r="34906" hidden="1" x14ac:dyDescent="0.2"/>
    <row r="34907" hidden="1" x14ac:dyDescent="0.2"/>
    <row r="34908" hidden="1" x14ac:dyDescent="0.2"/>
    <row r="34909" hidden="1" x14ac:dyDescent="0.2"/>
    <row r="34910" hidden="1" x14ac:dyDescent="0.2"/>
    <row r="34911" hidden="1" x14ac:dyDescent="0.2"/>
    <row r="34912" hidden="1" x14ac:dyDescent="0.2"/>
    <row r="34913" hidden="1" x14ac:dyDescent="0.2"/>
    <row r="34914" hidden="1" x14ac:dyDescent="0.2"/>
    <row r="34915" hidden="1" x14ac:dyDescent="0.2"/>
    <row r="34916" hidden="1" x14ac:dyDescent="0.2"/>
    <row r="34917" hidden="1" x14ac:dyDescent="0.2"/>
    <row r="34918" hidden="1" x14ac:dyDescent="0.2"/>
    <row r="34919" hidden="1" x14ac:dyDescent="0.2"/>
    <row r="34920" hidden="1" x14ac:dyDescent="0.2"/>
    <row r="34921" hidden="1" x14ac:dyDescent="0.2"/>
    <row r="34922" hidden="1" x14ac:dyDescent="0.2"/>
    <row r="34923" hidden="1" x14ac:dyDescent="0.2"/>
    <row r="34924" hidden="1" x14ac:dyDescent="0.2"/>
    <row r="34925" hidden="1" x14ac:dyDescent="0.2"/>
    <row r="34926" hidden="1" x14ac:dyDescent="0.2"/>
    <row r="34927" hidden="1" x14ac:dyDescent="0.2"/>
    <row r="34928" hidden="1" x14ac:dyDescent="0.2"/>
    <row r="34929" hidden="1" x14ac:dyDescent="0.2"/>
    <row r="34930" hidden="1" x14ac:dyDescent="0.2"/>
    <row r="34931" hidden="1" x14ac:dyDescent="0.2"/>
    <row r="34932" hidden="1" x14ac:dyDescent="0.2"/>
    <row r="34933" hidden="1" x14ac:dyDescent="0.2"/>
    <row r="34934" hidden="1" x14ac:dyDescent="0.2"/>
    <row r="34935" hidden="1" x14ac:dyDescent="0.2"/>
    <row r="34936" hidden="1" x14ac:dyDescent="0.2"/>
    <row r="34937" hidden="1" x14ac:dyDescent="0.2"/>
    <row r="34938" hidden="1" x14ac:dyDescent="0.2"/>
    <row r="34939" hidden="1" x14ac:dyDescent="0.2"/>
    <row r="34940" hidden="1" x14ac:dyDescent="0.2"/>
    <row r="34941" hidden="1" x14ac:dyDescent="0.2"/>
    <row r="34942" hidden="1" x14ac:dyDescent="0.2"/>
    <row r="34943" hidden="1" x14ac:dyDescent="0.2"/>
    <row r="34944" hidden="1" x14ac:dyDescent="0.2"/>
    <row r="34945" hidden="1" x14ac:dyDescent="0.2"/>
    <row r="34946" hidden="1" x14ac:dyDescent="0.2"/>
    <row r="34947" hidden="1" x14ac:dyDescent="0.2"/>
    <row r="34948" hidden="1" x14ac:dyDescent="0.2"/>
    <row r="34949" hidden="1" x14ac:dyDescent="0.2"/>
    <row r="34950" hidden="1" x14ac:dyDescent="0.2"/>
    <row r="34951" hidden="1" x14ac:dyDescent="0.2"/>
    <row r="34952" hidden="1" x14ac:dyDescent="0.2"/>
    <row r="34953" hidden="1" x14ac:dyDescent="0.2"/>
    <row r="34954" hidden="1" x14ac:dyDescent="0.2"/>
    <row r="34955" hidden="1" x14ac:dyDescent="0.2"/>
    <row r="34956" hidden="1" x14ac:dyDescent="0.2"/>
    <row r="34957" hidden="1" x14ac:dyDescent="0.2"/>
    <row r="34958" hidden="1" x14ac:dyDescent="0.2"/>
    <row r="34959" hidden="1" x14ac:dyDescent="0.2"/>
    <row r="34960" hidden="1" x14ac:dyDescent="0.2"/>
    <row r="34961" hidden="1" x14ac:dyDescent="0.2"/>
    <row r="34962" hidden="1" x14ac:dyDescent="0.2"/>
    <row r="34963" hidden="1" x14ac:dyDescent="0.2"/>
    <row r="34964" hidden="1" x14ac:dyDescent="0.2"/>
    <row r="34965" hidden="1" x14ac:dyDescent="0.2"/>
    <row r="34966" hidden="1" x14ac:dyDescent="0.2"/>
    <row r="34967" hidden="1" x14ac:dyDescent="0.2"/>
    <row r="34968" hidden="1" x14ac:dyDescent="0.2"/>
    <row r="34969" hidden="1" x14ac:dyDescent="0.2"/>
    <row r="34970" hidden="1" x14ac:dyDescent="0.2"/>
    <row r="34971" hidden="1" x14ac:dyDescent="0.2"/>
    <row r="34972" hidden="1" x14ac:dyDescent="0.2"/>
    <row r="34973" hidden="1" x14ac:dyDescent="0.2"/>
    <row r="34974" hidden="1" x14ac:dyDescent="0.2"/>
    <row r="34975" hidden="1" x14ac:dyDescent="0.2"/>
    <row r="34976" hidden="1" x14ac:dyDescent="0.2"/>
    <row r="34977" hidden="1" x14ac:dyDescent="0.2"/>
    <row r="34978" hidden="1" x14ac:dyDescent="0.2"/>
    <row r="34979" hidden="1" x14ac:dyDescent="0.2"/>
    <row r="34980" hidden="1" x14ac:dyDescent="0.2"/>
    <row r="34981" hidden="1" x14ac:dyDescent="0.2"/>
    <row r="34982" hidden="1" x14ac:dyDescent="0.2"/>
    <row r="34983" hidden="1" x14ac:dyDescent="0.2"/>
    <row r="34984" hidden="1" x14ac:dyDescent="0.2"/>
    <row r="34985" hidden="1" x14ac:dyDescent="0.2"/>
    <row r="34986" hidden="1" x14ac:dyDescent="0.2"/>
    <row r="34987" hidden="1" x14ac:dyDescent="0.2"/>
    <row r="34988" hidden="1" x14ac:dyDescent="0.2"/>
    <row r="34989" hidden="1" x14ac:dyDescent="0.2"/>
    <row r="34990" hidden="1" x14ac:dyDescent="0.2"/>
    <row r="34991" hidden="1" x14ac:dyDescent="0.2"/>
    <row r="34992" hidden="1" x14ac:dyDescent="0.2"/>
    <row r="34993" hidden="1" x14ac:dyDescent="0.2"/>
    <row r="34994" hidden="1" x14ac:dyDescent="0.2"/>
    <row r="34995" hidden="1" x14ac:dyDescent="0.2"/>
    <row r="34996" hidden="1" x14ac:dyDescent="0.2"/>
    <row r="34997" hidden="1" x14ac:dyDescent="0.2"/>
    <row r="34998" hidden="1" x14ac:dyDescent="0.2"/>
    <row r="34999" hidden="1" x14ac:dyDescent="0.2"/>
    <row r="35000" hidden="1" x14ac:dyDescent="0.2"/>
    <row r="35001" hidden="1" x14ac:dyDescent="0.2"/>
    <row r="35002" hidden="1" x14ac:dyDescent="0.2"/>
    <row r="35003" hidden="1" x14ac:dyDescent="0.2"/>
    <row r="35004" hidden="1" x14ac:dyDescent="0.2"/>
    <row r="35005" hidden="1" x14ac:dyDescent="0.2"/>
    <row r="35006" hidden="1" x14ac:dyDescent="0.2"/>
    <row r="35007" hidden="1" x14ac:dyDescent="0.2"/>
    <row r="35008" hidden="1" x14ac:dyDescent="0.2"/>
    <row r="35009" hidden="1" x14ac:dyDescent="0.2"/>
    <row r="35010" hidden="1" x14ac:dyDescent="0.2"/>
    <row r="35011" hidden="1" x14ac:dyDescent="0.2"/>
    <row r="35012" hidden="1" x14ac:dyDescent="0.2"/>
    <row r="35013" hidden="1" x14ac:dyDescent="0.2"/>
    <row r="35014" hidden="1" x14ac:dyDescent="0.2"/>
    <row r="35015" hidden="1" x14ac:dyDescent="0.2"/>
    <row r="35016" hidden="1" x14ac:dyDescent="0.2"/>
    <row r="35017" hidden="1" x14ac:dyDescent="0.2"/>
    <row r="35018" hidden="1" x14ac:dyDescent="0.2"/>
    <row r="35019" hidden="1" x14ac:dyDescent="0.2"/>
    <row r="35020" hidden="1" x14ac:dyDescent="0.2"/>
    <row r="35021" hidden="1" x14ac:dyDescent="0.2"/>
    <row r="35022" hidden="1" x14ac:dyDescent="0.2"/>
    <row r="35023" hidden="1" x14ac:dyDescent="0.2"/>
    <row r="35024" hidden="1" x14ac:dyDescent="0.2"/>
    <row r="35025" hidden="1" x14ac:dyDescent="0.2"/>
    <row r="35026" hidden="1" x14ac:dyDescent="0.2"/>
    <row r="35027" hidden="1" x14ac:dyDescent="0.2"/>
    <row r="35028" hidden="1" x14ac:dyDescent="0.2"/>
    <row r="35029" hidden="1" x14ac:dyDescent="0.2"/>
    <row r="35030" hidden="1" x14ac:dyDescent="0.2"/>
    <row r="35031" hidden="1" x14ac:dyDescent="0.2"/>
    <row r="35032" hidden="1" x14ac:dyDescent="0.2"/>
    <row r="35033" hidden="1" x14ac:dyDescent="0.2"/>
    <row r="35034" hidden="1" x14ac:dyDescent="0.2"/>
    <row r="35035" hidden="1" x14ac:dyDescent="0.2"/>
    <row r="35036" hidden="1" x14ac:dyDescent="0.2"/>
    <row r="35037" hidden="1" x14ac:dyDescent="0.2"/>
    <row r="35038" hidden="1" x14ac:dyDescent="0.2"/>
    <row r="35039" hidden="1" x14ac:dyDescent="0.2"/>
    <row r="35040" hidden="1" x14ac:dyDescent="0.2"/>
    <row r="35041" hidden="1" x14ac:dyDescent="0.2"/>
    <row r="35042" hidden="1" x14ac:dyDescent="0.2"/>
    <row r="35043" hidden="1" x14ac:dyDescent="0.2"/>
    <row r="35044" hidden="1" x14ac:dyDescent="0.2"/>
    <row r="35045" hidden="1" x14ac:dyDescent="0.2"/>
    <row r="35046" hidden="1" x14ac:dyDescent="0.2"/>
    <row r="35047" hidden="1" x14ac:dyDescent="0.2"/>
    <row r="35048" hidden="1" x14ac:dyDescent="0.2"/>
    <row r="35049" hidden="1" x14ac:dyDescent="0.2"/>
    <row r="35050" hidden="1" x14ac:dyDescent="0.2"/>
    <row r="35051" hidden="1" x14ac:dyDescent="0.2"/>
    <row r="35052" hidden="1" x14ac:dyDescent="0.2"/>
    <row r="35053" hidden="1" x14ac:dyDescent="0.2"/>
    <row r="35054" hidden="1" x14ac:dyDescent="0.2"/>
    <row r="35055" hidden="1" x14ac:dyDescent="0.2"/>
    <row r="35056" hidden="1" x14ac:dyDescent="0.2"/>
    <row r="35057" hidden="1" x14ac:dyDescent="0.2"/>
    <row r="35058" hidden="1" x14ac:dyDescent="0.2"/>
    <row r="35059" hidden="1" x14ac:dyDescent="0.2"/>
    <row r="35060" hidden="1" x14ac:dyDescent="0.2"/>
    <row r="35061" hidden="1" x14ac:dyDescent="0.2"/>
    <row r="35062" hidden="1" x14ac:dyDescent="0.2"/>
    <row r="35063" hidden="1" x14ac:dyDescent="0.2"/>
    <row r="35064" hidden="1" x14ac:dyDescent="0.2"/>
    <row r="35065" hidden="1" x14ac:dyDescent="0.2"/>
    <row r="35066" hidden="1" x14ac:dyDescent="0.2"/>
    <row r="35067" hidden="1" x14ac:dyDescent="0.2"/>
    <row r="35068" hidden="1" x14ac:dyDescent="0.2"/>
    <row r="35069" hidden="1" x14ac:dyDescent="0.2"/>
    <row r="35070" hidden="1" x14ac:dyDescent="0.2"/>
    <row r="35071" hidden="1" x14ac:dyDescent="0.2"/>
    <row r="35072" hidden="1" x14ac:dyDescent="0.2"/>
    <row r="35073" hidden="1" x14ac:dyDescent="0.2"/>
    <row r="35074" hidden="1" x14ac:dyDescent="0.2"/>
    <row r="35075" hidden="1" x14ac:dyDescent="0.2"/>
    <row r="35076" hidden="1" x14ac:dyDescent="0.2"/>
    <row r="35077" hidden="1" x14ac:dyDescent="0.2"/>
    <row r="35078" hidden="1" x14ac:dyDescent="0.2"/>
    <row r="35079" hidden="1" x14ac:dyDescent="0.2"/>
    <row r="35080" hidden="1" x14ac:dyDescent="0.2"/>
    <row r="35081" hidden="1" x14ac:dyDescent="0.2"/>
    <row r="35082" hidden="1" x14ac:dyDescent="0.2"/>
    <row r="35083" hidden="1" x14ac:dyDescent="0.2"/>
    <row r="35084" hidden="1" x14ac:dyDescent="0.2"/>
    <row r="35085" hidden="1" x14ac:dyDescent="0.2"/>
    <row r="35086" hidden="1" x14ac:dyDescent="0.2"/>
    <row r="35087" hidden="1" x14ac:dyDescent="0.2"/>
    <row r="35088" hidden="1" x14ac:dyDescent="0.2"/>
    <row r="35089" hidden="1" x14ac:dyDescent="0.2"/>
    <row r="35090" hidden="1" x14ac:dyDescent="0.2"/>
    <row r="35091" hidden="1" x14ac:dyDescent="0.2"/>
    <row r="35092" hidden="1" x14ac:dyDescent="0.2"/>
    <row r="35093" hidden="1" x14ac:dyDescent="0.2"/>
    <row r="35094" hidden="1" x14ac:dyDescent="0.2"/>
    <row r="35095" hidden="1" x14ac:dyDescent="0.2"/>
    <row r="35096" hidden="1" x14ac:dyDescent="0.2"/>
    <row r="35097" hidden="1" x14ac:dyDescent="0.2"/>
    <row r="35098" hidden="1" x14ac:dyDescent="0.2"/>
    <row r="35099" hidden="1" x14ac:dyDescent="0.2"/>
    <row r="35100" hidden="1" x14ac:dyDescent="0.2"/>
    <row r="35101" hidden="1" x14ac:dyDescent="0.2"/>
    <row r="35102" hidden="1" x14ac:dyDescent="0.2"/>
    <row r="35103" hidden="1" x14ac:dyDescent="0.2"/>
    <row r="35104" hidden="1" x14ac:dyDescent="0.2"/>
    <row r="35105" hidden="1" x14ac:dyDescent="0.2"/>
    <row r="35106" hidden="1" x14ac:dyDescent="0.2"/>
    <row r="35107" hidden="1" x14ac:dyDescent="0.2"/>
    <row r="35108" hidden="1" x14ac:dyDescent="0.2"/>
    <row r="35109" hidden="1" x14ac:dyDescent="0.2"/>
    <row r="35110" hidden="1" x14ac:dyDescent="0.2"/>
    <row r="35111" hidden="1" x14ac:dyDescent="0.2"/>
    <row r="35112" hidden="1" x14ac:dyDescent="0.2"/>
    <row r="35113" hidden="1" x14ac:dyDescent="0.2"/>
    <row r="35114" hidden="1" x14ac:dyDescent="0.2"/>
    <row r="35115" hidden="1" x14ac:dyDescent="0.2"/>
    <row r="35116" hidden="1" x14ac:dyDescent="0.2"/>
    <row r="35117" hidden="1" x14ac:dyDescent="0.2"/>
    <row r="35118" hidden="1" x14ac:dyDescent="0.2"/>
    <row r="35119" hidden="1" x14ac:dyDescent="0.2"/>
    <row r="35120" hidden="1" x14ac:dyDescent="0.2"/>
    <row r="35121" hidden="1" x14ac:dyDescent="0.2"/>
    <row r="35122" hidden="1" x14ac:dyDescent="0.2"/>
    <row r="35123" hidden="1" x14ac:dyDescent="0.2"/>
    <row r="35124" hidden="1" x14ac:dyDescent="0.2"/>
    <row r="35125" hidden="1" x14ac:dyDescent="0.2"/>
    <row r="35126" hidden="1" x14ac:dyDescent="0.2"/>
    <row r="35127" hidden="1" x14ac:dyDescent="0.2"/>
    <row r="35128" hidden="1" x14ac:dyDescent="0.2"/>
    <row r="35129" hidden="1" x14ac:dyDescent="0.2"/>
    <row r="35130" hidden="1" x14ac:dyDescent="0.2"/>
    <row r="35131" hidden="1" x14ac:dyDescent="0.2"/>
    <row r="35132" hidden="1" x14ac:dyDescent="0.2"/>
    <row r="35133" hidden="1" x14ac:dyDescent="0.2"/>
    <row r="35134" hidden="1" x14ac:dyDescent="0.2"/>
    <row r="35135" hidden="1" x14ac:dyDescent="0.2"/>
    <row r="35136" hidden="1" x14ac:dyDescent="0.2"/>
    <row r="35137" hidden="1" x14ac:dyDescent="0.2"/>
    <row r="35138" hidden="1" x14ac:dyDescent="0.2"/>
    <row r="35139" hidden="1" x14ac:dyDescent="0.2"/>
    <row r="35140" hidden="1" x14ac:dyDescent="0.2"/>
    <row r="35141" hidden="1" x14ac:dyDescent="0.2"/>
    <row r="35142" hidden="1" x14ac:dyDescent="0.2"/>
    <row r="35143" hidden="1" x14ac:dyDescent="0.2"/>
    <row r="35144" hidden="1" x14ac:dyDescent="0.2"/>
    <row r="35145" hidden="1" x14ac:dyDescent="0.2"/>
    <row r="35146" hidden="1" x14ac:dyDescent="0.2"/>
    <row r="35147" hidden="1" x14ac:dyDescent="0.2"/>
    <row r="35148" hidden="1" x14ac:dyDescent="0.2"/>
    <row r="35149" hidden="1" x14ac:dyDescent="0.2"/>
    <row r="35150" hidden="1" x14ac:dyDescent="0.2"/>
    <row r="35151" hidden="1" x14ac:dyDescent="0.2"/>
    <row r="35152" hidden="1" x14ac:dyDescent="0.2"/>
    <row r="35153" hidden="1" x14ac:dyDescent="0.2"/>
    <row r="35154" hidden="1" x14ac:dyDescent="0.2"/>
    <row r="35155" hidden="1" x14ac:dyDescent="0.2"/>
    <row r="35156" hidden="1" x14ac:dyDescent="0.2"/>
    <row r="35157" hidden="1" x14ac:dyDescent="0.2"/>
    <row r="35158" hidden="1" x14ac:dyDescent="0.2"/>
    <row r="35159" hidden="1" x14ac:dyDescent="0.2"/>
    <row r="35160" hidden="1" x14ac:dyDescent="0.2"/>
    <row r="35161" hidden="1" x14ac:dyDescent="0.2"/>
    <row r="35162" hidden="1" x14ac:dyDescent="0.2"/>
    <row r="35163" hidden="1" x14ac:dyDescent="0.2"/>
    <row r="35164" hidden="1" x14ac:dyDescent="0.2"/>
    <row r="35165" hidden="1" x14ac:dyDescent="0.2"/>
    <row r="35166" hidden="1" x14ac:dyDescent="0.2"/>
    <row r="35167" hidden="1" x14ac:dyDescent="0.2"/>
    <row r="35168" hidden="1" x14ac:dyDescent="0.2"/>
    <row r="35169" hidden="1" x14ac:dyDescent="0.2"/>
    <row r="35170" hidden="1" x14ac:dyDescent="0.2"/>
    <row r="35171" hidden="1" x14ac:dyDescent="0.2"/>
    <row r="35172" hidden="1" x14ac:dyDescent="0.2"/>
    <row r="35173" hidden="1" x14ac:dyDescent="0.2"/>
    <row r="35174" hidden="1" x14ac:dyDescent="0.2"/>
    <row r="35175" hidden="1" x14ac:dyDescent="0.2"/>
    <row r="35176" hidden="1" x14ac:dyDescent="0.2"/>
    <row r="35177" hidden="1" x14ac:dyDescent="0.2"/>
    <row r="35178" hidden="1" x14ac:dyDescent="0.2"/>
    <row r="35179" hidden="1" x14ac:dyDescent="0.2"/>
    <row r="35180" hidden="1" x14ac:dyDescent="0.2"/>
    <row r="35181" hidden="1" x14ac:dyDescent="0.2"/>
    <row r="35182" hidden="1" x14ac:dyDescent="0.2"/>
    <row r="35183" hidden="1" x14ac:dyDescent="0.2"/>
    <row r="35184" hidden="1" x14ac:dyDescent="0.2"/>
    <row r="35185" hidden="1" x14ac:dyDescent="0.2"/>
    <row r="35186" hidden="1" x14ac:dyDescent="0.2"/>
    <row r="35187" hidden="1" x14ac:dyDescent="0.2"/>
    <row r="35188" hidden="1" x14ac:dyDescent="0.2"/>
    <row r="35189" hidden="1" x14ac:dyDescent="0.2"/>
    <row r="35190" hidden="1" x14ac:dyDescent="0.2"/>
    <row r="35191" hidden="1" x14ac:dyDescent="0.2"/>
    <row r="35192" hidden="1" x14ac:dyDescent="0.2"/>
    <row r="35193" hidden="1" x14ac:dyDescent="0.2"/>
    <row r="35194" hidden="1" x14ac:dyDescent="0.2"/>
    <row r="35195" hidden="1" x14ac:dyDescent="0.2"/>
    <row r="35196" hidden="1" x14ac:dyDescent="0.2"/>
    <row r="35197" hidden="1" x14ac:dyDescent="0.2"/>
    <row r="35198" hidden="1" x14ac:dyDescent="0.2"/>
    <row r="35199" hidden="1" x14ac:dyDescent="0.2"/>
    <row r="35200" hidden="1" x14ac:dyDescent="0.2"/>
    <row r="35201" hidden="1" x14ac:dyDescent="0.2"/>
    <row r="35202" hidden="1" x14ac:dyDescent="0.2"/>
    <row r="35203" hidden="1" x14ac:dyDescent="0.2"/>
    <row r="35204" hidden="1" x14ac:dyDescent="0.2"/>
    <row r="35205" hidden="1" x14ac:dyDescent="0.2"/>
    <row r="35206" hidden="1" x14ac:dyDescent="0.2"/>
    <row r="35207" hidden="1" x14ac:dyDescent="0.2"/>
    <row r="35208" hidden="1" x14ac:dyDescent="0.2"/>
    <row r="35209" hidden="1" x14ac:dyDescent="0.2"/>
    <row r="35210" hidden="1" x14ac:dyDescent="0.2"/>
    <row r="35211" hidden="1" x14ac:dyDescent="0.2"/>
    <row r="35212" hidden="1" x14ac:dyDescent="0.2"/>
    <row r="35213" hidden="1" x14ac:dyDescent="0.2"/>
    <row r="35214" hidden="1" x14ac:dyDescent="0.2"/>
    <row r="35215" hidden="1" x14ac:dyDescent="0.2"/>
    <row r="35216" hidden="1" x14ac:dyDescent="0.2"/>
    <row r="35217" hidden="1" x14ac:dyDescent="0.2"/>
    <row r="35218" hidden="1" x14ac:dyDescent="0.2"/>
    <row r="35219" hidden="1" x14ac:dyDescent="0.2"/>
    <row r="35220" hidden="1" x14ac:dyDescent="0.2"/>
    <row r="35221" hidden="1" x14ac:dyDescent="0.2"/>
    <row r="35222" hidden="1" x14ac:dyDescent="0.2"/>
    <row r="35223" hidden="1" x14ac:dyDescent="0.2"/>
    <row r="35224" hidden="1" x14ac:dyDescent="0.2"/>
    <row r="35225" hidden="1" x14ac:dyDescent="0.2"/>
    <row r="35226" hidden="1" x14ac:dyDescent="0.2"/>
    <row r="35227" hidden="1" x14ac:dyDescent="0.2"/>
    <row r="35228" hidden="1" x14ac:dyDescent="0.2"/>
    <row r="35229" hidden="1" x14ac:dyDescent="0.2"/>
    <row r="35230" hidden="1" x14ac:dyDescent="0.2"/>
    <row r="35231" hidden="1" x14ac:dyDescent="0.2"/>
    <row r="35232" hidden="1" x14ac:dyDescent="0.2"/>
    <row r="35233" hidden="1" x14ac:dyDescent="0.2"/>
    <row r="35234" hidden="1" x14ac:dyDescent="0.2"/>
    <row r="35235" hidden="1" x14ac:dyDescent="0.2"/>
    <row r="35236" hidden="1" x14ac:dyDescent="0.2"/>
    <row r="35237" hidden="1" x14ac:dyDescent="0.2"/>
    <row r="35238" hidden="1" x14ac:dyDescent="0.2"/>
    <row r="35239" hidden="1" x14ac:dyDescent="0.2"/>
    <row r="35240" hidden="1" x14ac:dyDescent="0.2"/>
    <row r="35241" hidden="1" x14ac:dyDescent="0.2"/>
    <row r="35242" hidden="1" x14ac:dyDescent="0.2"/>
    <row r="35243" hidden="1" x14ac:dyDescent="0.2"/>
    <row r="35244" hidden="1" x14ac:dyDescent="0.2"/>
    <row r="35245" hidden="1" x14ac:dyDescent="0.2"/>
    <row r="35246" hidden="1" x14ac:dyDescent="0.2"/>
    <row r="35247" hidden="1" x14ac:dyDescent="0.2"/>
    <row r="35248" hidden="1" x14ac:dyDescent="0.2"/>
    <row r="35249" hidden="1" x14ac:dyDescent="0.2"/>
    <row r="35250" hidden="1" x14ac:dyDescent="0.2"/>
    <row r="35251" hidden="1" x14ac:dyDescent="0.2"/>
    <row r="35252" hidden="1" x14ac:dyDescent="0.2"/>
    <row r="35253" hidden="1" x14ac:dyDescent="0.2"/>
    <row r="35254" hidden="1" x14ac:dyDescent="0.2"/>
    <row r="35255" hidden="1" x14ac:dyDescent="0.2"/>
    <row r="35256" hidden="1" x14ac:dyDescent="0.2"/>
    <row r="35257" hidden="1" x14ac:dyDescent="0.2"/>
    <row r="35258" hidden="1" x14ac:dyDescent="0.2"/>
    <row r="35259" hidden="1" x14ac:dyDescent="0.2"/>
    <row r="35260" hidden="1" x14ac:dyDescent="0.2"/>
    <row r="35261" hidden="1" x14ac:dyDescent="0.2"/>
    <row r="35262" hidden="1" x14ac:dyDescent="0.2"/>
    <row r="35263" hidden="1" x14ac:dyDescent="0.2"/>
    <row r="35264" hidden="1" x14ac:dyDescent="0.2"/>
    <row r="35265" hidden="1" x14ac:dyDescent="0.2"/>
    <row r="35266" hidden="1" x14ac:dyDescent="0.2"/>
    <row r="35267" hidden="1" x14ac:dyDescent="0.2"/>
    <row r="35268" hidden="1" x14ac:dyDescent="0.2"/>
    <row r="35269" hidden="1" x14ac:dyDescent="0.2"/>
    <row r="35270" hidden="1" x14ac:dyDescent="0.2"/>
    <row r="35271" hidden="1" x14ac:dyDescent="0.2"/>
    <row r="35272" hidden="1" x14ac:dyDescent="0.2"/>
    <row r="35273" hidden="1" x14ac:dyDescent="0.2"/>
    <row r="35274" hidden="1" x14ac:dyDescent="0.2"/>
    <row r="35275" hidden="1" x14ac:dyDescent="0.2"/>
    <row r="35276" hidden="1" x14ac:dyDescent="0.2"/>
    <row r="35277" hidden="1" x14ac:dyDescent="0.2"/>
    <row r="35278" hidden="1" x14ac:dyDescent="0.2"/>
    <row r="35279" hidden="1" x14ac:dyDescent="0.2"/>
    <row r="35280" hidden="1" x14ac:dyDescent="0.2"/>
    <row r="35281" hidden="1" x14ac:dyDescent="0.2"/>
    <row r="35282" hidden="1" x14ac:dyDescent="0.2"/>
    <row r="35283" hidden="1" x14ac:dyDescent="0.2"/>
    <row r="35284" hidden="1" x14ac:dyDescent="0.2"/>
    <row r="35285" hidden="1" x14ac:dyDescent="0.2"/>
    <row r="35286" hidden="1" x14ac:dyDescent="0.2"/>
    <row r="35287" hidden="1" x14ac:dyDescent="0.2"/>
    <row r="35288" hidden="1" x14ac:dyDescent="0.2"/>
    <row r="35289" hidden="1" x14ac:dyDescent="0.2"/>
    <row r="35290" hidden="1" x14ac:dyDescent="0.2"/>
    <row r="35291" hidden="1" x14ac:dyDescent="0.2"/>
    <row r="35292" hidden="1" x14ac:dyDescent="0.2"/>
    <row r="35293" hidden="1" x14ac:dyDescent="0.2"/>
    <row r="35294" hidden="1" x14ac:dyDescent="0.2"/>
    <row r="35295" hidden="1" x14ac:dyDescent="0.2"/>
    <row r="35296" hidden="1" x14ac:dyDescent="0.2"/>
    <row r="35297" hidden="1" x14ac:dyDescent="0.2"/>
    <row r="35298" hidden="1" x14ac:dyDescent="0.2"/>
    <row r="35299" hidden="1" x14ac:dyDescent="0.2"/>
    <row r="35300" hidden="1" x14ac:dyDescent="0.2"/>
    <row r="35301" hidden="1" x14ac:dyDescent="0.2"/>
    <row r="35302" hidden="1" x14ac:dyDescent="0.2"/>
    <row r="35303" hidden="1" x14ac:dyDescent="0.2"/>
    <row r="35304" hidden="1" x14ac:dyDescent="0.2"/>
    <row r="35305" hidden="1" x14ac:dyDescent="0.2"/>
    <row r="35306" hidden="1" x14ac:dyDescent="0.2"/>
    <row r="35307" hidden="1" x14ac:dyDescent="0.2"/>
    <row r="35308" hidden="1" x14ac:dyDescent="0.2"/>
    <row r="35309" hidden="1" x14ac:dyDescent="0.2"/>
    <row r="35310" hidden="1" x14ac:dyDescent="0.2"/>
    <row r="35311" hidden="1" x14ac:dyDescent="0.2"/>
    <row r="35312" hidden="1" x14ac:dyDescent="0.2"/>
    <row r="35313" hidden="1" x14ac:dyDescent="0.2"/>
    <row r="35314" hidden="1" x14ac:dyDescent="0.2"/>
    <row r="35315" hidden="1" x14ac:dyDescent="0.2"/>
    <row r="35316" hidden="1" x14ac:dyDescent="0.2"/>
    <row r="35317" hidden="1" x14ac:dyDescent="0.2"/>
    <row r="35318" hidden="1" x14ac:dyDescent="0.2"/>
    <row r="35319" hidden="1" x14ac:dyDescent="0.2"/>
    <row r="35320" hidden="1" x14ac:dyDescent="0.2"/>
    <row r="35321" hidden="1" x14ac:dyDescent="0.2"/>
    <row r="35322" hidden="1" x14ac:dyDescent="0.2"/>
    <row r="35323" hidden="1" x14ac:dyDescent="0.2"/>
    <row r="35324" hidden="1" x14ac:dyDescent="0.2"/>
    <row r="35325" hidden="1" x14ac:dyDescent="0.2"/>
    <row r="35326" hidden="1" x14ac:dyDescent="0.2"/>
    <row r="35327" hidden="1" x14ac:dyDescent="0.2"/>
    <row r="35328" hidden="1" x14ac:dyDescent="0.2"/>
    <row r="35329" hidden="1" x14ac:dyDescent="0.2"/>
    <row r="35330" hidden="1" x14ac:dyDescent="0.2"/>
    <row r="35331" hidden="1" x14ac:dyDescent="0.2"/>
    <row r="35332" hidden="1" x14ac:dyDescent="0.2"/>
    <row r="35333" hidden="1" x14ac:dyDescent="0.2"/>
    <row r="35334" hidden="1" x14ac:dyDescent="0.2"/>
    <row r="35335" hidden="1" x14ac:dyDescent="0.2"/>
    <row r="35336" hidden="1" x14ac:dyDescent="0.2"/>
    <row r="35337" hidden="1" x14ac:dyDescent="0.2"/>
    <row r="35338" hidden="1" x14ac:dyDescent="0.2"/>
    <row r="35339" hidden="1" x14ac:dyDescent="0.2"/>
    <row r="35340" hidden="1" x14ac:dyDescent="0.2"/>
    <row r="35341" hidden="1" x14ac:dyDescent="0.2"/>
    <row r="35342" hidden="1" x14ac:dyDescent="0.2"/>
    <row r="35343" hidden="1" x14ac:dyDescent="0.2"/>
    <row r="35344" hidden="1" x14ac:dyDescent="0.2"/>
    <row r="35345" hidden="1" x14ac:dyDescent="0.2"/>
    <row r="35346" hidden="1" x14ac:dyDescent="0.2"/>
    <row r="35347" hidden="1" x14ac:dyDescent="0.2"/>
    <row r="35348" hidden="1" x14ac:dyDescent="0.2"/>
    <row r="35349" hidden="1" x14ac:dyDescent="0.2"/>
    <row r="35350" hidden="1" x14ac:dyDescent="0.2"/>
    <row r="35351" hidden="1" x14ac:dyDescent="0.2"/>
    <row r="35352" hidden="1" x14ac:dyDescent="0.2"/>
    <row r="35353" hidden="1" x14ac:dyDescent="0.2"/>
    <row r="35354" hidden="1" x14ac:dyDescent="0.2"/>
    <row r="35355" hidden="1" x14ac:dyDescent="0.2"/>
    <row r="35356" hidden="1" x14ac:dyDescent="0.2"/>
    <row r="35357" hidden="1" x14ac:dyDescent="0.2"/>
    <row r="35358" hidden="1" x14ac:dyDescent="0.2"/>
    <row r="35359" hidden="1" x14ac:dyDescent="0.2"/>
    <row r="35360" hidden="1" x14ac:dyDescent="0.2"/>
    <row r="35361" hidden="1" x14ac:dyDescent="0.2"/>
    <row r="35362" hidden="1" x14ac:dyDescent="0.2"/>
    <row r="35363" hidden="1" x14ac:dyDescent="0.2"/>
    <row r="35364" hidden="1" x14ac:dyDescent="0.2"/>
    <row r="35365" hidden="1" x14ac:dyDescent="0.2"/>
    <row r="35366" hidden="1" x14ac:dyDescent="0.2"/>
    <row r="35367" hidden="1" x14ac:dyDescent="0.2"/>
    <row r="35368" hidden="1" x14ac:dyDescent="0.2"/>
    <row r="35369" hidden="1" x14ac:dyDescent="0.2"/>
    <row r="35370" hidden="1" x14ac:dyDescent="0.2"/>
    <row r="35371" hidden="1" x14ac:dyDescent="0.2"/>
    <row r="35372" hidden="1" x14ac:dyDescent="0.2"/>
    <row r="35373" hidden="1" x14ac:dyDescent="0.2"/>
    <row r="35374" hidden="1" x14ac:dyDescent="0.2"/>
    <row r="35375" hidden="1" x14ac:dyDescent="0.2"/>
    <row r="35376" hidden="1" x14ac:dyDescent="0.2"/>
    <row r="35377" hidden="1" x14ac:dyDescent="0.2"/>
    <row r="35378" hidden="1" x14ac:dyDescent="0.2"/>
    <row r="35379" hidden="1" x14ac:dyDescent="0.2"/>
    <row r="35380" hidden="1" x14ac:dyDescent="0.2"/>
    <row r="35381" hidden="1" x14ac:dyDescent="0.2"/>
    <row r="35382" hidden="1" x14ac:dyDescent="0.2"/>
    <row r="35383" hidden="1" x14ac:dyDescent="0.2"/>
    <row r="35384" hidden="1" x14ac:dyDescent="0.2"/>
    <row r="35385" hidden="1" x14ac:dyDescent="0.2"/>
    <row r="35386" hidden="1" x14ac:dyDescent="0.2"/>
    <row r="35387" hidden="1" x14ac:dyDescent="0.2"/>
    <row r="35388" hidden="1" x14ac:dyDescent="0.2"/>
    <row r="35389" hidden="1" x14ac:dyDescent="0.2"/>
    <row r="35390" hidden="1" x14ac:dyDescent="0.2"/>
    <row r="35391" hidden="1" x14ac:dyDescent="0.2"/>
    <row r="35392" hidden="1" x14ac:dyDescent="0.2"/>
    <row r="35393" hidden="1" x14ac:dyDescent="0.2"/>
    <row r="35394" hidden="1" x14ac:dyDescent="0.2"/>
    <row r="35395" hidden="1" x14ac:dyDescent="0.2"/>
    <row r="35396" hidden="1" x14ac:dyDescent="0.2"/>
    <row r="35397" hidden="1" x14ac:dyDescent="0.2"/>
    <row r="35398" hidden="1" x14ac:dyDescent="0.2"/>
    <row r="35399" hidden="1" x14ac:dyDescent="0.2"/>
    <row r="35400" hidden="1" x14ac:dyDescent="0.2"/>
    <row r="35401" hidden="1" x14ac:dyDescent="0.2"/>
    <row r="35402" hidden="1" x14ac:dyDescent="0.2"/>
    <row r="35403" hidden="1" x14ac:dyDescent="0.2"/>
    <row r="35404" hidden="1" x14ac:dyDescent="0.2"/>
    <row r="35405" hidden="1" x14ac:dyDescent="0.2"/>
    <row r="35406" hidden="1" x14ac:dyDescent="0.2"/>
    <row r="35407" hidden="1" x14ac:dyDescent="0.2"/>
    <row r="35408" hidden="1" x14ac:dyDescent="0.2"/>
    <row r="35409" hidden="1" x14ac:dyDescent="0.2"/>
    <row r="35410" hidden="1" x14ac:dyDescent="0.2"/>
    <row r="35411" hidden="1" x14ac:dyDescent="0.2"/>
    <row r="35412" hidden="1" x14ac:dyDescent="0.2"/>
    <row r="35413" hidden="1" x14ac:dyDescent="0.2"/>
    <row r="35414" hidden="1" x14ac:dyDescent="0.2"/>
    <row r="35415" hidden="1" x14ac:dyDescent="0.2"/>
    <row r="35416" hidden="1" x14ac:dyDescent="0.2"/>
    <row r="35417" hidden="1" x14ac:dyDescent="0.2"/>
    <row r="35418" hidden="1" x14ac:dyDescent="0.2"/>
    <row r="35419" hidden="1" x14ac:dyDescent="0.2"/>
    <row r="35420" hidden="1" x14ac:dyDescent="0.2"/>
    <row r="35421" hidden="1" x14ac:dyDescent="0.2"/>
    <row r="35422" hidden="1" x14ac:dyDescent="0.2"/>
    <row r="35423" hidden="1" x14ac:dyDescent="0.2"/>
    <row r="35424" hidden="1" x14ac:dyDescent="0.2"/>
    <row r="35425" hidden="1" x14ac:dyDescent="0.2"/>
    <row r="35426" hidden="1" x14ac:dyDescent="0.2"/>
    <row r="35427" hidden="1" x14ac:dyDescent="0.2"/>
    <row r="35428" hidden="1" x14ac:dyDescent="0.2"/>
    <row r="35429" hidden="1" x14ac:dyDescent="0.2"/>
    <row r="35430" hidden="1" x14ac:dyDescent="0.2"/>
    <row r="35431" hidden="1" x14ac:dyDescent="0.2"/>
    <row r="35432" hidden="1" x14ac:dyDescent="0.2"/>
    <row r="35433" hidden="1" x14ac:dyDescent="0.2"/>
    <row r="35434" hidden="1" x14ac:dyDescent="0.2"/>
    <row r="35435" hidden="1" x14ac:dyDescent="0.2"/>
    <row r="35436" hidden="1" x14ac:dyDescent="0.2"/>
    <row r="35437" hidden="1" x14ac:dyDescent="0.2"/>
    <row r="35438" hidden="1" x14ac:dyDescent="0.2"/>
    <row r="35439" hidden="1" x14ac:dyDescent="0.2"/>
    <row r="35440" hidden="1" x14ac:dyDescent="0.2"/>
    <row r="35441" hidden="1" x14ac:dyDescent="0.2"/>
    <row r="35442" hidden="1" x14ac:dyDescent="0.2"/>
    <row r="35443" hidden="1" x14ac:dyDescent="0.2"/>
    <row r="35444" hidden="1" x14ac:dyDescent="0.2"/>
    <row r="35445" hidden="1" x14ac:dyDescent="0.2"/>
    <row r="35446" hidden="1" x14ac:dyDescent="0.2"/>
    <row r="35447" hidden="1" x14ac:dyDescent="0.2"/>
    <row r="35448" hidden="1" x14ac:dyDescent="0.2"/>
    <row r="35449" hidden="1" x14ac:dyDescent="0.2"/>
    <row r="35450" hidden="1" x14ac:dyDescent="0.2"/>
    <row r="35451" hidden="1" x14ac:dyDescent="0.2"/>
    <row r="35452" hidden="1" x14ac:dyDescent="0.2"/>
    <row r="35453" hidden="1" x14ac:dyDescent="0.2"/>
    <row r="35454" hidden="1" x14ac:dyDescent="0.2"/>
    <row r="35455" hidden="1" x14ac:dyDescent="0.2"/>
    <row r="35456" hidden="1" x14ac:dyDescent="0.2"/>
    <row r="35457" hidden="1" x14ac:dyDescent="0.2"/>
    <row r="35458" hidden="1" x14ac:dyDescent="0.2"/>
    <row r="35459" hidden="1" x14ac:dyDescent="0.2"/>
    <row r="35460" hidden="1" x14ac:dyDescent="0.2"/>
    <row r="35461" hidden="1" x14ac:dyDescent="0.2"/>
    <row r="35462" hidden="1" x14ac:dyDescent="0.2"/>
    <row r="35463" hidden="1" x14ac:dyDescent="0.2"/>
    <row r="35464" hidden="1" x14ac:dyDescent="0.2"/>
    <row r="35465" hidden="1" x14ac:dyDescent="0.2"/>
    <row r="35466" hidden="1" x14ac:dyDescent="0.2"/>
    <row r="35467" hidden="1" x14ac:dyDescent="0.2"/>
    <row r="35468" hidden="1" x14ac:dyDescent="0.2"/>
    <row r="35469" hidden="1" x14ac:dyDescent="0.2"/>
    <row r="35470" hidden="1" x14ac:dyDescent="0.2"/>
    <row r="35471" hidden="1" x14ac:dyDescent="0.2"/>
    <row r="35472" hidden="1" x14ac:dyDescent="0.2"/>
    <row r="35473" hidden="1" x14ac:dyDescent="0.2"/>
    <row r="35474" hidden="1" x14ac:dyDescent="0.2"/>
    <row r="35475" hidden="1" x14ac:dyDescent="0.2"/>
    <row r="35476" hidden="1" x14ac:dyDescent="0.2"/>
    <row r="35477" hidden="1" x14ac:dyDescent="0.2"/>
    <row r="35478" hidden="1" x14ac:dyDescent="0.2"/>
    <row r="35479" hidden="1" x14ac:dyDescent="0.2"/>
    <row r="35480" hidden="1" x14ac:dyDescent="0.2"/>
    <row r="35481" hidden="1" x14ac:dyDescent="0.2"/>
    <row r="35482" hidden="1" x14ac:dyDescent="0.2"/>
    <row r="35483" hidden="1" x14ac:dyDescent="0.2"/>
    <row r="35484" hidden="1" x14ac:dyDescent="0.2"/>
    <row r="35485" hidden="1" x14ac:dyDescent="0.2"/>
    <row r="35486" hidden="1" x14ac:dyDescent="0.2"/>
    <row r="35487" hidden="1" x14ac:dyDescent="0.2"/>
    <row r="35488" hidden="1" x14ac:dyDescent="0.2"/>
    <row r="35489" hidden="1" x14ac:dyDescent="0.2"/>
    <row r="35490" hidden="1" x14ac:dyDescent="0.2"/>
    <row r="35491" hidden="1" x14ac:dyDescent="0.2"/>
    <row r="35492" hidden="1" x14ac:dyDescent="0.2"/>
    <row r="35493" hidden="1" x14ac:dyDescent="0.2"/>
    <row r="35494" hidden="1" x14ac:dyDescent="0.2"/>
    <row r="35495" hidden="1" x14ac:dyDescent="0.2"/>
    <row r="35496" hidden="1" x14ac:dyDescent="0.2"/>
    <row r="35497" hidden="1" x14ac:dyDescent="0.2"/>
    <row r="35498" hidden="1" x14ac:dyDescent="0.2"/>
    <row r="35499" hidden="1" x14ac:dyDescent="0.2"/>
    <row r="35500" hidden="1" x14ac:dyDescent="0.2"/>
    <row r="35501" hidden="1" x14ac:dyDescent="0.2"/>
    <row r="35502" hidden="1" x14ac:dyDescent="0.2"/>
    <row r="35503" hidden="1" x14ac:dyDescent="0.2"/>
    <row r="35504" hidden="1" x14ac:dyDescent="0.2"/>
    <row r="35505" hidden="1" x14ac:dyDescent="0.2"/>
    <row r="35506" hidden="1" x14ac:dyDescent="0.2"/>
    <row r="35507" hidden="1" x14ac:dyDescent="0.2"/>
    <row r="35508" hidden="1" x14ac:dyDescent="0.2"/>
    <row r="35509" hidden="1" x14ac:dyDescent="0.2"/>
    <row r="35510" hidden="1" x14ac:dyDescent="0.2"/>
    <row r="35511" hidden="1" x14ac:dyDescent="0.2"/>
    <row r="35512" hidden="1" x14ac:dyDescent="0.2"/>
    <row r="35513" hidden="1" x14ac:dyDescent="0.2"/>
    <row r="35514" hidden="1" x14ac:dyDescent="0.2"/>
    <row r="35515" hidden="1" x14ac:dyDescent="0.2"/>
    <row r="35516" hidden="1" x14ac:dyDescent="0.2"/>
    <row r="35517" hidden="1" x14ac:dyDescent="0.2"/>
    <row r="35518" hidden="1" x14ac:dyDescent="0.2"/>
    <row r="35519" hidden="1" x14ac:dyDescent="0.2"/>
    <row r="35520" hidden="1" x14ac:dyDescent="0.2"/>
    <row r="35521" hidden="1" x14ac:dyDescent="0.2"/>
    <row r="35522" hidden="1" x14ac:dyDescent="0.2"/>
    <row r="35523" hidden="1" x14ac:dyDescent="0.2"/>
    <row r="35524" hidden="1" x14ac:dyDescent="0.2"/>
    <row r="35525" hidden="1" x14ac:dyDescent="0.2"/>
    <row r="35526" hidden="1" x14ac:dyDescent="0.2"/>
    <row r="35527" hidden="1" x14ac:dyDescent="0.2"/>
    <row r="35528" hidden="1" x14ac:dyDescent="0.2"/>
    <row r="35529" hidden="1" x14ac:dyDescent="0.2"/>
    <row r="35530" hidden="1" x14ac:dyDescent="0.2"/>
    <row r="35531" hidden="1" x14ac:dyDescent="0.2"/>
    <row r="35532" hidden="1" x14ac:dyDescent="0.2"/>
    <row r="35533" hidden="1" x14ac:dyDescent="0.2"/>
    <row r="35534" hidden="1" x14ac:dyDescent="0.2"/>
    <row r="35535" hidden="1" x14ac:dyDescent="0.2"/>
    <row r="35536" hidden="1" x14ac:dyDescent="0.2"/>
    <row r="35537" hidden="1" x14ac:dyDescent="0.2"/>
    <row r="35538" hidden="1" x14ac:dyDescent="0.2"/>
    <row r="35539" hidden="1" x14ac:dyDescent="0.2"/>
    <row r="35540" hidden="1" x14ac:dyDescent="0.2"/>
    <row r="35541" hidden="1" x14ac:dyDescent="0.2"/>
    <row r="35542" hidden="1" x14ac:dyDescent="0.2"/>
    <row r="35543" hidden="1" x14ac:dyDescent="0.2"/>
    <row r="35544" hidden="1" x14ac:dyDescent="0.2"/>
    <row r="35545" hidden="1" x14ac:dyDescent="0.2"/>
    <row r="35546" hidden="1" x14ac:dyDescent="0.2"/>
    <row r="35547" hidden="1" x14ac:dyDescent="0.2"/>
    <row r="35548" hidden="1" x14ac:dyDescent="0.2"/>
    <row r="35549" hidden="1" x14ac:dyDescent="0.2"/>
    <row r="35550" hidden="1" x14ac:dyDescent="0.2"/>
    <row r="35551" hidden="1" x14ac:dyDescent="0.2"/>
    <row r="35552" hidden="1" x14ac:dyDescent="0.2"/>
    <row r="35553" hidden="1" x14ac:dyDescent="0.2"/>
    <row r="35554" hidden="1" x14ac:dyDescent="0.2"/>
    <row r="35555" hidden="1" x14ac:dyDescent="0.2"/>
    <row r="35556" hidden="1" x14ac:dyDescent="0.2"/>
    <row r="35557" hidden="1" x14ac:dyDescent="0.2"/>
    <row r="35558" hidden="1" x14ac:dyDescent="0.2"/>
    <row r="35559" hidden="1" x14ac:dyDescent="0.2"/>
    <row r="35560" hidden="1" x14ac:dyDescent="0.2"/>
    <row r="35561" hidden="1" x14ac:dyDescent="0.2"/>
    <row r="35562" hidden="1" x14ac:dyDescent="0.2"/>
    <row r="35563" hidden="1" x14ac:dyDescent="0.2"/>
    <row r="35564" hidden="1" x14ac:dyDescent="0.2"/>
    <row r="35565" hidden="1" x14ac:dyDescent="0.2"/>
    <row r="35566" hidden="1" x14ac:dyDescent="0.2"/>
    <row r="35567" hidden="1" x14ac:dyDescent="0.2"/>
    <row r="35568" hidden="1" x14ac:dyDescent="0.2"/>
    <row r="35569" hidden="1" x14ac:dyDescent="0.2"/>
    <row r="35570" hidden="1" x14ac:dyDescent="0.2"/>
    <row r="35571" hidden="1" x14ac:dyDescent="0.2"/>
    <row r="35572" hidden="1" x14ac:dyDescent="0.2"/>
    <row r="35573" hidden="1" x14ac:dyDescent="0.2"/>
    <row r="35574" hidden="1" x14ac:dyDescent="0.2"/>
    <row r="35575" hidden="1" x14ac:dyDescent="0.2"/>
    <row r="35576" hidden="1" x14ac:dyDescent="0.2"/>
    <row r="35577" hidden="1" x14ac:dyDescent="0.2"/>
    <row r="35578" hidden="1" x14ac:dyDescent="0.2"/>
    <row r="35579" hidden="1" x14ac:dyDescent="0.2"/>
    <row r="35580" hidden="1" x14ac:dyDescent="0.2"/>
    <row r="35581" hidden="1" x14ac:dyDescent="0.2"/>
    <row r="35582" hidden="1" x14ac:dyDescent="0.2"/>
    <row r="35583" hidden="1" x14ac:dyDescent="0.2"/>
    <row r="35584" hidden="1" x14ac:dyDescent="0.2"/>
    <row r="35585" hidden="1" x14ac:dyDescent="0.2"/>
    <row r="35586" hidden="1" x14ac:dyDescent="0.2"/>
    <row r="35587" hidden="1" x14ac:dyDescent="0.2"/>
    <row r="35588" hidden="1" x14ac:dyDescent="0.2"/>
    <row r="35589" hidden="1" x14ac:dyDescent="0.2"/>
    <row r="35590" hidden="1" x14ac:dyDescent="0.2"/>
    <row r="35591" hidden="1" x14ac:dyDescent="0.2"/>
    <row r="35592" hidden="1" x14ac:dyDescent="0.2"/>
    <row r="35593" hidden="1" x14ac:dyDescent="0.2"/>
    <row r="35594" hidden="1" x14ac:dyDescent="0.2"/>
    <row r="35595" hidden="1" x14ac:dyDescent="0.2"/>
    <row r="35596" hidden="1" x14ac:dyDescent="0.2"/>
    <row r="35597" hidden="1" x14ac:dyDescent="0.2"/>
    <row r="35598" hidden="1" x14ac:dyDescent="0.2"/>
    <row r="35599" hidden="1" x14ac:dyDescent="0.2"/>
    <row r="35600" hidden="1" x14ac:dyDescent="0.2"/>
    <row r="35601" hidden="1" x14ac:dyDescent="0.2"/>
    <row r="35602" hidden="1" x14ac:dyDescent="0.2"/>
    <row r="35603" hidden="1" x14ac:dyDescent="0.2"/>
    <row r="35604" hidden="1" x14ac:dyDescent="0.2"/>
    <row r="35605" hidden="1" x14ac:dyDescent="0.2"/>
    <row r="35606" hidden="1" x14ac:dyDescent="0.2"/>
    <row r="35607" hidden="1" x14ac:dyDescent="0.2"/>
    <row r="35608" hidden="1" x14ac:dyDescent="0.2"/>
    <row r="35609" hidden="1" x14ac:dyDescent="0.2"/>
    <row r="35610" hidden="1" x14ac:dyDescent="0.2"/>
    <row r="35611" hidden="1" x14ac:dyDescent="0.2"/>
    <row r="35612" hidden="1" x14ac:dyDescent="0.2"/>
    <row r="35613" hidden="1" x14ac:dyDescent="0.2"/>
    <row r="35614" hidden="1" x14ac:dyDescent="0.2"/>
    <row r="35615" hidden="1" x14ac:dyDescent="0.2"/>
    <row r="35616" hidden="1" x14ac:dyDescent="0.2"/>
    <row r="35617" hidden="1" x14ac:dyDescent="0.2"/>
    <row r="35618" hidden="1" x14ac:dyDescent="0.2"/>
    <row r="35619" hidden="1" x14ac:dyDescent="0.2"/>
    <row r="35620" hidden="1" x14ac:dyDescent="0.2"/>
    <row r="35621" hidden="1" x14ac:dyDescent="0.2"/>
    <row r="35622" hidden="1" x14ac:dyDescent="0.2"/>
    <row r="35623" hidden="1" x14ac:dyDescent="0.2"/>
    <row r="35624" hidden="1" x14ac:dyDescent="0.2"/>
    <row r="35625" hidden="1" x14ac:dyDescent="0.2"/>
    <row r="35626" hidden="1" x14ac:dyDescent="0.2"/>
    <row r="35627" hidden="1" x14ac:dyDescent="0.2"/>
    <row r="35628" hidden="1" x14ac:dyDescent="0.2"/>
    <row r="35629" hidden="1" x14ac:dyDescent="0.2"/>
    <row r="35630" hidden="1" x14ac:dyDescent="0.2"/>
    <row r="35631" hidden="1" x14ac:dyDescent="0.2"/>
    <row r="35632" hidden="1" x14ac:dyDescent="0.2"/>
    <row r="35633" hidden="1" x14ac:dyDescent="0.2"/>
    <row r="35634" hidden="1" x14ac:dyDescent="0.2"/>
    <row r="35635" hidden="1" x14ac:dyDescent="0.2"/>
    <row r="35636" hidden="1" x14ac:dyDescent="0.2"/>
    <row r="35637" hidden="1" x14ac:dyDescent="0.2"/>
    <row r="35638" hidden="1" x14ac:dyDescent="0.2"/>
    <row r="35639" hidden="1" x14ac:dyDescent="0.2"/>
    <row r="35640" hidden="1" x14ac:dyDescent="0.2"/>
    <row r="35641" hidden="1" x14ac:dyDescent="0.2"/>
    <row r="35642" hidden="1" x14ac:dyDescent="0.2"/>
    <row r="35643" hidden="1" x14ac:dyDescent="0.2"/>
    <row r="35644" hidden="1" x14ac:dyDescent="0.2"/>
    <row r="35645" hidden="1" x14ac:dyDescent="0.2"/>
    <row r="35646" hidden="1" x14ac:dyDescent="0.2"/>
    <row r="35647" hidden="1" x14ac:dyDescent="0.2"/>
    <row r="35648" hidden="1" x14ac:dyDescent="0.2"/>
    <row r="35649" hidden="1" x14ac:dyDescent="0.2"/>
    <row r="35650" hidden="1" x14ac:dyDescent="0.2"/>
    <row r="35651" hidden="1" x14ac:dyDescent="0.2"/>
    <row r="35652" hidden="1" x14ac:dyDescent="0.2"/>
    <row r="35653" hidden="1" x14ac:dyDescent="0.2"/>
    <row r="35654" hidden="1" x14ac:dyDescent="0.2"/>
    <row r="35655" hidden="1" x14ac:dyDescent="0.2"/>
    <row r="35656" hidden="1" x14ac:dyDescent="0.2"/>
    <row r="35657" hidden="1" x14ac:dyDescent="0.2"/>
    <row r="35658" hidden="1" x14ac:dyDescent="0.2"/>
    <row r="35659" hidden="1" x14ac:dyDescent="0.2"/>
    <row r="35660" hidden="1" x14ac:dyDescent="0.2"/>
    <row r="35661" hidden="1" x14ac:dyDescent="0.2"/>
    <row r="35662" hidden="1" x14ac:dyDescent="0.2"/>
    <row r="35663" hidden="1" x14ac:dyDescent="0.2"/>
    <row r="35664" hidden="1" x14ac:dyDescent="0.2"/>
    <row r="35665" hidden="1" x14ac:dyDescent="0.2"/>
    <row r="35666" hidden="1" x14ac:dyDescent="0.2"/>
    <row r="35667" hidden="1" x14ac:dyDescent="0.2"/>
    <row r="35668" hidden="1" x14ac:dyDescent="0.2"/>
    <row r="35669" hidden="1" x14ac:dyDescent="0.2"/>
    <row r="35670" hidden="1" x14ac:dyDescent="0.2"/>
    <row r="35671" hidden="1" x14ac:dyDescent="0.2"/>
    <row r="35672" hidden="1" x14ac:dyDescent="0.2"/>
    <row r="35673" hidden="1" x14ac:dyDescent="0.2"/>
    <row r="35674" hidden="1" x14ac:dyDescent="0.2"/>
    <row r="35675" hidden="1" x14ac:dyDescent="0.2"/>
    <row r="35676" hidden="1" x14ac:dyDescent="0.2"/>
    <row r="35677" hidden="1" x14ac:dyDescent="0.2"/>
    <row r="35678" hidden="1" x14ac:dyDescent="0.2"/>
    <row r="35679" hidden="1" x14ac:dyDescent="0.2"/>
    <row r="35680" hidden="1" x14ac:dyDescent="0.2"/>
    <row r="35681" hidden="1" x14ac:dyDescent="0.2"/>
    <row r="35682" hidden="1" x14ac:dyDescent="0.2"/>
    <row r="35683" hidden="1" x14ac:dyDescent="0.2"/>
    <row r="35684" hidden="1" x14ac:dyDescent="0.2"/>
    <row r="35685" hidden="1" x14ac:dyDescent="0.2"/>
    <row r="35686" hidden="1" x14ac:dyDescent="0.2"/>
    <row r="35687" hidden="1" x14ac:dyDescent="0.2"/>
    <row r="35688" hidden="1" x14ac:dyDescent="0.2"/>
    <row r="35689" hidden="1" x14ac:dyDescent="0.2"/>
    <row r="35690" hidden="1" x14ac:dyDescent="0.2"/>
    <row r="35691" hidden="1" x14ac:dyDescent="0.2"/>
    <row r="35692" hidden="1" x14ac:dyDescent="0.2"/>
    <row r="35693" hidden="1" x14ac:dyDescent="0.2"/>
    <row r="35694" hidden="1" x14ac:dyDescent="0.2"/>
    <row r="35695" hidden="1" x14ac:dyDescent="0.2"/>
    <row r="35696" hidden="1" x14ac:dyDescent="0.2"/>
    <row r="35697" hidden="1" x14ac:dyDescent="0.2"/>
    <row r="35698" hidden="1" x14ac:dyDescent="0.2"/>
    <row r="35699" hidden="1" x14ac:dyDescent="0.2"/>
    <row r="35700" hidden="1" x14ac:dyDescent="0.2"/>
    <row r="35701" hidden="1" x14ac:dyDescent="0.2"/>
    <row r="35702" hidden="1" x14ac:dyDescent="0.2"/>
    <row r="35703" hidden="1" x14ac:dyDescent="0.2"/>
    <row r="35704" hidden="1" x14ac:dyDescent="0.2"/>
    <row r="35705" hidden="1" x14ac:dyDescent="0.2"/>
    <row r="35706" hidden="1" x14ac:dyDescent="0.2"/>
    <row r="35707" hidden="1" x14ac:dyDescent="0.2"/>
    <row r="35708" hidden="1" x14ac:dyDescent="0.2"/>
    <row r="35709" hidden="1" x14ac:dyDescent="0.2"/>
    <row r="35710" hidden="1" x14ac:dyDescent="0.2"/>
    <row r="35711" hidden="1" x14ac:dyDescent="0.2"/>
    <row r="35712" hidden="1" x14ac:dyDescent="0.2"/>
    <row r="35713" hidden="1" x14ac:dyDescent="0.2"/>
    <row r="35714" hidden="1" x14ac:dyDescent="0.2"/>
    <row r="35715" hidden="1" x14ac:dyDescent="0.2"/>
    <row r="35716" hidden="1" x14ac:dyDescent="0.2"/>
    <row r="35717" hidden="1" x14ac:dyDescent="0.2"/>
    <row r="35718" hidden="1" x14ac:dyDescent="0.2"/>
    <row r="35719" hidden="1" x14ac:dyDescent="0.2"/>
    <row r="35720" hidden="1" x14ac:dyDescent="0.2"/>
    <row r="35721" hidden="1" x14ac:dyDescent="0.2"/>
    <row r="35722" hidden="1" x14ac:dyDescent="0.2"/>
    <row r="35723" hidden="1" x14ac:dyDescent="0.2"/>
    <row r="35724" hidden="1" x14ac:dyDescent="0.2"/>
    <row r="35725" hidden="1" x14ac:dyDescent="0.2"/>
    <row r="35726" hidden="1" x14ac:dyDescent="0.2"/>
    <row r="35727" hidden="1" x14ac:dyDescent="0.2"/>
    <row r="35728" hidden="1" x14ac:dyDescent="0.2"/>
    <row r="35729" hidden="1" x14ac:dyDescent="0.2"/>
    <row r="35730" hidden="1" x14ac:dyDescent="0.2"/>
    <row r="35731" hidden="1" x14ac:dyDescent="0.2"/>
    <row r="35732" hidden="1" x14ac:dyDescent="0.2"/>
    <row r="35733" hidden="1" x14ac:dyDescent="0.2"/>
    <row r="35734" hidden="1" x14ac:dyDescent="0.2"/>
    <row r="35735" hidden="1" x14ac:dyDescent="0.2"/>
    <row r="35736" hidden="1" x14ac:dyDescent="0.2"/>
    <row r="35737" hidden="1" x14ac:dyDescent="0.2"/>
    <row r="35738" hidden="1" x14ac:dyDescent="0.2"/>
    <row r="35739" hidden="1" x14ac:dyDescent="0.2"/>
    <row r="35740" hidden="1" x14ac:dyDescent="0.2"/>
    <row r="35741" hidden="1" x14ac:dyDescent="0.2"/>
    <row r="35742" hidden="1" x14ac:dyDescent="0.2"/>
    <row r="35743" hidden="1" x14ac:dyDescent="0.2"/>
    <row r="35744" hidden="1" x14ac:dyDescent="0.2"/>
    <row r="35745" hidden="1" x14ac:dyDescent="0.2"/>
    <row r="35746" hidden="1" x14ac:dyDescent="0.2"/>
    <row r="35747" hidden="1" x14ac:dyDescent="0.2"/>
    <row r="35748" hidden="1" x14ac:dyDescent="0.2"/>
    <row r="35749" hidden="1" x14ac:dyDescent="0.2"/>
    <row r="35750" hidden="1" x14ac:dyDescent="0.2"/>
    <row r="35751" hidden="1" x14ac:dyDescent="0.2"/>
    <row r="35752" hidden="1" x14ac:dyDescent="0.2"/>
    <row r="35753" hidden="1" x14ac:dyDescent="0.2"/>
    <row r="35754" hidden="1" x14ac:dyDescent="0.2"/>
    <row r="35755" hidden="1" x14ac:dyDescent="0.2"/>
    <row r="35756" hidden="1" x14ac:dyDescent="0.2"/>
    <row r="35757" hidden="1" x14ac:dyDescent="0.2"/>
    <row r="35758" hidden="1" x14ac:dyDescent="0.2"/>
    <row r="35759" hidden="1" x14ac:dyDescent="0.2"/>
    <row r="35760" hidden="1" x14ac:dyDescent="0.2"/>
    <row r="35761" hidden="1" x14ac:dyDescent="0.2"/>
    <row r="35762" hidden="1" x14ac:dyDescent="0.2"/>
    <row r="35763" hidden="1" x14ac:dyDescent="0.2"/>
    <row r="35764" hidden="1" x14ac:dyDescent="0.2"/>
    <row r="35765" hidden="1" x14ac:dyDescent="0.2"/>
    <row r="35766" hidden="1" x14ac:dyDescent="0.2"/>
    <row r="35767" hidden="1" x14ac:dyDescent="0.2"/>
    <row r="35768" hidden="1" x14ac:dyDescent="0.2"/>
    <row r="35769" hidden="1" x14ac:dyDescent="0.2"/>
    <row r="35770" hidden="1" x14ac:dyDescent="0.2"/>
    <row r="35771" hidden="1" x14ac:dyDescent="0.2"/>
    <row r="35772" hidden="1" x14ac:dyDescent="0.2"/>
    <row r="35773" hidden="1" x14ac:dyDescent="0.2"/>
    <row r="35774" hidden="1" x14ac:dyDescent="0.2"/>
    <row r="35775" hidden="1" x14ac:dyDescent="0.2"/>
    <row r="35776" hidden="1" x14ac:dyDescent="0.2"/>
    <row r="35777" hidden="1" x14ac:dyDescent="0.2"/>
    <row r="35778" hidden="1" x14ac:dyDescent="0.2"/>
    <row r="35779" hidden="1" x14ac:dyDescent="0.2"/>
    <row r="35780" hidden="1" x14ac:dyDescent="0.2"/>
    <row r="35781" hidden="1" x14ac:dyDescent="0.2"/>
    <row r="35782" hidden="1" x14ac:dyDescent="0.2"/>
    <row r="35783" hidden="1" x14ac:dyDescent="0.2"/>
    <row r="35784" hidden="1" x14ac:dyDescent="0.2"/>
    <row r="35785" hidden="1" x14ac:dyDescent="0.2"/>
    <row r="35786" hidden="1" x14ac:dyDescent="0.2"/>
    <row r="35787" hidden="1" x14ac:dyDescent="0.2"/>
    <row r="35788" hidden="1" x14ac:dyDescent="0.2"/>
    <row r="35789" hidden="1" x14ac:dyDescent="0.2"/>
    <row r="35790" hidden="1" x14ac:dyDescent="0.2"/>
    <row r="35791" hidden="1" x14ac:dyDescent="0.2"/>
    <row r="35792" hidden="1" x14ac:dyDescent="0.2"/>
    <row r="35793" hidden="1" x14ac:dyDescent="0.2"/>
    <row r="35794" hidden="1" x14ac:dyDescent="0.2"/>
    <row r="35795" hidden="1" x14ac:dyDescent="0.2"/>
    <row r="35796" hidden="1" x14ac:dyDescent="0.2"/>
    <row r="35797" hidden="1" x14ac:dyDescent="0.2"/>
    <row r="35798" hidden="1" x14ac:dyDescent="0.2"/>
    <row r="35799" hidden="1" x14ac:dyDescent="0.2"/>
    <row r="35800" hidden="1" x14ac:dyDescent="0.2"/>
    <row r="35801" hidden="1" x14ac:dyDescent="0.2"/>
    <row r="35802" hidden="1" x14ac:dyDescent="0.2"/>
    <row r="35803" hidden="1" x14ac:dyDescent="0.2"/>
    <row r="35804" hidden="1" x14ac:dyDescent="0.2"/>
    <row r="35805" hidden="1" x14ac:dyDescent="0.2"/>
    <row r="35806" hidden="1" x14ac:dyDescent="0.2"/>
    <row r="35807" hidden="1" x14ac:dyDescent="0.2"/>
    <row r="35808" hidden="1" x14ac:dyDescent="0.2"/>
    <row r="35809" hidden="1" x14ac:dyDescent="0.2"/>
    <row r="35810" hidden="1" x14ac:dyDescent="0.2"/>
    <row r="35811" hidden="1" x14ac:dyDescent="0.2"/>
    <row r="35812" hidden="1" x14ac:dyDescent="0.2"/>
    <row r="35813" hidden="1" x14ac:dyDescent="0.2"/>
    <row r="35814" hidden="1" x14ac:dyDescent="0.2"/>
    <row r="35815" hidden="1" x14ac:dyDescent="0.2"/>
    <row r="35816" hidden="1" x14ac:dyDescent="0.2"/>
    <row r="35817" hidden="1" x14ac:dyDescent="0.2"/>
    <row r="35818" hidden="1" x14ac:dyDescent="0.2"/>
    <row r="35819" hidden="1" x14ac:dyDescent="0.2"/>
    <row r="35820" hidden="1" x14ac:dyDescent="0.2"/>
    <row r="35821" hidden="1" x14ac:dyDescent="0.2"/>
    <row r="35822" hidden="1" x14ac:dyDescent="0.2"/>
    <row r="35823" hidden="1" x14ac:dyDescent="0.2"/>
    <row r="35824" hidden="1" x14ac:dyDescent="0.2"/>
    <row r="35825" hidden="1" x14ac:dyDescent="0.2"/>
    <row r="35826" hidden="1" x14ac:dyDescent="0.2"/>
    <row r="35827" hidden="1" x14ac:dyDescent="0.2"/>
    <row r="35828" hidden="1" x14ac:dyDescent="0.2"/>
    <row r="35829" hidden="1" x14ac:dyDescent="0.2"/>
    <row r="35830" hidden="1" x14ac:dyDescent="0.2"/>
    <row r="35831" hidden="1" x14ac:dyDescent="0.2"/>
    <row r="35832" hidden="1" x14ac:dyDescent="0.2"/>
    <row r="35833" hidden="1" x14ac:dyDescent="0.2"/>
    <row r="35834" hidden="1" x14ac:dyDescent="0.2"/>
    <row r="35835" hidden="1" x14ac:dyDescent="0.2"/>
    <row r="35836" hidden="1" x14ac:dyDescent="0.2"/>
    <row r="35837" hidden="1" x14ac:dyDescent="0.2"/>
    <row r="35838" hidden="1" x14ac:dyDescent="0.2"/>
    <row r="35839" hidden="1" x14ac:dyDescent="0.2"/>
    <row r="35840" hidden="1" x14ac:dyDescent="0.2"/>
    <row r="35841" hidden="1" x14ac:dyDescent="0.2"/>
    <row r="35842" hidden="1" x14ac:dyDescent="0.2"/>
    <row r="35843" hidden="1" x14ac:dyDescent="0.2"/>
    <row r="35844" hidden="1" x14ac:dyDescent="0.2"/>
    <row r="35845" hidden="1" x14ac:dyDescent="0.2"/>
    <row r="35846" hidden="1" x14ac:dyDescent="0.2"/>
    <row r="35847" hidden="1" x14ac:dyDescent="0.2"/>
    <row r="35848" hidden="1" x14ac:dyDescent="0.2"/>
    <row r="35849" hidden="1" x14ac:dyDescent="0.2"/>
    <row r="35850" hidden="1" x14ac:dyDescent="0.2"/>
    <row r="35851" hidden="1" x14ac:dyDescent="0.2"/>
    <row r="35852" hidden="1" x14ac:dyDescent="0.2"/>
    <row r="35853" hidden="1" x14ac:dyDescent="0.2"/>
    <row r="35854" hidden="1" x14ac:dyDescent="0.2"/>
    <row r="35855" hidden="1" x14ac:dyDescent="0.2"/>
    <row r="35856" hidden="1" x14ac:dyDescent="0.2"/>
    <row r="35857" hidden="1" x14ac:dyDescent="0.2"/>
    <row r="35858" hidden="1" x14ac:dyDescent="0.2"/>
    <row r="35859" hidden="1" x14ac:dyDescent="0.2"/>
    <row r="35860" hidden="1" x14ac:dyDescent="0.2"/>
    <row r="35861" hidden="1" x14ac:dyDescent="0.2"/>
    <row r="35862" hidden="1" x14ac:dyDescent="0.2"/>
    <row r="35863" hidden="1" x14ac:dyDescent="0.2"/>
    <row r="35864" hidden="1" x14ac:dyDescent="0.2"/>
    <row r="35865" hidden="1" x14ac:dyDescent="0.2"/>
    <row r="35866" hidden="1" x14ac:dyDescent="0.2"/>
    <row r="35867" hidden="1" x14ac:dyDescent="0.2"/>
    <row r="35868" hidden="1" x14ac:dyDescent="0.2"/>
    <row r="35869" hidden="1" x14ac:dyDescent="0.2"/>
    <row r="35870" hidden="1" x14ac:dyDescent="0.2"/>
    <row r="35871" hidden="1" x14ac:dyDescent="0.2"/>
    <row r="35872" hidden="1" x14ac:dyDescent="0.2"/>
    <row r="35873" hidden="1" x14ac:dyDescent="0.2"/>
    <row r="35874" hidden="1" x14ac:dyDescent="0.2"/>
    <row r="35875" hidden="1" x14ac:dyDescent="0.2"/>
    <row r="35876" hidden="1" x14ac:dyDescent="0.2"/>
    <row r="35877" hidden="1" x14ac:dyDescent="0.2"/>
    <row r="35878" hidden="1" x14ac:dyDescent="0.2"/>
    <row r="35879" hidden="1" x14ac:dyDescent="0.2"/>
    <row r="35880" hidden="1" x14ac:dyDescent="0.2"/>
    <row r="35881" hidden="1" x14ac:dyDescent="0.2"/>
    <row r="35882" hidden="1" x14ac:dyDescent="0.2"/>
    <row r="35883" hidden="1" x14ac:dyDescent="0.2"/>
    <row r="35884" hidden="1" x14ac:dyDescent="0.2"/>
    <row r="35885" hidden="1" x14ac:dyDescent="0.2"/>
    <row r="35886" hidden="1" x14ac:dyDescent="0.2"/>
    <row r="35887" hidden="1" x14ac:dyDescent="0.2"/>
    <row r="35888" hidden="1" x14ac:dyDescent="0.2"/>
    <row r="35889" hidden="1" x14ac:dyDescent="0.2"/>
    <row r="35890" hidden="1" x14ac:dyDescent="0.2"/>
    <row r="35891" hidden="1" x14ac:dyDescent="0.2"/>
    <row r="35892" hidden="1" x14ac:dyDescent="0.2"/>
    <row r="35893" hidden="1" x14ac:dyDescent="0.2"/>
    <row r="35894" hidden="1" x14ac:dyDescent="0.2"/>
    <row r="35895" hidden="1" x14ac:dyDescent="0.2"/>
    <row r="35896" hidden="1" x14ac:dyDescent="0.2"/>
    <row r="35897" hidden="1" x14ac:dyDescent="0.2"/>
    <row r="35898" hidden="1" x14ac:dyDescent="0.2"/>
    <row r="35899" hidden="1" x14ac:dyDescent="0.2"/>
    <row r="35900" hidden="1" x14ac:dyDescent="0.2"/>
    <row r="35901" hidden="1" x14ac:dyDescent="0.2"/>
    <row r="35902" hidden="1" x14ac:dyDescent="0.2"/>
    <row r="35903" hidden="1" x14ac:dyDescent="0.2"/>
    <row r="35904" hidden="1" x14ac:dyDescent="0.2"/>
    <row r="35905" hidden="1" x14ac:dyDescent="0.2"/>
    <row r="35906" hidden="1" x14ac:dyDescent="0.2"/>
    <row r="35907" hidden="1" x14ac:dyDescent="0.2"/>
    <row r="35908" hidden="1" x14ac:dyDescent="0.2"/>
    <row r="35909" hidden="1" x14ac:dyDescent="0.2"/>
    <row r="35910" hidden="1" x14ac:dyDescent="0.2"/>
    <row r="35911" hidden="1" x14ac:dyDescent="0.2"/>
    <row r="35912" hidden="1" x14ac:dyDescent="0.2"/>
    <row r="35913" hidden="1" x14ac:dyDescent="0.2"/>
    <row r="35914" hidden="1" x14ac:dyDescent="0.2"/>
    <row r="35915" hidden="1" x14ac:dyDescent="0.2"/>
    <row r="35916" hidden="1" x14ac:dyDescent="0.2"/>
    <row r="35917" hidden="1" x14ac:dyDescent="0.2"/>
    <row r="35918" hidden="1" x14ac:dyDescent="0.2"/>
    <row r="35919" hidden="1" x14ac:dyDescent="0.2"/>
    <row r="35920" hidden="1" x14ac:dyDescent="0.2"/>
    <row r="35921" hidden="1" x14ac:dyDescent="0.2"/>
    <row r="35922" hidden="1" x14ac:dyDescent="0.2"/>
    <row r="35923" hidden="1" x14ac:dyDescent="0.2"/>
    <row r="35924" hidden="1" x14ac:dyDescent="0.2"/>
    <row r="35925" hidden="1" x14ac:dyDescent="0.2"/>
    <row r="35926" hidden="1" x14ac:dyDescent="0.2"/>
    <row r="35927" hidden="1" x14ac:dyDescent="0.2"/>
    <row r="35928" hidden="1" x14ac:dyDescent="0.2"/>
    <row r="35929" hidden="1" x14ac:dyDescent="0.2"/>
    <row r="35930" hidden="1" x14ac:dyDescent="0.2"/>
    <row r="35931" hidden="1" x14ac:dyDescent="0.2"/>
    <row r="35932" hidden="1" x14ac:dyDescent="0.2"/>
    <row r="35933" hidden="1" x14ac:dyDescent="0.2"/>
    <row r="35934" hidden="1" x14ac:dyDescent="0.2"/>
    <row r="35935" hidden="1" x14ac:dyDescent="0.2"/>
    <row r="35936" hidden="1" x14ac:dyDescent="0.2"/>
    <row r="35937" hidden="1" x14ac:dyDescent="0.2"/>
    <row r="35938" hidden="1" x14ac:dyDescent="0.2"/>
    <row r="35939" hidden="1" x14ac:dyDescent="0.2"/>
    <row r="35940" hidden="1" x14ac:dyDescent="0.2"/>
    <row r="35941" hidden="1" x14ac:dyDescent="0.2"/>
    <row r="35942" hidden="1" x14ac:dyDescent="0.2"/>
    <row r="35943" hidden="1" x14ac:dyDescent="0.2"/>
    <row r="35944" hidden="1" x14ac:dyDescent="0.2"/>
    <row r="35945" hidden="1" x14ac:dyDescent="0.2"/>
    <row r="35946" hidden="1" x14ac:dyDescent="0.2"/>
    <row r="35947" hidden="1" x14ac:dyDescent="0.2"/>
    <row r="35948" hidden="1" x14ac:dyDescent="0.2"/>
    <row r="35949" hidden="1" x14ac:dyDescent="0.2"/>
    <row r="35950" hidden="1" x14ac:dyDescent="0.2"/>
    <row r="35951" hidden="1" x14ac:dyDescent="0.2"/>
    <row r="35952" hidden="1" x14ac:dyDescent="0.2"/>
    <row r="35953" hidden="1" x14ac:dyDescent="0.2"/>
    <row r="35954" hidden="1" x14ac:dyDescent="0.2"/>
    <row r="35955" hidden="1" x14ac:dyDescent="0.2"/>
    <row r="35956" hidden="1" x14ac:dyDescent="0.2"/>
    <row r="35957" hidden="1" x14ac:dyDescent="0.2"/>
    <row r="35958" hidden="1" x14ac:dyDescent="0.2"/>
    <row r="35959" hidden="1" x14ac:dyDescent="0.2"/>
    <row r="35960" hidden="1" x14ac:dyDescent="0.2"/>
    <row r="35961" hidden="1" x14ac:dyDescent="0.2"/>
    <row r="35962" hidden="1" x14ac:dyDescent="0.2"/>
    <row r="35963" hidden="1" x14ac:dyDescent="0.2"/>
    <row r="35964" hidden="1" x14ac:dyDescent="0.2"/>
    <row r="35965" hidden="1" x14ac:dyDescent="0.2"/>
    <row r="35966" hidden="1" x14ac:dyDescent="0.2"/>
    <row r="35967" hidden="1" x14ac:dyDescent="0.2"/>
    <row r="35968" hidden="1" x14ac:dyDescent="0.2"/>
    <row r="35969" hidden="1" x14ac:dyDescent="0.2"/>
    <row r="35970" hidden="1" x14ac:dyDescent="0.2"/>
    <row r="35971" hidden="1" x14ac:dyDescent="0.2"/>
    <row r="35972" hidden="1" x14ac:dyDescent="0.2"/>
    <row r="35973" hidden="1" x14ac:dyDescent="0.2"/>
    <row r="35974" hidden="1" x14ac:dyDescent="0.2"/>
    <row r="35975" hidden="1" x14ac:dyDescent="0.2"/>
    <row r="35976" hidden="1" x14ac:dyDescent="0.2"/>
    <row r="35977" hidden="1" x14ac:dyDescent="0.2"/>
    <row r="35978" hidden="1" x14ac:dyDescent="0.2"/>
    <row r="35979" hidden="1" x14ac:dyDescent="0.2"/>
    <row r="35980" hidden="1" x14ac:dyDescent="0.2"/>
    <row r="35981" hidden="1" x14ac:dyDescent="0.2"/>
    <row r="35982" hidden="1" x14ac:dyDescent="0.2"/>
    <row r="35983" hidden="1" x14ac:dyDescent="0.2"/>
    <row r="35984" hidden="1" x14ac:dyDescent="0.2"/>
    <row r="35985" hidden="1" x14ac:dyDescent="0.2"/>
    <row r="35986" hidden="1" x14ac:dyDescent="0.2"/>
    <row r="35987" hidden="1" x14ac:dyDescent="0.2"/>
    <row r="35988" hidden="1" x14ac:dyDescent="0.2"/>
    <row r="35989" hidden="1" x14ac:dyDescent="0.2"/>
    <row r="35990" hidden="1" x14ac:dyDescent="0.2"/>
    <row r="35991" hidden="1" x14ac:dyDescent="0.2"/>
    <row r="35992" hidden="1" x14ac:dyDescent="0.2"/>
    <row r="35993" hidden="1" x14ac:dyDescent="0.2"/>
    <row r="35994" hidden="1" x14ac:dyDescent="0.2"/>
    <row r="35995" hidden="1" x14ac:dyDescent="0.2"/>
    <row r="35996" hidden="1" x14ac:dyDescent="0.2"/>
    <row r="35997" hidden="1" x14ac:dyDescent="0.2"/>
    <row r="35998" hidden="1" x14ac:dyDescent="0.2"/>
    <row r="35999" hidden="1" x14ac:dyDescent="0.2"/>
    <row r="36000" hidden="1" x14ac:dyDescent="0.2"/>
    <row r="36001" hidden="1" x14ac:dyDescent="0.2"/>
    <row r="36002" hidden="1" x14ac:dyDescent="0.2"/>
    <row r="36003" hidden="1" x14ac:dyDescent="0.2"/>
    <row r="36004" hidden="1" x14ac:dyDescent="0.2"/>
    <row r="36005" hidden="1" x14ac:dyDescent="0.2"/>
    <row r="36006" hidden="1" x14ac:dyDescent="0.2"/>
    <row r="36007" hidden="1" x14ac:dyDescent="0.2"/>
    <row r="36008" hidden="1" x14ac:dyDescent="0.2"/>
    <row r="36009" hidden="1" x14ac:dyDescent="0.2"/>
    <row r="36010" hidden="1" x14ac:dyDescent="0.2"/>
    <row r="36011" hidden="1" x14ac:dyDescent="0.2"/>
    <row r="36012" hidden="1" x14ac:dyDescent="0.2"/>
    <row r="36013" hidden="1" x14ac:dyDescent="0.2"/>
    <row r="36014" hidden="1" x14ac:dyDescent="0.2"/>
    <row r="36015" hidden="1" x14ac:dyDescent="0.2"/>
    <row r="36016" hidden="1" x14ac:dyDescent="0.2"/>
    <row r="36017" hidden="1" x14ac:dyDescent="0.2"/>
    <row r="36018" hidden="1" x14ac:dyDescent="0.2"/>
    <row r="36019" hidden="1" x14ac:dyDescent="0.2"/>
    <row r="36020" hidden="1" x14ac:dyDescent="0.2"/>
    <row r="36021" hidden="1" x14ac:dyDescent="0.2"/>
    <row r="36022" hidden="1" x14ac:dyDescent="0.2"/>
    <row r="36023" hidden="1" x14ac:dyDescent="0.2"/>
    <row r="36024" hidden="1" x14ac:dyDescent="0.2"/>
    <row r="36025" hidden="1" x14ac:dyDescent="0.2"/>
    <row r="36026" hidden="1" x14ac:dyDescent="0.2"/>
    <row r="36027" hidden="1" x14ac:dyDescent="0.2"/>
    <row r="36028" hidden="1" x14ac:dyDescent="0.2"/>
    <row r="36029" hidden="1" x14ac:dyDescent="0.2"/>
    <row r="36030" hidden="1" x14ac:dyDescent="0.2"/>
    <row r="36031" hidden="1" x14ac:dyDescent="0.2"/>
    <row r="36032" hidden="1" x14ac:dyDescent="0.2"/>
    <row r="36033" hidden="1" x14ac:dyDescent="0.2"/>
    <row r="36034" hidden="1" x14ac:dyDescent="0.2"/>
    <row r="36035" hidden="1" x14ac:dyDescent="0.2"/>
    <row r="36036" hidden="1" x14ac:dyDescent="0.2"/>
    <row r="36037" hidden="1" x14ac:dyDescent="0.2"/>
    <row r="36038" hidden="1" x14ac:dyDescent="0.2"/>
    <row r="36039" hidden="1" x14ac:dyDescent="0.2"/>
    <row r="36040" hidden="1" x14ac:dyDescent="0.2"/>
    <row r="36041" hidden="1" x14ac:dyDescent="0.2"/>
    <row r="36042" hidden="1" x14ac:dyDescent="0.2"/>
    <row r="36043" hidden="1" x14ac:dyDescent="0.2"/>
    <row r="36044" hidden="1" x14ac:dyDescent="0.2"/>
    <row r="36045" hidden="1" x14ac:dyDescent="0.2"/>
    <row r="36046" hidden="1" x14ac:dyDescent="0.2"/>
    <row r="36047" hidden="1" x14ac:dyDescent="0.2"/>
    <row r="36048" hidden="1" x14ac:dyDescent="0.2"/>
    <row r="36049" hidden="1" x14ac:dyDescent="0.2"/>
    <row r="36050" hidden="1" x14ac:dyDescent="0.2"/>
    <row r="36051" hidden="1" x14ac:dyDescent="0.2"/>
    <row r="36052" hidden="1" x14ac:dyDescent="0.2"/>
    <row r="36053" hidden="1" x14ac:dyDescent="0.2"/>
    <row r="36054" hidden="1" x14ac:dyDescent="0.2"/>
    <row r="36055" hidden="1" x14ac:dyDescent="0.2"/>
    <row r="36056" hidden="1" x14ac:dyDescent="0.2"/>
  </sheetData>
  <sheetProtection selectLockedCells="1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headerFooter>
    <oddFooter>&amp;C&amp;P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2</vt:i4>
      </vt:variant>
    </vt:vector>
  </HeadingPairs>
  <TitlesOfParts>
    <vt:vector size="6" baseType="lpstr">
      <vt:lpstr>AMIF MNZ</vt:lpstr>
      <vt:lpstr>AMIF POLICIJA</vt:lpstr>
      <vt:lpstr>ISF MEJE</vt:lpstr>
      <vt:lpstr>ISFP</vt:lpstr>
      <vt:lpstr>'ISF MEJE'!Področje_tiskanja</vt:lpstr>
      <vt:lpstr>'ISF MEJE'!Tiskanje_naslovov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2020-06-23T08:33:13Z</cp:lastPrinted>
  <dcterms:created xsi:type="dcterms:W3CDTF">2017-02-15T08:56:09Z</dcterms:created>
  <dcterms:modified xsi:type="dcterms:W3CDTF">2023-04-24T08:05:13Z</dcterms:modified>
</cp:coreProperties>
</file>