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0" windowWidth="28800" windowHeight="13770" firstSheet="3" activeTab="3"/>
  </bookViews>
  <sheets>
    <sheet name="AMIF MNZ" sheetId="3" state="hidden" r:id="rId1"/>
    <sheet name="AMIF POLICIJA" sheetId="4" state="hidden" r:id="rId2"/>
    <sheet name="ISF MEJE" sheetId="5" state="hidden" r:id="rId3"/>
    <sheet name="ISFP" sheetId="1" r:id="rId4"/>
    <sheet name="List1" sheetId="6" r:id="rId5"/>
  </sheets>
  <definedNames>
    <definedName name="_xlnm.Print_Titles" localSheetId="3">ISFP!$3:$3</definedName>
  </definedNames>
  <calcPr calcId="162913"/>
</workbook>
</file>

<file path=xl/calcChain.xml><?xml version="1.0" encoding="utf-8"?>
<calcChain xmlns="http://schemas.openxmlformats.org/spreadsheetml/2006/main">
  <c r="M130" i="1" l="1"/>
  <c r="M129" i="1" s="1"/>
  <c r="M128" i="1" s="1"/>
  <c r="G117" i="1"/>
  <c r="I117" i="1"/>
  <c r="I116" i="1"/>
  <c r="J117" i="1"/>
  <c r="K117" i="1"/>
  <c r="L117" i="1"/>
  <c r="M117" i="1"/>
  <c r="N117" i="1"/>
  <c r="N116" i="1" s="1"/>
  <c r="H129" i="1"/>
  <c r="H128" i="1" s="1"/>
  <c r="I129" i="1"/>
  <c r="I128" i="1"/>
  <c r="J129" i="1"/>
  <c r="J128" i="1"/>
  <c r="K129" i="1"/>
  <c r="K128" i="1" s="1"/>
  <c r="L129" i="1"/>
  <c r="L128" i="1"/>
  <c r="N129" i="1"/>
  <c r="N128" i="1"/>
  <c r="F131" i="1"/>
  <c r="G131" i="1" s="1"/>
  <c r="I121" i="1"/>
  <c r="K121" i="1"/>
  <c r="K116" i="1" s="1"/>
  <c r="L121" i="1"/>
  <c r="M121" i="1"/>
  <c r="N121" i="1"/>
  <c r="F118" i="1"/>
  <c r="F117" i="1"/>
  <c r="F127" i="1"/>
  <c r="G127" i="1" s="1"/>
  <c r="G126" i="1" s="1"/>
  <c r="N126" i="1"/>
  <c r="N123" i="1"/>
  <c r="M126" i="1"/>
  <c r="L126" i="1"/>
  <c r="L123" i="1"/>
  <c r="K126" i="1"/>
  <c r="K123" i="1" s="1"/>
  <c r="J126" i="1"/>
  <c r="J123" i="1" s="1"/>
  <c r="I126" i="1"/>
  <c r="F125" i="1"/>
  <c r="G125" i="1"/>
  <c r="G124" i="1"/>
  <c r="N124" i="1"/>
  <c r="M124" i="1"/>
  <c r="M123" i="1" s="1"/>
  <c r="L124" i="1"/>
  <c r="K124" i="1"/>
  <c r="J124" i="1"/>
  <c r="I124" i="1"/>
  <c r="I123" i="1" s="1"/>
  <c r="F122" i="1"/>
  <c r="J119" i="1"/>
  <c r="N119" i="1"/>
  <c r="M119" i="1"/>
  <c r="L119" i="1"/>
  <c r="K119" i="1"/>
  <c r="I119" i="1"/>
  <c r="F115" i="1"/>
  <c r="G115" i="1"/>
  <c r="G114" i="1" s="1"/>
  <c r="G104" i="1" s="1"/>
  <c r="N114" i="1"/>
  <c r="M114" i="1"/>
  <c r="L114" i="1"/>
  <c r="K114" i="1"/>
  <c r="J114" i="1"/>
  <c r="I114" i="1"/>
  <c r="K112" i="1"/>
  <c r="I112" i="1"/>
  <c r="N112" i="1"/>
  <c r="M112" i="1"/>
  <c r="L112" i="1"/>
  <c r="J112" i="1"/>
  <c r="F111" i="1"/>
  <c r="F110" i="1"/>
  <c r="N110" i="1"/>
  <c r="M110" i="1"/>
  <c r="L110" i="1"/>
  <c r="K110" i="1"/>
  <c r="K104" i="1" s="1"/>
  <c r="J110" i="1"/>
  <c r="I110" i="1"/>
  <c r="I108" i="1"/>
  <c r="N108" i="1"/>
  <c r="M108" i="1"/>
  <c r="L108" i="1"/>
  <c r="L104" i="1" s="1"/>
  <c r="K108" i="1"/>
  <c r="J108" i="1"/>
  <c r="F107" i="1"/>
  <c r="F106" i="1"/>
  <c r="H106" i="1"/>
  <c r="H105" i="1" s="1"/>
  <c r="N105" i="1"/>
  <c r="N104" i="1" s="1"/>
  <c r="N86" i="1" s="1"/>
  <c r="M105" i="1"/>
  <c r="M104" i="1" s="1"/>
  <c r="L105" i="1"/>
  <c r="K105" i="1"/>
  <c r="I105" i="1"/>
  <c r="F103" i="1"/>
  <c r="H103" i="1" s="1"/>
  <c r="H102" i="1" s="1"/>
  <c r="H101" i="1" s="1"/>
  <c r="N102" i="1"/>
  <c r="N101" i="1"/>
  <c r="M102" i="1"/>
  <c r="M101" i="1" s="1"/>
  <c r="L102" i="1"/>
  <c r="L101" i="1"/>
  <c r="K102" i="1"/>
  <c r="K101" i="1"/>
  <c r="K86" i="1" s="1"/>
  <c r="J102" i="1"/>
  <c r="J101" i="1" s="1"/>
  <c r="I102" i="1"/>
  <c r="I101" i="1"/>
  <c r="F100" i="1"/>
  <c r="F99" i="1"/>
  <c r="N99" i="1"/>
  <c r="M99" i="1"/>
  <c r="L99" i="1"/>
  <c r="K99" i="1"/>
  <c r="J99" i="1"/>
  <c r="I99" i="1"/>
  <c r="F98" i="1"/>
  <c r="F97" i="1" s="1"/>
  <c r="N97" i="1"/>
  <c r="M97" i="1"/>
  <c r="L97" i="1"/>
  <c r="L92" i="1"/>
  <c r="K97" i="1"/>
  <c r="J97" i="1"/>
  <c r="I97" i="1"/>
  <c r="F96" i="1"/>
  <c r="G96" i="1"/>
  <c r="H96" i="1"/>
  <c r="N95" i="1"/>
  <c r="M95" i="1"/>
  <c r="L95" i="1"/>
  <c r="K95" i="1"/>
  <c r="K92" i="1" s="1"/>
  <c r="J95" i="1"/>
  <c r="I95" i="1"/>
  <c r="F94" i="1"/>
  <c r="G94" i="1"/>
  <c r="G93" i="1"/>
  <c r="N93" i="1"/>
  <c r="N92" i="1" s="1"/>
  <c r="M93" i="1"/>
  <c r="M92" i="1" s="1"/>
  <c r="L93" i="1"/>
  <c r="K93" i="1"/>
  <c r="J93" i="1"/>
  <c r="J92" i="1"/>
  <c r="I93" i="1"/>
  <c r="F91" i="1"/>
  <c r="G91" i="1" s="1"/>
  <c r="N90" i="1"/>
  <c r="M90" i="1"/>
  <c r="M87" i="1"/>
  <c r="L90" i="1"/>
  <c r="K90" i="1"/>
  <c r="J90" i="1"/>
  <c r="I90" i="1"/>
  <c r="F89" i="1"/>
  <c r="N88" i="1"/>
  <c r="N87" i="1"/>
  <c r="M88" i="1"/>
  <c r="L88" i="1"/>
  <c r="L87" i="1" s="1"/>
  <c r="K88" i="1"/>
  <c r="K87" i="1"/>
  <c r="J88" i="1"/>
  <c r="J87" i="1"/>
  <c r="I88" i="1"/>
  <c r="I87" i="1" s="1"/>
  <c r="I54" i="1"/>
  <c r="J54" i="1"/>
  <c r="K54" i="1"/>
  <c r="L54" i="1"/>
  <c r="M54" i="1"/>
  <c r="N54" i="1"/>
  <c r="F55" i="1"/>
  <c r="H55" i="1" s="1"/>
  <c r="H54" i="1" s="1"/>
  <c r="J121" i="1"/>
  <c r="F109" i="1"/>
  <c r="F108" i="1"/>
  <c r="J105" i="1"/>
  <c r="F120" i="1"/>
  <c r="G102" i="1"/>
  <c r="G101" i="1"/>
  <c r="G121" i="1"/>
  <c r="G88" i="1"/>
  <c r="F113" i="1"/>
  <c r="F112" i="1"/>
  <c r="G111" i="1"/>
  <c r="G110" i="1"/>
  <c r="G54" i="1"/>
  <c r="G105" i="1"/>
  <c r="G108" i="1"/>
  <c r="G112" i="1"/>
  <c r="H109" i="1"/>
  <c r="H108" i="1"/>
  <c r="G119" i="1"/>
  <c r="I7" i="1"/>
  <c r="J7" i="1"/>
  <c r="L7" i="1"/>
  <c r="M7" i="1"/>
  <c r="M6" i="1" s="1"/>
  <c r="N7" i="1"/>
  <c r="F16" i="1"/>
  <c r="H16" i="1"/>
  <c r="F15" i="1"/>
  <c r="H15" i="1" s="1"/>
  <c r="N58" i="1"/>
  <c r="M58" i="1"/>
  <c r="L58" i="1"/>
  <c r="K58" i="1"/>
  <c r="J58" i="1"/>
  <c r="I58" i="1"/>
  <c r="F58" i="1"/>
  <c r="L34" i="1"/>
  <c r="M34" i="1"/>
  <c r="N34" i="1"/>
  <c r="F34" i="1"/>
  <c r="H36" i="1"/>
  <c r="K34" i="1"/>
  <c r="J34" i="1"/>
  <c r="I34" i="1"/>
  <c r="I56" i="1"/>
  <c r="J56" i="1"/>
  <c r="K56" i="1"/>
  <c r="L56" i="1"/>
  <c r="M56" i="1"/>
  <c r="N56" i="1"/>
  <c r="F57" i="1"/>
  <c r="F56" i="1"/>
  <c r="F8" i="1"/>
  <c r="H8" i="1"/>
  <c r="F9" i="1"/>
  <c r="H9" i="1"/>
  <c r="F10" i="1"/>
  <c r="H10" i="1"/>
  <c r="H7" i="1" s="1"/>
  <c r="F12" i="1"/>
  <c r="H12" i="1"/>
  <c r="F13" i="1"/>
  <c r="H13" i="1"/>
  <c r="F19" i="1"/>
  <c r="H19" i="1" s="1"/>
  <c r="F20" i="1"/>
  <c r="H20" i="1"/>
  <c r="F21" i="1"/>
  <c r="H21" i="1"/>
  <c r="F22" i="1"/>
  <c r="H22" i="1"/>
  <c r="F25" i="1"/>
  <c r="F26" i="1"/>
  <c r="H26" i="1"/>
  <c r="F30" i="1"/>
  <c r="H30" i="1" s="1"/>
  <c r="H29" i="1" s="1"/>
  <c r="F29" i="1"/>
  <c r="F33" i="1"/>
  <c r="F39" i="1"/>
  <c r="F40" i="1"/>
  <c r="H40" i="1"/>
  <c r="F41" i="1"/>
  <c r="F38" i="1" s="1"/>
  <c r="F43" i="1"/>
  <c r="F42" i="1" s="1"/>
  <c r="F45" i="1"/>
  <c r="H45" i="1" s="1"/>
  <c r="H44" i="1" s="1"/>
  <c r="F44" i="1"/>
  <c r="F47" i="1"/>
  <c r="H47" i="1"/>
  <c r="H46" i="1" s="1"/>
  <c r="F49" i="1"/>
  <c r="F53" i="1"/>
  <c r="F52" i="1"/>
  <c r="F62" i="1"/>
  <c r="H62" i="1" s="1"/>
  <c r="F63" i="1"/>
  <c r="H63" i="1"/>
  <c r="F64" i="1"/>
  <c r="H64" i="1" s="1"/>
  <c r="F65" i="1"/>
  <c r="H65" i="1"/>
  <c r="F66" i="1"/>
  <c r="H66" i="1"/>
  <c r="F67" i="1"/>
  <c r="H67" i="1" s="1"/>
  <c r="F69" i="1"/>
  <c r="H69" i="1"/>
  <c r="F70" i="1"/>
  <c r="H70" i="1" s="1"/>
  <c r="H68" i="1" s="1"/>
  <c r="G68" i="1"/>
  <c r="F75" i="1"/>
  <c r="H75" i="1"/>
  <c r="F76" i="1"/>
  <c r="H76" i="1" s="1"/>
  <c r="F78" i="1"/>
  <c r="F77" i="1" s="1"/>
  <c r="F85" i="1"/>
  <c r="F83" i="1"/>
  <c r="H83" i="1"/>
  <c r="H82" i="1" s="1"/>
  <c r="G82" i="1"/>
  <c r="G81" i="1" s="1"/>
  <c r="F80" i="1"/>
  <c r="G79" i="1"/>
  <c r="N77" i="1"/>
  <c r="M77" i="1"/>
  <c r="M60" i="1" s="1"/>
  <c r="L77" i="1"/>
  <c r="K77" i="1"/>
  <c r="J77" i="1"/>
  <c r="I77" i="1"/>
  <c r="I52" i="1"/>
  <c r="J52" i="1"/>
  <c r="K52" i="1"/>
  <c r="L52" i="1"/>
  <c r="M52" i="1"/>
  <c r="N52" i="1"/>
  <c r="I31" i="1"/>
  <c r="K31" i="1"/>
  <c r="L31" i="1"/>
  <c r="L6" i="1" s="1"/>
  <c r="I27" i="1"/>
  <c r="I6" i="1" s="1"/>
  <c r="K27" i="1"/>
  <c r="L27" i="1"/>
  <c r="L46" i="1"/>
  <c r="K46" i="1"/>
  <c r="U9" i="3"/>
  <c r="U8" i="3"/>
  <c r="K100" i="3"/>
  <c r="L100" i="3" s="1"/>
  <c r="L99" i="3" s="1"/>
  <c r="K95" i="3"/>
  <c r="K94" i="3" s="1"/>
  <c r="K89" i="3" s="1"/>
  <c r="L95" i="3"/>
  <c r="K83" i="3"/>
  <c r="K78" i="3"/>
  <c r="L78" i="3"/>
  <c r="K76" i="3"/>
  <c r="K71" i="3" s="1"/>
  <c r="L76" i="3"/>
  <c r="L71" i="3" s="1"/>
  <c r="K74" i="3"/>
  <c r="L74" i="3"/>
  <c r="K72" i="3"/>
  <c r="L72" i="3"/>
  <c r="K70" i="3"/>
  <c r="K67" i="3"/>
  <c r="K65" i="3"/>
  <c r="L65" i="3"/>
  <c r="L64" i="3" s="1"/>
  <c r="K60" i="3"/>
  <c r="K59" i="3" s="1"/>
  <c r="K44" i="3"/>
  <c r="K43" i="3"/>
  <c r="K41" i="3"/>
  <c r="L41" i="3"/>
  <c r="L40" i="3"/>
  <c r="K38" i="3"/>
  <c r="K36" i="3"/>
  <c r="K32" i="3"/>
  <c r="L32" i="3"/>
  <c r="K30" i="3"/>
  <c r="K26" i="3"/>
  <c r="L26" i="3"/>
  <c r="L25" i="3"/>
  <c r="K23" i="3"/>
  <c r="L23" i="3"/>
  <c r="K21" i="3"/>
  <c r="L21" i="3" s="1"/>
  <c r="L8" i="3" s="1"/>
  <c r="K19" i="3"/>
  <c r="L19" i="3"/>
  <c r="K17" i="3"/>
  <c r="L17" i="3"/>
  <c r="K15" i="3"/>
  <c r="L15" i="3"/>
  <c r="K13" i="3"/>
  <c r="L13" i="3"/>
  <c r="K11" i="3"/>
  <c r="L11" i="3"/>
  <c r="I82" i="1"/>
  <c r="J82" i="1"/>
  <c r="K82" i="1"/>
  <c r="L82" i="1"/>
  <c r="L81" i="1" s="1"/>
  <c r="M82" i="1"/>
  <c r="N82" i="1"/>
  <c r="I84" i="1"/>
  <c r="I81" i="1" s="1"/>
  <c r="J84" i="1"/>
  <c r="J81" i="1" s="1"/>
  <c r="K84" i="1"/>
  <c r="K81" i="1" s="1"/>
  <c r="L84" i="1"/>
  <c r="M84" i="1"/>
  <c r="M81" i="1"/>
  <c r="N84" i="1"/>
  <c r="N81" i="1"/>
  <c r="I50" i="1"/>
  <c r="L50" i="1"/>
  <c r="M50" i="1"/>
  <c r="N50" i="1"/>
  <c r="I79" i="1"/>
  <c r="J79" i="1"/>
  <c r="K79" i="1"/>
  <c r="L79" i="1"/>
  <c r="M79" i="1"/>
  <c r="N79" i="1"/>
  <c r="I74" i="1"/>
  <c r="I60" i="1" s="1"/>
  <c r="J74" i="1"/>
  <c r="J60" i="1"/>
  <c r="K74" i="1"/>
  <c r="L74" i="1"/>
  <c r="M74" i="1"/>
  <c r="N74" i="1"/>
  <c r="J72" i="1"/>
  <c r="L72" i="1"/>
  <c r="M72" i="1"/>
  <c r="N72" i="1"/>
  <c r="J68" i="1"/>
  <c r="K68" i="1"/>
  <c r="L68" i="1"/>
  <c r="L60" i="1" s="1"/>
  <c r="M68" i="1"/>
  <c r="N68" i="1"/>
  <c r="I61" i="1"/>
  <c r="J61" i="1"/>
  <c r="K61" i="1"/>
  <c r="K60" i="1"/>
  <c r="L61" i="1"/>
  <c r="M61" i="1"/>
  <c r="N61" i="1"/>
  <c r="N60" i="1" s="1"/>
  <c r="J50" i="1"/>
  <c r="I46" i="1"/>
  <c r="J46" i="1"/>
  <c r="M46" i="1"/>
  <c r="N46" i="1"/>
  <c r="I42" i="1"/>
  <c r="J42" i="1"/>
  <c r="K42" i="1"/>
  <c r="L42" i="1"/>
  <c r="M42" i="1"/>
  <c r="N42" i="1"/>
  <c r="I38" i="1"/>
  <c r="J38" i="1"/>
  <c r="K38" i="1"/>
  <c r="L38" i="1"/>
  <c r="M38" i="1"/>
  <c r="N38" i="1"/>
  <c r="N37" i="1" s="1"/>
  <c r="I44" i="1"/>
  <c r="J44" i="1"/>
  <c r="K44" i="1"/>
  <c r="L44" i="1"/>
  <c r="L37" i="1" s="1"/>
  <c r="L5" i="1" s="1"/>
  <c r="M44" i="1"/>
  <c r="N44" i="1"/>
  <c r="M31" i="1"/>
  <c r="N31" i="1"/>
  <c r="I29" i="1"/>
  <c r="J29" i="1"/>
  <c r="K29" i="1"/>
  <c r="I24" i="1"/>
  <c r="J24" i="1"/>
  <c r="K24" i="1"/>
  <c r="L24" i="1"/>
  <c r="M24" i="1"/>
  <c r="N24" i="1"/>
  <c r="I17" i="1"/>
  <c r="J17" i="1"/>
  <c r="L17" i="1"/>
  <c r="M17" i="1"/>
  <c r="N17" i="1"/>
  <c r="N6" i="1" s="1"/>
  <c r="K23" i="1"/>
  <c r="K18" i="1"/>
  <c r="K14" i="1"/>
  <c r="K7" i="1" s="1"/>
  <c r="F14" i="1"/>
  <c r="H14" i="1" s="1"/>
  <c r="F11" i="1"/>
  <c r="H11" i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O19" i="4"/>
  <c r="P19" i="4"/>
  <c r="P5" i="4" s="1"/>
  <c r="Q19" i="4"/>
  <c r="R19" i="4"/>
  <c r="J19" i="4"/>
  <c r="M12" i="4"/>
  <c r="N12" i="4"/>
  <c r="O12" i="4"/>
  <c r="O5" i="4" s="1"/>
  <c r="P12" i="4"/>
  <c r="Q12" i="4"/>
  <c r="R12" i="4"/>
  <c r="K9" i="4"/>
  <c r="L9" i="4"/>
  <c r="M9" i="4"/>
  <c r="N9" i="4"/>
  <c r="O9" i="4"/>
  <c r="P9" i="4"/>
  <c r="Q9" i="4"/>
  <c r="Q5" i="4"/>
  <c r="R9" i="4"/>
  <c r="J9" i="4"/>
  <c r="K6" i="4"/>
  <c r="L6" i="4"/>
  <c r="M6" i="4"/>
  <c r="N6" i="4"/>
  <c r="N5" i="4"/>
  <c r="O6" i="4"/>
  <c r="P6" i="4"/>
  <c r="Q6" i="4"/>
  <c r="R6" i="4"/>
  <c r="J6" i="4"/>
  <c r="K25" i="4"/>
  <c r="K24" i="4"/>
  <c r="M26" i="4"/>
  <c r="M22" i="4"/>
  <c r="N22" i="4"/>
  <c r="O22" i="4"/>
  <c r="P22" i="4"/>
  <c r="Q22" i="4"/>
  <c r="R22" i="4"/>
  <c r="N23" i="4"/>
  <c r="J23" i="4"/>
  <c r="K23" i="4"/>
  <c r="K22" i="4" s="1"/>
  <c r="K20" i="4"/>
  <c r="K19" i="4"/>
  <c r="M21" i="4"/>
  <c r="J17" i="4"/>
  <c r="L17" i="4" s="1"/>
  <c r="K17" i="4"/>
  <c r="K12" i="4"/>
  <c r="J18" i="4"/>
  <c r="J13" i="4"/>
  <c r="N14" i="4"/>
  <c r="J14" i="4"/>
  <c r="N11" i="4"/>
  <c r="O11" i="4"/>
  <c r="T7" i="4"/>
  <c r="U7" i="4"/>
  <c r="M97" i="3"/>
  <c r="N97" i="3"/>
  <c r="N94" i="3"/>
  <c r="O97" i="3"/>
  <c r="O94" i="3" s="1"/>
  <c r="P97" i="3"/>
  <c r="P94" i="3" s="1"/>
  <c r="P89" i="3" s="1"/>
  <c r="J97" i="3"/>
  <c r="K97" i="3" s="1"/>
  <c r="R99" i="3"/>
  <c r="Q99" i="3"/>
  <c r="Q89" i="3" s="1"/>
  <c r="P99" i="3"/>
  <c r="O99" i="3"/>
  <c r="N99" i="3"/>
  <c r="M99" i="3"/>
  <c r="J99" i="3"/>
  <c r="J89" i="3" s="1"/>
  <c r="R94" i="3"/>
  <c r="R89" i="3" s="1"/>
  <c r="Q94" i="3"/>
  <c r="M94" i="3"/>
  <c r="R90" i="3"/>
  <c r="Q90" i="3"/>
  <c r="P90" i="3"/>
  <c r="O90" i="3"/>
  <c r="N90" i="3"/>
  <c r="M90" i="3"/>
  <c r="M89" i="3" s="1"/>
  <c r="L90" i="3"/>
  <c r="K90" i="3"/>
  <c r="J90" i="3"/>
  <c r="J86" i="3"/>
  <c r="R82" i="3"/>
  <c r="Q82" i="3"/>
  <c r="P82" i="3"/>
  <c r="O82" i="3"/>
  <c r="N82" i="3"/>
  <c r="M82" i="3"/>
  <c r="M63" i="3"/>
  <c r="J82" i="3"/>
  <c r="R71" i="3"/>
  <c r="Q71" i="3"/>
  <c r="P71" i="3"/>
  <c r="O71" i="3"/>
  <c r="N71" i="3"/>
  <c r="M71" i="3"/>
  <c r="J71" i="3"/>
  <c r="R69" i="3"/>
  <c r="Q69" i="3"/>
  <c r="P69" i="3"/>
  <c r="O69" i="3"/>
  <c r="N69" i="3"/>
  <c r="M69" i="3"/>
  <c r="J69" i="3"/>
  <c r="J63" i="3" s="1"/>
  <c r="R64" i="3"/>
  <c r="Q64" i="3"/>
  <c r="Q63" i="3" s="1"/>
  <c r="P64" i="3"/>
  <c r="O64" i="3"/>
  <c r="O63" i="3" s="1"/>
  <c r="N64" i="3"/>
  <c r="N63" i="3" s="1"/>
  <c r="M64" i="3"/>
  <c r="J64" i="3"/>
  <c r="K62" i="3"/>
  <c r="R59" i="3"/>
  <c r="R58" i="3"/>
  <c r="Q59" i="3"/>
  <c r="Q58" i="3"/>
  <c r="P59" i="3"/>
  <c r="P58" i="3"/>
  <c r="O59" i="3"/>
  <c r="O58" i="3" s="1"/>
  <c r="N59" i="3"/>
  <c r="N58" i="3" s="1"/>
  <c r="M59" i="3"/>
  <c r="M58" i="3"/>
  <c r="J59" i="3"/>
  <c r="J58" i="3" s="1"/>
  <c r="J56" i="3" s="1"/>
  <c r="J57" i="3"/>
  <c r="L46" i="3"/>
  <c r="J46" i="3"/>
  <c r="J4" i="3"/>
  <c r="S4" i="3" s="1"/>
  <c r="R43" i="3"/>
  <c r="Q43" i="3"/>
  <c r="P43" i="3"/>
  <c r="O43" i="3"/>
  <c r="N43" i="3"/>
  <c r="M43" i="3"/>
  <c r="M7" i="3" s="1"/>
  <c r="M5" i="3" s="1"/>
  <c r="J43" i="3"/>
  <c r="R40" i="3"/>
  <c r="Q40" i="3"/>
  <c r="P40" i="3"/>
  <c r="O40" i="3"/>
  <c r="N40" i="3"/>
  <c r="M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R7" i="3" s="1"/>
  <c r="R5" i="3" s="1"/>
  <c r="Q25" i="3"/>
  <c r="Q7" i="3" s="1"/>
  <c r="Q5" i="3" s="1"/>
  <c r="P25" i="3"/>
  <c r="O25" i="3"/>
  <c r="N25" i="3"/>
  <c r="M25" i="3"/>
  <c r="K25" i="3"/>
  <c r="J25" i="3"/>
  <c r="J9" i="3"/>
  <c r="R8" i="3"/>
  <c r="Q8" i="3"/>
  <c r="P8" i="3"/>
  <c r="P7" i="3" s="1"/>
  <c r="P5" i="3" s="1"/>
  <c r="O8" i="3"/>
  <c r="N8" i="3"/>
  <c r="M8" i="3"/>
  <c r="K4" i="3"/>
  <c r="K55" i="3"/>
  <c r="L4" i="3"/>
  <c r="J94" i="3"/>
  <c r="G59" i="1"/>
  <c r="H59" i="1"/>
  <c r="H58" i="1" s="1"/>
  <c r="K18" i="4"/>
  <c r="L18" i="4" s="1"/>
  <c r="N89" i="3"/>
  <c r="K58" i="3"/>
  <c r="L60" i="3"/>
  <c r="L59" i="3" s="1"/>
  <c r="L58" i="3" s="1"/>
  <c r="K14" i="4"/>
  <c r="L14" i="4"/>
  <c r="L20" i="4"/>
  <c r="L19" i="4" s="1"/>
  <c r="L36" i="3"/>
  <c r="K13" i="4"/>
  <c r="L13" i="4"/>
  <c r="J27" i="1"/>
  <c r="J6" i="1" s="1"/>
  <c r="G29" i="1"/>
  <c r="F48" i="1"/>
  <c r="H48" i="1"/>
  <c r="F28" i="1"/>
  <c r="F27" i="1" s="1"/>
  <c r="G27" i="1"/>
  <c r="F32" i="1"/>
  <c r="J31" i="1"/>
  <c r="G77" i="1"/>
  <c r="G74" i="1"/>
  <c r="F73" i="1"/>
  <c r="K72" i="1"/>
  <c r="G44" i="1"/>
  <c r="K50" i="1"/>
  <c r="F51" i="1"/>
  <c r="G84" i="1"/>
  <c r="G56" i="1"/>
  <c r="G34" i="1"/>
  <c r="H35" i="1"/>
  <c r="H34" i="1" s="1"/>
  <c r="G38" i="1"/>
  <c r="H49" i="1"/>
  <c r="H52" i="1"/>
  <c r="G31" i="1"/>
  <c r="G61" i="1"/>
  <c r="G60" i="1"/>
  <c r="G17" i="1"/>
  <c r="G7" i="1"/>
  <c r="G72" i="1"/>
  <c r="G50" i="1"/>
  <c r="G24" i="1"/>
  <c r="G6" i="1" s="1"/>
  <c r="H25" i="1"/>
  <c r="H24" i="1" s="1"/>
  <c r="G46" i="1"/>
  <c r="G58" i="1"/>
  <c r="G52" i="1"/>
  <c r="G100" i="1"/>
  <c r="G99" i="1"/>
  <c r="F90" i="1"/>
  <c r="F93" i="1"/>
  <c r="F95" i="1"/>
  <c r="F92" i="1" s="1"/>
  <c r="F124" i="1"/>
  <c r="F54" i="1"/>
  <c r="N5" i="1"/>
  <c r="H113" i="1"/>
  <c r="H112" i="1"/>
  <c r="G95" i="1"/>
  <c r="H95" i="1"/>
  <c r="F119" i="1"/>
  <c r="H120" i="1"/>
  <c r="H119" i="1"/>
  <c r="J116" i="1"/>
  <c r="F74" i="1"/>
  <c r="F130" i="1"/>
  <c r="F129" i="1" s="1"/>
  <c r="G129" i="1" s="1"/>
  <c r="M37" i="1"/>
  <c r="F24" i="1"/>
  <c r="F46" i="1"/>
  <c r="H125" i="1"/>
  <c r="H124" i="1"/>
  <c r="I68" i="1"/>
  <c r="F71" i="1"/>
  <c r="H71" i="1"/>
  <c r="F50" i="1"/>
  <c r="H51" i="1"/>
  <c r="H50" i="1" s="1"/>
  <c r="F102" i="1"/>
  <c r="F101" i="1"/>
  <c r="F82" i="1"/>
  <c r="F81" i="1" s="1"/>
  <c r="F18" i="1"/>
  <c r="H18" i="1" s="1"/>
  <c r="H94" i="1"/>
  <c r="H93" i="1"/>
  <c r="H39" i="1"/>
  <c r="H118" i="1"/>
  <c r="H117" i="1"/>
  <c r="H111" i="1"/>
  <c r="H110" i="1" s="1"/>
  <c r="H32" i="1"/>
  <c r="L44" i="3"/>
  <c r="L43" i="3" s="1"/>
  <c r="L62" i="3"/>
  <c r="J62" i="3" s="1"/>
  <c r="J55" i="3" s="1"/>
  <c r="L55" i="3"/>
  <c r="L2" i="3"/>
  <c r="K40" i="3"/>
  <c r="G98" i="1"/>
  <c r="G97" i="1"/>
  <c r="H57" i="1"/>
  <c r="H56" i="1" s="1"/>
  <c r="H28" i="1"/>
  <c r="H27" i="1"/>
  <c r="K9" i="3"/>
  <c r="K8" i="3" s="1"/>
  <c r="J8" i="3"/>
  <c r="J7" i="3" s="1"/>
  <c r="J5" i="3" s="1"/>
  <c r="L9" i="3"/>
  <c r="K99" i="3"/>
  <c r="H85" i="1"/>
  <c r="H84" i="1"/>
  <c r="H81" i="1"/>
  <c r="F84" i="1"/>
  <c r="F121" i="1"/>
  <c r="F116" i="1" s="1"/>
  <c r="H122" i="1"/>
  <c r="H121" i="1"/>
  <c r="H116" i="1"/>
  <c r="F7" i="1"/>
  <c r="K2" i="3"/>
  <c r="P63" i="3"/>
  <c r="L67" i="3"/>
  <c r="K64" i="3"/>
  <c r="F105" i="1"/>
  <c r="H107" i="1"/>
  <c r="F126" i="1"/>
  <c r="F123" i="1" s="1"/>
  <c r="J2" i="3"/>
  <c r="H127" i="1"/>
  <c r="H126" i="1" s="1"/>
  <c r="H98" i="1"/>
  <c r="H97" i="1"/>
  <c r="H92" i="1" l="1"/>
  <c r="N4" i="1"/>
  <c r="H33" i="1"/>
  <c r="H31" i="1" s="1"/>
  <c r="F31" i="1"/>
  <c r="G87" i="1"/>
  <c r="N56" i="3"/>
  <c r="F68" i="1"/>
  <c r="L12" i="4"/>
  <c r="J37" i="1"/>
  <c r="L70" i="3"/>
  <c r="L69" i="3" s="1"/>
  <c r="L63" i="3" s="1"/>
  <c r="K69" i="3"/>
  <c r="K63" i="3" s="1"/>
  <c r="K56" i="3" s="1"/>
  <c r="T55" i="3" s="1"/>
  <c r="F79" i="1"/>
  <c r="H80" i="1"/>
  <c r="H79" i="1" s="1"/>
  <c r="F37" i="1"/>
  <c r="H100" i="1"/>
  <c r="H99" i="1" s="1"/>
  <c r="I104" i="1"/>
  <c r="H123" i="1"/>
  <c r="G43" i="1"/>
  <c r="H73" i="1"/>
  <c r="H72" i="1" s="1"/>
  <c r="F72" i="1"/>
  <c r="N7" i="3"/>
  <c r="N5" i="3" s="1"/>
  <c r="N3" i="3" s="1"/>
  <c r="P56" i="3"/>
  <c r="P3" i="3" s="1"/>
  <c r="R5" i="4"/>
  <c r="I37" i="1"/>
  <c r="I5" i="1"/>
  <c r="H74" i="1"/>
  <c r="M5" i="1"/>
  <c r="H91" i="1"/>
  <c r="H90" i="1" s="1"/>
  <c r="G90" i="1"/>
  <c r="G123" i="1"/>
  <c r="L30" i="3"/>
  <c r="L29" i="3" s="1"/>
  <c r="L7" i="3" s="1"/>
  <c r="L5" i="3" s="1"/>
  <c r="K29" i="3"/>
  <c r="H89" i="1"/>
  <c r="H88" i="1" s="1"/>
  <c r="H87" i="1" s="1"/>
  <c r="F88" i="1"/>
  <c r="F87" i="1" s="1"/>
  <c r="H115" i="1"/>
  <c r="H114" i="1" s="1"/>
  <c r="H104" i="1" s="1"/>
  <c r="F104" i="1"/>
  <c r="S55" i="3"/>
  <c r="H78" i="1"/>
  <c r="H77" i="1" s="1"/>
  <c r="O7" i="3"/>
  <c r="O5" i="3" s="1"/>
  <c r="J5" i="4"/>
  <c r="L38" i="3"/>
  <c r="L35" i="3" s="1"/>
  <c r="K35" i="3"/>
  <c r="K7" i="3" s="1"/>
  <c r="K5" i="3" s="1"/>
  <c r="I92" i="1"/>
  <c r="G116" i="1"/>
  <c r="J5" i="1"/>
  <c r="J4" i="1" s="1"/>
  <c r="K37" i="1"/>
  <c r="F128" i="1"/>
  <c r="G128" i="1" s="1"/>
  <c r="J3" i="3"/>
  <c r="S2" i="3" s="1"/>
  <c r="G130" i="1"/>
  <c r="M56" i="3"/>
  <c r="M3" i="3" s="1"/>
  <c r="Q56" i="3"/>
  <c r="Q3" i="3" s="1"/>
  <c r="R63" i="3"/>
  <c r="R56" i="3" s="1"/>
  <c r="R3" i="3" s="1"/>
  <c r="O89" i="3"/>
  <c r="O56" i="3" s="1"/>
  <c r="J22" i="4"/>
  <c r="L23" i="4"/>
  <c r="L22" i="4" s="1"/>
  <c r="M5" i="4"/>
  <c r="K5" i="4"/>
  <c r="F23" i="1"/>
  <c r="K17" i="1"/>
  <c r="K6" i="1" s="1"/>
  <c r="K5" i="1" s="1"/>
  <c r="K4" i="1" s="1"/>
  <c r="L83" i="3"/>
  <c r="L82" i="3" s="1"/>
  <c r="K82" i="3"/>
  <c r="H61" i="1"/>
  <c r="H60" i="1" s="1"/>
  <c r="J104" i="1"/>
  <c r="J86" i="1" s="1"/>
  <c r="G92" i="1"/>
  <c r="M116" i="1"/>
  <c r="M86" i="1" s="1"/>
  <c r="L116" i="1"/>
  <c r="L86" i="1" s="1"/>
  <c r="L4" i="1" s="1"/>
  <c r="F61" i="1"/>
  <c r="L97" i="3"/>
  <c r="L94" i="3" s="1"/>
  <c r="L89" i="3" s="1"/>
  <c r="L56" i="3" s="1"/>
  <c r="J12" i="4"/>
  <c r="H41" i="1"/>
  <c r="H38" i="1" s="1"/>
  <c r="F114" i="1"/>
  <c r="T4" i="3" l="1"/>
  <c r="K3" i="3"/>
  <c r="T2" i="3" s="1"/>
  <c r="L3" i="3"/>
  <c r="F60" i="1"/>
  <c r="G86" i="1"/>
  <c r="G42" i="1"/>
  <c r="G37" i="1" s="1"/>
  <c r="G5" i="1" s="1"/>
  <c r="G4" i="1" s="1"/>
  <c r="H43" i="1"/>
  <c r="H42" i="1" s="1"/>
  <c r="O3" i="3"/>
  <c r="F86" i="1"/>
  <c r="L5" i="4"/>
  <c r="I4" i="1"/>
  <c r="H37" i="1"/>
  <c r="H23" i="1"/>
  <c r="H17" i="1" s="1"/>
  <c r="H6" i="1" s="1"/>
  <c r="F17" i="1"/>
  <c r="F6" i="1" s="1"/>
  <c r="H86" i="1"/>
  <c r="I86" i="1"/>
  <c r="M4" i="1"/>
  <c r="F5" i="1" l="1"/>
  <c r="F4" i="1" s="1"/>
  <c r="H5" i="1"/>
  <c r="H4" i="1" s="1"/>
</calcChain>
</file>

<file path=xl/sharedStrings.xml><?xml version="1.0" encoding="utf-8"?>
<sst xmlns="http://schemas.openxmlformats.org/spreadsheetml/2006/main" count="1733" uniqueCount="847">
  <si>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</si>
  <si>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</si>
  <si>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</si>
  <si>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</si>
  <si>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</si>
  <si>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</si>
  <si>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</si>
  <si>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</si>
  <si>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</si>
  <si>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</si>
  <si>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</si>
  <si>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</si>
  <si>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</si>
  <si>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</si>
  <si>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</si>
  <si>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</si>
  <si>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</si>
  <si>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</si>
  <si>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</si>
  <si>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</si>
  <si>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</si>
  <si>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</si>
  <si>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</si>
  <si>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</si>
  <si>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</si>
  <si>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</si>
  <si>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</si>
  <si>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</si>
  <si>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</si>
  <si>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</si>
  <si>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</si>
  <si>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</si>
  <si>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</si>
  <si>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</si>
  <si>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</si>
  <si>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</si>
  <si>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</si>
  <si>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</si>
  <si>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</si>
  <si>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</si>
  <si>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</si>
  <si>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</si>
  <si>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</si>
  <si>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</si>
  <si>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</si>
  <si>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</si>
  <si>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</si>
  <si>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</si>
  <si>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</si>
  <si>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</si>
  <si>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</si>
  <si>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</si>
  <si>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</si>
  <si>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</si>
  <si>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</si>
  <si>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</si>
  <si>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</si>
  <si>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</si>
  <si>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</si>
  <si>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</si>
  <si>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</si>
  <si>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</si>
  <si>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</si>
  <si>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</si>
  <si>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</si>
  <si>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</si>
  <si>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</si>
  <si>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</si>
  <si>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</si>
  <si>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</si>
  <si>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</si>
  <si>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</si>
  <si>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</si>
  <si>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</si>
  <si>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</si>
  <si>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</si>
  <si>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</si>
  <si>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</si>
  <si>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</si>
  <si>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</si>
  <si>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</si>
  <si>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</si>
  <si>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</si>
  <si>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</si>
  <si>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</si>
  <si>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</si>
  <si>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</si>
  <si>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</si>
  <si>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</si>
  <si>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</si>
  <si>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</si>
  <si>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</si>
  <si>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</si>
  <si>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</si>
  <si>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</si>
  <si>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</si>
  <si>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</si>
  <si>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</si>
  <si>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</si>
  <si>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</si>
  <si>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</si>
  <si>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</si>
  <si>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</si>
  <si>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</si>
  <si>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</si>
  <si>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</si>
  <si>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</si>
  <si>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</si>
  <si>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</si>
  <si>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</si>
  <si>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</si>
  <si>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</si>
  <si>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</si>
  <si>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</si>
  <si>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</si>
  <si>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</si>
  <si>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</si>
  <si>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</si>
  <si>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</si>
  <si>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</si>
  <si>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</si>
  <si>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</si>
  <si>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</si>
  <si>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</si>
  <si>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</si>
  <si>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</si>
  <si>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</si>
  <si>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</si>
  <si>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</si>
  <si>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</si>
  <si>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</si>
  <si>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</si>
  <si>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</si>
  <si>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</si>
  <si>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</si>
  <si>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</si>
  <si>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</si>
  <si>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</si>
  <si>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</si>
  <si>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</si>
  <si>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</si>
  <si>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</si>
  <si>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</si>
  <si>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</si>
  <si>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</si>
  <si>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</si>
  <si>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</si>
  <si>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</si>
  <si>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</si>
  <si>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</si>
  <si>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</si>
  <si>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</si>
  <si>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</si>
  <si>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</si>
  <si>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</si>
  <si>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</si>
  <si>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</si>
  <si>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</si>
  <si>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</si>
  <si>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</si>
  <si>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</si>
  <si>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</si>
  <si>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</si>
  <si>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</si>
  <si>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</si>
  <si>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</si>
  <si>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</si>
  <si>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</si>
  <si>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</si>
  <si>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</si>
  <si>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</si>
  <si>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</si>
  <si>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</si>
  <si>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</si>
  <si>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</si>
  <si>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</si>
  <si>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</si>
  <si>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</si>
  <si>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</si>
  <si>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</si>
  <si>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</si>
  <si>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</si>
  <si>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</si>
  <si>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</si>
  <si>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</si>
  <si>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</si>
  <si>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</si>
  <si>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</si>
  <si>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</si>
  <si>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</si>
  <si>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</si>
  <si>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</si>
  <si>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</si>
  <si>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</si>
  <si>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</si>
  <si>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</si>
  <si>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</si>
  <si>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</si>
  <si>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</si>
  <si>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</si>
  <si>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</si>
  <si>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</si>
  <si>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</si>
  <si>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</si>
  <si>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</si>
  <si>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</si>
  <si>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</si>
  <si>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</si>
  <si>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</si>
  <si>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</si>
  <si>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</si>
  <si>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</si>
  <si>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</si>
  <si>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</si>
  <si>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</si>
  <si>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</si>
  <si>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</si>
  <si>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</si>
  <si>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</si>
  <si>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</si>
  <si>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</si>
  <si>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</si>
  <si>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</si>
  <si>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</si>
  <si>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</si>
  <si>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</si>
  <si>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</si>
  <si>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</si>
  <si>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</si>
  <si>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</si>
  <si>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</si>
  <si>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</si>
  <si>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</si>
  <si>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</si>
  <si>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</si>
  <si>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</si>
  <si>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</si>
  <si>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</si>
  <si>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</si>
  <si>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</si>
  <si>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</si>
  <si>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</si>
  <si>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</si>
  <si>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</si>
  <si>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</si>
  <si>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</si>
  <si>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</si>
  <si>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</si>
  <si>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</si>
  <si>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</si>
  <si>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</si>
  <si>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</si>
  <si>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</si>
  <si>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</si>
  <si>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</si>
  <si>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</si>
  <si>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</si>
  <si>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</si>
  <si>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</si>
  <si>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</si>
  <si>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</si>
  <si>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</si>
  <si>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</si>
  <si>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</si>
  <si>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</si>
  <si>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</si>
  <si>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</si>
  <si>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</si>
  <si>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</si>
  <si>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</si>
  <si>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</si>
  <si>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</si>
  <si>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</si>
  <si>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</si>
  <si>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</si>
  <si>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</si>
  <si>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</si>
  <si>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</si>
  <si>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</si>
  <si>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</si>
  <si>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</si>
  <si>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</si>
  <si>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</si>
  <si>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</si>
  <si>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</si>
  <si>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</si>
  <si>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</si>
  <si>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</si>
  <si>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</si>
  <si>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</si>
  <si>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</si>
  <si>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</si>
  <si>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</si>
  <si>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</si>
  <si>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</si>
  <si>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</si>
  <si>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</si>
  <si>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</si>
  <si>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</si>
  <si>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</si>
  <si>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</si>
  <si>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</si>
  <si>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</si>
  <si>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</si>
  <si>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</si>
  <si>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</si>
  <si>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</si>
  <si>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</si>
  <si>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</si>
  <si>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</si>
  <si>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</si>
  <si>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</si>
  <si>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</si>
  <si>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</si>
  <si>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</si>
  <si>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</si>
  <si>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</si>
  <si>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</si>
  <si>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</si>
  <si>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</si>
  <si>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</si>
  <si>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</si>
  <si>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</si>
  <si>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</si>
  <si>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</si>
  <si>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</si>
  <si>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</si>
  <si>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</si>
  <si>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</si>
  <si>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</si>
  <si>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</si>
  <si>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</si>
  <si>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</si>
  <si>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</si>
  <si>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</si>
  <si>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</si>
  <si>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</si>
  <si>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</si>
  <si>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</si>
  <si>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</si>
  <si>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</si>
  <si>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</si>
  <si>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</si>
  <si>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</si>
  <si>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</si>
  <si>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</si>
  <si>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</si>
  <si>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</si>
  <si>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</si>
  <si>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</si>
  <si>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</si>
  <si>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</si>
  <si>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</si>
  <si>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</si>
  <si>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</si>
  <si>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</si>
  <si>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</si>
  <si>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</si>
  <si>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</si>
  <si>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</si>
  <si>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</si>
  <si>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</si>
  <si>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</si>
  <si>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</si>
  <si>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</si>
  <si>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</si>
  <si>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</si>
  <si>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</si>
  <si>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</si>
  <si>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</si>
  <si>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</si>
  <si>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</si>
  <si>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</si>
  <si>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</si>
  <si>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</si>
  <si>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</si>
  <si>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</si>
  <si>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</si>
  <si>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</si>
  <si>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</si>
  <si>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</si>
  <si>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</si>
  <si>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</si>
  <si>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</si>
  <si>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</si>
  <si>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</si>
  <si>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</si>
  <si>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</si>
  <si>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</si>
  <si>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</si>
  <si>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</si>
  <si>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</si>
  <si>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</si>
  <si>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</si>
  <si>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</si>
  <si>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</si>
  <si>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</si>
  <si>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</si>
  <si>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</si>
  <si>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</si>
  <si>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</si>
  <si>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</si>
  <si>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</si>
  <si>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</si>
  <si>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</si>
  <si>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</si>
  <si>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</si>
  <si>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</si>
  <si>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</si>
  <si>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</si>
  <si>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</si>
  <si>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</si>
  <si>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</si>
  <si>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</si>
  <si>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</si>
  <si>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</si>
  <si>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</si>
  <si>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</si>
  <si>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</si>
  <si>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</si>
  <si>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</si>
  <si>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</si>
  <si>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</si>
  <si>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</si>
  <si>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</si>
  <si>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</si>
  <si>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</si>
  <si>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</si>
  <si>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</si>
  <si>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</si>
  <si>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</si>
  <si>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</si>
  <si>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</si>
  <si>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</si>
  <si>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</si>
  <si>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</si>
  <si>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</si>
  <si>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</si>
  <si>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</si>
  <si>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</si>
  <si>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</si>
  <si>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</si>
  <si>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</si>
  <si>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</si>
  <si>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</si>
  <si>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</si>
  <si>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</si>
  <si>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</si>
  <si>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</si>
  <si>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</si>
  <si>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</si>
  <si>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</si>
  <si>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</si>
  <si>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</si>
  <si>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</si>
  <si>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</si>
  <si>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</si>
  <si>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</si>
  <si>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</si>
  <si>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</si>
  <si>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</si>
  <si>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</si>
  <si>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</si>
  <si>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</si>
  <si>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</si>
  <si>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</si>
  <si>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</si>
  <si>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</si>
  <si>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</si>
  <si>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</si>
  <si>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</si>
  <si>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</si>
  <si>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</si>
  <si>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</si>
  <si>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</si>
  <si>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</si>
  <si>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</si>
  <si>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</si>
  <si>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</si>
  <si>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</si>
  <si>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</si>
  <si>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</si>
  <si>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</si>
  <si>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</si>
  <si>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</si>
  <si>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</si>
  <si>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</si>
  <si>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</si>
  <si>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</si>
  <si>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</si>
  <si>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</si>
  <si>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</si>
  <si>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</si>
  <si>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</si>
  <si>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</si>
  <si>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</si>
  <si>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</si>
  <si>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</si>
  <si>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</si>
  <si>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</si>
  <si>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</si>
  <si>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</si>
  <si>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</si>
  <si>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</si>
  <si>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</si>
  <si>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</si>
  <si>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</si>
  <si>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</si>
  <si>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</si>
  <si>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</si>
  <si>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</si>
  <si>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</si>
  <si>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</si>
  <si>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</si>
  <si>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</si>
  <si>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</si>
  <si>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</si>
  <si>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</si>
  <si>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</si>
  <si>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</si>
  <si>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</si>
  <si>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</si>
  <si>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</si>
  <si>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</si>
  <si>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</si>
  <si>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</si>
  <si>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</si>
  <si>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</si>
  <si>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</si>
  <si>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</si>
  <si>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</si>
  <si>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</si>
  <si>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</si>
  <si>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</si>
  <si>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</si>
  <si>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</si>
  <si>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</si>
  <si>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</si>
  <si>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</si>
  <si>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</si>
  <si>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</si>
  <si>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</si>
  <si>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</si>
  <si>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</si>
  <si>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</si>
  <si>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</si>
  <si>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</si>
  <si>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</si>
  <si>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</si>
  <si>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</si>
  <si>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</si>
  <si>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</si>
  <si>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</si>
  <si>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</si>
  <si>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</si>
  <si>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</si>
  <si>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</si>
  <si>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</si>
  <si>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</si>
  <si>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IP.SO5.1.1-02</t>
  </si>
  <si>
    <t>Prenova informacijskega sistema s področja kriminalitete (ISPK)</t>
  </si>
  <si>
    <t>IP.SO5.1.1-03</t>
  </si>
  <si>
    <t>Preprečevanje delovanja organiziranih kriminalnih združb, ki tihotapijo nevarne snovi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</si>
  <si>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</si>
  <si>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</si>
  <si>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</si>
  <si>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</si>
  <si>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</si>
  <si>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IP.SO5.1.1-06</t>
  </si>
  <si>
    <t>Materialno tehnična podpora enotam kriminalistične policije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</si>
  <si>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</si>
  <si>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</si>
  <si>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</si>
  <si>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</si>
  <si>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IP.SO5.1.2-02</t>
  </si>
  <si>
    <t xml:space="preserve">Nakup opreme za izvajanja ukrepov tajnega opazovanja </t>
  </si>
  <si>
    <t>IP.SO5.1.2-03</t>
  </si>
  <si>
    <t>Financiranje delovanja enote za tajno opazovanje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</si>
  <si>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</si>
  <si>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</si>
  <si>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</si>
  <si>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</si>
  <si>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IP.SO5.1.2-06</t>
  </si>
  <si>
    <t>Nadgradnja sistema za prepoznavo telekomunikacijske opreme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</si>
  <si>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</si>
  <si>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</si>
  <si>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</si>
  <si>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</si>
  <si>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IP.SO5.1.3-02</t>
  </si>
  <si>
    <t>Informacijski sistem za shranjevanje in preiskovanje podatkov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</si>
  <si>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</si>
  <si>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</si>
  <si>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</si>
  <si>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</si>
  <si>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</si>
  <si>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</si>
  <si>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</si>
  <si>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</si>
  <si>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</si>
  <si>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</si>
  <si>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</si>
  <si>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</si>
  <si>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</si>
  <si>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IP.SO5.1.6-02</t>
  </si>
  <si>
    <t>Nabava snovi in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</si>
  <si>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</si>
  <si>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</si>
  <si>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</si>
  <si>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</si>
  <si>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</si>
  <si>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</si>
  <si>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IP.SO5.2.1-02</t>
  </si>
  <si>
    <t>Operativno sodelovanje z državami Zahodnega Balkana na področju organizirane kriminalitete</t>
  </si>
  <si>
    <t>IP.SO5.2.1-03</t>
  </si>
  <si>
    <t>Sodelovanje z državami Z. Balkana na področju kriminalistično obveščevalne dejavnosti</t>
  </si>
  <si>
    <t>IP.SO5.2.2</t>
  </si>
  <si>
    <t>IP.SO5.2.2-01</t>
  </si>
  <si>
    <t>Napotitev uradnika za zvezo v Europol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</si>
  <si>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</si>
  <si>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</si>
  <si>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</si>
  <si>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</si>
  <si>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</si>
  <si>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</si>
  <si>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</si>
  <si>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</si>
  <si>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IP.SO5.2.4-02</t>
  </si>
  <si>
    <t>Vzpostavitev sistema za elektronsko hranjenje kazenskih ovadb</t>
  </si>
  <si>
    <t>IP.SO5.2.4-03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</si>
  <si>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</si>
  <si>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</si>
  <si>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</si>
  <si>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</si>
  <si>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</si>
  <si>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IP.SO5.2.6</t>
  </si>
  <si>
    <t>Sodelovanje z Evropsko mrežo inštitutov forenzičnih znanosti (ENFSI)</t>
  </si>
  <si>
    <t>IP.SO5.2.6-01</t>
  </si>
  <si>
    <t>Sodelovanje z ENFSI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</si>
  <si>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</si>
  <si>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</si>
  <si>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</si>
  <si>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</si>
  <si>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</si>
  <si>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</si>
  <si>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IP.SO5.3.1-02</t>
  </si>
  <si>
    <t>Sodelovanje na konferencah in skupnih usposabljanjih za mobilne kriminalistične oddelke</t>
  </si>
  <si>
    <t>IP.SO5.3.1-03</t>
  </si>
  <si>
    <t>Šola varne vožnje za kriminaliste, ki izvajajo tajno opazovanje</t>
  </si>
  <si>
    <t>IP.SO5.3.1-04</t>
  </si>
  <si>
    <t>Usposabljanja izvajalcev čezmejnega tajnega opazovanja</t>
  </si>
  <si>
    <t>IP.SO5.3.1-05</t>
  </si>
  <si>
    <t>Sodelovanje z državami Zahodnega Balkana pri usposabljanju na področju tajnega delovanja</t>
  </si>
  <si>
    <t>IP.SO5.3.1-06</t>
  </si>
  <si>
    <t>Usposabljanje za uporabo sodobnih telekomunikacijskih sistemov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</si>
  <si>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</si>
  <si>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</si>
  <si>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</si>
  <si>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</si>
  <si>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IP.SO5.3.2-02</t>
  </si>
  <si>
    <t>Usposabljanja za pridobivanje specifičnih strokovnih znanj pri zunanjih ustanovah</t>
  </si>
  <si>
    <t>IP.SO5.3.2-03</t>
  </si>
  <si>
    <t>Kriminalistični tečaj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</si>
  <si>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</si>
  <si>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</si>
  <si>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</si>
  <si>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</si>
  <si>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IP.SO5.3.4</t>
  </si>
  <si>
    <t>IP.SO5.3.4-01</t>
  </si>
  <si>
    <t>Specialistična usposabljanja za tajno delovanje - kibernetska kriminaliteta</t>
  </si>
  <si>
    <t>IP.SO5.3.4-02</t>
  </si>
  <si>
    <t>Specialistična usposabljanja na področju digitalne forenzike</t>
  </si>
  <si>
    <t>IP.SO5.3.5</t>
  </si>
  <si>
    <t xml:space="preserve">Usposabljanja za odkrivanje in preprečevanje vseh oblik nasilne radikalizacije </t>
  </si>
  <si>
    <t>IP.SO5.3.5-01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</si>
  <si>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</si>
  <si>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</si>
  <si>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</si>
  <si>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</si>
  <si>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</si>
  <si>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</si>
  <si>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</si>
  <si>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</si>
  <si>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</si>
  <si>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</si>
  <si>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IP.SO6</t>
  </si>
  <si>
    <t>Tveganja in krize</t>
  </si>
  <si>
    <t>IP.SO6.1</t>
  </si>
  <si>
    <t>Tveganja - preprečevanje in boj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</si>
  <si>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</si>
  <si>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</si>
  <si>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</si>
  <si>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</si>
  <si>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</si>
  <si>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</si>
  <si>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</si>
  <si>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</si>
  <si>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</si>
  <si>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</si>
  <si>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</si>
  <si>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</si>
  <si>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</si>
  <si>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</si>
  <si>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</si>
  <si>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</si>
  <si>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</si>
  <si>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</si>
  <si>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</si>
  <si>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</si>
  <si>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</si>
  <si>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</si>
  <si>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</si>
  <si>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</si>
  <si>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</si>
  <si>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</si>
  <si>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</si>
  <si>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</si>
  <si>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</si>
  <si>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</si>
  <si>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IP.SO6.5.1-02</t>
  </si>
  <si>
    <t>Nadgradnja in posodobitev multimedijskega sistema NCKU - predsedniška soba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</si>
  <si>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</si>
  <si>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</si>
  <si>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</si>
  <si>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</si>
  <si>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</si>
  <si>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</si>
  <si>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</si>
  <si>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</si>
  <si>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</si>
  <si>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</si>
  <si>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</si>
  <si>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</si>
  <si>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IP.SO6.5.5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</si>
  <si>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</si>
  <si>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</si>
  <si>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</si>
  <si>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</si>
  <si>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</si>
  <si>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</si>
  <si>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</si>
  <si>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</si>
  <si>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</si>
  <si>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</si>
  <si>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</si>
  <si>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</si>
  <si>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</si>
  <si>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</si>
  <si>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</si>
  <si>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IP.SO6.7.2</t>
  </si>
  <si>
    <t>Ukrepi namenjeni dvigu kibernetske varnosti varnih omrežij za krizno upravljanje</t>
  </si>
  <si>
    <t>IP.SO6.7.2-01</t>
  </si>
  <si>
    <t>Kibernetska varnost omrežja NCKU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</si>
  <si>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</si>
  <si>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</si>
  <si>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</si>
  <si>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</si>
  <si>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</si>
  <si>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</si>
  <si>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</si>
  <si>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</si>
  <si>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</si>
  <si>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</si>
  <si>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</si>
  <si>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</si>
  <si>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</si>
  <si>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</si>
  <si>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</si>
  <si>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</si>
  <si>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</si>
  <si>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</si>
  <si>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</si>
  <si>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</si>
  <si>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</si>
  <si>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</si>
  <si>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</si>
  <si>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</si>
  <si>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</si>
  <si>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</si>
  <si>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</si>
  <si>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</si>
  <si>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</si>
  <si>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</si>
  <si>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</si>
  <si>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</si>
  <si>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</si>
  <si>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</si>
  <si>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</si>
  <si>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</si>
  <si>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SKUPAJ MZZ</t>
  </si>
  <si>
    <t>NOV</t>
  </si>
  <si>
    <t>IP.SO5.1.1-07</t>
  </si>
  <si>
    <t>Nakup vozila za prevoz hidravličnega sistema za nasilno odpiranje protivlomnih vrat</t>
  </si>
  <si>
    <t>Veljavni proračun 2017:</t>
  </si>
  <si>
    <t>Veljavni proračun 2018:</t>
  </si>
  <si>
    <t>IP.SO5.2.7</t>
  </si>
  <si>
    <t>Razvoj in delovanje nacionalnega sistema za obdelavo in uporabo podatkov o letalskih potnikih (PNR)</t>
  </si>
  <si>
    <t>IP.SO5.3.6</t>
  </si>
  <si>
    <t>IP.SO5.3.6-01</t>
  </si>
  <si>
    <t xml:space="preserve">Usposabljanje in strokovno izpopolnjevanje na področju PNR </t>
  </si>
  <si>
    <t>Usposabljanje in strokovno izpopolnjevanje na področju napredne obdelave podatkov in ocenjevanja tveganj (PNR)</t>
  </si>
  <si>
    <t>IP.SO5.2.8</t>
  </si>
  <si>
    <t>IP.SO5.2.8-01</t>
  </si>
  <si>
    <t>Izmenjava informacij – interoperabilnost</t>
  </si>
  <si>
    <t xml:space="preserve">Izmenjava informacij – interoperabilnost </t>
  </si>
  <si>
    <t>Policija - Generalna policijska uprava - UKP, UIT in MF UPPD</t>
  </si>
  <si>
    <t>IP.SO5.1.7</t>
  </si>
  <si>
    <t>Ustanovitev enot za ciljno iskanje</t>
  </si>
  <si>
    <t>IP.SO5.1.7-01</t>
  </si>
  <si>
    <t>IP.SO5.1.7-02</t>
  </si>
  <si>
    <t>Materialno tehnična podpora enotam za ciljno iskanje</t>
  </si>
  <si>
    <t>IP.SO5.2.9</t>
  </si>
  <si>
    <t>IP.SO5.2.9-01</t>
  </si>
  <si>
    <t>Avtomatski balistični sistem (EVofinder)</t>
  </si>
  <si>
    <t xml:space="preserve">Avtomatski balistični sistem (EVofinder) </t>
  </si>
  <si>
    <t>IP.SO5.1.1-08</t>
  </si>
  <si>
    <t>Posebna in specialna oprema za delovanje mobilnih kriminalističnih oddelkov</t>
  </si>
  <si>
    <t>IP.SO5.1.1-09</t>
  </si>
  <si>
    <t>Rešitev za analitično vrednotenje digitalnih podatkov</t>
  </si>
  <si>
    <t xml:space="preserve"> Napotitev
uradnika za zvezo v Europol</t>
  </si>
  <si>
    <t>IP.SO6.1.2-01</t>
  </si>
  <si>
    <t>Priprava strokovnih podlag za izdelavo ocene tveganj za delovanje kritične infrastrukture</t>
  </si>
  <si>
    <t>IP.SO6.1.3-01</t>
  </si>
  <si>
    <t>Nadgradnja informacijskega sistema za podporo odločanju z modulom za kritično infrastrukturo</t>
  </si>
  <si>
    <t>IP.SO6.3.2-01</t>
  </si>
  <si>
    <t>Osnovno izobraževanje za upravljavce in nosilce kritične infrastrukture</t>
  </si>
  <si>
    <t>IP.SO6.3.3-01</t>
  </si>
  <si>
    <t>Usposabljanje za upravljavce in nosilce kritične infrastrukture</t>
  </si>
  <si>
    <t>IP.SO6.3.4-01</t>
  </si>
  <si>
    <t>Vaja s področja zaščite kritične infrastrukture</t>
  </si>
  <si>
    <t>Posodobitev centra RS za obveščanje</t>
  </si>
  <si>
    <t>IP.SO6.6.3</t>
  </si>
  <si>
    <t xml:space="preserve">Posodobitev kartografskih podlag </t>
  </si>
  <si>
    <t>IP.SO6.6.3-01</t>
  </si>
  <si>
    <t>Posodobitev kartografskih podlag</t>
  </si>
  <si>
    <t>Študija o potrebi po ocenjevanju ogroženosti za primer kompleksne krize</t>
  </si>
  <si>
    <t>Skupaj ISFP</t>
  </si>
  <si>
    <t>IP.TA1</t>
  </si>
  <si>
    <t>ISF Police - Tehnična pomoč</t>
  </si>
  <si>
    <t>IP.TA1.1</t>
  </si>
  <si>
    <t>IP.TA1.1.1</t>
  </si>
  <si>
    <t>IP.TA1.1.1-01</t>
  </si>
  <si>
    <t>ISF Police - Tehnična pomoč za revizijski organ</t>
  </si>
  <si>
    <t>Ministrstvo za finance, Urad RS za nadzor proračuna</t>
  </si>
  <si>
    <t>IP.SO6.5.5-01</t>
  </si>
  <si>
    <t>Specialistična usposabljanja na področju kibernetske kriminalitete, digitalne forenzike, spolnih zlorab otrok na spletu in trgovine z ljudmi</t>
  </si>
  <si>
    <t>Priloga 1.3 - Sprememba akcijskega načrta ISFP</t>
  </si>
  <si>
    <t>IP.SO5.2.7-01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</si>
</sst>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4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4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</xf>
    <xf numFmtId="0" fontId="0" fillId="3" borderId="0" xfId="0" applyFill="1" applyProtection="1">
      <protection locked="0"/>
    </xf>
    <xf numFmtId="0" fontId="0" fillId="3" borderId="1" xfId="0" applyNumberFormat="1" applyFill="1" applyBorder="1" applyAlignment="1" applyProtection="1">
      <alignment wrapText="1"/>
      <protection locked="0"/>
    </xf>
    <xf numFmtId="0" fontId="0" fillId="3" borderId="1" xfId="0" quotePrefix="1" applyNumberFormat="1" applyFill="1" applyBorder="1" applyAlignment="1" applyProtection="1">
      <alignment wrapText="1"/>
      <protection locked="0"/>
    </xf>
    <xf numFmtId="0" fontId="0" fillId="9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0" fontId="0" fillId="9" borderId="1" xfId="0" quotePrefix="1" applyNumberFormat="1" applyFill="1" applyBorder="1" applyAlignment="1">
      <alignment wrapText="1"/>
    </xf>
    <xf numFmtId="0" fontId="0" fillId="9" borderId="1" xfId="0" applyFill="1" applyBorder="1"/>
    <xf numFmtId="0" fontId="0" fillId="3" borderId="1" xfId="0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40" t="s">
        <v>752</v>
      </c>
      <c r="B1" s="40" t="s">
        <v>753</v>
      </c>
      <c r="C1" s="40" t="s">
        <v>754</v>
      </c>
      <c r="D1" s="41" t="s">
        <v>755</v>
      </c>
      <c r="E1" s="41" t="s">
        <v>756</v>
      </c>
      <c r="F1" s="41" t="s">
        <v>757</v>
      </c>
      <c r="G1" s="41" t="s">
        <v>758</v>
      </c>
      <c r="H1" s="41" t="s">
        <v>759</v>
      </c>
      <c r="I1" s="41" t="s">
        <v>760</v>
      </c>
      <c r="J1" s="41" t="s">
        <v>761</v>
      </c>
      <c r="K1" s="41" t="s">
        <v>762</v>
      </c>
      <c r="L1" s="41" t="s">
        <v>763</v>
      </c>
      <c r="M1" s="41" t="s">
        <v>764</v>
      </c>
      <c r="N1" s="41" t="s">
        <v>765</v>
      </c>
      <c r="O1" s="9" t="s">
        <v>766</v>
      </c>
      <c r="P1" s="9" t="s">
        <v>767</v>
      </c>
      <c r="Q1" s="9" t="s">
        <v>768</v>
      </c>
      <c r="R1" s="9" t="s">
        <v>769</v>
      </c>
      <c r="S1" s="9" t="s">
        <v>761</v>
      </c>
      <c r="T1" s="9" t="s">
        <v>762</v>
      </c>
    </row>
    <row r="2" spans="1:21" ht="25.5" x14ac:dyDescent="0.2">
      <c r="A2" s="42"/>
      <c r="B2" s="42"/>
      <c r="C2" s="42" t="s">
        <v>780</v>
      </c>
      <c r="D2" s="42"/>
      <c r="E2" s="42" t="s">
        <v>2</v>
      </c>
      <c r="F2" s="42"/>
      <c r="G2" s="42"/>
      <c r="H2" s="42"/>
      <c r="I2" s="42"/>
      <c r="J2" s="43">
        <f>+J4+J55</f>
        <v>12342644.003333334</v>
      </c>
      <c r="K2" s="43">
        <f>+K4+K55</f>
        <v>9256983</v>
      </c>
      <c r="L2" s="43">
        <f>+L4+L55</f>
        <v>3085661.0033333329</v>
      </c>
      <c r="M2" s="43"/>
      <c r="N2" s="43"/>
      <c r="O2" s="30"/>
      <c r="P2" s="30"/>
      <c r="Q2" s="30"/>
      <c r="R2" s="30"/>
      <c r="S2" s="33">
        <f>+J2-J3</f>
        <v>2893942.8833333328</v>
      </c>
      <c r="T2" s="33">
        <f>+K2-K3</f>
        <v>2170457.16</v>
      </c>
      <c r="U2" t="s">
        <v>782</v>
      </c>
    </row>
    <row r="3" spans="1:21" ht="25.5" x14ac:dyDescent="0.2">
      <c r="A3" s="44"/>
      <c r="B3" s="44"/>
      <c r="C3" s="44" t="s">
        <v>780</v>
      </c>
      <c r="D3" s="44"/>
      <c r="E3" s="44" t="s">
        <v>2</v>
      </c>
      <c r="F3" s="44"/>
      <c r="G3" s="44"/>
      <c r="H3" s="44"/>
      <c r="I3" s="44"/>
      <c r="J3" s="45">
        <f>+J5+J56</f>
        <v>9448701.120000001</v>
      </c>
      <c r="K3" s="45">
        <f>+K5+K56</f>
        <v>7086525.8399999999</v>
      </c>
      <c r="L3" s="45">
        <f t="shared" ref="L3:R3" si="0">+L5+L56</f>
        <v>2362175.2800000003</v>
      </c>
      <c r="M3" s="45">
        <f t="shared" si="0"/>
        <v>599345.00025000004</v>
      </c>
      <c r="N3" s="45">
        <f t="shared" si="0"/>
        <v>1981743.0334999999</v>
      </c>
      <c r="O3" s="20">
        <f t="shared" si="0"/>
        <v>2036143.2169999999</v>
      </c>
      <c r="P3" s="20">
        <f t="shared" si="0"/>
        <v>1623760.53</v>
      </c>
      <c r="Q3" s="20">
        <f t="shared" si="0"/>
        <v>1569760.33</v>
      </c>
      <c r="R3" s="20">
        <f t="shared" si="0"/>
        <v>1637949.0047499998</v>
      </c>
    </row>
    <row r="4" spans="1:21" x14ac:dyDescent="0.2">
      <c r="A4" s="42"/>
      <c r="B4" s="42"/>
      <c r="C4" s="42" t="s">
        <v>0</v>
      </c>
      <c r="D4" s="42" t="s">
        <v>1</v>
      </c>
      <c r="E4" s="42" t="s">
        <v>2</v>
      </c>
      <c r="F4" s="42"/>
      <c r="G4" s="42"/>
      <c r="H4" s="42"/>
      <c r="I4" s="42">
        <v>76.11</v>
      </c>
      <c r="J4" s="43">
        <f t="shared" ref="J4:L5" si="1">+J6+J46+J51</f>
        <v>4305192</v>
      </c>
      <c r="K4" s="43">
        <f t="shared" si="1"/>
        <v>3228894</v>
      </c>
      <c r="L4" s="43">
        <f t="shared" si="1"/>
        <v>1076298</v>
      </c>
      <c r="M4" s="43"/>
      <c r="N4" s="43"/>
      <c r="O4" s="30"/>
      <c r="P4" s="30"/>
      <c r="Q4" s="30"/>
      <c r="R4" s="30"/>
      <c r="S4" s="33">
        <f>+J4-J5</f>
        <v>1157828.5299999998</v>
      </c>
      <c r="T4" s="33">
        <f>+K4-K5</f>
        <v>868371.39749999996</v>
      </c>
      <c r="U4" t="s">
        <v>783</v>
      </c>
    </row>
    <row r="5" spans="1:21" x14ac:dyDescent="0.2">
      <c r="A5" s="44"/>
      <c r="B5" s="44"/>
      <c r="C5" s="44" t="s">
        <v>0</v>
      </c>
      <c r="D5" s="44" t="s">
        <v>1</v>
      </c>
      <c r="E5" s="44" t="s">
        <v>2</v>
      </c>
      <c r="F5" s="44"/>
      <c r="G5" s="44"/>
      <c r="H5" s="44"/>
      <c r="I5" s="44">
        <v>76.11</v>
      </c>
      <c r="J5" s="45">
        <f t="shared" si="1"/>
        <v>3147363.47</v>
      </c>
      <c r="K5" s="45">
        <f t="shared" si="1"/>
        <v>2360522.6025</v>
      </c>
      <c r="L5" s="45">
        <f t="shared" si="1"/>
        <v>786840.86750000005</v>
      </c>
      <c r="M5" s="45">
        <f t="shared" ref="M5:R5" si="2">+M7+M47+M52</f>
        <v>283741.80025000003</v>
      </c>
      <c r="N5" s="45">
        <f t="shared" si="2"/>
        <v>576244.63349999988</v>
      </c>
      <c r="O5" s="20">
        <f t="shared" si="2"/>
        <v>804139.21699999995</v>
      </c>
      <c r="P5" s="20">
        <f t="shared" si="2"/>
        <v>515374.46</v>
      </c>
      <c r="Q5" s="20">
        <f t="shared" si="2"/>
        <v>500000</v>
      </c>
      <c r="R5" s="20">
        <f t="shared" si="2"/>
        <v>467863.35475000006</v>
      </c>
    </row>
    <row r="6" spans="1:21" x14ac:dyDescent="0.2">
      <c r="A6" s="42"/>
      <c r="B6" s="42"/>
      <c r="C6" s="42" t="s">
        <v>3</v>
      </c>
      <c r="D6" s="42" t="s">
        <v>4</v>
      </c>
      <c r="E6" s="42" t="s">
        <v>5</v>
      </c>
      <c r="F6" s="42"/>
      <c r="G6" s="42"/>
      <c r="H6" s="42"/>
      <c r="I6" s="42">
        <v>75</v>
      </c>
      <c r="J6" s="43">
        <v>4046880</v>
      </c>
      <c r="K6" s="43">
        <v>3035160</v>
      </c>
      <c r="L6" s="43">
        <v>1011720</v>
      </c>
      <c r="M6" s="43"/>
      <c r="N6" s="43"/>
      <c r="O6" s="30"/>
      <c r="P6" s="30"/>
      <c r="Q6" s="30"/>
      <c r="R6" s="30"/>
    </row>
    <row r="7" spans="1:21" x14ac:dyDescent="0.2">
      <c r="A7" s="44"/>
      <c r="B7" s="44"/>
      <c r="C7" s="44" t="s">
        <v>3</v>
      </c>
      <c r="D7" s="44" t="s">
        <v>4</v>
      </c>
      <c r="E7" s="44" t="s">
        <v>5</v>
      </c>
      <c r="F7" s="44"/>
      <c r="G7" s="44"/>
      <c r="H7" s="44"/>
      <c r="I7" s="44">
        <v>75</v>
      </c>
      <c r="J7" s="45">
        <f>+J8+J25+J28+J29+J34+J35+J40+J43</f>
        <v>3147363.47</v>
      </c>
      <c r="K7" s="45">
        <f t="shared" ref="K7:R7" si="3">+K8+K25+K28+K29+K34+K35+K40+K43</f>
        <v>2360522.6025</v>
      </c>
      <c r="L7" s="45">
        <f t="shared" si="3"/>
        <v>786840.86750000005</v>
      </c>
      <c r="M7" s="45">
        <f t="shared" si="3"/>
        <v>283741.80025000003</v>
      </c>
      <c r="N7" s="45">
        <f t="shared" si="3"/>
        <v>576244.63349999988</v>
      </c>
      <c r="O7" s="20">
        <f t="shared" si="3"/>
        <v>804139.21699999995</v>
      </c>
      <c r="P7" s="20">
        <f t="shared" si="3"/>
        <v>515374.46</v>
      </c>
      <c r="Q7" s="20">
        <f t="shared" si="3"/>
        <v>500000</v>
      </c>
      <c r="R7" s="20">
        <f t="shared" si="3"/>
        <v>467863.35475000006</v>
      </c>
    </row>
    <row r="8" spans="1:21" ht="25.5" x14ac:dyDescent="0.2">
      <c r="A8" s="44"/>
      <c r="B8" s="44"/>
      <c r="C8" s="44" t="s">
        <v>6</v>
      </c>
      <c r="D8" s="44" t="s">
        <v>7</v>
      </c>
      <c r="E8" s="44" t="s">
        <v>8</v>
      </c>
      <c r="F8" s="44"/>
      <c r="G8" s="44"/>
      <c r="H8" s="44"/>
      <c r="I8" s="44">
        <v>75</v>
      </c>
      <c r="J8" s="45">
        <f>+J9+J11+J13+J15+J17+J19+J21+J23</f>
        <v>2586000</v>
      </c>
      <c r="K8" s="45">
        <f t="shared" ref="K8:R8" si="4">+K9+K11+K13+K15+K17+K19+K21+K23</f>
        <v>1939500</v>
      </c>
      <c r="L8" s="45">
        <f t="shared" si="4"/>
        <v>646500</v>
      </c>
      <c r="M8" s="45">
        <f t="shared" si="4"/>
        <v>235468.00025000001</v>
      </c>
      <c r="N8" s="45">
        <f t="shared" si="4"/>
        <v>417786.55349999992</v>
      </c>
      <c r="O8" s="20">
        <f t="shared" si="4"/>
        <v>525096.26699999999</v>
      </c>
      <c r="P8" s="20">
        <f t="shared" si="4"/>
        <v>473000</v>
      </c>
      <c r="Q8" s="20">
        <f t="shared" si="4"/>
        <v>484000</v>
      </c>
      <c r="R8" s="20">
        <f t="shared" si="4"/>
        <v>450649.17475000006</v>
      </c>
      <c r="S8" s="56" t="s">
        <v>792</v>
      </c>
      <c r="T8" s="56"/>
      <c r="U8" s="57">
        <f>1747326+556743</f>
        <v>2304069</v>
      </c>
    </row>
    <row r="9" spans="1:21" s="39" customFormat="1" ht="38.25" x14ac:dyDescent="0.2">
      <c r="A9" s="52">
        <v>1</v>
      </c>
      <c r="B9" s="52">
        <v>1</v>
      </c>
      <c r="C9" s="52" t="s">
        <v>9</v>
      </c>
      <c r="D9" s="52" t="s">
        <v>10</v>
      </c>
      <c r="E9" s="52" t="s">
        <v>11</v>
      </c>
      <c r="F9" s="52" t="s">
        <v>12</v>
      </c>
      <c r="G9" s="52" t="s">
        <v>781</v>
      </c>
      <c r="H9" s="52" t="s">
        <v>13</v>
      </c>
      <c r="I9" s="52">
        <v>75</v>
      </c>
      <c r="J9" s="53">
        <f>+M9+N9+O9+P9+Q9+R9</f>
        <v>480000</v>
      </c>
      <c r="K9" s="53">
        <f>0.75*J9</f>
        <v>360000</v>
      </c>
      <c r="L9" s="53">
        <f>+J9-K9</f>
        <v>120000</v>
      </c>
      <c r="M9" s="53">
        <v>66983.58</v>
      </c>
      <c r="N9" s="53">
        <v>16404.349999999999</v>
      </c>
      <c r="O9" s="54">
        <v>100000</v>
      </c>
      <c r="P9" s="54">
        <v>100000</v>
      </c>
      <c r="Q9" s="54">
        <v>100000</v>
      </c>
      <c r="R9" s="54">
        <v>96612.07</v>
      </c>
      <c r="S9" s="56" t="s">
        <v>793</v>
      </c>
      <c r="U9" s="57">
        <f>2009471+1012452</f>
        <v>3021923</v>
      </c>
    </row>
    <row r="10" spans="1:21" ht="38.25" x14ac:dyDescent="0.2">
      <c r="A10" s="46"/>
      <c r="B10" s="46">
        <v>1</v>
      </c>
      <c r="C10" s="46" t="s">
        <v>14</v>
      </c>
      <c r="D10" s="46" t="s">
        <v>10</v>
      </c>
      <c r="E10" s="46" t="s">
        <v>15</v>
      </c>
      <c r="F10" s="46"/>
      <c r="G10" s="46"/>
      <c r="H10" s="46"/>
      <c r="I10" s="46">
        <v>75</v>
      </c>
      <c r="J10" s="47">
        <v>223278.61</v>
      </c>
      <c r="K10" s="47">
        <v>167458.95000000001</v>
      </c>
      <c r="L10" s="47">
        <v>55819.66</v>
      </c>
      <c r="M10" s="47">
        <v>66983.58</v>
      </c>
      <c r="N10" s="47">
        <v>16404.349999999999</v>
      </c>
      <c r="O10" s="16">
        <v>100000</v>
      </c>
      <c r="P10" s="16">
        <v>39890.68</v>
      </c>
      <c r="Q10" s="16"/>
      <c r="R10" s="16"/>
    </row>
    <row r="11" spans="1:21" s="39" customFormat="1" ht="38.25" x14ac:dyDescent="0.2">
      <c r="A11" s="52">
        <v>2</v>
      </c>
      <c r="B11" s="52">
        <v>2</v>
      </c>
      <c r="C11" s="52" t="s">
        <v>16</v>
      </c>
      <c r="D11" s="52" t="s">
        <v>17</v>
      </c>
      <c r="E11" s="52" t="s">
        <v>11</v>
      </c>
      <c r="F11" s="52" t="s">
        <v>12</v>
      </c>
      <c r="G11" s="52" t="s">
        <v>781</v>
      </c>
      <c r="H11" s="52" t="s">
        <v>18</v>
      </c>
      <c r="I11" s="52">
        <v>75</v>
      </c>
      <c r="J11" s="53">
        <v>205000</v>
      </c>
      <c r="K11" s="53">
        <f>0.75*J11</f>
        <v>153750</v>
      </c>
      <c r="L11" s="53">
        <f>+J11-K11</f>
        <v>51250</v>
      </c>
      <c r="M11" s="53">
        <v>30317.698249999998</v>
      </c>
      <c r="N11" s="53">
        <v>35191.017249999997</v>
      </c>
      <c r="O11" s="54">
        <v>34491.279999999999</v>
      </c>
      <c r="P11" s="54">
        <v>35000</v>
      </c>
      <c r="Q11" s="54">
        <v>35000</v>
      </c>
      <c r="R11" s="54">
        <v>35000</v>
      </c>
    </row>
    <row r="12" spans="1:21" ht="51" x14ac:dyDescent="0.2">
      <c r="A12" s="46"/>
      <c r="B12" s="46">
        <v>2</v>
      </c>
      <c r="C12" s="46" t="s">
        <v>19</v>
      </c>
      <c r="D12" s="46" t="s">
        <v>20</v>
      </c>
      <c r="E12" s="46" t="s">
        <v>15</v>
      </c>
      <c r="F12" s="46"/>
      <c r="G12" s="46"/>
      <c r="H12" s="46"/>
      <c r="I12" s="46">
        <v>75</v>
      </c>
      <c r="J12" s="47">
        <v>100000</v>
      </c>
      <c r="K12" s="47">
        <v>75000</v>
      </c>
      <c r="L12" s="47">
        <v>25000</v>
      </c>
      <c r="M12" s="47">
        <v>30317.698249999998</v>
      </c>
      <c r="N12" s="47">
        <v>35191.017249999997</v>
      </c>
      <c r="O12" s="16">
        <v>34491.284500000002</v>
      </c>
      <c r="P12" s="16"/>
      <c r="Q12" s="16"/>
      <c r="R12" s="16"/>
    </row>
    <row r="13" spans="1:21" s="39" customFormat="1" ht="38.25" x14ac:dyDescent="0.2">
      <c r="A13" s="52">
        <v>3</v>
      </c>
      <c r="B13" s="52">
        <v>3</v>
      </c>
      <c r="C13" s="52" t="s">
        <v>21</v>
      </c>
      <c r="D13" s="52" t="s">
        <v>22</v>
      </c>
      <c r="E13" s="52" t="s">
        <v>11</v>
      </c>
      <c r="F13" s="52" t="s">
        <v>23</v>
      </c>
      <c r="G13" s="52" t="s">
        <v>781</v>
      </c>
      <c r="H13" s="52" t="s">
        <v>18</v>
      </c>
      <c r="I13" s="52">
        <v>75</v>
      </c>
      <c r="J13" s="53">
        <v>850000</v>
      </c>
      <c r="K13" s="53">
        <f>0.75*J13</f>
        <v>637500</v>
      </c>
      <c r="L13" s="53">
        <f>+J13-K13</f>
        <v>212500</v>
      </c>
      <c r="M13" s="53">
        <v>48948.8995</v>
      </c>
      <c r="N13" s="53">
        <v>236513.55574999997</v>
      </c>
      <c r="O13" s="54">
        <v>150000</v>
      </c>
      <c r="P13" s="54">
        <v>150000</v>
      </c>
      <c r="Q13" s="54">
        <v>150000</v>
      </c>
      <c r="R13" s="54">
        <v>114537.54475</v>
      </c>
    </row>
    <row r="14" spans="1:21" ht="25.5" x14ac:dyDescent="0.2">
      <c r="A14" s="46"/>
      <c r="B14" s="46">
        <v>3</v>
      </c>
      <c r="C14" s="46" t="s">
        <v>24</v>
      </c>
      <c r="D14" s="46" t="s">
        <v>25</v>
      </c>
      <c r="E14" s="46" t="s">
        <v>15</v>
      </c>
      <c r="F14" s="46"/>
      <c r="G14" s="46"/>
      <c r="H14" s="46"/>
      <c r="I14" s="46">
        <v>75</v>
      </c>
      <c r="J14" s="47">
        <v>400000</v>
      </c>
      <c r="K14" s="47">
        <v>300000</v>
      </c>
      <c r="L14" s="47">
        <v>100000</v>
      </c>
      <c r="M14" s="47">
        <v>48948.8995</v>
      </c>
      <c r="N14" s="47">
        <v>236513.55574999997</v>
      </c>
      <c r="O14" s="16">
        <v>114537.54475000003</v>
      </c>
      <c r="P14" s="16"/>
      <c r="Q14" s="16"/>
      <c r="R14" s="16"/>
    </row>
    <row r="15" spans="1:21" s="39" customFormat="1" ht="38.25" x14ac:dyDescent="0.2">
      <c r="A15" s="52">
        <v>4</v>
      </c>
      <c r="B15" s="52">
        <v>4</v>
      </c>
      <c r="C15" s="52" t="s">
        <v>26</v>
      </c>
      <c r="D15" s="52" t="s">
        <v>27</v>
      </c>
      <c r="E15" s="52" t="s">
        <v>11</v>
      </c>
      <c r="F15" s="52" t="s">
        <v>28</v>
      </c>
      <c r="G15" s="52" t="s">
        <v>781</v>
      </c>
      <c r="H15" s="52" t="s">
        <v>18</v>
      </c>
      <c r="I15" s="52">
        <v>75</v>
      </c>
      <c r="J15" s="53">
        <v>220000</v>
      </c>
      <c r="K15" s="53">
        <f>0.75*J15</f>
        <v>165000</v>
      </c>
      <c r="L15" s="53">
        <f>+J15-K15</f>
        <v>55000</v>
      </c>
      <c r="M15" s="53">
        <v>6721.2224999999999</v>
      </c>
      <c r="N15" s="53">
        <v>43513.570499999994</v>
      </c>
      <c r="O15" s="54">
        <v>49765.207000000002</v>
      </c>
      <c r="P15" s="54">
        <v>40000</v>
      </c>
      <c r="Q15" s="54">
        <v>40000</v>
      </c>
      <c r="R15" s="54">
        <v>40000</v>
      </c>
    </row>
    <row r="16" spans="1:21" ht="25.5" x14ac:dyDescent="0.2">
      <c r="A16" s="46"/>
      <c r="B16" s="46">
        <v>4</v>
      </c>
      <c r="C16" s="46" t="s">
        <v>29</v>
      </c>
      <c r="D16" s="46" t="s">
        <v>27</v>
      </c>
      <c r="E16" s="46" t="s">
        <v>15</v>
      </c>
      <c r="F16" s="46"/>
      <c r="G16" s="46"/>
      <c r="H16" s="46"/>
      <c r="I16" s="46">
        <v>75</v>
      </c>
      <c r="J16" s="47">
        <v>100000</v>
      </c>
      <c r="K16" s="47">
        <v>75000</v>
      </c>
      <c r="L16" s="47">
        <v>25000</v>
      </c>
      <c r="M16" s="47">
        <v>6721.2224999999999</v>
      </c>
      <c r="N16" s="47">
        <v>43513.570499999994</v>
      </c>
      <c r="O16" s="16">
        <v>49765.207000000002</v>
      </c>
      <c r="P16" s="16"/>
      <c r="Q16" s="16"/>
      <c r="R16" s="16"/>
    </row>
    <row r="17" spans="1:18" s="39" customFormat="1" ht="25.5" x14ac:dyDescent="0.2">
      <c r="A17" s="52">
        <v>5</v>
      </c>
      <c r="B17" s="52">
        <v>5</v>
      </c>
      <c r="C17" s="52" t="s">
        <v>30</v>
      </c>
      <c r="D17" s="52" t="s">
        <v>31</v>
      </c>
      <c r="E17" s="52" t="s">
        <v>11</v>
      </c>
      <c r="F17" s="52" t="s">
        <v>12</v>
      </c>
      <c r="G17" s="52" t="s">
        <v>781</v>
      </c>
      <c r="H17" s="52" t="s">
        <v>13</v>
      </c>
      <c r="I17" s="52">
        <v>75</v>
      </c>
      <c r="J17" s="53">
        <v>400000</v>
      </c>
      <c r="K17" s="53">
        <f>0.75*J17</f>
        <v>300000</v>
      </c>
      <c r="L17" s="53">
        <f>+J17-K17</f>
        <v>100000</v>
      </c>
      <c r="M17" s="53">
        <v>46645.62</v>
      </c>
      <c r="N17" s="53">
        <v>0</v>
      </c>
      <c r="O17" s="54">
        <v>108839.78</v>
      </c>
      <c r="P17" s="54">
        <v>80000</v>
      </c>
      <c r="Q17" s="54">
        <v>80000</v>
      </c>
      <c r="R17" s="54">
        <v>84514.6</v>
      </c>
    </row>
    <row r="18" spans="1:18" ht="38.25" x14ac:dyDescent="0.2">
      <c r="A18" s="46"/>
      <c r="B18" s="46">
        <v>5</v>
      </c>
      <c r="C18" s="46" t="s">
        <v>32</v>
      </c>
      <c r="D18" s="46" t="s">
        <v>33</v>
      </c>
      <c r="E18" s="46" t="s">
        <v>15</v>
      </c>
      <c r="F18" s="46"/>
      <c r="G18" s="46"/>
      <c r="H18" s="46"/>
      <c r="I18" s="46">
        <v>75</v>
      </c>
      <c r="J18" s="47">
        <v>155485.4</v>
      </c>
      <c r="K18" s="47">
        <v>116614.05</v>
      </c>
      <c r="L18" s="47">
        <v>38871.35</v>
      </c>
      <c r="M18" s="47">
        <v>46645.62</v>
      </c>
      <c r="N18" s="47">
        <v>0</v>
      </c>
      <c r="O18" s="16">
        <v>108839.78</v>
      </c>
      <c r="P18" s="16"/>
      <c r="Q18" s="16"/>
      <c r="R18" s="16"/>
    </row>
    <row r="19" spans="1:18" s="39" customFormat="1" ht="38.25" x14ac:dyDescent="0.2">
      <c r="A19" s="52">
        <v>6</v>
      </c>
      <c r="B19" s="52">
        <v>6</v>
      </c>
      <c r="C19" s="52" t="s">
        <v>34</v>
      </c>
      <c r="D19" s="52" t="s">
        <v>35</v>
      </c>
      <c r="E19" s="52" t="s">
        <v>11</v>
      </c>
      <c r="F19" s="52" t="s">
        <v>36</v>
      </c>
      <c r="G19" s="52" t="s">
        <v>781</v>
      </c>
      <c r="H19" s="52" t="s">
        <v>18</v>
      </c>
      <c r="I19" s="52">
        <v>75</v>
      </c>
      <c r="J19" s="53">
        <v>105000</v>
      </c>
      <c r="K19" s="53">
        <f>0.75*J19</f>
        <v>78750</v>
      </c>
      <c r="L19" s="53">
        <f>+J19-K19</f>
        <v>26250</v>
      </c>
      <c r="M19" s="53">
        <v>4721.5600000000004</v>
      </c>
      <c r="N19" s="53">
        <v>20278.439999999999</v>
      </c>
      <c r="O19" s="54">
        <v>20000</v>
      </c>
      <c r="P19" s="54">
        <v>20000</v>
      </c>
      <c r="Q19" s="54">
        <v>20000</v>
      </c>
      <c r="R19" s="54">
        <v>20000</v>
      </c>
    </row>
    <row r="20" spans="1:18" ht="51" x14ac:dyDescent="0.2">
      <c r="A20" s="46"/>
      <c r="B20" s="46">
        <v>6</v>
      </c>
      <c r="C20" s="46" t="s">
        <v>37</v>
      </c>
      <c r="D20" s="46" t="s">
        <v>38</v>
      </c>
      <c r="E20" s="46" t="s">
        <v>15</v>
      </c>
      <c r="F20" s="46"/>
      <c r="G20" s="46"/>
      <c r="H20" s="46"/>
      <c r="I20" s="46">
        <v>75</v>
      </c>
      <c r="J20" s="47">
        <v>25000</v>
      </c>
      <c r="K20" s="47">
        <v>18750</v>
      </c>
      <c r="L20" s="47">
        <v>6250</v>
      </c>
      <c r="M20" s="47">
        <v>4721.5600000000004</v>
      </c>
      <c r="N20" s="47">
        <v>20278.439999999999</v>
      </c>
      <c r="O20" s="16"/>
      <c r="P20" s="16"/>
      <c r="Q20" s="16"/>
      <c r="R20" s="16"/>
    </row>
    <row r="21" spans="1:18" s="39" customFormat="1" ht="25.5" x14ac:dyDescent="0.2">
      <c r="A21" s="52">
        <v>7</v>
      </c>
      <c r="B21" s="52">
        <v>7</v>
      </c>
      <c r="C21" s="52" t="s">
        <v>39</v>
      </c>
      <c r="D21" s="52" t="s">
        <v>40</v>
      </c>
      <c r="E21" s="52" t="s">
        <v>11</v>
      </c>
      <c r="F21" s="52" t="s">
        <v>36</v>
      </c>
      <c r="G21" s="52" t="s">
        <v>781</v>
      </c>
      <c r="H21" s="52" t="s">
        <v>13</v>
      </c>
      <c r="I21" s="52">
        <v>75</v>
      </c>
      <c r="J21" s="53">
        <v>105000</v>
      </c>
      <c r="K21" s="53">
        <f>0.75*J21</f>
        <v>78750</v>
      </c>
      <c r="L21" s="53">
        <f>+J21-K21</f>
        <v>26250</v>
      </c>
      <c r="M21" s="53">
        <v>6812.92</v>
      </c>
      <c r="N21" s="53">
        <v>16715.62</v>
      </c>
      <c r="O21" s="54">
        <v>25000</v>
      </c>
      <c r="P21" s="54">
        <v>11000</v>
      </c>
      <c r="Q21" s="54">
        <v>22000</v>
      </c>
      <c r="R21" s="54">
        <v>23471.46</v>
      </c>
    </row>
    <row r="22" spans="1:18" ht="25.5" x14ac:dyDescent="0.2">
      <c r="A22" s="46"/>
      <c r="B22" s="46">
        <v>7</v>
      </c>
      <c r="C22" s="46" t="s">
        <v>41</v>
      </c>
      <c r="D22" s="46" t="s">
        <v>40</v>
      </c>
      <c r="E22" s="46" t="s">
        <v>15</v>
      </c>
      <c r="F22" s="46"/>
      <c r="G22" s="46"/>
      <c r="H22" s="46"/>
      <c r="I22" s="46">
        <v>75</v>
      </c>
      <c r="J22" s="47">
        <v>57079.360000000001</v>
      </c>
      <c r="K22" s="47">
        <v>42809.52</v>
      </c>
      <c r="L22" s="47">
        <v>14269.84</v>
      </c>
      <c r="M22" s="47">
        <v>6812.92</v>
      </c>
      <c r="N22" s="47">
        <v>16715.62</v>
      </c>
      <c r="O22" s="16">
        <v>22000</v>
      </c>
      <c r="P22" s="16">
        <v>11550.82</v>
      </c>
      <c r="Q22" s="16"/>
      <c r="R22" s="16"/>
    </row>
    <row r="23" spans="1:18" s="39" customFormat="1" ht="38.25" x14ac:dyDescent="0.2">
      <c r="A23" s="52">
        <v>8</v>
      </c>
      <c r="B23" s="52">
        <v>8</v>
      </c>
      <c r="C23" s="52" t="s">
        <v>42</v>
      </c>
      <c r="D23" s="52" t="s">
        <v>43</v>
      </c>
      <c r="E23" s="52" t="s">
        <v>11</v>
      </c>
      <c r="F23" s="52" t="s">
        <v>12</v>
      </c>
      <c r="G23" s="52" t="s">
        <v>781</v>
      </c>
      <c r="H23" s="52" t="s">
        <v>18</v>
      </c>
      <c r="I23" s="52">
        <v>75</v>
      </c>
      <c r="J23" s="53">
        <v>221000</v>
      </c>
      <c r="K23" s="53">
        <f>0.75*J23</f>
        <v>165750</v>
      </c>
      <c r="L23" s="53">
        <f>+J23-K23</f>
        <v>55250</v>
      </c>
      <c r="M23" s="53">
        <v>24316.5</v>
      </c>
      <c r="N23" s="53">
        <v>49170</v>
      </c>
      <c r="O23" s="54">
        <v>37000</v>
      </c>
      <c r="P23" s="54">
        <v>37000</v>
      </c>
      <c r="Q23" s="54">
        <v>37000</v>
      </c>
      <c r="R23" s="54">
        <v>36513.5</v>
      </c>
    </row>
    <row r="24" spans="1:18" ht="38.25" x14ac:dyDescent="0.2">
      <c r="A24" s="46"/>
      <c r="B24" s="46">
        <v>8</v>
      </c>
      <c r="C24" s="46" t="s">
        <v>44</v>
      </c>
      <c r="D24" s="46" t="s">
        <v>43</v>
      </c>
      <c r="E24" s="46" t="s">
        <v>15</v>
      </c>
      <c r="F24" s="46"/>
      <c r="G24" s="46"/>
      <c r="H24" s="46"/>
      <c r="I24" s="46">
        <v>75</v>
      </c>
      <c r="J24" s="47">
        <v>100000</v>
      </c>
      <c r="K24" s="47">
        <v>75000</v>
      </c>
      <c r="L24" s="47">
        <v>25000</v>
      </c>
      <c r="M24" s="47">
        <v>24316.5</v>
      </c>
      <c r="N24" s="47">
        <v>49170</v>
      </c>
      <c r="O24" s="16">
        <v>26513.5</v>
      </c>
      <c r="P24" s="16"/>
      <c r="Q24" s="16"/>
      <c r="R24" s="16"/>
    </row>
    <row r="25" spans="1:18" ht="38.25" x14ac:dyDescent="0.2">
      <c r="A25" s="44"/>
      <c r="B25" s="44"/>
      <c r="C25" s="44" t="s">
        <v>45</v>
      </c>
      <c r="D25" s="44" t="s">
        <v>46</v>
      </c>
      <c r="E25" s="44" t="s">
        <v>8</v>
      </c>
      <c r="F25" s="44"/>
      <c r="G25" s="44"/>
      <c r="H25" s="44"/>
      <c r="I25" s="44">
        <v>75</v>
      </c>
      <c r="J25" s="45">
        <f>+J26</f>
        <v>50000</v>
      </c>
      <c r="K25" s="45">
        <f t="shared" ref="K25:R25" si="5">+K26</f>
        <v>37500</v>
      </c>
      <c r="L25" s="45">
        <f t="shared" si="5"/>
        <v>12500</v>
      </c>
      <c r="M25" s="45">
        <f t="shared" si="5"/>
        <v>0</v>
      </c>
      <c r="N25" s="45">
        <f t="shared" si="5"/>
        <v>5384.29</v>
      </c>
      <c r="O25" s="20">
        <f t="shared" si="5"/>
        <v>14615.71</v>
      </c>
      <c r="P25" s="20">
        <f t="shared" si="5"/>
        <v>10000</v>
      </c>
      <c r="Q25" s="20">
        <f t="shared" si="5"/>
        <v>10000</v>
      </c>
      <c r="R25" s="20">
        <f t="shared" si="5"/>
        <v>10000</v>
      </c>
    </row>
    <row r="26" spans="1:18" s="39" customFormat="1" ht="38.25" x14ac:dyDescent="0.2">
      <c r="A26" s="52">
        <v>9</v>
      </c>
      <c r="B26" s="52">
        <v>9</v>
      </c>
      <c r="C26" s="52" t="s">
        <v>47</v>
      </c>
      <c r="D26" s="52" t="s">
        <v>48</v>
      </c>
      <c r="E26" s="52" t="s">
        <v>11</v>
      </c>
      <c r="F26" s="52" t="s">
        <v>23</v>
      </c>
      <c r="G26" s="52" t="s">
        <v>781</v>
      </c>
      <c r="H26" s="52" t="s">
        <v>18</v>
      </c>
      <c r="I26" s="52">
        <v>75</v>
      </c>
      <c r="J26" s="53">
        <v>50000</v>
      </c>
      <c r="K26" s="53">
        <f>0.75*J26</f>
        <v>37500</v>
      </c>
      <c r="L26" s="53">
        <f>+J26-K26</f>
        <v>12500</v>
      </c>
      <c r="M26" s="53"/>
      <c r="N26" s="53">
        <v>5384.29</v>
      </c>
      <c r="O26" s="54">
        <v>14615.71</v>
      </c>
      <c r="P26" s="54">
        <v>10000</v>
      </c>
      <c r="Q26" s="54">
        <v>10000</v>
      </c>
      <c r="R26" s="54">
        <v>10000</v>
      </c>
    </row>
    <row r="27" spans="1:18" ht="102" x14ac:dyDescent="0.2">
      <c r="A27" s="46"/>
      <c r="B27" s="46">
        <v>9</v>
      </c>
      <c r="C27" s="46" t="s">
        <v>49</v>
      </c>
      <c r="D27" s="46" t="s">
        <v>50</v>
      </c>
      <c r="E27" s="46" t="s">
        <v>15</v>
      </c>
      <c r="F27" s="46"/>
      <c r="G27" s="46"/>
      <c r="H27" s="46"/>
      <c r="I27" s="46">
        <v>75</v>
      </c>
      <c r="J27" s="47">
        <v>20000</v>
      </c>
      <c r="K27" s="47">
        <v>15000</v>
      </c>
      <c r="L27" s="47">
        <v>5000</v>
      </c>
      <c r="M27" s="47"/>
      <c r="N27" s="47">
        <v>5384.29</v>
      </c>
      <c r="O27" s="16">
        <v>14615.71</v>
      </c>
      <c r="P27" s="16"/>
      <c r="Q27" s="16"/>
      <c r="R27" s="16"/>
    </row>
    <row r="28" spans="1:18" ht="38.25" x14ac:dyDescent="0.2">
      <c r="A28" s="44"/>
      <c r="B28" s="44"/>
      <c r="C28" s="44" t="s">
        <v>51</v>
      </c>
      <c r="D28" s="44" t="s">
        <v>52</v>
      </c>
      <c r="E28" s="44" t="s">
        <v>8</v>
      </c>
      <c r="F28" s="44"/>
      <c r="G28" s="44"/>
      <c r="H28" s="44"/>
      <c r="I28" s="44"/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38.25" x14ac:dyDescent="0.2">
      <c r="A29" s="44"/>
      <c r="B29" s="44"/>
      <c r="C29" s="44" t="s">
        <v>53</v>
      </c>
      <c r="D29" s="44" t="s">
        <v>54</v>
      </c>
      <c r="E29" s="44" t="s">
        <v>8</v>
      </c>
      <c r="F29" s="44"/>
      <c r="G29" s="44"/>
      <c r="H29" s="44"/>
      <c r="I29" s="44">
        <v>75</v>
      </c>
      <c r="J29" s="45">
        <f>+J30+J32</f>
        <v>161440.89000000001</v>
      </c>
      <c r="K29" s="45">
        <f t="shared" ref="K29:R29" si="6">+K30+K32</f>
        <v>121080.6675</v>
      </c>
      <c r="L29" s="45">
        <f t="shared" si="6"/>
        <v>40360.222500000003</v>
      </c>
      <c r="M29" s="45">
        <f t="shared" si="6"/>
        <v>15700</v>
      </c>
      <c r="N29" s="45">
        <f t="shared" si="6"/>
        <v>50000</v>
      </c>
      <c r="O29" s="20">
        <f t="shared" si="6"/>
        <v>95740.89</v>
      </c>
      <c r="P29" s="20">
        <f t="shared" si="6"/>
        <v>0</v>
      </c>
      <c r="Q29" s="20">
        <f t="shared" si="6"/>
        <v>0</v>
      </c>
      <c r="R29" s="20">
        <f t="shared" si="6"/>
        <v>0</v>
      </c>
    </row>
    <row r="30" spans="1:18" s="39" customFormat="1" ht="38.25" x14ac:dyDescent="0.2">
      <c r="A30" s="52">
        <v>10</v>
      </c>
      <c r="B30" s="52">
        <v>10</v>
      </c>
      <c r="C30" s="52" t="s">
        <v>55</v>
      </c>
      <c r="D30" s="52" t="s">
        <v>56</v>
      </c>
      <c r="E30" s="52" t="s">
        <v>11</v>
      </c>
      <c r="F30" s="52" t="s">
        <v>36</v>
      </c>
      <c r="G30" s="52" t="s">
        <v>781</v>
      </c>
      <c r="H30" s="52" t="s">
        <v>18</v>
      </c>
      <c r="I30" s="52">
        <v>75</v>
      </c>
      <c r="J30" s="53">
        <v>111440.89</v>
      </c>
      <c r="K30" s="53">
        <f>0.75*J30</f>
        <v>83580.667499999996</v>
      </c>
      <c r="L30" s="53">
        <f>+J30-K30</f>
        <v>27860.222500000003</v>
      </c>
      <c r="M30" s="53">
        <v>15700</v>
      </c>
      <c r="N30" s="53">
        <v>50000</v>
      </c>
      <c r="O30" s="54">
        <v>45740.89</v>
      </c>
      <c r="P30" s="54"/>
      <c r="Q30" s="54"/>
      <c r="R30" s="54"/>
    </row>
    <row r="31" spans="1:18" ht="89.25" x14ac:dyDescent="0.2">
      <c r="A31" s="46"/>
      <c r="B31" s="46">
        <v>10</v>
      </c>
      <c r="C31" s="46" t="s">
        <v>57</v>
      </c>
      <c r="D31" s="46" t="s">
        <v>58</v>
      </c>
      <c r="E31" s="46" t="s">
        <v>15</v>
      </c>
      <c r="F31" s="46"/>
      <c r="G31" s="46"/>
      <c r="H31" s="46"/>
      <c r="I31" s="46">
        <v>75</v>
      </c>
      <c r="J31" s="47">
        <v>111440.89</v>
      </c>
      <c r="K31" s="47">
        <v>83580.66</v>
      </c>
      <c r="L31" s="47">
        <v>27860.23</v>
      </c>
      <c r="M31" s="47">
        <v>15700</v>
      </c>
      <c r="N31" s="47">
        <v>50000</v>
      </c>
      <c r="O31" s="16">
        <v>45740.89</v>
      </c>
      <c r="P31" s="16"/>
      <c r="Q31" s="16"/>
      <c r="R31" s="16"/>
    </row>
    <row r="32" spans="1:18" s="39" customFormat="1" ht="38.25" x14ac:dyDescent="0.2">
      <c r="A32" s="52">
        <v>11</v>
      </c>
      <c r="B32" s="52">
        <v>11</v>
      </c>
      <c r="C32" s="52" t="s">
        <v>59</v>
      </c>
      <c r="D32" s="52" t="s">
        <v>60</v>
      </c>
      <c r="E32" s="52" t="s">
        <v>11</v>
      </c>
      <c r="F32" s="52" t="s">
        <v>23</v>
      </c>
      <c r="G32" s="52" t="s">
        <v>781</v>
      </c>
      <c r="H32" s="52" t="s">
        <v>18</v>
      </c>
      <c r="I32" s="52">
        <v>75</v>
      </c>
      <c r="J32" s="53">
        <v>50000</v>
      </c>
      <c r="K32" s="53">
        <f>0.75*J32</f>
        <v>37500</v>
      </c>
      <c r="L32" s="53">
        <f>+J32-K32</f>
        <v>12500</v>
      </c>
      <c r="M32" s="53"/>
      <c r="N32" s="53"/>
      <c r="O32" s="54">
        <v>50000</v>
      </c>
      <c r="P32" s="54"/>
      <c r="Q32" s="54"/>
      <c r="R32" s="54"/>
    </row>
    <row r="33" spans="1:18" ht="51" x14ac:dyDescent="0.2">
      <c r="A33" s="46"/>
      <c r="B33" s="46">
        <v>11</v>
      </c>
      <c r="C33" s="46" t="s">
        <v>61</v>
      </c>
      <c r="D33" s="46" t="s">
        <v>62</v>
      </c>
      <c r="E33" s="46" t="s">
        <v>15</v>
      </c>
      <c r="F33" s="46"/>
      <c r="G33" s="46"/>
      <c r="H33" s="46"/>
      <c r="I33" s="46">
        <v>75</v>
      </c>
      <c r="J33" s="47">
        <v>50000</v>
      </c>
      <c r="K33" s="47">
        <v>37500</v>
      </c>
      <c r="L33" s="47">
        <v>12500</v>
      </c>
      <c r="M33" s="47"/>
      <c r="N33" s="47"/>
      <c r="O33" s="16">
        <v>50000</v>
      </c>
      <c r="P33" s="16"/>
      <c r="Q33" s="16"/>
      <c r="R33" s="16"/>
    </row>
    <row r="34" spans="1:18" ht="25.5" x14ac:dyDescent="0.2">
      <c r="A34" s="44"/>
      <c r="B34" s="44"/>
      <c r="C34" s="44" t="s">
        <v>63</v>
      </c>
      <c r="D34" s="44" t="s">
        <v>64</v>
      </c>
      <c r="E34" s="44" t="s">
        <v>8</v>
      </c>
      <c r="F34" s="44"/>
      <c r="G34" s="44"/>
      <c r="H34" s="44"/>
      <c r="I34" s="44">
        <v>75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20">
        <v>0</v>
      </c>
      <c r="P34" s="20">
        <v>0</v>
      </c>
      <c r="Q34" s="20">
        <v>0</v>
      </c>
      <c r="R34" s="20">
        <v>0</v>
      </c>
    </row>
    <row r="35" spans="1:18" ht="38.25" x14ac:dyDescent="0.2">
      <c r="A35" s="44"/>
      <c r="B35" s="44"/>
      <c r="C35" s="44" t="s">
        <v>66</v>
      </c>
      <c r="D35" s="44" t="s">
        <v>67</v>
      </c>
      <c r="E35" s="44" t="s">
        <v>8</v>
      </c>
      <c r="F35" s="44"/>
      <c r="G35" s="44"/>
      <c r="H35" s="44"/>
      <c r="I35" s="44">
        <v>75</v>
      </c>
      <c r="J35" s="45">
        <f>+J36+J38</f>
        <v>200000</v>
      </c>
      <c r="K35" s="45">
        <f t="shared" ref="K35:R35" si="7">+K36+K38</f>
        <v>150000</v>
      </c>
      <c r="L35" s="45">
        <f t="shared" si="7"/>
        <v>50000</v>
      </c>
      <c r="M35" s="45">
        <f t="shared" si="7"/>
        <v>11203.8</v>
      </c>
      <c r="N35" s="45">
        <f t="shared" si="7"/>
        <v>58792.020000000004</v>
      </c>
      <c r="O35" s="20">
        <f t="shared" si="7"/>
        <v>110790</v>
      </c>
      <c r="P35" s="20">
        <f t="shared" si="7"/>
        <v>6000</v>
      </c>
      <c r="Q35" s="20">
        <f t="shared" si="7"/>
        <v>6000</v>
      </c>
      <c r="R35" s="20">
        <f t="shared" si="7"/>
        <v>7214.18</v>
      </c>
    </row>
    <row r="36" spans="1:18" s="39" customFormat="1" ht="25.5" x14ac:dyDescent="0.2">
      <c r="A36" s="52">
        <v>12</v>
      </c>
      <c r="B36" s="52">
        <v>12</v>
      </c>
      <c r="C36" s="52" t="s">
        <v>68</v>
      </c>
      <c r="D36" s="52" t="s">
        <v>69</v>
      </c>
      <c r="E36" s="52" t="s">
        <v>11</v>
      </c>
      <c r="F36" s="52" t="s">
        <v>12</v>
      </c>
      <c r="G36" s="52" t="s">
        <v>781</v>
      </c>
      <c r="H36" s="52" t="s">
        <v>13</v>
      </c>
      <c r="I36" s="52">
        <v>75</v>
      </c>
      <c r="J36" s="53">
        <v>45000</v>
      </c>
      <c r="K36" s="53">
        <f>0.75*J36</f>
        <v>33750</v>
      </c>
      <c r="L36" s="53">
        <f>+J36-K36</f>
        <v>11250</v>
      </c>
      <c r="M36" s="53">
        <v>5993.8</v>
      </c>
      <c r="N36" s="53">
        <v>4792.0200000000004</v>
      </c>
      <c r="O36" s="54">
        <v>15000</v>
      </c>
      <c r="P36" s="54">
        <v>6000</v>
      </c>
      <c r="Q36" s="54">
        <v>6000</v>
      </c>
      <c r="R36" s="54">
        <v>7214.18</v>
      </c>
    </row>
    <row r="37" spans="1:18" ht="25.5" x14ac:dyDescent="0.2">
      <c r="A37" s="46"/>
      <c r="B37" s="46">
        <v>12</v>
      </c>
      <c r="C37" s="46" t="s">
        <v>70</v>
      </c>
      <c r="D37" s="46" t="s">
        <v>69</v>
      </c>
      <c r="E37" s="46" t="s">
        <v>15</v>
      </c>
      <c r="F37" s="46"/>
      <c r="G37" s="46"/>
      <c r="H37" s="46"/>
      <c r="I37" s="46">
        <v>75</v>
      </c>
      <c r="J37" s="47">
        <v>19979.36</v>
      </c>
      <c r="K37" s="47">
        <v>14984.52</v>
      </c>
      <c r="L37" s="47">
        <v>4994.84</v>
      </c>
      <c r="M37" s="47">
        <v>5993.8</v>
      </c>
      <c r="N37" s="47">
        <v>4792.0200000000004</v>
      </c>
      <c r="O37" s="16">
        <v>9193.5400000000009</v>
      </c>
      <c r="P37" s="16"/>
      <c r="Q37" s="16"/>
      <c r="R37" s="16"/>
    </row>
    <row r="38" spans="1:18" s="39" customFormat="1" ht="38.25" x14ac:dyDescent="0.2">
      <c r="A38" s="52">
        <v>13</v>
      </c>
      <c r="B38" s="52">
        <v>13</v>
      </c>
      <c r="C38" s="52" t="s">
        <v>71</v>
      </c>
      <c r="D38" s="52" t="s">
        <v>72</v>
      </c>
      <c r="E38" s="52" t="s">
        <v>11</v>
      </c>
      <c r="F38" s="52" t="s">
        <v>36</v>
      </c>
      <c r="G38" s="52" t="s">
        <v>781</v>
      </c>
      <c r="H38" s="52" t="s">
        <v>18</v>
      </c>
      <c r="I38" s="52">
        <v>75</v>
      </c>
      <c r="J38" s="53">
        <v>155000</v>
      </c>
      <c r="K38" s="53">
        <f>0.75*J38</f>
        <v>116250</v>
      </c>
      <c r="L38" s="53">
        <f>+J38-K38</f>
        <v>38750</v>
      </c>
      <c r="M38" s="53">
        <v>5210</v>
      </c>
      <c r="N38" s="53">
        <v>54000</v>
      </c>
      <c r="O38" s="54">
        <v>95790</v>
      </c>
      <c r="P38" s="54"/>
      <c r="Q38" s="54"/>
      <c r="R38" s="54"/>
    </row>
    <row r="39" spans="1:18" ht="63.75" x14ac:dyDescent="0.2">
      <c r="A39" s="46"/>
      <c r="B39" s="46">
        <v>13</v>
      </c>
      <c r="C39" s="46" t="s">
        <v>73</v>
      </c>
      <c r="D39" s="46" t="s">
        <v>74</v>
      </c>
      <c r="E39" s="46" t="s">
        <v>15</v>
      </c>
      <c r="F39" s="46"/>
      <c r="G39" s="46"/>
      <c r="H39" s="46"/>
      <c r="I39" s="46">
        <v>75</v>
      </c>
      <c r="J39" s="47">
        <v>155000</v>
      </c>
      <c r="K39" s="47">
        <v>116250</v>
      </c>
      <c r="L39" s="47">
        <v>38750</v>
      </c>
      <c r="M39" s="47">
        <v>5210</v>
      </c>
      <c r="N39" s="47">
        <v>54000</v>
      </c>
      <c r="O39" s="16">
        <v>95790</v>
      </c>
      <c r="P39" s="16"/>
      <c r="Q39" s="16"/>
      <c r="R39" s="16"/>
    </row>
    <row r="40" spans="1:18" ht="38.25" x14ac:dyDescent="0.2">
      <c r="A40" s="44"/>
      <c r="B40" s="44"/>
      <c r="C40" s="44" t="s">
        <v>75</v>
      </c>
      <c r="D40" s="44" t="s">
        <v>76</v>
      </c>
      <c r="E40" s="44" t="s">
        <v>8</v>
      </c>
      <c r="F40" s="44"/>
      <c r="G40" s="44"/>
      <c r="H40" s="44"/>
      <c r="I40" s="44">
        <v>75</v>
      </c>
      <c r="J40" s="45">
        <f>+J41</f>
        <v>70000</v>
      </c>
      <c r="K40" s="45">
        <f t="shared" ref="K40:R40" si="8">+K41</f>
        <v>52500</v>
      </c>
      <c r="L40" s="45">
        <f t="shared" si="8"/>
        <v>17500</v>
      </c>
      <c r="M40" s="45">
        <f t="shared" si="8"/>
        <v>21370</v>
      </c>
      <c r="N40" s="45">
        <f t="shared" si="8"/>
        <v>20305</v>
      </c>
      <c r="O40" s="20">
        <f t="shared" si="8"/>
        <v>28325</v>
      </c>
      <c r="P40" s="20">
        <f t="shared" si="8"/>
        <v>0</v>
      </c>
      <c r="Q40" s="20">
        <f t="shared" si="8"/>
        <v>0</v>
      </c>
      <c r="R40" s="20">
        <f t="shared" si="8"/>
        <v>0</v>
      </c>
    </row>
    <row r="41" spans="1:18" s="39" customFormat="1" ht="38.25" x14ac:dyDescent="0.2">
      <c r="A41" s="52">
        <v>14</v>
      </c>
      <c r="B41" s="52">
        <v>14</v>
      </c>
      <c r="C41" s="52" t="s">
        <v>77</v>
      </c>
      <c r="D41" s="52" t="s">
        <v>78</v>
      </c>
      <c r="E41" s="52" t="s">
        <v>11</v>
      </c>
      <c r="F41" s="52" t="s">
        <v>28</v>
      </c>
      <c r="G41" s="52" t="s">
        <v>781</v>
      </c>
      <c r="H41" s="52" t="s">
        <v>18</v>
      </c>
      <c r="I41" s="52">
        <v>75</v>
      </c>
      <c r="J41" s="53">
        <v>70000</v>
      </c>
      <c r="K41" s="53">
        <f>0.75*J41</f>
        <v>52500</v>
      </c>
      <c r="L41" s="53">
        <f>+J41-K41</f>
        <v>17500</v>
      </c>
      <c r="M41" s="53">
        <v>21370</v>
      </c>
      <c r="N41" s="53">
        <v>20305</v>
      </c>
      <c r="O41" s="54">
        <v>28325</v>
      </c>
      <c r="P41" s="54"/>
      <c r="Q41" s="54"/>
      <c r="R41" s="54"/>
    </row>
    <row r="42" spans="1:18" ht="63.75" x14ac:dyDescent="0.2">
      <c r="A42" s="46"/>
      <c r="B42" s="46">
        <v>14</v>
      </c>
      <c r="C42" s="46" t="s">
        <v>79</v>
      </c>
      <c r="D42" s="46" t="s">
        <v>80</v>
      </c>
      <c r="E42" s="46" t="s">
        <v>15</v>
      </c>
      <c r="F42" s="46"/>
      <c r="G42" s="46"/>
      <c r="H42" s="46"/>
      <c r="I42" s="46">
        <v>75</v>
      </c>
      <c r="J42" s="47">
        <v>70000</v>
      </c>
      <c r="K42" s="47">
        <v>52500</v>
      </c>
      <c r="L42" s="47">
        <v>17500</v>
      </c>
      <c r="M42" s="47">
        <v>21370</v>
      </c>
      <c r="N42" s="47">
        <v>20305</v>
      </c>
      <c r="O42" s="16">
        <v>28325</v>
      </c>
      <c r="P42" s="16"/>
      <c r="Q42" s="16"/>
      <c r="R42" s="16"/>
    </row>
    <row r="43" spans="1:18" ht="38.25" x14ac:dyDescent="0.2">
      <c r="A43" s="44"/>
      <c r="B43" s="44"/>
      <c r="C43" s="44" t="s">
        <v>81</v>
      </c>
      <c r="D43" s="44" t="s">
        <v>82</v>
      </c>
      <c r="E43" s="44" t="s">
        <v>8</v>
      </c>
      <c r="F43" s="44"/>
      <c r="G43" s="44"/>
      <c r="H43" s="44"/>
      <c r="I43" s="44">
        <v>75</v>
      </c>
      <c r="J43" s="45">
        <f>+J44</f>
        <v>79922.58</v>
      </c>
      <c r="K43" s="45">
        <f t="shared" ref="K43:R43" si="9">+K44</f>
        <v>59941.934999999998</v>
      </c>
      <c r="L43" s="45">
        <f t="shared" si="9"/>
        <v>19980.645000000004</v>
      </c>
      <c r="M43" s="45">
        <f t="shared" si="9"/>
        <v>0</v>
      </c>
      <c r="N43" s="45">
        <f t="shared" si="9"/>
        <v>23976.77</v>
      </c>
      <c r="O43" s="20">
        <f t="shared" si="9"/>
        <v>29571.35</v>
      </c>
      <c r="P43" s="20">
        <f t="shared" si="9"/>
        <v>26374.46</v>
      </c>
      <c r="Q43" s="20">
        <f t="shared" si="9"/>
        <v>0</v>
      </c>
      <c r="R43" s="20">
        <f t="shared" si="9"/>
        <v>0</v>
      </c>
    </row>
    <row r="44" spans="1:18" s="39" customFormat="1" ht="25.5" x14ac:dyDescent="0.2">
      <c r="A44" s="52">
        <v>15</v>
      </c>
      <c r="B44" s="52">
        <v>15</v>
      </c>
      <c r="C44" s="52" t="s">
        <v>83</v>
      </c>
      <c r="D44" s="52" t="s">
        <v>84</v>
      </c>
      <c r="E44" s="52" t="s">
        <v>11</v>
      </c>
      <c r="F44" s="52" t="s">
        <v>28</v>
      </c>
      <c r="G44" s="52" t="s">
        <v>781</v>
      </c>
      <c r="H44" s="52" t="s">
        <v>13</v>
      </c>
      <c r="I44" s="52">
        <v>75</v>
      </c>
      <c r="J44" s="53">
        <v>79922.58</v>
      </c>
      <c r="K44" s="53">
        <f>0.75*J44</f>
        <v>59941.934999999998</v>
      </c>
      <c r="L44" s="53">
        <f>+J44-K44</f>
        <v>19980.645000000004</v>
      </c>
      <c r="M44" s="53"/>
      <c r="N44" s="53">
        <v>23976.77</v>
      </c>
      <c r="O44" s="54">
        <v>29571.35</v>
      </c>
      <c r="P44" s="54">
        <v>26374.46</v>
      </c>
      <c r="Q44" s="54"/>
      <c r="R44" s="54"/>
    </row>
    <row r="45" spans="1:18" ht="38.25" x14ac:dyDescent="0.2">
      <c r="A45" s="48"/>
      <c r="B45" s="48">
        <v>15</v>
      </c>
      <c r="C45" s="48" t="s">
        <v>85</v>
      </c>
      <c r="D45" s="48" t="s">
        <v>86</v>
      </c>
      <c r="E45" s="48" t="s">
        <v>15</v>
      </c>
      <c r="F45" s="48"/>
      <c r="G45" s="48"/>
      <c r="H45" s="48"/>
      <c r="I45" s="48">
        <v>75</v>
      </c>
      <c r="J45" s="49">
        <v>79922.58</v>
      </c>
      <c r="K45" s="49">
        <v>59941.93</v>
      </c>
      <c r="L45" s="49">
        <v>19980.650000000001</v>
      </c>
      <c r="M45" s="49"/>
      <c r="N45" s="49">
        <v>23976.77</v>
      </c>
      <c r="O45" s="24">
        <v>29571.35</v>
      </c>
      <c r="P45" s="24">
        <v>26374.46</v>
      </c>
      <c r="Q45" s="24"/>
      <c r="R45" s="24"/>
    </row>
    <row r="46" spans="1:18" ht="22.5" customHeight="1" x14ac:dyDescent="0.2">
      <c r="A46" s="42"/>
      <c r="B46" s="42"/>
      <c r="C46" s="42" t="s">
        <v>87</v>
      </c>
      <c r="D46" s="42" t="s">
        <v>88</v>
      </c>
      <c r="E46" s="42" t="s">
        <v>5</v>
      </c>
      <c r="F46" s="42"/>
      <c r="G46" s="42"/>
      <c r="H46" s="42"/>
      <c r="I46" s="42">
        <v>75</v>
      </c>
      <c r="J46" s="43">
        <f>+K46+L46</f>
        <v>258312</v>
      </c>
      <c r="K46" s="43">
        <v>193734</v>
      </c>
      <c r="L46" s="43">
        <f>+K46/3</f>
        <v>64578</v>
      </c>
      <c r="M46" s="43">
        <v>0</v>
      </c>
      <c r="N46" s="43">
        <v>0</v>
      </c>
      <c r="O46" s="30">
        <v>0</v>
      </c>
      <c r="P46" s="30">
        <v>0</v>
      </c>
      <c r="Q46" s="30">
        <v>0</v>
      </c>
      <c r="R46" s="30">
        <v>0</v>
      </c>
    </row>
    <row r="47" spans="1:18" x14ac:dyDescent="0.2">
      <c r="A47" s="44"/>
      <c r="B47" s="44"/>
      <c r="C47" s="44" t="s">
        <v>87</v>
      </c>
      <c r="D47" s="44" t="s">
        <v>88</v>
      </c>
      <c r="E47" s="44" t="s">
        <v>5</v>
      </c>
      <c r="F47" s="44"/>
      <c r="G47" s="44"/>
      <c r="H47" s="44"/>
      <c r="I47" s="44">
        <v>75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20">
        <v>0</v>
      </c>
      <c r="P47" s="20">
        <v>0</v>
      </c>
      <c r="Q47" s="20">
        <v>0</v>
      </c>
      <c r="R47" s="20">
        <v>0</v>
      </c>
    </row>
    <row r="48" spans="1:18" ht="38.25" x14ac:dyDescent="0.2">
      <c r="A48" s="44"/>
      <c r="B48" s="44"/>
      <c r="C48" s="44" t="s">
        <v>89</v>
      </c>
      <c r="D48" s="44" t="s">
        <v>90</v>
      </c>
      <c r="E48" s="44" t="s">
        <v>8</v>
      </c>
      <c r="F48" s="44"/>
      <c r="G48" s="44"/>
      <c r="H48" s="44"/>
      <c r="I48" s="44">
        <v>75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20">
        <v>0</v>
      </c>
      <c r="P48" s="20">
        <v>0</v>
      </c>
      <c r="Q48" s="20">
        <v>0</v>
      </c>
      <c r="R48" s="20">
        <v>0</v>
      </c>
    </row>
    <row r="49" spans="1:21" ht="38.25" x14ac:dyDescent="0.2">
      <c r="A49" s="44"/>
      <c r="B49" s="44"/>
      <c r="C49" s="44" t="s">
        <v>91</v>
      </c>
      <c r="D49" s="44" t="s">
        <v>92</v>
      </c>
      <c r="E49" s="44" t="s">
        <v>8</v>
      </c>
      <c r="F49" s="44"/>
      <c r="G49" s="44"/>
      <c r="H49" s="44"/>
      <c r="I49" s="44"/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20">
        <v>0</v>
      </c>
      <c r="P49" s="20">
        <v>0</v>
      </c>
      <c r="Q49" s="20">
        <v>0</v>
      </c>
      <c r="R49" s="20">
        <v>0</v>
      </c>
    </row>
    <row r="50" spans="1:21" ht="38.25" x14ac:dyDescent="0.2">
      <c r="A50" s="44"/>
      <c r="B50" s="44"/>
      <c r="C50" s="44" t="s">
        <v>93</v>
      </c>
      <c r="D50" s="44" t="s">
        <v>94</v>
      </c>
      <c r="E50" s="44" t="s">
        <v>8</v>
      </c>
      <c r="F50" s="44"/>
      <c r="G50" s="44"/>
      <c r="H50" s="44"/>
      <c r="I50" s="44"/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20">
        <v>0</v>
      </c>
      <c r="P50" s="20">
        <v>0</v>
      </c>
      <c r="Q50" s="20">
        <v>0</v>
      </c>
      <c r="R50" s="20">
        <v>0</v>
      </c>
    </row>
    <row r="51" spans="1:21" x14ac:dyDescent="0.2">
      <c r="A51" s="42"/>
      <c r="B51" s="42"/>
      <c r="C51" s="42" t="s">
        <v>95</v>
      </c>
      <c r="D51" s="42" t="s">
        <v>96</v>
      </c>
      <c r="E51" s="42" t="s">
        <v>5</v>
      </c>
      <c r="F51" s="42"/>
      <c r="G51" s="42"/>
      <c r="H51" s="42"/>
      <c r="I51" s="42">
        <v>100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30">
        <v>0</v>
      </c>
      <c r="P51" s="30">
        <v>0</v>
      </c>
      <c r="Q51" s="30">
        <v>0</v>
      </c>
      <c r="R51" s="30">
        <v>0</v>
      </c>
    </row>
    <row r="52" spans="1:21" ht="25.5" x14ac:dyDescent="0.2">
      <c r="A52" s="44"/>
      <c r="B52" s="44"/>
      <c r="C52" s="44" t="s">
        <v>97</v>
      </c>
      <c r="D52" s="44" t="s">
        <v>96</v>
      </c>
      <c r="E52" s="44" t="s">
        <v>8</v>
      </c>
      <c r="F52" s="44"/>
      <c r="G52" s="44"/>
      <c r="H52" s="44"/>
      <c r="I52" s="44">
        <v>100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20">
        <v>0</v>
      </c>
      <c r="P52" s="20">
        <v>0</v>
      </c>
      <c r="Q52" s="20">
        <v>0</v>
      </c>
      <c r="R52" s="20">
        <v>0</v>
      </c>
    </row>
    <row r="53" spans="1:21" s="39" customFormat="1" ht="38.25" x14ac:dyDescent="0.2">
      <c r="A53" s="52">
        <v>16</v>
      </c>
      <c r="B53" s="52">
        <v>16</v>
      </c>
      <c r="C53" s="52" t="s">
        <v>98</v>
      </c>
      <c r="D53" s="52" t="s">
        <v>99</v>
      </c>
      <c r="E53" s="52" t="s">
        <v>11</v>
      </c>
      <c r="F53" s="52" t="s">
        <v>28</v>
      </c>
      <c r="G53" s="52" t="s">
        <v>781</v>
      </c>
      <c r="H53" s="52" t="s">
        <v>18</v>
      </c>
      <c r="I53" s="52">
        <v>100</v>
      </c>
      <c r="J53" s="53">
        <v>0</v>
      </c>
      <c r="K53" s="53">
        <v>0</v>
      </c>
      <c r="L53" s="53">
        <v>0</v>
      </c>
      <c r="M53" s="53"/>
      <c r="N53" s="53">
        <v>0</v>
      </c>
      <c r="O53" s="47">
        <v>0</v>
      </c>
      <c r="P53" s="47"/>
      <c r="Q53" s="47"/>
      <c r="R53" s="47"/>
    </row>
    <row r="54" spans="1:21" ht="25.5" x14ac:dyDescent="0.2">
      <c r="A54" s="48"/>
      <c r="B54" s="48">
        <v>16</v>
      </c>
      <c r="C54" s="48" t="s">
        <v>100</v>
      </c>
      <c r="D54" s="48" t="s">
        <v>99</v>
      </c>
      <c r="E54" s="48" t="s">
        <v>15</v>
      </c>
      <c r="F54" s="48"/>
      <c r="G54" s="48"/>
      <c r="H54" s="48"/>
      <c r="I54" s="48">
        <v>100</v>
      </c>
      <c r="J54" s="49">
        <v>0</v>
      </c>
      <c r="K54" s="49">
        <v>0</v>
      </c>
      <c r="L54" s="49">
        <v>0</v>
      </c>
      <c r="M54" s="49"/>
      <c r="N54" s="49">
        <v>0</v>
      </c>
      <c r="O54" s="24">
        <v>0</v>
      </c>
      <c r="P54" s="24"/>
      <c r="Q54" s="24"/>
      <c r="R54" s="24"/>
    </row>
    <row r="55" spans="1:21" x14ac:dyDescent="0.2">
      <c r="A55" s="42"/>
      <c r="B55" s="42"/>
      <c r="C55" s="42" t="s">
        <v>101</v>
      </c>
      <c r="D55" s="42" t="s">
        <v>102</v>
      </c>
      <c r="E55" s="42" t="s">
        <v>2</v>
      </c>
      <c r="F55" s="42"/>
      <c r="G55" s="42"/>
      <c r="H55" s="42"/>
      <c r="I55" s="42">
        <v>75</v>
      </c>
      <c r="J55" s="43">
        <f>+J57+J62+J88</f>
        <v>8037452.0033333329</v>
      </c>
      <c r="K55" s="43">
        <f>+K57+K62+K88</f>
        <v>6028089</v>
      </c>
      <c r="L55" s="43">
        <f>+L57+L62+L88</f>
        <v>2009363.0033333332</v>
      </c>
      <c r="M55" s="43"/>
      <c r="N55" s="43"/>
      <c r="O55" s="30"/>
      <c r="P55" s="30"/>
      <c r="Q55" s="30"/>
      <c r="R55" s="30"/>
      <c r="S55" s="33">
        <f>+J55-J56</f>
        <v>1736114.3533333326</v>
      </c>
      <c r="T55" s="33">
        <f>+K55-K56</f>
        <v>1302085.7625000002</v>
      </c>
      <c r="U55" s="34" t="s">
        <v>784</v>
      </c>
    </row>
    <row r="56" spans="1:21" x14ac:dyDescent="0.2">
      <c r="A56" s="44"/>
      <c r="B56" s="44"/>
      <c r="C56" s="44" t="s">
        <v>101</v>
      </c>
      <c r="D56" s="44" t="s">
        <v>102</v>
      </c>
      <c r="E56" s="44" t="s">
        <v>2</v>
      </c>
      <c r="F56" s="44"/>
      <c r="G56" s="44"/>
      <c r="H56" s="44"/>
      <c r="I56" s="44">
        <v>75</v>
      </c>
      <c r="J56" s="45">
        <f>+J58+J89+J63</f>
        <v>6301337.6500000004</v>
      </c>
      <c r="K56" s="45">
        <f t="shared" ref="K56:R56" si="10">+K58+K89+K63</f>
        <v>4726003.2374999998</v>
      </c>
      <c r="L56" s="45">
        <f t="shared" si="10"/>
        <v>1575334.4125000001</v>
      </c>
      <c r="M56" s="45">
        <f t="shared" si="10"/>
        <v>315603.19999999995</v>
      </c>
      <c r="N56" s="45">
        <f t="shared" si="10"/>
        <v>1405498.4</v>
      </c>
      <c r="O56" s="20">
        <f t="shared" si="10"/>
        <v>1232004</v>
      </c>
      <c r="P56" s="20">
        <f t="shared" si="10"/>
        <v>1108386.07</v>
      </c>
      <c r="Q56" s="20">
        <f t="shared" si="10"/>
        <v>1069760.33</v>
      </c>
      <c r="R56" s="20">
        <f t="shared" si="10"/>
        <v>1170085.6499999999</v>
      </c>
    </row>
    <row r="57" spans="1:21" x14ac:dyDescent="0.2">
      <c r="A57" s="42"/>
      <c r="B57" s="42"/>
      <c r="C57" s="42" t="s">
        <v>103</v>
      </c>
      <c r="D57" s="42" t="s">
        <v>104</v>
      </c>
      <c r="E57" s="42" t="s">
        <v>5</v>
      </c>
      <c r="F57" s="42"/>
      <c r="G57" s="42"/>
      <c r="H57" s="42"/>
      <c r="I57" s="42">
        <v>75</v>
      </c>
      <c r="J57" s="43">
        <f>+K57+L57</f>
        <v>688830.67</v>
      </c>
      <c r="K57" s="43">
        <v>516623</v>
      </c>
      <c r="L57" s="43">
        <v>172207.67</v>
      </c>
      <c r="M57" s="43"/>
      <c r="N57" s="43"/>
      <c r="O57" s="30"/>
      <c r="P57" s="30"/>
      <c r="Q57" s="30"/>
      <c r="R57" s="30">
        <v>0</v>
      </c>
    </row>
    <row r="58" spans="1:21" x14ac:dyDescent="0.2">
      <c r="A58" s="44"/>
      <c r="B58" s="44"/>
      <c r="C58" s="44" t="s">
        <v>103</v>
      </c>
      <c r="D58" s="44" t="s">
        <v>104</v>
      </c>
      <c r="E58" s="44" t="s">
        <v>5</v>
      </c>
      <c r="F58" s="44"/>
      <c r="G58" s="44"/>
      <c r="H58" s="44"/>
      <c r="I58" s="44">
        <v>75</v>
      </c>
      <c r="J58" s="45">
        <f>+J59</f>
        <v>50000</v>
      </c>
      <c r="K58" s="45">
        <f t="shared" ref="K58:R59" si="11">+K59</f>
        <v>37500</v>
      </c>
      <c r="L58" s="45">
        <f t="shared" si="11"/>
        <v>12500</v>
      </c>
      <c r="M58" s="45">
        <f t="shared" si="11"/>
        <v>0</v>
      </c>
      <c r="N58" s="45">
        <f t="shared" si="11"/>
        <v>25000</v>
      </c>
      <c r="O58" s="20">
        <f t="shared" si="11"/>
        <v>25000</v>
      </c>
      <c r="P58" s="20">
        <f t="shared" si="11"/>
        <v>0</v>
      </c>
      <c r="Q58" s="20">
        <f t="shared" si="11"/>
        <v>0</v>
      </c>
      <c r="R58" s="20">
        <f t="shared" si="11"/>
        <v>0</v>
      </c>
    </row>
    <row r="59" spans="1:21" ht="38.25" x14ac:dyDescent="0.2">
      <c r="A59" s="44"/>
      <c r="B59" s="44"/>
      <c r="C59" s="44" t="s">
        <v>105</v>
      </c>
      <c r="D59" s="44" t="s">
        <v>106</v>
      </c>
      <c r="E59" s="44" t="s">
        <v>8</v>
      </c>
      <c r="F59" s="44"/>
      <c r="G59" s="44"/>
      <c r="H59" s="44"/>
      <c r="I59" s="44">
        <v>75</v>
      </c>
      <c r="J59" s="45">
        <f>+J60</f>
        <v>50000</v>
      </c>
      <c r="K59" s="45">
        <f t="shared" si="11"/>
        <v>37500</v>
      </c>
      <c r="L59" s="45">
        <f t="shared" si="11"/>
        <v>12500</v>
      </c>
      <c r="M59" s="45">
        <f t="shared" si="11"/>
        <v>0</v>
      </c>
      <c r="N59" s="45">
        <f t="shared" si="11"/>
        <v>25000</v>
      </c>
      <c r="O59" s="20">
        <f t="shared" si="11"/>
        <v>25000</v>
      </c>
      <c r="P59" s="20">
        <f t="shared" si="11"/>
        <v>0</v>
      </c>
      <c r="Q59" s="20">
        <f t="shared" si="11"/>
        <v>0</v>
      </c>
      <c r="R59" s="20">
        <f t="shared" si="11"/>
        <v>0</v>
      </c>
    </row>
    <row r="60" spans="1:21" s="39" customFormat="1" ht="38.25" x14ac:dyDescent="0.2">
      <c r="A60" s="52">
        <v>17</v>
      </c>
      <c r="B60" s="52">
        <v>17</v>
      </c>
      <c r="C60" s="52" t="s">
        <v>107</v>
      </c>
      <c r="D60" s="52" t="s">
        <v>108</v>
      </c>
      <c r="E60" s="52" t="s">
        <v>11</v>
      </c>
      <c r="F60" s="52" t="s">
        <v>28</v>
      </c>
      <c r="G60" s="52" t="s">
        <v>781</v>
      </c>
      <c r="H60" s="52" t="s">
        <v>18</v>
      </c>
      <c r="I60" s="52">
        <v>75</v>
      </c>
      <c r="J60" s="53">
        <v>50000</v>
      </c>
      <c r="K60" s="53">
        <f>0.75*J60</f>
        <v>37500</v>
      </c>
      <c r="L60" s="53">
        <f>+J60-K60</f>
        <v>12500</v>
      </c>
      <c r="M60" s="53">
        <v>0</v>
      </c>
      <c r="N60" s="53">
        <v>25000</v>
      </c>
      <c r="O60" s="54">
        <v>25000</v>
      </c>
      <c r="P60" s="54"/>
      <c r="Q60" s="54"/>
      <c r="R60" s="54"/>
    </row>
    <row r="61" spans="1:21" ht="76.5" x14ac:dyDescent="0.2">
      <c r="A61" s="48"/>
      <c r="B61" s="48">
        <v>17</v>
      </c>
      <c r="C61" s="48" t="s">
        <v>109</v>
      </c>
      <c r="D61" s="48" t="s">
        <v>110</v>
      </c>
      <c r="E61" s="48" t="s">
        <v>15</v>
      </c>
      <c r="F61" s="48"/>
      <c r="G61" s="48"/>
      <c r="H61" s="48"/>
      <c r="I61" s="48">
        <v>75</v>
      </c>
      <c r="J61" s="49">
        <v>50000</v>
      </c>
      <c r="K61" s="49">
        <v>37500</v>
      </c>
      <c r="L61" s="49">
        <v>12500</v>
      </c>
      <c r="M61" s="49"/>
      <c r="N61" s="49">
        <v>0</v>
      </c>
      <c r="O61" s="55">
        <v>50000</v>
      </c>
      <c r="P61" s="55"/>
      <c r="Q61" s="55"/>
      <c r="R61" s="55"/>
    </row>
    <row r="62" spans="1:21" ht="24.75" customHeight="1" x14ac:dyDescent="0.2">
      <c r="A62" s="42"/>
      <c r="B62" s="42"/>
      <c r="C62" s="42" t="s">
        <v>111</v>
      </c>
      <c r="D62" s="42" t="s">
        <v>112</v>
      </c>
      <c r="E62" s="42" t="s">
        <v>5</v>
      </c>
      <c r="F62" s="42"/>
      <c r="G62" s="42"/>
      <c r="H62" s="42"/>
      <c r="I62" s="42">
        <v>75</v>
      </c>
      <c r="J62" s="43">
        <f>+K62+L62</f>
        <v>6797557.333333333</v>
      </c>
      <c r="K62" s="43">
        <f>4236309+861859</f>
        <v>5098168</v>
      </c>
      <c r="L62" s="43">
        <f>+K62/3</f>
        <v>1699389.3333333333</v>
      </c>
      <c r="M62" s="43"/>
      <c r="N62" s="43"/>
      <c r="O62" s="30"/>
      <c r="P62" s="30"/>
      <c r="Q62" s="30"/>
      <c r="R62" s="30"/>
    </row>
    <row r="63" spans="1:21" x14ac:dyDescent="0.2">
      <c r="A63" s="44"/>
      <c r="B63" s="44"/>
      <c r="C63" s="44" t="s">
        <v>111</v>
      </c>
      <c r="D63" s="44" t="s">
        <v>112</v>
      </c>
      <c r="E63" s="44"/>
      <c r="F63" s="44"/>
      <c r="G63" s="44"/>
      <c r="H63" s="44"/>
      <c r="I63" s="44">
        <v>75</v>
      </c>
      <c r="J63" s="45">
        <f>+J64+J69+J71+J81+J82+J86</f>
        <v>5911337.6500000004</v>
      </c>
      <c r="K63" s="45">
        <f t="shared" ref="K63:R63" si="12">+K64+K69+K71+K81+K82+K86</f>
        <v>4433503.2374999998</v>
      </c>
      <c r="L63" s="45">
        <f t="shared" si="12"/>
        <v>1477834.4125000001</v>
      </c>
      <c r="M63" s="45">
        <f t="shared" si="12"/>
        <v>315603.19999999995</v>
      </c>
      <c r="N63" s="45">
        <f t="shared" si="12"/>
        <v>1355009.45</v>
      </c>
      <c r="O63" s="20">
        <f t="shared" si="12"/>
        <v>978450</v>
      </c>
      <c r="P63" s="20">
        <f t="shared" si="12"/>
        <v>1063189.3500000001</v>
      </c>
      <c r="Q63" s="20">
        <f t="shared" si="12"/>
        <v>1049000</v>
      </c>
      <c r="R63" s="20">
        <f t="shared" si="12"/>
        <v>1150085.6499999999</v>
      </c>
    </row>
    <row r="64" spans="1:21" ht="38.25" x14ac:dyDescent="0.2">
      <c r="A64" s="44"/>
      <c r="B64" s="44"/>
      <c r="C64" s="44" t="s">
        <v>113</v>
      </c>
      <c r="D64" s="44" t="s">
        <v>114</v>
      </c>
      <c r="E64" s="44" t="s">
        <v>8</v>
      </c>
      <c r="F64" s="44"/>
      <c r="G64" s="44"/>
      <c r="H64" s="44"/>
      <c r="I64" s="44">
        <v>75</v>
      </c>
      <c r="J64" s="45">
        <f>+J65+J67</f>
        <v>3200000</v>
      </c>
      <c r="K64" s="45">
        <f t="shared" ref="K64:R64" si="13">+K65+K67</f>
        <v>2400000</v>
      </c>
      <c r="L64" s="45">
        <f t="shared" si="13"/>
        <v>800000</v>
      </c>
      <c r="M64" s="45">
        <f t="shared" si="13"/>
        <v>118862.6</v>
      </c>
      <c r="N64" s="45">
        <f t="shared" si="13"/>
        <v>978587.4</v>
      </c>
      <c r="O64" s="20">
        <f t="shared" si="13"/>
        <v>392550</v>
      </c>
      <c r="P64" s="20">
        <f t="shared" si="13"/>
        <v>570000</v>
      </c>
      <c r="Q64" s="20">
        <f t="shared" si="13"/>
        <v>570000</v>
      </c>
      <c r="R64" s="20">
        <f t="shared" si="13"/>
        <v>570000</v>
      </c>
    </row>
    <row r="65" spans="1:18" s="39" customFormat="1" ht="38.25" x14ac:dyDescent="0.2">
      <c r="A65" s="52">
        <v>18</v>
      </c>
      <c r="B65" s="52">
        <v>18</v>
      </c>
      <c r="C65" s="52" t="s">
        <v>115</v>
      </c>
      <c r="D65" s="52" t="s">
        <v>116</v>
      </c>
      <c r="E65" s="52" t="s">
        <v>11</v>
      </c>
      <c r="F65" s="52" t="s">
        <v>28</v>
      </c>
      <c r="G65" s="52" t="s">
        <v>781</v>
      </c>
      <c r="H65" s="52" t="s">
        <v>18</v>
      </c>
      <c r="I65" s="52">
        <v>75</v>
      </c>
      <c r="J65" s="53">
        <v>2750000</v>
      </c>
      <c r="K65" s="53">
        <f>0.75*J65</f>
        <v>2062500</v>
      </c>
      <c r="L65" s="53">
        <f>+J65-K65</f>
        <v>687500</v>
      </c>
      <c r="M65" s="53">
        <v>84110</v>
      </c>
      <c r="N65" s="53">
        <v>843340</v>
      </c>
      <c r="O65" s="54">
        <v>322550</v>
      </c>
      <c r="P65" s="54">
        <v>500000</v>
      </c>
      <c r="Q65" s="54">
        <v>500000</v>
      </c>
      <c r="R65" s="54">
        <v>500000</v>
      </c>
    </row>
    <row r="66" spans="1:18" ht="25.5" x14ac:dyDescent="0.2">
      <c r="A66" s="46"/>
      <c r="B66" s="46">
        <v>18</v>
      </c>
      <c r="C66" s="46" t="s">
        <v>117</v>
      </c>
      <c r="D66" s="46" t="s">
        <v>118</v>
      </c>
      <c r="E66" s="46" t="s">
        <v>15</v>
      </c>
      <c r="F66" s="46"/>
      <c r="G66" s="46"/>
      <c r="H66" s="46"/>
      <c r="I66" s="46">
        <v>75</v>
      </c>
      <c r="J66" s="47">
        <v>1250000</v>
      </c>
      <c r="K66" s="47">
        <v>937500</v>
      </c>
      <c r="L66" s="47">
        <v>312500</v>
      </c>
      <c r="M66" s="47">
        <v>84110</v>
      </c>
      <c r="N66" s="47">
        <v>843340</v>
      </c>
      <c r="O66" s="55">
        <v>322550</v>
      </c>
      <c r="P66" s="55"/>
      <c r="Q66" s="55"/>
      <c r="R66" s="55"/>
    </row>
    <row r="67" spans="1:18" s="39" customFormat="1" ht="38.25" x14ac:dyDescent="0.2">
      <c r="A67" s="52">
        <v>19</v>
      </c>
      <c r="B67" s="52">
        <v>19</v>
      </c>
      <c r="C67" s="52" t="s">
        <v>119</v>
      </c>
      <c r="D67" s="52" t="s">
        <v>120</v>
      </c>
      <c r="E67" s="52" t="s">
        <v>11</v>
      </c>
      <c r="F67" s="52" t="s">
        <v>28</v>
      </c>
      <c r="G67" s="52" t="s">
        <v>781</v>
      </c>
      <c r="H67" s="52" t="s">
        <v>18</v>
      </c>
      <c r="I67" s="52">
        <v>75</v>
      </c>
      <c r="J67" s="53">
        <v>450000</v>
      </c>
      <c r="K67" s="53">
        <f>0.75*J67</f>
        <v>337500</v>
      </c>
      <c r="L67" s="53">
        <f>+J67-K67</f>
        <v>112500</v>
      </c>
      <c r="M67" s="53">
        <v>34752.6</v>
      </c>
      <c r="N67" s="53">
        <v>135247.4</v>
      </c>
      <c r="O67" s="54">
        <v>70000</v>
      </c>
      <c r="P67" s="54">
        <v>70000</v>
      </c>
      <c r="Q67" s="54">
        <v>70000</v>
      </c>
      <c r="R67" s="54">
        <v>70000</v>
      </c>
    </row>
    <row r="68" spans="1:18" ht="25.5" x14ac:dyDescent="0.2">
      <c r="A68" s="46"/>
      <c r="B68" s="46">
        <v>19</v>
      </c>
      <c r="C68" s="46" t="s">
        <v>121</v>
      </c>
      <c r="D68" s="46" t="s">
        <v>122</v>
      </c>
      <c r="E68" s="46" t="s">
        <v>15</v>
      </c>
      <c r="F68" s="46"/>
      <c r="G68" s="46"/>
      <c r="H68" s="46"/>
      <c r="I68" s="46">
        <v>75</v>
      </c>
      <c r="J68" s="47">
        <v>170000</v>
      </c>
      <c r="K68" s="47">
        <v>127500</v>
      </c>
      <c r="L68" s="47">
        <v>42500</v>
      </c>
      <c r="M68" s="47">
        <v>34752.6</v>
      </c>
      <c r="N68" s="47">
        <v>135247.4</v>
      </c>
      <c r="O68" s="55"/>
      <c r="P68" s="55"/>
      <c r="Q68" s="55"/>
      <c r="R68" s="55"/>
    </row>
    <row r="69" spans="1:18" ht="38.25" x14ac:dyDescent="0.2">
      <c r="A69" s="44"/>
      <c r="B69" s="44"/>
      <c r="C69" s="44" t="s">
        <v>123</v>
      </c>
      <c r="D69" s="44" t="s">
        <v>124</v>
      </c>
      <c r="E69" s="44" t="s">
        <v>8</v>
      </c>
      <c r="F69" s="44"/>
      <c r="G69" s="44"/>
      <c r="H69" s="44"/>
      <c r="I69" s="44">
        <v>75</v>
      </c>
      <c r="J69" s="45">
        <f>+J70</f>
        <v>450000</v>
      </c>
      <c r="K69" s="45">
        <f t="shared" ref="K69:R69" si="14">+K70</f>
        <v>337500</v>
      </c>
      <c r="L69" s="45">
        <f t="shared" si="14"/>
        <v>112500</v>
      </c>
      <c r="M69" s="45">
        <f t="shared" si="14"/>
        <v>0</v>
      </c>
      <c r="N69" s="45">
        <f t="shared" si="14"/>
        <v>0</v>
      </c>
      <c r="O69" s="20">
        <f t="shared" si="14"/>
        <v>90000</v>
      </c>
      <c r="P69" s="20">
        <f t="shared" si="14"/>
        <v>90000</v>
      </c>
      <c r="Q69" s="20">
        <f t="shared" si="14"/>
        <v>90000</v>
      </c>
      <c r="R69" s="20">
        <f t="shared" si="14"/>
        <v>180000</v>
      </c>
    </row>
    <row r="70" spans="1:18" s="39" customFormat="1" ht="38.25" x14ac:dyDescent="0.2">
      <c r="A70" s="52">
        <v>20</v>
      </c>
      <c r="B70" s="52">
        <v>0</v>
      </c>
      <c r="C70" s="52" t="s">
        <v>125</v>
      </c>
      <c r="D70" s="52" t="s">
        <v>126</v>
      </c>
      <c r="E70" s="52" t="s">
        <v>11</v>
      </c>
      <c r="F70" s="52"/>
      <c r="G70" s="52" t="s">
        <v>781</v>
      </c>
      <c r="H70" s="52" t="s">
        <v>13</v>
      </c>
      <c r="I70" s="52">
        <v>75</v>
      </c>
      <c r="J70" s="53">
        <v>450000</v>
      </c>
      <c r="K70" s="53">
        <f>0.75*J70</f>
        <v>337500</v>
      </c>
      <c r="L70" s="53">
        <f>+J70-K70</f>
        <v>112500</v>
      </c>
      <c r="M70" s="53"/>
      <c r="N70" s="53">
        <v>0</v>
      </c>
      <c r="O70" s="54">
        <v>90000</v>
      </c>
      <c r="P70" s="54">
        <v>90000</v>
      </c>
      <c r="Q70" s="54">
        <v>90000</v>
      </c>
      <c r="R70" s="54">
        <v>180000</v>
      </c>
    </row>
    <row r="71" spans="1:18" ht="38.25" x14ac:dyDescent="0.2">
      <c r="A71" s="44"/>
      <c r="B71" s="44"/>
      <c r="C71" s="44" t="s">
        <v>127</v>
      </c>
      <c r="D71" s="44" t="s">
        <v>128</v>
      </c>
      <c r="E71" s="44" t="s">
        <v>8</v>
      </c>
      <c r="F71" s="44"/>
      <c r="G71" s="44"/>
      <c r="H71" s="44"/>
      <c r="I71" s="44">
        <v>75</v>
      </c>
      <c r="J71" s="45">
        <f>+J72+J74+J76+J78+J80</f>
        <v>2178500</v>
      </c>
      <c r="K71" s="45">
        <f t="shared" ref="K71:R71" si="15">+K72+K74+K76+K78+K80</f>
        <v>1633875</v>
      </c>
      <c r="L71" s="45">
        <f t="shared" si="15"/>
        <v>544625</v>
      </c>
      <c r="M71" s="45">
        <f t="shared" si="15"/>
        <v>170000</v>
      </c>
      <c r="N71" s="45">
        <f t="shared" si="15"/>
        <v>320325</v>
      </c>
      <c r="O71" s="20">
        <f t="shared" si="15"/>
        <v>495900</v>
      </c>
      <c r="P71" s="20">
        <f t="shared" si="15"/>
        <v>403189.35</v>
      </c>
      <c r="Q71" s="20">
        <f t="shared" si="15"/>
        <v>389000</v>
      </c>
      <c r="R71" s="20">
        <f t="shared" si="15"/>
        <v>400085.65</v>
      </c>
    </row>
    <row r="72" spans="1:18" s="39" customFormat="1" ht="38.25" x14ac:dyDescent="0.2">
      <c r="A72" s="52">
        <v>21</v>
      </c>
      <c r="B72" s="52">
        <v>20</v>
      </c>
      <c r="C72" s="52" t="s">
        <v>129</v>
      </c>
      <c r="D72" s="52" t="s">
        <v>130</v>
      </c>
      <c r="E72" s="52" t="s">
        <v>11</v>
      </c>
      <c r="F72" s="52" t="s">
        <v>23</v>
      </c>
      <c r="G72" s="52" t="s">
        <v>781</v>
      </c>
      <c r="H72" s="52" t="s">
        <v>13</v>
      </c>
      <c r="I72" s="52">
        <v>75</v>
      </c>
      <c r="J72" s="53">
        <v>400000</v>
      </c>
      <c r="K72" s="53">
        <f>0.75*J72</f>
        <v>300000</v>
      </c>
      <c r="L72" s="53">
        <f>+J72-K72</f>
        <v>100000</v>
      </c>
      <c r="M72" s="53">
        <v>47000</v>
      </c>
      <c r="N72" s="53">
        <v>39225</v>
      </c>
      <c r="O72" s="54">
        <v>90000</v>
      </c>
      <c r="P72" s="54">
        <v>70000</v>
      </c>
      <c r="Q72" s="54">
        <v>70000</v>
      </c>
      <c r="R72" s="54">
        <v>83775</v>
      </c>
    </row>
    <row r="73" spans="1:18" ht="25.5" x14ac:dyDescent="0.2">
      <c r="A73" s="48"/>
      <c r="B73" s="48">
        <v>20</v>
      </c>
      <c r="C73" s="48" t="s">
        <v>131</v>
      </c>
      <c r="D73" s="48" t="s">
        <v>132</v>
      </c>
      <c r="E73" s="48" t="s">
        <v>15</v>
      </c>
      <c r="F73" s="48"/>
      <c r="G73" s="48"/>
      <c r="H73" s="48"/>
      <c r="I73" s="48">
        <v>75</v>
      </c>
      <c r="J73" s="49">
        <v>157210</v>
      </c>
      <c r="K73" s="49">
        <v>117907.5</v>
      </c>
      <c r="L73" s="49">
        <v>39302.5</v>
      </c>
      <c r="M73" s="49">
        <v>47000</v>
      </c>
      <c r="N73" s="49">
        <v>39224.76</v>
      </c>
      <c r="O73" s="55">
        <v>70985.239999999991</v>
      </c>
      <c r="P73" s="55"/>
      <c r="Q73" s="55"/>
      <c r="R73" s="55"/>
    </row>
    <row r="74" spans="1:18" s="39" customFormat="1" ht="38.25" x14ac:dyDescent="0.2">
      <c r="A74" s="52">
        <v>22</v>
      </c>
      <c r="B74" s="52">
        <v>21</v>
      </c>
      <c r="C74" s="52" t="s">
        <v>133</v>
      </c>
      <c r="D74" s="52" t="s">
        <v>134</v>
      </c>
      <c r="E74" s="52" t="s">
        <v>11</v>
      </c>
      <c r="F74" s="52" t="s">
        <v>28</v>
      </c>
      <c r="G74" s="52" t="s">
        <v>781</v>
      </c>
      <c r="H74" s="52" t="s">
        <v>18</v>
      </c>
      <c r="I74" s="52">
        <v>75</v>
      </c>
      <c r="J74" s="53">
        <v>895000</v>
      </c>
      <c r="K74" s="53">
        <f>0.75*J74</f>
        <v>671250</v>
      </c>
      <c r="L74" s="53">
        <f>+J74-K74</f>
        <v>223750</v>
      </c>
      <c r="M74" s="53">
        <v>120000</v>
      </c>
      <c r="N74" s="53">
        <v>175000</v>
      </c>
      <c r="O74" s="54">
        <v>150000</v>
      </c>
      <c r="P74" s="54">
        <v>150000</v>
      </c>
      <c r="Q74" s="54">
        <v>150000</v>
      </c>
      <c r="R74" s="54">
        <v>150000</v>
      </c>
    </row>
    <row r="75" spans="1:18" ht="25.5" x14ac:dyDescent="0.2">
      <c r="A75" s="48"/>
      <c r="B75" s="48">
        <v>21</v>
      </c>
      <c r="C75" s="48" t="s">
        <v>135</v>
      </c>
      <c r="D75" s="48" t="s">
        <v>134</v>
      </c>
      <c r="E75" s="48" t="s">
        <v>15</v>
      </c>
      <c r="F75" s="48"/>
      <c r="G75" s="48"/>
      <c r="H75" s="48"/>
      <c r="I75" s="48">
        <v>75</v>
      </c>
      <c r="J75" s="49">
        <v>355000</v>
      </c>
      <c r="K75" s="49">
        <v>266250</v>
      </c>
      <c r="L75" s="49">
        <v>88750</v>
      </c>
      <c r="M75" s="49">
        <v>120000</v>
      </c>
      <c r="N75" s="49">
        <v>175000</v>
      </c>
      <c r="O75" s="55">
        <v>60000</v>
      </c>
      <c r="P75" s="55"/>
      <c r="Q75" s="55"/>
      <c r="R75" s="55"/>
    </row>
    <row r="76" spans="1:18" s="39" customFormat="1" ht="38.25" x14ac:dyDescent="0.2">
      <c r="A76" s="52">
        <v>23</v>
      </c>
      <c r="B76" s="52">
        <v>22</v>
      </c>
      <c r="C76" s="52" t="s">
        <v>136</v>
      </c>
      <c r="D76" s="52" t="s">
        <v>137</v>
      </c>
      <c r="E76" s="52" t="s">
        <v>11</v>
      </c>
      <c r="F76" s="52" t="s">
        <v>23</v>
      </c>
      <c r="G76" s="52" t="s">
        <v>781</v>
      </c>
      <c r="H76" s="52" t="s">
        <v>18</v>
      </c>
      <c r="I76" s="52">
        <v>75</v>
      </c>
      <c r="J76" s="53">
        <v>33000</v>
      </c>
      <c r="K76" s="53">
        <f>0.75*J76</f>
        <v>24750</v>
      </c>
      <c r="L76" s="53">
        <f>+J76-K76</f>
        <v>8250</v>
      </c>
      <c r="M76" s="53">
        <v>3000</v>
      </c>
      <c r="N76" s="53">
        <v>6100</v>
      </c>
      <c r="O76" s="54">
        <v>5900</v>
      </c>
      <c r="P76" s="54">
        <v>6000</v>
      </c>
      <c r="Q76" s="54">
        <v>6000</v>
      </c>
      <c r="R76" s="54">
        <v>6000</v>
      </c>
    </row>
    <row r="77" spans="1:18" ht="38.25" x14ac:dyDescent="0.2">
      <c r="A77" s="48"/>
      <c r="B77" s="48">
        <v>22</v>
      </c>
      <c r="C77" s="48" t="s">
        <v>138</v>
      </c>
      <c r="D77" s="48" t="s">
        <v>137</v>
      </c>
      <c r="E77" s="48" t="s">
        <v>15</v>
      </c>
      <c r="F77" s="48"/>
      <c r="G77" s="48"/>
      <c r="H77" s="48"/>
      <c r="I77" s="48">
        <v>75</v>
      </c>
      <c r="J77" s="49">
        <v>15000</v>
      </c>
      <c r="K77" s="49">
        <v>11250</v>
      </c>
      <c r="L77" s="49">
        <v>3750</v>
      </c>
      <c r="M77" s="49">
        <v>3000</v>
      </c>
      <c r="N77" s="49">
        <v>6100</v>
      </c>
      <c r="O77" s="55">
        <v>5900</v>
      </c>
      <c r="P77" s="55"/>
      <c r="Q77" s="55"/>
      <c r="R77" s="55"/>
    </row>
    <row r="78" spans="1:18" s="39" customFormat="1" ht="38.25" x14ac:dyDescent="0.2">
      <c r="A78" s="52">
        <v>24</v>
      </c>
      <c r="B78" s="52">
        <v>23</v>
      </c>
      <c r="C78" s="52" t="s">
        <v>139</v>
      </c>
      <c r="D78" s="52" t="s">
        <v>140</v>
      </c>
      <c r="E78" s="52" t="s">
        <v>11</v>
      </c>
      <c r="F78" s="52" t="s">
        <v>36</v>
      </c>
      <c r="G78" s="52" t="s">
        <v>781</v>
      </c>
      <c r="H78" s="52" t="s">
        <v>13</v>
      </c>
      <c r="I78" s="52">
        <v>75</v>
      </c>
      <c r="J78" s="53">
        <v>850500</v>
      </c>
      <c r="K78" s="53">
        <f>0.75*J78</f>
        <v>637875</v>
      </c>
      <c r="L78" s="53">
        <f>+J78-K78</f>
        <v>212625</v>
      </c>
      <c r="M78" s="53"/>
      <c r="N78" s="53">
        <v>100000</v>
      </c>
      <c r="O78" s="54">
        <v>250000</v>
      </c>
      <c r="P78" s="54">
        <v>177189.35</v>
      </c>
      <c r="Q78" s="54">
        <v>163000</v>
      </c>
      <c r="R78" s="54">
        <v>160310.65</v>
      </c>
    </row>
    <row r="79" spans="1:18" ht="38.25" x14ac:dyDescent="0.2">
      <c r="A79" s="48"/>
      <c r="B79" s="48">
        <v>23</v>
      </c>
      <c r="C79" s="48" t="s">
        <v>141</v>
      </c>
      <c r="D79" s="48" t="s">
        <v>140</v>
      </c>
      <c r="E79" s="48" t="s">
        <v>15</v>
      </c>
      <c r="F79" s="48"/>
      <c r="G79" s="48"/>
      <c r="H79" s="48"/>
      <c r="I79" s="48">
        <v>75</v>
      </c>
      <c r="J79" s="49">
        <v>487189.35</v>
      </c>
      <c r="K79" s="49">
        <v>365392.01</v>
      </c>
      <c r="L79" s="49">
        <v>121797.34</v>
      </c>
      <c r="M79" s="49"/>
      <c r="N79" s="49">
        <v>100000</v>
      </c>
      <c r="O79" s="55">
        <v>250000</v>
      </c>
      <c r="P79" s="55">
        <v>137189.34999999998</v>
      </c>
      <c r="Q79" s="55"/>
      <c r="R79" s="55"/>
    </row>
    <row r="80" spans="1:18" s="39" customFormat="1" ht="25.5" x14ac:dyDescent="0.2">
      <c r="A80" s="52">
        <v>25</v>
      </c>
      <c r="B80" s="52">
        <v>0</v>
      </c>
      <c r="C80" s="52" t="s">
        <v>142</v>
      </c>
      <c r="D80" s="52" t="s">
        <v>143</v>
      </c>
      <c r="E80" s="52" t="s">
        <v>11</v>
      </c>
      <c r="F80" s="52"/>
      <c r="G80" s="52" t="s">
        <v>781</v>
      </c>
      <c r="H80" s="52" t="s">
        <v>13</v>
      </c>
      <c r="I80" s="52">
        <v>75</v>
      </c>
      <c r="J80" s="53">
        <v>0</v>
      </c>
      <c r="K80" s="53">
        <v>0</v>
      </c>
      <c r="L80" s="53">
        <v>0</v>
      </c>
      <c r="M80" s="53"/>
      <c r="N80" s="53">
        <v>0</v>
      </c>
      <c r="O80" s="47">
        <v>0</v>
      </c>
      <c r="P80" s="47">
        <v>0</v>
      </c>
      <c r="Q80" s="47">
        <v>0</v>
      </c>
      <c r="R80" s="47"/>
    </row>
    <row r="81" spans="1:18" ht="38.25" x14ac:dyDescent="0.2">
      <c r="A81" s="44"/>
      <c r="B81" s="44"/>
      <c r="C81" s="44" t="s">
        <v>144</v>
      </c>
      <c r="D81" s="44" t="s">
        <v>145</v>
      </c>
      <c r="E81" s="44" t="s">
        <v>8</v>
      </c>
      <c r="F81" s="44"/>
      <c r="G81" s="44"/>
      <c r="H81" s="44"/>
      <c r="I81" s="44"/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 ht="38.25" x14ac:dyDescent="0.2">
      <c r="A82" s="44"/>
      <c r="B82" s="44"/>
      <c r="C82" s="44" t="s">
        <v>146</v>
      </c>
      <c r="D82" s="44" t="s">
        <v>147</v>
      </c>
      <c r="E82" s="44" t="s">
        <v>8</v>
      </c>
      <c r="F82" s="44"/>
      <c r="G82" s="44"/>
      <c r="H82" s="44"/>
      <c r="I82" s="44">
        <v>75</v>
      </c>
      <c r="J82" s="45">
        <f>+J83+J85</f>
        <v>82837.649999999994</v>
      </c>
      <c r="K82" s="45">
        <f t="shared" ref="K82:R82" si="16">+K83+K85</f>
        <v>62128.237499999996</v>
      </c>
      <c r="L82" s="45">
        <f t="shared" si="16"/>
        <v>20709.412499999999</v>
      </c>
      <c r="M82" s="45">
        <f t="shared" si="16"/>
        <v>26740.6</v>
      </c>
      <c r="N82" s="45">
        <f t="shared" si="16"/>
        <v>56097.05</v>
      </c>
      <c r="O82" s="20">
        <f t="shared" si="16"/>
        <v>0</v>
      </c>
      <c r="P82" s="20">
        <f t="shared" si="16"/>
        <v>0</v>
      </c>
      <c r="Q82" s="20">
        <f t="shared" si="16"/>
        <v>0</v>
      </c>
      <c r="R82" s="20">
        <f t="shared" si="16"/>
        <v>0</v>
      </c>
    </row>
    <row r="83" spans="1:18" s="39" customFormat="1" ht="38.25" x14ac:dyDescent="0.2">
      <c r="A83" s="52">
        <v>26</v>
      </c>
      <c r="B83" s="52">
        <v>24</v>
      </c>
      <c r="C83" s="52" t="s">
        <v>148</v>
      </c>
      <c r="D83" s="52" t="s">
        <v>149</v>
      </c>
      <c r="E83" s="52" t="s">
        <v>11</v>
      </c>
      <c r="F83" s="52" t="s">
        <v>23</v>
      </c>
      <c r="G83" s="52" t="s">
        <v>781</v>
      </c>
      <c r="H83" s="52" t="s">
        <v>13</v>
      </c>
      <c r="I83" s="52">
        <v>75</v>
      </c>
      <c r="J83" s="53">
        <v>82837.649999999994</v>
      </c>
      <c r="K83" s="53">
        <f>0.75*J83</f>
        <v>62128.237499999996</v>
      </c>
      <c r="L83" s="53">
        <f>+J83-K83</f>
        <v>20709.412499999999</v>
      </c>
      <c r="M83" s="53">
        <v>26740.6</v>
      </c>
      <c r="N83" s="53">
        <v>56097.05</v>
      </c>
      <c r="O83" s="54"/>
      <c r="P83" s="54">
        <v>0</v>
      </c>
      <c r="Q83" s="54"/>
      <c r="R83" s="54">
        <v>0</v>
      </c>
    </row>
    <row r="84" spans="1:18" ht="25.5" x14ac:dyDescent="0.2">
      <c r="A84" s="46"/>
      <c r="B84" s="46">
        <v>24</v>
      </c>
      <c r="C84" s="46" t="s">
        <v>150</v>
      </c>
      <c r="D84" s="46" t="s">
        <v>149</v>
      </c>
      <c r="E84" s="46" t="s">
        <v>15</v>
      </c>
      <c r="F84" s="46"/>
      <c r="G84" s="46"/>
      <c r="H84" s="46"/>
      <c r="I84" s="46">
        <v>75</v>
      </c>
      <c r="J84" s="47">
        <v>82837.649999999994</v>
      </c>
      <c r="K84" s="47">
        <v>62128.23</v>
      </c>
      <c r="L84" s="47">
        <v>20709.419999999991</v>
      </c>
      <c r="M84" s="47">
        <v>26740.6</v>
      </c>
      <c r="N84" s="47">
        <v>56097.05</v>
      </c>
      <c r="O84" s="55"/>
      <c r="P84" s="55"/>
      <c r="Q84" s="55"/>
      <c r="R84" s="55"/>
    </row>
    <row r="85" spans="1:18" s="39" customFormat="1" ht="25.5" x14ac:dyDescent="0.2">
      <c r="A85" s="52">
        <v>27</v>
      </c>
      <c r="B85" s="52">
        <v>0</v>
      </c>
      <c r="C85" s="52" t="s">
        <v>151</v>
      </c>
      <c r="D85" s="52" t="s">
        <v>152</v>
      </c>
      <c r="E85" s="52" t="s">
        <v>11</v>
      </c>
      <c r="F85" s="52"/>
      <c r="G85" s="52" t="s">
        <v>781</v>
      </c>
      <c r="H85" s="52" t="s">
        <v>13</v>
      </c>
      <c r="I85" s="52">
        <v>75</v>
      </c>
      <c r="J85" s="53">
        <v>0</v>
      </c>
      <c r="K85" s="53">
        <v>0</v>
      </c>
      <c r="L85" s="53">
        <v>0</v>
      </c>
      <c r="M85" s="53"/>
      <c r="N85" s="53"/>
      <c r="O85" s="54"/>
      <c r="P85" s="54">
        <v>0</v>
      </c>
      <c r="Q85" s="54"/>
      <c r="R85" s="54">
        <v>0</v>
      </c>
    </row>
    <row r="86" spans="1:18" ht="38.25" x14ac:dyDescent="0.2">
      <c r="A86" s="44"/>
      <c r="B86" s="44"/>
      <c r="C86" s="44" t="s">
        <v>153</v>
      </c>
      <c r="D86" s="44" t="s">
        <v>154</v>
      </c>
      <c r="E86" s="44" t="s">
        <v>8</v>
      </c>
      <c r="F86" s="44"/>
      <c r="G86" s="44"/>
      <c r="H86" s="44"/>
      <c r="I86" s="44">
        <v>75</v>
      </c>
      <c r="J86" s="45">
        <f>+J87</f>
        <v>0</v>
      </c>
      <c r="K86" s="45">
        <v>0</v>
      </c>
      <c r="L86" s="45">
        <v>0</v>
      </c>
      <c r="M86" s="45">
        <v>0</v>
      </c>
      <c r="N86" s="45">
        <v>0</v>
      </c>
      <c r="O86" s="20">
        <v>0</v>
      </c>
      <c r="P86" s="20">
        <v>0</v>
      </c>
      <c r="Q86" s="20">
        <v>0</v>
      </c>
      <c r="R86" s="20">
        <v>0</v>
      </c>
    </row>
    <row r="87" spans="1:18" s="39" customFormat="1" ht="38.25" x14ac:dyDescent="0.2">
      <c r="A87" s="52">
        <v>28</v>
      </c>
      <c r="B87" s="52">
        <v>0</v>
      </c>
      <c r="C87" s="52" t="s">
        <v>155</v>
      </c>
      <c r="D87" s="52" t="s">
        <v>156</v>
      </c>
      <c r="E87" s="52" t="s">
        <v>11</v>
      </c>
      <c r="F87" s="52"/>
      <c r="G87" s="52" t="s">
        <v>781</v>
      </c>
      <c r="H87" s="52" t="s">
        <v>18</v>
      </c>
      <c r="I87" s="52">
        <v>75</v>
      </c>
      <c r="J87" s="53">
        <v>0</v>
      </c>
      <c r="K87" s="53">
        <v>0</v>
      </c>
      <c r="L87" s="53">
        <v>0</v>
      </c>
      <c r="M87" s="53"/>
      <c r="N87" s="53"/>
      <c r="O87" s="54"/>
      <c r="P87" s="54"/>
      <c r="Q87" s="54"/>
      <c r="R87" s="54"/>
    </row>
    <row r="88" spans="1:18" ht="26.25" customHeight="1" x14ac:dyDescent="0.2">
      <c r="A88" s="50"/>
      <c r="B88" s="50"/>
      <c r="C88" s="50" t="s">
        <v>157</v>
      </c>
      <c r="D88" s="50" t="s">
        <v>158</v>
      </c>
      <c r="E88" s="50" t="s">
        <v>5</v>
      </c>
      <c r="F88" s="50"/>
      <c r="G88" s="50"/>
      <c r="H88" s="50"/>
      <c r="I88" s="50">
        <v>75</v>
      </c>
      <c r="J88" s="51">
        <v>551064</v>
      </c>
      <c r="K88" s="51">
        <v>413298</v>
      </c>
      <c r="L88" s="51">
        <v>137766</v>
      </c>
      <c r="M88" s="51"/>
      <c r="N88" s="51"/>
      <c r="O88" s="27"/>
      <c r="P88" s="27"/>
      <c r="Q88" s="27"/>
      <c r="R88" s="27"/>
    </row>
    <row r="89" spans="1:18" x14ac:dyDescent="0.2">
      <c r="A89" s="44"/>
      <c r="B89" s="44"/>
      <c r="C89" s="44" t="s">
        <v>157</v>
      </c>
      <c r="D89" s="44" t="s">
        <v>158</v>
      </c>
      <c r="E89" s="44" t="s">
        <v>5</v>
      </c>
      <c r="F89" s="44"/>
      <c r="G89" s="44"/>
      <c r="H89" s="44"/>
      <c r="I89" s="44">
        <v>75</v>
      </c>
      <c r="J89" s="45">
        <f>+J90+J92+J94+J99</f>
        <v>340000</v>
      </c>
      <c r="K89" s="45">
        <f t="shared" ref="K89:R89" si="17">+K90+K92+K94+K99</f>
        <v>255000</v>
      </c>
      <c r="L89" s="45">
        <f t="shared" si="17"/>
        <v>85000</v>
      </c>
      <c r="M89" s="45">
        <f t="shared" si="17"/>
        <v>0</v>
      </c>
      <c r="N89" s="45">
        <f t="shared" si="17"/>
        <v>25488.95</v>
      </c>
      <c r="O89" s="20">
        <f t="shared" si="17"/>
        <v>228554</v>
      </c>
      <c r="P89" s="20">
        <f t="shared" si="17"/>
        <v>45196.72</v>
      </c>
      <c r="Q89" s="20">
        <f t="shared" si="17"/>
        <v>20760.330000000002</v>
      </c>
      <c r="R89" s="20">
        <f t="shared" si="17"/>
        <v>20000</v>
      </c>
    </row>
    <row r="90" spans="1:18" ht="38.25" x14ac:dyDescent="0.2">
      <c r="A90" s="44"/>
      <c r="B90" s="44"/>
      <c r="C90" s="44" t="s">
        <v>159</v>
      </c>
      <c r="D90" s="44" t="s">
        <v>160</v>
      </c>
      <c r="E90" s="44" t="s">
        <v>8</v>
      </c>
      <c r="F90" s="44"/>
      <c r="G90" s="44"/>
      <c r="H90" s="44"/>
      <c r="I90" s="44">
        <v>75</v>
      </c>
      <c r="J90" s="45">
        <f>+J91</f>
        <v>0</v>
      </c>
      <c r="K90" s="45">
        <f t="shared" ref="K90:R90" si="18">+K91</f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20">
        <f t="shared" si="18"/>
        <v>0</v>
      </c>
      <c r="P90" s="20">
        <f t="shared" si="18"/>
        <v>0</v>
      </c>
      <c r="Q90" s="20">
        <f t="shared" si="18"/>
        <v>0</v>
      </c>
      <c r="R90" s="20">
        <f t="shared" si="18"/>
        <v>0</v>
      </c>
    </row>
    <row r="91" spans="1:18" s="39" customFormat="1" ht="38.25" x14ac:dyDescent="0.2">
      <c r="A91" s="52">
        <v>29</v>
      </c>
      <c r="B91" s="52">
        <v>0</v>
      </c>
      <c r="C91" s="52" t="s">
        <v>161</v>
      </c>
      <c r="D91" s="52" t="s">
        <v>162</v>
      </c>
      <c r="E91" s="52" t="s">
        <v>11</v>
      </c>
      <c r="F91" s="52"/>
      <c r="G91" s="52" t="s">
        <v>781</v>
      </c>
      <c r="H91" s="52" t="s">
        <v>18</v>
      </c>
      <c r="I91" s="52">
        <v>75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4">
        <v>0</v>
      </c>
      <c r="P91" s="54">
        <v>0</v>
      </c>
      <c r="Q91" s="54">
        <v>0</v>
      </c>
      <c r="R91" s="54">
        <v>0</v>
      </c>
    </row>
    <row r="92" spans="1:18" ht="38.25" x14ac:dyDescent="0.2">
      <c r="A92" s="44"/>
      <c r="B92" s="44"/>
      <c r="C92" s="44" t="s">
        <v>163</v>
      </c>
      <c r="D92" s="44" t="s">
        <v>164</v>
      </c>
      <c r="E92" s="44" t="s">
        <v>8</v>
      </c>
      <c r="F92" s="44"/>
      <c r="G92" s="44"/>
      <c r="H92" s="44"/>
      <c r="I92" s="44"/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20">
        <v>0</v>
      </c>
      <c r="P92" s="20">
        <v>0</v>
      </c>
      <c r="Q92" s="20">
        <v>0</v>
      </c>
      <c r="R92" s="20">
        <v>0</v>
      </c>
    </row>
    <row r="93" spans="1:18" s="39" customFormat="1" ht="51" x14ac:dyDescent="0.2">
      <c r="A93" s="52">
        <v>30</v>
      </c>
      <c r="B93" s="52">
        <v>0</v>
      </c>
      <c r="C93" s="52" t="s">
        <v>165</v>
      </c>
      <c r="D93" s="52" t="s">
        <v>166</v>
      </c>
      <c r="E93" s="52" t="s">
        <v>11</v>
      </c>
      <c r="F93" s="52"/>
      <c r="G93" s="52" t="s">
        <v>781</v>
      </c>
      <c r="H93" s="52" t="s">
        <v>13</v>
      </c>
      <c r="I93" s="52"/>
      <c r="J93" s="53">
        <v>0</v>
      </c>
      <c r="K93" s="53">
        <v>0</v>
      </c>
      <c r="L93" s="53">
        <v>0</v>
      </c>
      <c r="M93" s="53"/>
      <c r="N93" s="53"/>
      <c r="O93" s="54"/>
      <c r="P93" s="54"/>
      <c r="Q93" s="54"/>
      <c r="R93" s="54"/>
    </row>
    <row r="94" spans="1:18" ht="38.25" x14ac:dyDescent="0.2">
      <c r="A94" s="44"/>
      <c r="B94" s="44"/>
      <c r="C94" s="44" t="s">
        <v>167</v>
      </c>
      <c r="D94" s="44" t="s">
        <v>168</v>
      </c>
      <c r="E94" s="44" t="s">
        <v>8</v>
      </c>
      <c r="F94" s="44"/>
      <c r="G94" s="44"/>
      <c r="H94" s="44"/>
      <c r="I94" s="44">
        <v>75</v>
      </c>
      <c r="J94" s="45">
        <f>+J95+J97</f>
        <v>190000</v>
      </c>
      <c r="K94" s="45">
        <f t="shared" ref="K94:R94" si="19">+K95+K97</f>
        <v>142500</v>
      </c>
      <c r="L94" s="45">
        <f t="shared" si="19"/>
        <v>47500</v>
      </c>
      <c r="M94" s="45">
        <f t="shared" si="19"/>
        <v>0</v>
      </c>
      <c r="N94" s="45">
        <f t="shared" si="19"/>
        <v>25488.95</v>
      </c>
      <c r="O94" s="20">
        <f t="shared" si="19"/>
        <v>78554</v>
      </c>
      <c r="P94" s="20">
        <f t="shared" si="19"/>
        <v>45196.72</v>
      </c>
      <c r="Q94" s="20">
        <f t="shared" si="19"/>
        <v>20760.330000000002</v>
      </c>
      <c r="R94" s="20">
        <f t="shared" si="19"/>
        <v>20000</v>
      </c>
    </row>
    <row r="95" spans="1:18" s="39" customFormat="1" ht="38.25" x14ac:dyDescent="0.2">
      <c r="A95" s="52">
        <v>31</v>
      </c>
      <c r="B95" s="52">
        <v>25</v>
      </c>
      <c r="C95" s="52" t="s">
        <v>169</v>
      </c>
      <c r="D95" s="52" t="s">
        <v>170</v>
      </c>
      <c r="E95" s="52" t="s">
        <v>11</v>
      </c>
      <c r="F95" s="52" t="s">
        <v>36</v>
      </c>
      <c r="G95" s="52" t="s">
        <v>781</v>
      </c>
      <c r="H95" s="52" t="s">
        <v>18</v>
      </c>
      <c r="I95" s="52">
        <v>75</v>
      </c>
      <c r="J95" s="53">
        <v>90760.33</v>
      </c>
      <c r="K95" s="53">
        <f>0.75*J95</f>
        <v>68070.247499999998</v>
      </c>
      <c r="L95" s="53">
        <f>+J95-K95</f>
        <v>22690.082500000004</v>
      </c>
      <c r="M95" s="53"/>
      <c r="N95" s="53">
        <v>10603</v>
      </c>
      <c r="O95" s="54">
        <v>19397</v>
      </c>
      <c r="P95" s="54">
        <v>20000</v>
      </c>
      <c r="Q95" s="54">
        <v>20760.330000000002</v>
      </c>
      <c r="R95" s="54">
        <v>20000</v>
      </c>
    </row>
    <row r="96" spans="1:18" ht="63.75" x14ac:dyDescent="0.2">
      <c r="A96" s="46"/>
      <c r="B96" s="46">
        <v>25</v>
      </c>
      <c r="C96" s="46" t="s">
        <v>171</v>
      </c>
      <c r="D96" s="46" t="s">
        <v>172</v>
      </c>
      <c r="E96" s="46" t="s">
        <v>15</v>
      </c>
      <c r="F96" s="46"/>
      <c r="G96" s="46"/>
      <c r="H96" s="46"/>
      <c r="I96" s="46">
        <v>75</v>
      </c>
      <c r="J96" s="47">
        <v>30000</v>
      </c>
      <c r="K96" s="47">
        <v>22500</v>
      </c>
      <c r="L96" s="47">
        <v>7500</v>
      </c>
      <c r="M96" s="47"/>
      <c r="N96" s="47">
        <v>10603</v>
      </c>
      <c r="O96" s="55">
        <v>19397</v>
      </c>
      <c r="P96" s="55"/>
      <c r="Q96" s="55"/>
      <c r="R96" s="55"/>
    </row>
    <row r="97" spans="1:18" s="39" customFormat="1" ht="38.25" x14ac:dyDescent="0.2">
      <c r="A97" s="52">
        <v>32</v>
      </c>
      <c r="B97" s="52">
        <v>26</v>
      </c>
      <c r="C97" s="52" t="s">
        <v>173</v>
      </c>
      <c r="D97" s="52" t="s">
        <v>174</v>
      </c>
      <c r="E97" s="52" t="s">
        <v>11</v>
      </c>
      <c r="F97" s="52" t="s">
        <v>28</v>
      </c>
      <c r="G97" s="52" t="s">
        <v>781</v>
      </c>
      <c r="H97" s="52" t="s">
        <v>13</v>
      </c>
      <c r="I97" s="52">
        <v>75</v>
      </c>
      <c r="J97" s="53">
        <f>+J98</f>
        <v>99239.67</v>
      </c>
      <c r="K97" s="53">
        <f>0.75*J97</f>
        <v>74429.752500000002</v>
      </c>
      <c r="L97" s="53">
        <f>+J97-K97</f>
        <v>24809.917499999996</v>
      </c>
      <c r="M97" s="53">
        <f>+M98</f>
        <v>0</v>
      </c>
      <c r="N97" s="53">
        <f>+N98</f>
        <v>14885.95</v>
      </c>
      <c r="O97" s="54">
        <f>+O98</f>
        <v>59157</v>
      </c>
      <c r="P97" s="54">
        <f>+P98</f>
        <v>25196.720000000001</v>
      </c>
      <c r="Q97" s="54"/>
      <c r="R97" s="54"/>
    </row>
    <row r="98" spans="1:18" ht="38.25" x14ac:dyDescent="0.2">
      <c r="A98" s="46"/>
      <c r="B98" s="46">
        <v>26</v>
      </c>
      <c r="C98" s="46" t="s">
        <v>175</v>
      </c>
      <c r="D98" s="46" t="s">
        <v>174</v>
      </c>
      <c r="E98" s="46" t="s">
        <v>15</v>
      </c>
      <c r="F98" s="46"/>
      <c r="G98" s="46"/>
      <c r="H98" s="46"/>
      <c r="I98" s="46">
        <v>75</v>
      </c>
      <c r="J98" s="47">
        <v>99239.67</v>
      </c>
      <c r="K98" s="47">
        <v>74429.75</v>
      </c>
      <c r="L98" s="47">
        <v>24809.919999999998</v>
      </c>
      <c r="M98" s="47"/>
      <c r="N98" s="47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44"/>
      <c r="B99" s="44"/>
      <c r="C99" s="44" t="s">
        <v>176</v>
      </c>
      <c r="D99" s="44" t="s">
        <v>177</v>
      </c>
      <c r="E99" s="44" t="s">
        <v>8</v>
      </c>
      <c r="F99" s="44"/>
      <c r="G99" s="44"/>
      <c r="H99" s="44"/>
      <c r="I99" s="44">
        <v>75</v>
      </c>
      <c r="J99" s="45">
        <f>+J100</f>
        <v>150000</v>
      </c>
      <c r="K99" s="45">
        <f t="shared" ref="K99:R99" si="20">+K100</f>
        <v>112500</v>
      </c>
      <c r="L99" s="45">
        <f t="shared" si="20"/>
        <v>37500</v>
      </c>
      <c r="M99" s="45">
        <f t="shared" si="20"/>
        <v>0</v>
      </c>
      <c r="N99" s="45">
        <f t="shared" si="20"/>
        <v>0</v>
      </c>
      <c r="O99" s="20">
        <f t="shared" si="20"/>
        <v>150000</v>
      </c>
      <c r="P99" s="20">
        <f t="shared" si="20"/>
        <v>0</v>
      </c>
      <c r="Q99" s="20">
        <f t="shared" si="20"/>
        <v>0</v>
      </c>
      <c r="R99" s="20">
        <f t="shared" si="20"/>
        <v>0</v>
      </c>
    </row>
    <row r="100" spans="1:18" s="39" customFormat="1" ht="38.25" x14ac:dyDescent="0.2">
      <c r="A100" s="52">
        <v>33</v>
      </c>
      <c r="B100" s="52">
        <v>27</v>
      </c>
      <c r="C100" s="52" t="s">
        <v>178</v>
      </c>
      <c r="D100" s="52" t="s">
        <v>179</v>
      </c>
      <c r="E100" s="52" t="s">
        <v>11</v>
      </c>
      <c r="F100" s="52" t="s">
        <v>12</v>
      </c>
      <c r="G100" s="52" t="s">
        <v>781</v>
      </c>
      <c r="H100" s="52" t="s">
        <v>18</v>
      </c>
      <c r="I100" s="52">
        <v>75</v>
      </c>
      <c r="J100" s="53">
        <v>150000</v>
      </c>
      <c r="K100" s="53">
        <f>0.75*J100</f>
        <v>112500</v>
      </c>
      <c r="L100" s="53">
        <f>+J100-K100</f>
        <v>37500</v>
      </c>
      <c r="M100" s="53"/>
      <c r="N100" s="53">
        <v>0</v>
      </c>
      <c r="O100" s="54">
        <v>150000</v>
      </c>
      <c r="P100" s="54"/>
      <c r="Q100" s="54"/>
      <c r="R100" s="54"/>
    </row>
    <row r="101" spans="1:18" ht="38.25" x14ac:dyDescent="0.2">
      <c r="A101" s="48"/>
      <c r="B101" s="48">
        <v>27</v>
      </c>
      <c r="C101" s="48" t="s">
        <v>180</v>
      </c>
      <c r="D101" s="48" t="s">
        <v>181</v>
      </c>
      <c r="E101" s="48" t="s">
        <v>15</v>
      </c>
      <c r="F101" s="48"/>
      <c r="G101" s="48"/>
      <c r="H101" s="48"/>
      <c r="I101" s="48">
        <v>75</v>
      </c>
      <c r="J101" s="49">
        <v>150000</v>
      </c>
      <c r="K101" s="49">
        <v>112500</v>
      </c>
      <c r="L101" s="49">
        <v>37500</v>
      </c>
      <c r="M101" s="49"/>
      <c r="N101" s="49">
        <v>0</v>
      </c>
      <c r="O101" s="24">
        <v>150000</v>
      </c>
      <c r="P101" s="24"/>
      <c r="Q101" s="24"/>
      <c r="R101" s="24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752</v>
      </c>
      <c r="B1" s="8" t="s">
        <v>753</v>
      </c>
      <c r="C1" s="8" t="s">
        <v>754</v>
      </c>
      <c r="D1" s="9" t="s">
        <v>755</v>
      </c>
      <c r="E1" s="9" t="s">
        <v>756</v>
      </c>
      <c r="F1" s="9" t="s">
        <v>757</v>
      </c>
      <c r="G1" s="9" t="s">
        <v>758</v>
      </c>
      <c r="H1" s="9" t="s">
        <v>759</v>
      </c>
      <c r="I1" s="9" t="s">
        <v>760</v>
      </c>
      <c r="J1" s="9" t="s">
        <v>761</v>
      </c>
      <c r="K1" s="9" t="s">
        <v>762</v>
      </c>
      <c r="L1" s="9" t="s">
        <v>763</v>
      </c>
      <c r="M1" s="9" t="s">
        <v>764</v>
      </c>
      <c r="N1" s="9" t="s">
        <v>765</v>
      </c>
      <c r="O1" s="9" t="s">
        <v>766</v>
      </c>
      <c r="P1" s="9" t="s">
        <v>767</v>
      </c>
      <c r="Q1" s="9" t="s">
        <v>768</v>
      </c>
      <c r="R1" s="9" t="s">
        <v>769</v>
      </c>
      <c r="S1" s="5" t="s">
        <v>770</v>
      </c>
      <c r="T1" s="5" t="s">
        <v>771</v>
      </c>
      <c r="U1" s="5" t="s">
        <v>772</v>
      </c>
      <c r="V1" s="5" t="s">
        <v>773</v>
      </c>
      <c r="W1" s="5" t="s">
        <v>774</v>
      </c>
      <c r="X1" s="5" t="s">
        <v>775</v>
      </c>
      <c r="Y1" s="5" t="s">
        <v>776</v>
      </c>
      <c r="Z1" s="5" t="s">
        <v>777</v>
      </c>
      <c r="AA1" s="5" t="s">
        <v>778</v>
      </c>
    </row>
    <row r="2" spans="1:28" s="17" customFormat="1" ht="36" customHeight="1" x14ac:dyDescent="0.2">
      <c r="A2" s="26"/>
      <c r="B2" s="26"/>
      <c r="C2" s="26" t="s">
        <v>183</v>
      </c>
      <c r="D2" s="26" t="s">
        <v>184</v>
      </c>
      <c r="E2" s="26" t="s">
        <v>2</v>
      </c>
      <c r="F2" s="26"/>
      <c r="G2" s="26"/>
      <c r="H2" s="26"/>
      <c r="I2" s="26">
        <v>75</v>
      </c>
      <c r="J2" s="27">
        <v>6027269.3399999999</v>
      </c>
      <c r="K2" s="27">
        <v>4520452</v>
      </c>
      <c r="L2" s="27">
        <v>1506817.34</v>
      </c>
      <c r="M2" s="27">
        <v>328271.34000000003</v>
      </c>
      <c r="N2" s="27">
        <v>882000</v>
      </c>
      <c r="O2" s="27">
        <v>1012000</v>
      </c>
      <c r="P2" s="27">
        <v>1267000</v>
      </c>
      <c r="Q2" s="27">
        <v>887449.8</v>
      </c>
      <c r="R2" s="27">
        <v>973719.8</v>
      </c>
      <c r="S2" s="31">
        <v>51550.2</v>
      </c>
      <c r="T2" s="31">
        <v>625278.19999999995</v>
      </c>
      <c r="U2" s="31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2">
        <v>0</v>
      </c>
    </row>
    <row r="3" spans="1:28" s="17" customFormat="1" ht="36" customHeight="1" x14ac:dyDescent="0.2">
      <c r="A3" s="19"/>
      <c r="B3" s="19"/>
      <c r="C3" s="19" t="s">
        <v>183</v>
      </c>
      <c r="D3" s="19" t="s">
        <v>184</v>
      </c>
      <c r="E3" s="19" t="s">
        <v>2</v>
      </c>
      <c r="F3" s="19"/>
      <c r="G3" s="19"/>
      <c r="H3" s="19"/>
      <c r="I3" s="19">
        <v>75</v>
      </c>
      <c r="J3" s="20">
        <v>6027269.3399999999</v>
      </c>
      <c r="K3" s="20">
        <v>4520452</v>
      </c>
      <c r="L3" s="20">
        <v>1506817.34</v>
      </c>
      <c r="M3" s="20">
        <v>328271.34000000003</v>
      </c>
      <c r="N3" s="20">
        <v>882000</v>
      </c>
      <c r="O3" s="20">
        <v>1012000</v>
      </c>
      <c r="P3" s="20">
        <v>1267000</v>
      </c>
      <c r="Q3" s="20">
        <v>887449.8</v>
      </c>
      <c r="R3" s="20">
        <v>973719.8</v>
      </c>
      <c r="S3" s="21"/>
      <c r="T3" s="21"/>
      <c r="U3" s="21"/>
      <c r="V3" s="21"/>
      <c r="W3" s="21"/>
      <c r="X3" s="21"/>
      <c r="Y3" s="21"/>
      <c r="Z3" s="21"/>
      <c r="AA3" s="22"/>
    </row>
    <row r="4" spans="1:28" s="17" customFormat="1" x14ac:dyDescent="0.2">
      <c r="A4" s="26"/>
      <c r="B4" s="26"/>
      <c r="C4" s="26" t="s">
        <v>185</v>
      </c>
      <c r="D4" s="26" t="s">
        <v>186</v>
      </c>
      <c r="E4" s="26" t="s">
        <v>5</v>
      </c>
      <c r="F4" s="26"/>
      <c r="G4" s="26"/>
      <c r="H4" s="26"/>
      <c r="I4" s="26">
        <v>75</v>
      </c>
      <c r="J4" s="27">
        <v>2866270.67</v>
      </c>
      <c r="K4" s="27">
        <v>2034203</v>
      </c>
      <c r="L4" s="27">
        <v>678067.67</v>
      </c>
      <c r="M4" s="27">
        <v>138000.67000000001</v>
      </c>
      <c r="N4" s="27">
        <v>532000</v>
      </c>
      <c r="O4" s="27">
        <v>592000</v>
      </c>
      <c r="P4" s="27">
        <v>777000</v>
      </c>
      <c r="Q4" s="27">
        <v>347449.8</v>
      </c>
      <c r="R4" s="27">
        <v>376719.8</v>
      </c>
      <c r="S4" s="31">
        <v>51550.2</v>
      </c>
      <c r="T4" s="31">
        <v>51550.2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2">
        <v>0</v>
      </c>
    </row>
    <row r="5" spans="1:28" s="17" customFormat="1" x14ac:dyDescent="0.2">
      <c r="A5" s="19"/>
      <c r="B5" s="19"/>
      <c r="C5" s="19" t="s">
        <v>185</v>
      </c>
      <c r="D5" s="19" t="s">
        <v>186</v>
      </c>
      <c r="E5" s="19" t="s">
        <v>5</v>
      </c>
      <c r="F5" s="19"/>
      <c r="G5" s="19"/>
      <c r="H5" s="19"/>
      <c r="I5" s="19">
        <v>75</v>
      </c>
      <c r="J5" s="20">
        <f>+J6+J9+J12+J19+J22+J24</f>
        <v>3510895.6949999998</v>
      </c>
      <c r="K5" s="20">
        <f t="shared" ref="K5:R5" si="0">+K6+K9+K12+K19+K22+K24</f>
        <v>2633171.7687499998</v>
      </c>
      <c r="L5" s="20">
        <f t="shared" si="0"/>
        <v>877723.92625000002</v>
      </c>
      <c r="M5" s="20">
        <f t="shared" si="0"/>
        <v>308696.02774999995</v>
      </c>
      <c r="N5" s="20">
        <f t="shared" si="0"/>
        <v>663331.902</v>
      </c>
      <c r="O5" s="20">
        <f t="shared" si="0"/>
        <v>808775.85800000001</v>
      </c>
      <c r="P5" s="20">
        <f t="shared" si="0"/>
        <v>827550.2</v>
      </c>
      <c r="Q5" s="20">
        <f t="shared" si="0"/>
        <v>427550.2</v>
      </c>
      <c r="R5" s="20">
        <f t="shared" si="0"/>
        <v>459597.98000000004</v>
      </c>
      <c r="S5" s="31"/>
      <c r="T5" s="31"/>
      <c r="U5" s="31"/>
      <c r="V5" s="31"/>
      <c r="W5" s="31"/>
      <c r="X5" s="31"/>
      <c r="Y5" s="31"/>
      <c r="Z5" s="31"/>
      <c r="AA5" s="32"/>
    </row>
    <row r="6" spans="1:28" s="17" customFormat="1" ht="51" x14ac:dyDescent="0.2">
      <c r="A6" s="19"/>
      <c r="B6" s="19"/>
      <c r="C6" s="19" t="s">
        <v>187</v>
      </c>
      <c r="D6" s="19" t="s">
        <v>188</v>
      </c>
      <c r="E6" s="19" t="s">
        <v>8</v>
      </c>
      <c r="F6" s="19"/>
      <c r="G6" s="19"/>
      <c r="H6" s="19"/>
      <c r="I6" s="19">
        <v>75</v>
      </c>
      <c r="J6" s="20">
        <f>+J7</f>
        <v>100000</v>
      </c>
      <c r="K6" s="20">
        <f t="shared" ref="K6:R6" si="1">+K7</f>
        <v>75000</v>
      </c>
      <c r="L6" s="20">
        <f t="shared" si="1"/>
        <v>25000</v>
      </c>
      <c r="M6" s="20">
        <f t="shared" si="1"/>
        <v>18877.75</v>
      </c>
      <c r="N6" s="20">
        <f t="shared" si="1"/>
        <v>0</v>
      </c>
      <c r="O6" s="20">
        <f t="shared" si="1"/>
        <v>29596.799999999999</v>
      </c>
      <c r="P6" s="20">
        <f t="shared" si="1"/>
        <v>23000</v>
      </c>
      <c r="Q6" s="20">
        <f t="shared" si="1"/>
        <v>23000</v>
      </c>
      <c r="R6" s="20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785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6"/>
    </row>
    <row r="8" spans="1:28" ht="38.25" x14ac:dyDescent="0.2">
      <c r="A8" s="9"/>
      <c r="B8" s="9">
        <v>28</v>
      </c>
      <c r="C8" s="9" t="s">
        <v>193</v>
      </c>
      <c r="D8" s="9" t="s">
        <v>194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5">
        <v>43281</v>
      </c>
    </row>
    <row r="9" spans="1:28" ht="51" x14ac:dyDescent="0.2">
      <c r="A9" s="19"/>
      <c r="B9" s="19"/>
      <c r="C9" s="19" t="s">
        <v>195</v>
      </c>
      <c r="D9" s="19" t="s">
        <v>196</v>
      </c>
      <c r="E9" s="19" t="s">
        <v>8</v>
      </c>
      <c r="F9" s="19"/>
      <c r="G9" s="19"/>
      <c r="H9" s="19"/>
      <c r="I9" s="19">
        <v>75</v>
      </c>
      <c r="J9" s="20">
        <f>+J10</f>
        <v>140000.67000000001</v>
      </c>
      <c r="K9" s="20">
        <f t="shared" ref="K9:R9" si="2">+K10</f>
        <v>105000.5</v>
      </c>
      <c r="L9" s="20">
        <f t="shared" si="2"/>
        <v>35000.17</v>
      </c>
      <c r="M9" s="20">
        <f t="shared" si="2"/>
        <v>0</v>
      </c>
      <c r="N9" s="20">
        <f t="shared" si="2"/>
        <v>1100.5419999999999</v>
      </c>
      <c r="O9" s="20">
        <f t="shared" si="2"/>
        <v>44628.858</v>
      </c>
      <c r="P9" s="20">
        <f t="shared" si="2"/>
        <v>20000</v>
      </c>
      <c r="Q9" s="20">
        <f t="shared" si="2"/>
        <v>20000</v>
      </c>
      <c r="R9" s="20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197</v>
      </c>
      <c r="D10" s="10" t="s">
        <v>198</v>
      </c>
      <c r="E10" s="10" t="s">
        <v>11</v>
      </c>
      <c r="F10" s="10" t="s">
        <v>191</v>
      </c>
      <c r="G10" s="10" t="s">
        <v>786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199</v>
      </c>
      <c r="D11" s="15" t="s">
        <v>198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5">
        <v>43014</v>
      </c>
    </row>
    <row r="12" spans="1:28" ht="51" x14ac:dyDescent="0.2">
      <c r="A12" s="19"/>
      <c r="B12" s="19"/>
      <c r="C12" s="19" t="s">
        <v>200</v>
      </c>
      <c r="D12" s="19" t="s">
        <v>201</v>
      </c>
      <c r="E12" s="19" t="s">
        <v>8</v>
      </c>
      <c r="F12" s="19"/>
      <c r="G12" s="19"/>
      <c r="H12" s="19"/>
      <c r="I12" s="19">
        <v>75</v>
      </c>
      <c r="J12" s="20">
        <f>+J13+J15+J17</f>
        <v>2950209.85225</v>
      </c>
      <c r="K12" s="20">
        <f t="shared" ref="K12:R12" si="3">+K13+K15+K17</f>
        <v>2212657.3891874999</v>
      </c>
      <c r="L12" s="20">
        <f t="shared" si="3"/>
        <v>737552.4630625</v>
      </c>
      <c r="M12" s="20">
        <f t="shared" si="3"/>
        <v>258365.1</v>
      </c>
      <c r="N12" s="20">
        <f t="shared" si="3"/>
        <v>594373.95224999997</v>
      </c>
      <c r="O12" s="20">
        <f t="shared" si="3"/>
        <v>679550.2</v>
      </c>
      <c r="P12" s="20">
        <f t="shared" si="3"/>
        <v>729550.2</v>
      </c>
      <c r="Q12" s="20">
        <f t="shared" si="3"/>
        <v>329550.2</v>
      </c>
      <c r="R12" s="20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202</v>
      </c>
      <c r="D13" s="10" t="s">
        <v>203</v>
      </c>
      <c r="E13" s="10" t="s">
        <v>11</v>
      </c>
      <c r="F13" s="10" t="s">
        <v>191</v>
      </c>
      <c r="G13" s="10" t="s">
        <v>786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204</v>
      </c>
      <c r="D14" s="9" t="s">
        <v>203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205</v>
      </c>
      <c r="D15" s="10" t="s">
        <v>206</v>
      </c>
      <c r="E15" s="10" t="s">
        <v>11</v>
      </c>
      <c r="F15" s="10" t="s">
        <v>191</v>
      </c>
      <c r="G15" s="10" t="s">
        <v>786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207</v>
      </c>
      <c r="D16" s="9" t="s">
        <v>208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209</v>
      </c>
      <c r="D17" s="10" t="s">
        <v>210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787</v>
      </c>
      <c r="D18" s="15" t="s">
        <v>210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9"/>
      <c r="B19" s="19"/>
      <c r="C19" s="19" t="s">
        <v>211</v>
      </c>
      <c r="D19" s="19" t="s">
        <v>212</v>
      </c>
      <c r="E19" s="19" t="s">
        <v>8</v>
      </c>
      <c r="F19" s="19"/>
      <c r="G19" s="19"/>
      <c r="H19" s="19"/>
      <c r="I19" s="19">
        <v>75</v>
      </c>
      <c r="J19" s="20">
        <f>+J20</f>
        <v>140000</v>
      </c>
      <c r="K19" s="20">
        <f t="shared" ref="K19:R19" si="4">+K20</f>
        <v>105000</v>
      </c>
      <c r="L19" s="20">
        <f t="shared" si="4"/>
        <v>35000</v>
      </c>
      <c r="M19" s="20">
        <f t="shared" si="4"/>
        <v>25459.192750000002</v>
      </c>
      <c r="N19" s="20">
        <f t="shared" si="4"/>
        <v>34430.594499999999</v>
      </c>
      <c r="O19" s="20">
        <f t="shared" si="4"/>
        <v>20000</v>
      </c>
      <c r="P19" s="20">
        <f t="shared" si="4"/>
        <v>20000</v>
      </c>
      <c r="Q19" s="20">
        <f t="shared" si="4"/>
        <v>20000</v>
      </c>
      <c r="R19" s="20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214</v>
      </c>
      <c r="D20" s="10" t="s">
        <v>215</v>
      </c>
      <c r="E20" s="10" t="s">
        <v>11</v>
      </c>
      <c r="F20" s="10" t="s">
        <v>191</v>
      </c>
      <c r="G20" s="10" t="s">
        <v>786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216</v>
      </c>
      <c r="D21" s="9" t="s">
        <v>213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9"/>
      <c r="B22" s="19"/>
      <c r="C22" s="19" t="s">
        <v>217</v>
      </c>
      <c r="D22" s="19" t="s">
        <v>218</v>
      </c>
      <c r="E22" s="19" t="s">
        <v>8</v>
      </c>
      <c r="F22" s="19"/>
      <c r="G22" s="19"/>
      <c r="H22" s="19"/>
      <c r="I22" s="19">
        <v>75</v>
      </c>
      <c r="J22" s="20">
        <f>+J23</f>
        <v>20685.172749999998</v>
      </c>
      <c r="K22" s="20">
        <f t="shared" ref="K22:R22" si="5">+K23</f>
        <v>15513.879562499998</v>
      </c>
      <c r="L22" s="20">
        <f t="shared" si="5"/>
        <v>5171.2931874999995</v>
      </c>
      <c r="M22" s="20">
        <f t="shared" si="5"/>
        <v>0</v>
      </c>
      <c r="N22" s="20">
        <f t="shared" si="5"/>
        <v>685.17274999999995</v>
      </c>
      <c r="O22" s="20">
        <f t="shared" si="5"/>
        <v>5000</v>
      </c>
      <c r="P22" s="20">
        <f t="shared" si="5"/>
        <v>5000</v>
      </c>
      <c r="Q22" s="20">
        <f t="shared" si="5"/>
        <v>5000</v>
      </c>
      <c r="R22" s="20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219</v>
      </c>
      <c r="D23" s="10" t="s">
        <v>220</v>
      </c>
      <c r="E23" s="10" t="s">
        <v>11</v>
      </c>
      <c r="F23" s="10" t="s">
        <v>191</v>
      </c>
      <c r="G23" s="10" t="s">
        <v>786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9"/>
      <c r="B24" s="19"/>
      <c r="C24" s="19" t="s">
        <v>221</v>
      </c>
      <c r="D24" s="19" t="s">
        <v>222</v>
      </c>
      <c r="E24" s="19" t="s">
        <v>8</v>
      </c>
      <c r="F24" s="19"/>
      <c r="G24" s="19"/>
      <c r="H24" s="19"/>
      <c r="I24" s="19">
        <v>75</v>
      </c>
      <c r="J24" s="20">
        <f>+J25</f>
        <v>160000</v>
      </c>
      <c r="K24" s="20">
        <f t="shared" ref="K24:R24" si="6">+K25</f>
        <v>120000</v>
      </c>
      <c r="L24" s="20">
        <f t="shared" si="6"/>
        <v>40000</v>
      </c>
      <c r="M24" s="20">
        <f t="shared" si="6"/>
        <v>5993.9849999999997</v>
      </c>
      <c r="N24" s="20">
        <f t="shared" si="6"/>
        <v>32741.640499999998</v>
      </c>
      <c r="O24" s="20">
        <f t="shared" si="6"/>
        <v>30000</v>
      </c>
      <c r="P24" s="20">
        <f t="shared" si="6"/>
        <v>30000</v>
      </c>
      <c r="Q24" s="20">
        <f t="shared" si="6"/>
        <v>30000</v>
      </c>
      <c r="R24" s="20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223</v>
      </c>
      <c r="D25" s="10" t="s">
        <v>222</v>
      </c>
      <c r="E25" s="10" t="s">
        <v>11</v>
      </c>
      <c r="F25" s="10" t="s">
        <v>191</v>
      </c>
      <c r="G25" s="10" t="s">
        <v>786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224</v>
      </c>
      <c r="D26" s="15" t="s">
        <v>222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6"/>
      <c r="B27" s="26"/>
      <c r="C27" s="26" t="s">
        <v>225</v>
      </c>
      <c r="D27" s="26" t="s">
        <v>226</v>
      </c>
      <c r="E27" s="26" t="s">
        <v>5</v>
      </c>
      <c r="F27" s="26"/>
      <c r="G27" s="26"/>
      <c r="H27" s="26"/>
      <c r="I27" s="26">
        <v>75</v>
      </c>
      <c r="J27" s="27">
        <v>2558270.67</v>
      </c>
      <c r="K27" s="27">
        <v>2034203</v>
      </c>
      <c r="L27" s="27">
        <v>678067.67</v>
      </c>
      <c r="M27" s="27">
        <v>190270.67</v>
      </c>
      <c r="N27" s="27">
        <v>330000</v>
      </c>
      <c r="O27" s="27">
        <v>400000</v>
      </c>
      <c r="P27" s="27">
        <v>470000</v>
      </c>
      <c r="Q27" s="27">
        <v>520000</v>
      </c>
      <c r="R27" s="27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9"/>
      <c r="B28" s="19"/>
      <c r="C28" s="19" t="s">
        <v>225</v>
      </c>
      <c r="D28" s="19" t="s">
        <v>226</v>
      </c>
      <c r="E28" s="19" t="s">
        <v>5</v>
      </c>
      <c r="F28" s="19"/>
      <c r="G28" s="19"/>
      <c r="H28" s="19"/>
      <c r="I28" s="19">
        <v>75</v>
      </c>
      <c r="J28" s="20">
        <v>2558270.67</v>
      </c>
      <c r="K28" s="20">
        <v>2034203</v>
      </c>
      <c r="L28" s="20">
        <v>678067.67</v>
      </c>
      <c r="M28" s="20">
        <v>190270.67</v>
      </c>
      <c r="N28" s="20">
        <v>330000</v>
      </c>
      <c r="O28" s="20">
        <v>400000</v>
      </c>
      <c r="P28" s="20">
        <v>470000</v>
      </c>
      <c r="Q28" s="20">
        <v>520000</v>
      </c>
      <c r="R28" s="20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9"/>
      <c r="B29" s="19"/>
      <c r="C29" s="19" t="s">
        <v>227</v>
      </c>
      <c r="D29" s="19" t="s">
        <v>228</v>
      </c>
      <c r="E29" s="19" t="s">
        <v>8</v>
      </c>
      <c r="F29" s="19"/>
      <c r="G29" s="19"/>
      <c r="H29" s="19"/>
      <c r="I29" s="19">
        <v>75</v>
      </c>
      <c r="J29" s="20">
        <v>1162000</v>
      </c>
      <c r="K29" s="20">
        <v>871500</v>
      </c>
      <c r="L29" s="20">
        <v>290500</v>
      </c>
      <c r="M29" s="20">
        <v>95000</v>
      </c>
      <c r="N29" s="20">
        <v>100000</v>
      </c>
      <c r="O29" s="20">
        <v>170000</v>
      </c>
      <c r="P29" s="20">
        <v>220000</v>
      </c>
      <c r="Q29" s="20">
        <v>270000</v>
      </c>
      <c r="R29" s="20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229</v>
      </c>
      <c r="D30" s="10" t="s">
        <v>230</v>
      </c>
      <c r="E30" s="10" t="s">
        <v>11</v>
      </c>
      <c r="F30" s="10" t="s">
        <v>191</v>
      </c>
      <c r="G30" s="10" t="s">
        <v>786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231</v>
      </c>
      <c r="D31" s="15" t="s">
        <v>232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233</v>
      </c>
      <c r="D32" s="9" t="s">
        <v>230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5">
        <v>43425</v>
      </c>
    </row>
    <row r="33" spans="1:27" ht="38.25" x14ac:dyDescent="0.2">
      <c r="A33" s="19"/>
      <c r="B33" s="19"/>
      <c r="C33" s="19" t="s">
        <v>234</v>
      </c>
      <c r="D33" s="19" t="s">
        <v>235</v>
      </c>
      <c r="E33" s="19" t="s">
        <v>8</v>
      </c>
      <c r="F33" s="19"/>
      <c r="G33" s="19"/>
      <c r="H33" s="19"/>
      <c r="I33" s="19">
        <v>75</v>
      </c>
      <c r="J33" s="20">
        <v>160270.67000000001</v>
      </c>
      <c r="K33" s="20">
        <v>120203</v>
      </c>
      <c r="L33" s="20">
        <v>40067.67</v>
      </c>
      <c r="M33" s="20">
        <v>10270.67</v>
      </c>
      <c r="N33" s="20">
        <v>20000</v>
      </c>
      <c r="O33" s="20">
        <v>20000</v>
      </c>
      <c r="P33" s="20">
        <v>30000</v>
      </c>
      <c r="Q33" s="20">
        <v>30000</v>
      </c>
      <c r="R33" s="20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236</v>
      </c>
      <c r="D34" s="10" t="s">
        <v>237</v>
      </c>
      <c r="E34" s="10" t="s">
        <v>11</v>
      </c>
      <c r="F34" s="10" t="s">
        <v>191</v>
      </c>
      <c r="G34" s="10" t="s">
        <v>786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3"/>
      <c r="B35" s="23">
        <v>35</v>
      </c>
      <c r="C35" s="23" t="s">
        <v>238</v>
      </c>
      <c r="D35" s="23" t="s">
        <v>237</v>
      </c>
      <c r="E35" s="23" t="s">
        <v>15</v>
      </c>
      <c r="F35" s="23"/>
      <c r="G35" s="23"/>
      <c r="H35" s="23"/>
      <c r="I35" s="23">
        <v>75</v>
      </c>
      <c r="J35" s="24">
        <v>50270.67</v>
      </c>
      <c r="K35" s="24">
        <v>37703</v>
      </c>
      <c r="L35" s="24">
        <v>12567.67</v>
      </c>
      <c r="M35" s="24">
        <v>10270.67</v>
      </c>
      <c r="N35" s="24">
        <v>20000</v>
      </c>
      <c r="O35" s="24">
        <v>20000</v>
      </c>
      <c r="P35" s="24"/>
      <c r="Q35" s="24"/>
      <c r="R35" s="24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9"/>
      <c r="B36" s="19"/>
      <c r="C36" s="19" t="s">
        <v>239</v>
      </c>
      <c r="D36" s="19" t="s">
        <v>240</v>
      </c>
      <c r="E36" s="19" t="s">
        <v>8</v>
      </c>
      <c r="F36" s="19"/>
      <c r="G36" s="19"/>
      <c r="H36" s="19"/>
      <c r="I36" s="19">
        <v>75</v>
      </c>
      <c r="J36" s="20">
        <v>1165000</v>
      </c>
      <c r="K36" s="20">
        <v>873750</v>
      </c>
      <c r="L36" s="20">
        <v>291250</v>
      </c>
      <c r="M36" s="20">
        <v>85000</v>
      </c>
      <c r="N36" s="20">
        <v>210000</v>
      </c>
      <c r="O36" s="20">
        <v>210000</v>
      </c>
      <c r="P36" s="20">
        <v>220000</v>
      </c>
      <c r="Q36" s="20">
        <v>220000</v>
      </c>
      <c r="R36" s="20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242</v>
      </c>
      <c r="D37" s="10" t="s">
        <v>243</v>
      </c>
      <c r="E37" s="10" t="s">
        <v>11</v>
      </c>
      <c r="F37" s="10" t="s">
        <v>191</v>
      </c>
      <c r="G37" s="10" t="s">
        <v>786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244</v>
      </c>
      <c r="D38" s="9" t="s">
        <v>241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9"/>
      <c r="B39" s="19"/>
      <c r="C39" s="19" t="s">
        <v>245</v>
      </c>
      <c r="D39" s="19" t="s">
        <v>246</v>
      </c>
      <c r="E39" s="19" t="s">
        <v>8</v>
      </c>
      <c r="F39" s="19"/>
      <c r="G39" s="19"/>
      <c r="H39" s="19"/>
      <c r="I39" s="19">
        <v>75</v>
      </c>
      <c r="J39" s="20">
        <v>71000</v>
      </c>
      <c r="K39" s="20">
        <v>53250</v>
      </c>
      <c r="L39" s="20">
        <v>17750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6"/>
      <c r="B40" s="26"/>
      <c r="C40" s="26" t="s">
        <v>247</v>
      </c>
      <c r="D40" s="26" t="s">
        <v>248</v>
      </c>
      <c r="E40" s="26" t="s">
        <v>5</v>
      </c>
      <c r="F40" s="26"/>
      <c r="G40" s="26"/>
      <c r="H40" s="26"/>
      <c r="I40" s="26">
        <v>75</v>
      </c>
      <c r="J40" s="27">
        <v>602728</v>
      </c>
      <c r="K40" s="27">
        <v>452046</v>
      </c>
      <c r="L40" s="27">
        <v>150682</v>
      </c>
      <c r="M40" s="27">
        <v>0</v>
      </c>
      <c r="N40" s="27">
        <v>20000</v>
      </c>
      <c r="O40" s="27">
        <v>20000</v>
      </c>
      <c r="P40" s="27">
        <v>20000</v>
      </c>
      <c r="Q40" s="27">
        <v>20000</v>
      </c>
      <c r="R40" s="27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9"/>
      <c r="B41" s="19"/>
      <c r="C41" s="19" t="s">
        <v>247</v>
      </c>
      <c r="D41" s="19" t="s">
        <v>248</v>
      </c>
      <c r="E41" s="19" t="s">
        <v>5</v>
      </c>
      <c r="F41" s="19"/>
      <c r="G41" s="19"/>
      <c r="H41" s="19"/>
      <c r="I41" s="19">
        <v>75</v>
      </c>
      <c r="J41" s="20">
        <v>602728</v>
      </c>
      <c r="K41" s="20">
        <v>452046</v>
      </c>
      <c r="L41" s="20">
        <v>150682</v>
      </c>
      <c r="M41" s="20">
        <v>0</v>
      </c>
      <c r="N41" s="20">
        <v>20000</v>
      </c>
      <c r="O41" s="20">
        <v>20000</v>
      </c>
      <c r="P41" s="20">
        <v>20000</v>
      </c>
      <c r="Q41" s="20">
        <v>20000</v>
      </c>
      <c r="R41" s="20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9"/>
      <c r="B42" s="19"/>
      <c r="C42" s="19" t="s">
        <v>249</v>
      </c>
      <c r="D42" s="19" t="s">
        <v>250</v>
      </c>
      <c r="E42" s="19" t="s">
        <v>8</v>
      </c>
      <c r="F42" s="19"/>
      <c r="G42" s="19"/>
      <c r="H42" s="19"/>
      <c r="I42" s="19">
        <v>75</v>
      </c>
      <c r="J42" s="20">
        <v>100000</v>
      </c>
      <c r="K42" s="20">
        <v>75000</v>
      </c>
      <c r="L42" s="20">
        <v>25000</v>
      </c>
      <c r="M42" s="20">
        <v>0</v>
      </c>
      <c r="N42" s="20">
        <v>20000</v>
      </c>
      <c r="O42" s="20">
        <v>20000</v>
      </c>
      <c r="P42" s="20">
        <v>20000</v>
      </c>
      <c r="Q42" s="20">
        <v>20000</v>
      </c>
      <c r="R42" s="20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251</v>
      </c>
      <c r="D43" s="10" t="s">
        <v>252</v>
      </c>
      <c r="E43" s="10" t="s">
        <v>11</v>
      </c>
      <c r="F43" s="10" t="s">
        <v>191</v>
      </c>
      <c r="G43" s="10" t="s">
        <v>786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9"/>
      <c r="B44" s="19"/>
      <c r="C44" s="19" t="s">
        <v>253</v>
      </c>
      <c r="D44" s="19" t="s">
        <v>254</v>
      </c>
      <c r="E44" s="19" t="s">
        <v>8</v>
      </c>
      <c r="F44" s="19"/>
      <c r="G44" s="19"/>
      <c r="H44" s="19"/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255</v>
      </c>
      <c r="D45" s="12" t="s">
        <v>256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5"/>
    <col min="30" max="30" width="11.7109375" style="25" bestFit="1" customWidth="1"/>
    <col min="31" max="16384" width="9.140625" style="25"/>
  </cols>
  <sheetData>
    <row r="1" spans="1:28" ht="38.25" x14ac:dyDescent="0.2">
      <c r="A1" s="7" t="s">
        <v>779</v>
      </c>
      <c r="B1" s="8" t="s">
        <v>752</v>
      </c>
      <c r="C1" s="8" t="s">
        <v>753</v>
      </c>
      <c r="D1" s="8" t="s">
        <v>754</v>
      </c>
      <c r="E1" s="9" t="s">
        <v>755</v>
      </c>
      <c r="F1" s="9" t="s">
        <v>756</v>
      </c>
      <c r="G1" s="9" t="s">
        <v>757</v>
      </c>
      <c r="H1" s="9" t="s">
        <v>758</v>
      </c>
      <c r="I1" s="9" t="s">
        <v>759</v>
      </c>
      <c r="J1" s="9" t="s">
        <v>760</v>
      </c>
      <c r="K1" s="9" t="s">
        <v>761</v>
      </c>
      <c r="L1" s="9" t="s">
        <v>762</v>
      </c>
      <c r="M1" s="9" t="s">
        <v>763</v>
      </c>
      <c r="N1" s="9" t="s">
        <v>764</v>
      </c>
      <c r="O1" s="9" t="s">
        <v>765</v>
      </c>
      <c r="P1" s="9" t="s">
        <v>766</v>
      </c>
      <c r="Q1" s="9" t="s">
        <v>767</v>
      </c>
      <c r="R1" s="9" t="s">
        <v>768</v>
      </c>
      <c r="S1" s="9" t="s">
        <v>769</v>
      </c>
      <c r="T1" s="5" t="s">
        <v>770</v>
      </c>
      <c r="U1" s="5" t="s">
        <v>771</v>
      </c>
      <c r="V1" s="5" t="s">
        <v>772</v>
      </c>
      <c r="W1" s="5" t="s">
        <v>773</v>
      </c>
      <c r="X1" s="5" t="s">
        <v>774</v>
      </c>
      <c r="Y1" s="5" t="s">
        <v>775</v>
      </c>
      <c r="Z1" s="5" t="s">
        <v>776</v>
      </c>
      <c r="AA1" s="5" t="s">
        <v>777</v>
      </c>
      <c r="AB1" s="5" t="s">
        <v>778</v>
      </c>
    </row>
    <row r="2" spans="1:28" ht="33" customHeight="1" x14ac:dyDescent="0.2">
      <c r="A2" s="28">
        <v>1</v>
      </c>
      <c r="B2" s="29"/>
      <c r="C2" s="29"/>
      <c r="D2" s="29" t="s">
        <v>788</v>
      </c>
      <c r="E2" s="29"/>
      <c r="F2" s="29" t="s">
        <v>2</v>
      </c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1">
        <v>0</v>
      </c>
      <c r="U2" s="31">
        <v>1210272.54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1">
        <v>0</v>
      </c>
      <c r="AB2" s="32">
        <v>0</v>
      </c>
    </row>
    <row r="3" spans="1:28" ht="38.25" x14ac:dyDescent="0.2">
      <c r="A3" s="7">
        <v>145</v>
      </c>
      <c r="B3" s="19"/>
      <c r="C3" s="19"/>
      <c r="D3" s="19" t="s">
        <v>257</v>
      </c>
      <c r="E3" s="19" t="s">
        <v>258</v>
      </c>
      <c r="F3" s="19" t="s">
        <v>2</v>
      </c>
      <c r="G3" s="19"/>
      <c r="H3" s="19"/>
      <c r="I3" s="19"/>
      <c r="J3" s="19">
        <v>90</v>
      </c>
      <c r="K3" s="20">
        <v>705600</v>
      </c>
      <c r="L3" s="20">
        <v>635040</v>
      </c>
      <c r="M3" s="20">
        <v>70560</v>
      </c>
      <c r="N3" s="20">
        <v>117600</v>
      </c>
      <c r="O3" s="20">
        <v>117600</v>
      </c>
      <c r="P3" s="20">
        <v>117600</v>
      </c>
      <c r="Q3" s="20">
        <v>117600</v>
      </c>
      <c r="R3" s="20">
        <v>117600</v>
      </c>
      <c r="S3" s="20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7">
        <v>146</v>
      </c>
      <c r="B4" s="19"/>
      <c r="C4" s="19"/>
      <c r="D4" s="19" t="s">
        <v>259</v>
      </c>
      <c r="E4" s="19" t="s">
        <v>258</v>
      </c>
      <c r="F4" s="19" t="s">
        <v>5</v>
      </c>
      <c r="G4" s="19"/>
      <c r="H4" s="19"/>
      <c r="I4" s="19"/>
      <c r="J4" s="19">
        <v>90</v>
      </c>
      <c r="K4" s="20">
        <v>705600</v>
      </c>
      <c r="L4" s="20">
        <v>635040</v>
      </c>
      <c r="M4" s="20">
        <v>70560</v>
      </c>
      <c r="N4" s="20">
        <v>117600</v>
      </c>
      <c r="O4" s="20">
        <v>117600</v>
      </c>
      <c r="P4" s="20">
        <v>117600</v>
      </c>
      <c r="Q4" s="20">
        <v>117600</v>
      </c>
      <c r="R4" s="20">
        <v>117600</v>
      </c>
      <c r="S4" s="20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7">
        <v>147</v>
      </c>
      <c r="B5" s="19"/>
      <c r="C5" s="19"/>
      <c r="D5" s="19" t="s">
        <v>260</v>
      </c>
      <c r="E5" s="19" t="s">
        <v>258</v>
      </c>
      <c r="F5" s="19" t="s">
        <v>8</v>
      </c>
      <c r="G5" s="19"/>
      <c r="H5" s="19"/>
      <c r="I5" s="19"/>
      <c r="J5" s="19">
        <v>90</v>
      </c>
      <c r="K5" s="20">
        <v>705600</v>
      </c>
      <c r="L5" s="20">
        <v>635040</v>
      </c>
      <c r="M5" s="20">
        <v>70560</v>
      </c>
      <c r="N5" s="20">
        <v>117600</v>
      </c>
      <c r="O5" s="20">
        <v>117600</v>
      </c>
      <c r="P5" s="20">
        <v>117600</v>
      </c>
      <c r="Q5" s="20">
        <v>117600</v>
      </c>
      <c r="R5" s="20">
        <v>117600</v>
      </c>
      <c r="S5" s="20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7">
        <v>148</v>
      </c>
      <c r="B6" s="10">
        <v>49</v>
      </c>
      <c r="C6" s="10">
        <v>0</v>
      </c>
      <c r="D6" s="10" t="s">
        <v>261</v>
      </c>
      <c r="E6" s="10" t="s">
        <v>258</v>
      </c>
      <c r="F6" s="10" t="s">
        <v>11</v>
      </c>
      <c r="G6" s="10"/>
      <c r="H6" s="10" t="s">
        <v>262</v>
      </c>
      <c r="I6" s="10" t="s">
        <v>18</v>
      </c>
      <c r="J6" s="10">
        <v>90</v>
      </c>
      <c r="K6" s="11">
        <v>705600</v>
      </c>
      <c r="L6" s="11">
        <v>635040</v>
      </c>
      <c r="M6" s="11">
        <v>70560</v>
      </c>
      <c r="N6" s="11">
        <v>117600</v>
      </c>
      <c r="O6" s="11">
        <v>117600</v>
      </c>
      <c r="P6" s="11">
        <v>117600</v>
      </c>
      <c r="Q6" s="11">
        <v>117600</v>
      </c>
      <c r="R6" s="11">
        <v>117600</v>
      </c>
      <c r="S6" s="11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7">
        <v>149</v>
      </c>
      <c r="B7" s="26"/>
      <c r="C7" s="26"/>
      <c r="D7" s="26" t="s">
        <v>263</v>
      </c>
      <c r="E7" s="26" t="s">
        <v>264</v>
      </c>
      <c r="F7" s="26" t="s">
        <v>2</v>
      </c>
      <c r="G7" s="26"/>
      <c r="H7" s="26"/>
      <c r="I7" s="26"/>
      <c r="J7" s="26">
        <v>75</v>
      </c>
      <c r="K7" s="27">
        <v>8040476.6600000001</v>
      </c>
      <c r="L7" s="27">
        <v>5727130</v>
      </c>
      <c r="M7" s="27">
        <v>1909043.34</v>
      </c>
      <c r="N7" s="27">
        <v>156783.47</v>
      </c>
      <c r="O7" s="27">
        <v>1164346.76</v>
      </c>
      <c r="P7" s="27">
        <v>1302896.18</v>
      </c>
      <c r="Q7" s="27">
        <v>1344160.94</v>
      </c>
      <c r="R7" s="27">
        <v>1603294.47</v>
      </c>
      <c r="S7" s="27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7">
        <v>149</v>
      </c>
      <c r="B8" s="19"/>
      <c r="C8" s="19"/>
      <c r="D8" s="19" t="s">
        <v>263</v>
      </c>
      <c r="E8" s="19" t="s">
        <v>264</v>
      </c>
      <c r="F8" s="19" t="s">
        <v>2</v>
      </c>
      <c r="G8" s="19"/>
      <c r="H8" s="19"/>
      <c r="I8" s="19"/>
      <c r="J8" s="19">
        <v>75</v>
      </c>
      <c r="K8" s="20">
        <v>8040476.6600000001</v>
      </c>
      <c r="L8" s="20">
        <v>5727130</v>
      </c>
      <c r="M8" s="20">
        <v>1909043.34</v>
      </c>
      <c r="N8" s="20">
        <v>156783.47</v>
      </c>
      <c r="O8" s="20">
        <v>1164346.76</v>
      </c>
      <c r="P8" s="20">
        <v>1302896.18</v>
      </c>
      <c r="Q8" s="20">
        <v>1344160.94</v>
      </c>
      <c r="R8" s="20">
        <v>1603294.47</v>
      </c>
      <c r="S8" s="20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7"/>
      <c r="B9" s="26"/>
      <c r="C9" s="26"/>
      <c r="D9" s="26" t="s">
        <v>265</v>
      </c>
      <c r="E9" s="26" t="s">
        <v>266</v>
      </c>
      <c r="F9" s="26" t="s">
        <v>5</v>
      </c>
      <c r="G9" s="26"/>
      <c r="H9" s="26"/>
      <c r="I9" s="26"/>
      <c r="J9" s="26">
        <v>75</v>
      </c>
      <c r="K9" s="27">
        <v>7582305.9900000002</v>
      </c>
      <c r="L9" s="27">
        <v>5039874</v>
      </c>
      <c r="M9" s="27">
        <v>1679958</v>
      </c>
      <c r="N9" s="27">
        <v>75000</v>
      </c>
      <c r="O9" s="27">
        <v>1072483.54</v>
      </c>
      <c r="P9" s="27">
        <v>1227527.1100000001</v>
      </c>
      <c r="Q9" s="27">
        <v>1266042.8400000001</v>
      </c>
      <c r="R9" s="27">
        <v>1523801.86</v>
      </c>
      <c r="S9" s="27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7">
        <v>150</v>
      </c>
      <c r="B10" s="19"/>
      <c r="C10" s="19"/>
      <c r="D10" s="19" t="s">
        <v>265</v>
      </c>
      <c r="E10" s="19" t="s">
        <v>266</v>
      </c>
      <c r="F10" s="19" t="s">
        <v>5</v>
      </c>
      <c r="G10" s="19"/>
      <c r="H10" s="19"/>
      <c r="I10" s="19"/>
      <c r="J10" s="19">
        <v>75</v>
      </c>
      <c r="K10" s="20">
        <v>7582305.9900000002</v>
      </c>
      <c r="L10" s="20">
        <v>5039874</v>
      </c>
      <c r="M10" s="20">
        <v>1679958</v>
      </c>
      <c r="N10" s="20">
        <v>75000</v>
      </c>
      <c r="O10" s="20">
        <v>1072483.54</v>
      </c>
      <c r="P10" s="20">
        <v>1227527.1100000001</v>
      </c>
      <c r="Q10" s="20">
        <v>1266042.8400000001</v>
      </c>
      <c r="R10" s="20">
        <v>1523801.86</v>
      </c>
      <c r="S10" s="20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7">
        <v>151</v>
      </c>
      <c r="B11" s="19"/>
      <c r="C11" s="19"/>
      <c r="D11" s="19" t="s">
        <v>267</v>
      </c>
      <c r="E11" s="19" t="s">
        <v>268</v>
      </c>
      <c r="F11" s="19" t="s">
        <v>8</v>
      </c>
      <c r="G11" s="19"/>
      <c r="H11" s="19"/>
      <c r="I11" s="19"/>
      <c r="J11" s="19">
        <v>75</v>
      </c>
      <c r="K11" s="20">
        <v>4382397.71</v>
      </c>
      <c r="L11" s="20">
        <v>3286798.28</v>
      </c>
      <c r="M11" s="20">
        <v>1095599.43</v>
      </c>
      <c r="N11" s="20">
        <v>0</v>
      </c>
      <c r="O11" s="20">
        <v>176483.55</v>
      </c>
      <c r="P11" s="20">
        <v>354527.11</v>
      </c>
      <c r="Q11" s="20">
        <v>683803.55</v>
      </c>
      <c r="R11" s="20">
        <v>1047867.36</v>
      </c>
      <c r="S11" s="20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7">
        <v>152</v>
      </c>
      <c r="B12" s="10">
        <v>50</v>
      </c>
      <c r="C12" s="10">
        <v>40</v>
      </c>
      <c r="D12" s="10" t="s">
        <v>269</v>
      </c>
      <c r="E12" s="10" t="s">
        <v>268</v>
      </c>
      <c r="F12" s="10" t="s">
        <v>11</v>
      </c>
      <c r="G12" s="10"/>
      <c r="H12" s="10" t="s">
        <v>262</v>
      </c>
      <c r="I12" s="10" t="s">
        <v>18</v>
      </c>
      <c r="J12" s="10">
        <v>75</v>
      </c>
      <c r="K12" s="11">
        <v>4082277.71</v>
      </c>
      <c r="L12" s="11">
        <v>3061708.28</v>
      </c>
      <c r="M12" s="11">
        <v>1020569.43</v>
      </c>
      <c r="N12" s="11"/>
      <c r="O12" s="11">
        <v>103283.55</v>
      </c>
      <c r="P12" s="11">
        <v>208127.11</v>
      </c>
      <c r="Q12" s="11">
        <v>603283.55000000005</v>
      </c>
      <c r="R12" s="11">
        <v>1047867.36</v>
      </c>
      <c r="S12" s="11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7">
        <v>153</v>
      </c>
      <c r="B13" s="15"/>
      <c r="C13" s="15">
        <v>40</v>
      </c>
      <c r="D13" s="15" t="s">
        <v>270</v>
      </c>
      <c r="E13" s="15" t="s">
        <v>271</v>
      </c>
      <c r="F13" s="15" t="s">
        <v>15</v>
      </c>
      <c r="G13" s="15"/>
      <c r="H13" s="15"/>
      <c r="I13" s="15"/>
      <c r="J13" s="15">
        <v>75</v>
      </c>
      <c r="K13" s="16">
        <v>1962561.57</v>
      </c>
      <c r="L13" s="16">
        <v>1471921.17</v>
      </c>
      <c r="M13" s="16">
        <v>490640.4</v>
      </c>
      <c r="N13" s="16"/>
      <c r="O13" s="16">
        <v>103283.55</v>
      </c>
      <c r="P13" s="16">
        <v>208127.11</v>
      </c>
      <c r="Q13" s="16">
        <v>603283.55000000005</v>
      </c>
      <c r="R13" s="16">
        <v>1047867.36</v>
      </c>
      <c r="S13" s="16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7">
        <v>154</v>
      </c>
      <c r="B14" s="10">
        <v>51</v>
      </c>
      <c r="C14" s="10">
        <v>41</v>
      </c>
      <c r="D14" s="10" t="s">
        <v>272</v>
      </c>
      <c r="E14" s="10" t="s">
        <v>273</v>
      </c>
      <c r="F14" s="10" t="s">
        <v>11</v>
      </c>
      <c r="G14" s="10"/>
      <c r="H14" s="10" t="s">
        <v>262</v>
      </c>
      <c r="I14" s="10" t="s">
        <v>18</v>
      </c>
      <c r="J14" s="10">
        <v>75</v>
      </c>
      <c r="K14" s="11">
        <v>300120</v>
      </c>
      <c r="L14" s="11">
        <v>225090</v>
      </c>
      <c r="M14" s="11">
        <v>75030</v>
      </c>
      <c r="N14" s="11"/>
      <c r="O14" s="11">
        <v>73200</v>
      </c>
      <c r="P14" s="11">
        <v>146400</v>
      </c>
      <c r="Q14" s="11">
        <v>80520</v>
      </c>
      <c r="R14" s="11"/>
      <c r="S14" s="11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7">
        <v>155</v>
      </c>
      <c r="B15" s="23"/>
      <c r="C15" s="23">
        <v>41</v>
      </c>
      <c r="D15" s="23" t="s">
        <v>274</v>
      </c>
      <c r="E15" s="23" t="s">
        <v>275</v>
      </c>
      <c r="F15" s="23" t="s">
        <v>15</v>
      </c>
      <c r="G15" s="23"/>
      <c r="H15" s="23"/>
      <c r="I15" s="23"/>
      <c r="J15" s="23">
        <v>75</v>
      </c>
      <c r="K15" s="24">
        <v>300120</v>
      </c>
      <c r="L15" s="24">
        <v>225090</v>
      </c>
      <c r="M15" s="24">
        <v>75030</v>
      </c>
      <c r="N15" s="24"/>
      <c r="O15" s="24">
        <v>73200</v>
      </c>
      <c r="P15" s="24">
        <v>146400</v>
      </c>
      <c r="Q15" s="24">
        <v>80520</v>
      </c>
      <c r="R15" s="24"/>
      <c r="S15" s="24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7">
        <v>156</v>
      </c>
      <c r="B16" s="19"/>
      <c r="C16" s="19"/>
      <c r="D16" s="19" t="s">
        <v>276</v>
      </c>
      <c r="E16" s="19" t="s">
        <v>277</v>
      </c>
      <c r="F16" s="19" t="s">
        <v>8</v>
      </c>
      <c r="G16" s="19"/>
      <c r="H16" s="19"/>
      <c r="I16" s="19"/>
      <c r="J16" s="19">
        <v>75</v>
      </c>
      <c r="K16" s="20">
        <v>1686314.29</v>
      </c>
      <c r="L16" s="20">
        <v>1264735.72</v>
      </c>
      <c r="M16" s="20">
        <v>421578.57</v>
      </c>
      <c r="N16" s="20">
        <v>25000</v>
      </c>
      <c r="O16" s="20">
        <v>420000</v>
      </c>
      <c r="P16" s="20">
        <v>578000</v>
      </c>
      <c r="Q16" s="20">
        <v>335114.28999999998</v>
      </c>
      <c r="R16" s="20">
        <v>253200</v>
      </c>
      <c r="S16" s="20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7">
        <v>157</v>
      </c>
      <c r="B17" s="10">
        <v>52</v>
      </c>
      <c r="C17" s="10">
        <v>42</v>
      </c>
      <c r="D17" s="10" t="s">
        <v>278</v>
      </c>
      <c r="E17" s="10" t="s">
        <v>279</v>
      </c>
      <c r="F17" s="10" t="s">
        <v>11</v>
      </c>
      <c r="G17" s="10"/>
      <c r="H17" s="10" t="s">
        <v>262</v>
      </c>
      <c r="I17" s="10" t="s">
        <v>18</v>
      </c>
      <c r="J17" s="10">
        <v>75</v>
      </c>
      <c r="K17" s="11">
        <v>1288314.29</v>
      </c>
      <c r="L17" s="11">
        <v>966235.72</v>
      </c>
      <c r="M17" s="11">
        <v>322078.57</v>
      </c>
      <c r="N17" s="11">
        <v>25000</v>
      </c>
      <c r="O17" s="11">
        <v>250000</v>
      </c>
      <c r="P17" s="11">
        <v>350000</v>
      </c>
      <c r="Q17" s="11">
        <v>335114.28999999998</v>
      </c>
      <c r="R17" s="11">
        <v>253200</v>
      </c>
      <c r="S17" s="11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7">
        <v>158</v>
      </c>
      <c r="B18" s="9"/>
      <c r="C18" s="9">
        <v>42</v>
      </c>
      <c r="D18" s="9" t="s">
        <v>280</v>
      </c>
      <c r="E18" s="9" t="s">
        <v>279</v>
      </c>
      <c r="F18" s="9" t="s">
        <v>15</v>
      </c>
      <c r="G18" s="9"/>
      <c r="H18" s="9"/>
      <c r="I18" s="9"/>
      <c r="J18" s="9">
        <v>75</v>
      </c>
      <c r="K18" s="13">
        <v>960114.29</v>
      </c>
      <c r="L18" s="13">
        <v>720085.71</v>
      </c>
      <c r="M18" s="13">
        <v>240028.58</v>
      </c>
      <c r="N18" s="13">
        <v>25000</v>
      </c>
      <c r="O18" s="13">
        <v>250000</v>
      </c>
      <c r="P18" s="13">
        <v>350000</v>
      </c>
      <c r="Q18" s="13">
        <v>335114.28999999998</v>
      </c>
      <c r="R18" s="13"/>
      <c r="S18" s="13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7">
        <v>159</v>
      </c>
      <c r="B19" s="10">
        <v>53</v>
      </c>
      <c r="C19" s="10">
        <v>43</v>
      </c>
      <c r="D19" s="10" t="s">
        <v>281</v>
      </c>
      <c r="E19" s="10" t="s">
        <v>282</v>
      </c>
      <c r="F19" s="10" t="s">
        <v>11</v>
      </c>
      <c r="G19" s="10"/>
      <c r="H19" s="10" t="s">
        <v>262</v>
      </c>
      <c r="I19" s="10" t="s">
        <v>18</v>
      </c>
      <c r="J19" s="10">
        <v>75</v>
      </c>
      <c r="K19" s="11">
        <v>398000</v>
      </c>
      <c r="L19" s="11">
        <v>298500</v>
      </c>
      <c r="M19" s="11">
        <v>99500</v>
      </c>
      <c r="N19" s="11"/>
      <c r="O19" s="11">
        <v>170000</v>
      </c>
      <c r="P19" s="11">
        <v>228000</v>
      </c>
      <c r="Q19" s="11"/>
      <c r="R19" s="11"/>
      <c r="S19" s="1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7">
        <v>160</v>
      </c>
      <c r="B20" s="9"/>
      <c r="C20" s="9">
        <v>43</v>
      </c>
      <c r="D20" s="9" t="s">
        <v>283</v>
      </c>
      <c r="E20" s="9" t="s">
        <v>282</v>
      </c>
      <c r="F20" s="9" t="s">
        <v>15</v>
      </c>
      <c r="G20" s="9"/>
      <c r="H20" s="9"/>
      <c r="I20" s="9"/>
      <c r="J20" s="9">
        <v>75</v>
      </c>
      <c r="K20" s="13">
        <v>398000</v>
      </c>
      <c r="L20" s="13">
        <v>298500</v>
      </c>
      <c r="M20" s="13">
        <v>99500</v>
      </c>
      <c r="N20" s="13"/>
      <c r="O20" s="13">
        <v>170000</v>
      </c>
      <c r="P20" s="13">
        <v>0</v>
      </c>
      <c r="Q20" s="13">
        <v>228000</v>
      </c>
      <c r="R20" s="13"/>
      <c r="S20" s="13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7">
        <v>161</v>
      </c>
      <c r="B21" s="19"/>
      <c r="C21" s="19"/>
      <c r="D21" s="19" t="s">
        <v>284</v>
      </c>
      <c r="E21" s="19" t="s">
        <v>285</v>
      </c>
      <c r="F21" s="19" t="s">
        <v>8</v>
      </c>
      <c r="G21" s="19"/>
      <c r="H21" s="19"/>
      <c r="I21" s="19"/>
      <c r="J21" s="19">
        <v>75</v>
      </c>
      <c r="K21" s="20">
        <v>987594</v>
      </c>
      <c r="L21" s="20">
        <v>740695.5</v>
      </c>
      <c r="M21" s="20">
        <v>246898.5</v>
      </c>
      <c r="N21" s="20">
        <v>50000</v>
      </c>
      <c r="O21" s="20">
        <v>270000</v>
      </c>
      <c r="P21" s="20">
        <v>215000</v>
      </c>
      <c r="Q21" s="20">
        <v>167125</v>
      </c>
      <c r="R21" s="20">
        <v>142734.5</v>
      </c>
      <c r="S21" s="20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7">
        <v>162</v>
      </c>
      <c r="B22" s="10">
        <v>54</v>
      </c>
      <c r="C22" s="10">
        <v>44</v>
      </c>
      <c r="D22" s="10" t="s">
        <v>286</v>
      </c>
      <c r="E22" s="10" t="s">
        <v>287</v>
      </c>
      <c r="F22" s="10" t="s">
        <v>11</v>
      </c>
      <c r="G22" s="10"/>
      <c r="H22" s="10" t="s">
        <v>262</v>
      </c>
      <c r="I22" s="10" t="s">
        <v>18</v>
      </c>
      <c r="J22" s="10">
        <v>75</v>
      </c>
      <c r="K22" s="11">
        <v>987594</v>
      </c>
      <c r="L22" s="11">
        <v>740695.5</v>
      </c>
      <c r="M22" s="11">
        <v>246898.5</v>
      </c>
      <c r="N22" s="11">
        <v>50000</v>
      </c>
      <c r="O22" s="11">
        <v>270000</v>
      </c>
      <c r="P22" s="11">
        <v>215000</v>
      </c>
      <c r="Q22" s="11">
        <v>167125</v>
      </c>
      <c r="R22" s="11">
        <v>142734.5</v>
      </c>
      <c r="S22" s="11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7">
        <v>163</v>
      </c>
      <c r="B23" s="23"/>
      <c r="C23" s="23">
        <v>44</v>
      </c>
      <c r="D23" s="23" t="s">
        <v>288</v>
      </c>
      <c r="E23" s="23" t="s">
        <v>287</v>
      </c>
      <c r="F23" s="23" t="s">
        <v>15</v>
      </c>
      <c r="G23" s="23"/>
      <c r="H23" s="23"/>
      <c r="I23" s="23"/>
      <c r="J23" s="23">
        <v>75</v>
      </c>
      <c r="K23" s="24">
        <v>702125</v>
      </c>
      <c r="L23" s="24">
        <v>526593.75</v>
      </c>
      <c r="M23" s="24">
        <v>175531.25</v>
      </c>
      <c r="N23" s="24">
        <v>50000</v>
      </c>
      <c r="O23" s="24">
        <v>270000</v>
      </c>
      <c r="P23" s="24">
        <v>215000</v>
      </c>
      <c r="Q23" s="24">
        <v>167125</v>
      </c>
      <c r="R23" s="24"/>
      <c r="S23" s="24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7">
        <v>164</v>
      </c>
      <c r="B24" s="19"/>
      <c r="C24" s="19"/>
      <c r="D24" s="19" t="s">
        <v>289</v>
      </c>
      <c r="E24" s="19" t="s">
        <v>290</v>
      </c>
      <c r="F24" s="19" t="s">
        <v>8</v>
      </c>
      <c r="G24" s="19"/>
      <c r="H24" s="19"/>
      <c r="I24" s="19"/>
      <c r="J24" s="19">
        <v>75</v>
      </c>
      <c r="K24" s="20">
        <v>275999.99</v>
      </c>
      <c r="L24" s="20">
        <v>206999.99</v>
      </c>
      <c r="M24" s="20">
        <v>69000</v>
      </c>
      <c r="N24" s="20">
        <v>0</v>
      </c>
      <c r="O24" s="20">
        <v>155999.99</v>
      </c>
      <c r="P24" s="20">
        <v>30000</v>
      </c>
      <c r="Q24" s="20">
        <v>30000</v>
      </c>
      <c r="R24" s="20">
        <v>30000</v>
      </c>
      <c r="S24" s="20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7">
        <v>165</v>
      </c>
      <c r="B25" s="10">
        <v>55</v>
      </c>
      <c r="C25" s="10">
        <v>45</v>
      </c>
      <c r="D25" s="10" t="s">
        <v>292</v>
      </c>
      <c r="E25" s="10" t="s">
        <v>293</v>
      </c>
      <c r="F25" s="10" t="s">
        <v>11</v>
      </c>
      <c r="G25" s="10"/>
      <c r="H25" s="10" t="s">
        <v>262</v>
      </c>
      <c r="I25" s="10" t="s">
        <v>18</v>
      </c>
      <c r="J25" s="10">
        <v>75</v>
      </c>
      <c r="K25" s="11">
        <v>275999.99</v>
      </c>
      <c r="L25" s="11">
        <v>206999.99</v>
      </c>
      <c r="M25" s="11">
        <v>69000</v>
      </c>
      <c r="N25" s="11"/>
      <c r="O25" s="11">
        <v>155999.99</v>
      </c>
      <c r="P25" s="11">
        <v>30000</v>
      </c>
      <c r="Q25" s="11">
        <v>30000</v>
      </c>
      <c r="R25" s="11">
        <v>30000</v>
      </c>
      <c r="S25" s="11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7">
        <v>166</v>
      </c>
      <c r="B26" s="9"/>
      <c r="C26" s="9">
        <v>45</v>
      </c>
      <c r="D26" s="9" t="s">
        <v>294</v>
      </c>
      <c r="E26" s="9" t="s">
        <v>291</v>
      </c>
      <c r="F26" s="9" t="s">
        <v>15</v>
      </c>
      <c r="G26" s="9"/>
      <c r="H26" s="9"/>
      <c r="I26" s="9"/>
      <c r="J26" s="9">
        <v>75</v>
      </c>
      <c r="K26" s="13">
        <v>215999.99</v>
      </c>
      <c r="L26" s="13">
        <v>161999.99</v>
      </c>
      <c r="M26" s="13">
        <v>54000</v>
      </c>
      <c r="N26" s="13"/>
      <c r="O26" s="13">
        <v>155999.99</v>
      </c>
      <c r="P26" s="13">
        <v>30000</v>
      </c>
      <c r="Q26" s="13">
        <v>30000</v>
      </c>
      <c r="R26" s="13"/>
      <c r="S26" s="13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7">
        <v>167</v>
      </c>
      <c r="B27" s="19"/>
      <c r="C27" s="19"/>
      <c r="D27" s="19" t="s">
        <v>295</v>
      </c>
      <c r="E27" s="19" t="s">
        <v>296</v>
      </c>
      <c r="F27" s="19" t="s">
        <v>8</v>
      </c>
      <c r="G27" s="19"/>
      <c r="H27" s="19"/>
      <c r="I27" s="19"/>
      <c r="J27" s="19">
        <v>75</v>
      </c>
      <c r="K27" s="20">
        <v>250000</v>
      </c>
      <c r="L27" s="20">
        <v>187500</v>
      </c>
      <c r="M27" s="20">
        <v>62500</v>
      </c>
      <c r="N27" s="20">
        <v>0</v>
      </c>
      <c r="O27" s="20">
        <v>50000</v>
      </c>
      <c r="P27" s="20">
        <v>50000</v>
      </c>
      <c r="Q27" s="20">
        <v>50000</v>
      </c>
      <c r="R27" s="20">
        <v>50000</v>
      </c>
      <c r="S27" s="20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7">
        <v>168</v>
      </c>
      <c r="B28" s="10">
        <v>56</v>
      </c>
      <c r="C28" s="10">
        <v>0</v>
      </c>
      <c r="D28" s="10" t="s">
        <v>297</v>
      </c>
      <c r="E28" s="10" t="s">
        <v>296</v>
      </c>
      <c r="F28" s="10" t="s">
        <v>11</v>
      </c>
      <c r="G28" s="10"/>
      <c r="H28" s="10" t="s">
        <v>262</v>
      </c>
      <c r="I28" s="10" t="s">
        <v>18</v>
      </c>
      <c r="J28" s="10">
        <v>75</v>
      </c>
      <c r="K28" s="11">
        <v>250000</v>
      </c>
      <c r="L28" s="11">
        <v>187500</v>
      </c>
      <c r="M28" s="11">
        <v>62500</v>
      </c>
      <c r="N28" s="11"/>
      <c r="O28" s="11">
        <v>50000</v>
      </c>
      <c r="P28" s="11">
        <v>50000</v>
      </c>
      <c r="Q28" s="11">
        <v>50000</v>
      </c>
      <c r="R28" s="11">
        <v>50000</v>
      </c>
      <c r="S28" s="11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7">
        <v>169</v>
      </c>
      <c r="B29" s="26"/>
      <c r="C29" s="26"/>
      <c r="D29" s="26" t="s">
        <v>298</v>
      </c>
      <c r="E29" s="26" t="s">
        <v>299</v>
      </c>
      <c r="F29" s="26" t="s">
        <v>5</v>
      </c>
      <c r="G29" s="26"/>
      <c r="H29" s="26"/>
      <c r="I29" s="26"/>
      <c r="J29" s="26">
        <v>75</v>
      </c>
      <c r="K29" s="27">
        <v>458170.67</v>
      </c>
      <c r="L29" s="27">
        <v>343628</v>
      </c>
      <c r="M29" s="27">
        <v>114542.67</v>
      </c>
      <c r="N29" s="27">
        <v>81783.47</v>
      </c>
      <c r="O29" s="27">
        <v>91863.22</v>
      </c>
      <c r="P29" s="27">
        <v>75369.070000000007</v>
      </c>
      <c r="Q29" s="27">
        <v>78118.100000000006</v>
      </c>
      <c r="R29" s="27">
        <v>79492.61</v>
      </c>
      <c r="S29" s="27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7">
        <v>169</v>
      </c>
      <c r="B30" s="19"/>
      <c r="C30" s="19"/>
      <c r="D30" s="19" t="s">
        <v>298</v>
      </c>
      <c r="E30" s="19" t="s">
        <v>299</v>
      </c>
      <c r="F30" s="19" t="s">
        <v>5</v>
      </c>
      <c r="G30" s="19"/>
      <c r="H30" s="19"/>
      <c r="I30" s="19"/>
      <c r="J30" s="19">
        <v>75</v>
      </c>
      <c r="K30" s="20">
        <v>458170.67</v>
      </c>
      <c r="L30" s="20">
        <v>343628</v>
      </c>
      <c r="M30" s="20">
        <v>114542.67</v>
      </c>
      <c r="N30" s="20">
        <v>81783.47</v>
      </c>
      <c r="O30" s="20">
        <v>91863.22</v>
      </c>
      <c r="P30" s="20">
        <v>75369.070000000007</v>
      </c>
      <c r="Q30" s="20">
        <v>78118.100000000006</v>
      </c>
      <c r="R30" s="20">
        <v>79492.61</v>
      </c>
      <c r="S30" s="20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7">
        <v>170</v>
      </c>
      <c r="B31" s="19"/>
      <c r="C31" s="19"/>
      <c r="D31" s="19" t="s">
        <v>300</v>
      </c>
      <c r="E31" s="19" t="s">
        <v>301</v>
      </c>
      <c r="F31" s="19" t="s">
        <v>8</v>
      </c>
      <c r="G31" s="19"/>
      <c r="H31" s="19"/>
      <c r="I31" s="19"/>
      <c r="J31" s="19">
        <v>75</v>
      </c>
      <c r="K31" s="20">
        <v>132869.5</v>
      </c>
      <c r="L31" s="20">
        <v>99652.12</v>
      </c>
      <c r="M31" s="20">
        <v>33217.379999999997</v>
      </c>
      <c r="N31" s="20">
        <v>23717.21</v>
      </c>
      <c r="O31" s="20">
        <v>26640.33</v>
      </c>
      <c r="P31" s="20">
        <v>21857.03</v>
      </c>
      <c r="Q31" s="20">
        <v>22654.25</v>
      </c>
      <c r="R31" s="20">
        <v>23052.86</v>
      </c>
      <c r="S31" s="20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7">
        <v>171</v>
      </c>
      <c r="B32" s="10">
        <v>57</v>
      </c>
      <c r="C32" s="10">
        <v>46</v>
      </c>
      <c r="D32" s="10" t="s">
        <v>302</v>
      </c>
      <c r="E32" s="10" t="s">
        <v>303</v>
      </c>
      <c r="F32" s="10" t="s">
        <v>11</v>
      </c>
      <c r="G32" s="10"/>
      <c r="H32" s="10" t="s">
        <v>262</v>
      </c>
      <c r="I32" s="10" t="s">
        <v>18</v>
      </c>
      <c r="J32" s="10">
        <v>75</v>
      </c>
      <c r="K32" s="11">
        <v>132869.5</v>
      </c>
      <c r="L32" s="11">
        <v>99652.12</v>
      </c>
      <c r="M32" s="11">
        <v>33217.379999999997</v>
      </c>
      <c r="N32" s="11">
        <v>23717.21</v>
      </c>
      <c r="O32" s="11">
        <v>26640.33</v>
      </c>
      <c r="P32" s="11">
        <v>21857.03</v>
      </c>
      <c r="Q32" s="11">
        <v>22654.25</v>
      </c>
      <c r="R32" s="11">
        <v>23052.86</v>
      </c>
      <c r="S32" s="11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7">
        <v>172</v>
      </c>
      <c r="B33" s="9"/>
      <c r="C33" s="9">
        <v>46</v>
      </c>
      <c r="D33" s="9" t="s">
        <v>304</v>
      </c>
      <c r="E33" s="9" t="s">
        <v>303</v>
      </c>
      <c r="F33" s="9" t="s">
        <v>15</v>
      </c>
      <c r="G33" s="9"/>
      <c r="H33" s="9"/>
      <c r="I33" s="9"/>
      <c r="J33" s="9">
        <v>75</v>
      </c>
      <c r="K33" s="13">
        <v>94868.82</v>
      </c>
      <c r="L33" s="13">
        <v>71151.61</v>
      </c>
      <c r="M33" s="13">
        <v>23717.21</v>
      </c>
      <c r="N33" s="13">
        <v>23717.21</v>
      </c>
      <c r="O33" s="13">
        <v>26640.33</v>
      </c>
      <c r="P33" s="13">
        <v>21857.03</v>
      </c>
      <c r="Q33" s="13">
        <v>22654.25</v>
      </c>
      <c r="R33" s="13"/>
      <c r="S33" s="13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7">
        <v>173</v>
      </c>
      <c r="B34" s="19"/>
      <c r="C34" s="19"/>
      <c r="D34" s="19" t="s">
        <v>305</v>
      </c>
      <c r="E34" s="19" t="s">
        <v>306</v>
      </c>
      <c r="F34" s="19" t="s">
        <v>8</v>
      </c>
      <c r="G34" s="19"/>
      <c r="H34" s="19"/>
      <c r="I34" s="19"/>
      <c r="J34" s="19">
        <v>75</v>
      </c>
      <c r="K34" s="20">
        <v>403190.19</v>
      </c>
      <c r="L34" s="20">
        <v>302392.64</v>
      </c>
      <c r="M34" s="20">
        <v>100797.55</v>
      </c>
      <c r="N34" s="20">
        <v>71969.45</v>
      </c>
      <c r="O34" s="20">
        <v>80839.63</v>
      </c>
      <c r="P34" s="20">
        <v>66324.78</v>
      </c>
      <c r="Q34" s="20">
        <v>68743.929999999993</v>
      </c>
      <c r="R34" s="20">
        <v>69953.5</v>
      </c>
      <c r="S34" s="20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7">
        <v>174</v>
      </c>
      <c r="B35" s="10">
        <v>58</v>
      </c>
      <c r="C35" s="10">
        <v>47</v>
      </c>
      <c r="D35" s="10" t="s">
        <v>307</v>
      </c>
      <c r="E35" s="10" t="s">
        <v>308</v>
      </c>
      <c r="F35" s="10" t="s">
        <v>11</v>
      </c>
      <c r="G35" s="10"/>
      <c r="H35" s="10" t="s">
        <v>262</v>
      </c>
      <c r="I35" s="10" t="s">
        <v>18</v>
      </c>
      <c r="J35" s="10">
        <v>75</v>
      </c>
      <c r="K35" s="11">
        <v>403190.19</v>
      </c>
      <c r="L35" s="11">
        <v>302392.64</v>
      </c>
      <c r="M35" s="11">
        <v>100797.55</v>
      </c>
      <c r="N35" s="11">
        <v>71969.45</v>
      </c>
      <c r="O35" s="11">
        <v>80839.63</v>
      </c>
      <c r="P35" s="11">
        <v>66324.78</v>
      </c>
      <c r="Q35" s="11">
        <v>68743.929999999993</v>
      </c>
      <c r="R35" s="11">
        <v>69953.5</v>
      </c>
      <c r="S35" s="11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7">
        <v>175</v>
      </c>
      <c r="B36" s="15"/>
      <c r="C36" s="15">
        <v>47</v>
      </c>
      <c r="D36" s="15" t="s">
        <v>309</v>
      </c>
      <c r="E36" s="15" t="s">
        <v>310</v>
      </c>
      <c r="F36" s="15" t="s">
        <v>15</v>
      </c>
      <c r="G36" s="15"/>
      <c r="H36" s="15"/>
      <c r="I36" s="15"/>
      <c r="J36" s="15">
        <v>75</v>
      </c>
      <c r="K36" s="16">
        <v>287877.78999999998</v>
      </c>
      <c r="L36" s="16">
        <v>215908.34</v>
      </c>
      <c r="M36" s="16">
        <v>71969.45</v>
      </c>
      <c r="N36" s="16">
        <v>71969.45</v>
      </c>
      <c r="O36" s="16">
        <v>80839.63</v>
      </c>
      <c r="P36" s="16">
        <v>66324.78</v>
      </c>
      <c r="Q36" s="16">
        <v>68743.929999999993</v>
      </c>
      <c r="R36" s="16"/>
      <c r="S36" s="16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7">
        <v>176</v>
      </c>
      <c r="B37" s="19"/>
      <c r="C37" s="19"/>
      <c r="D37" s="19" t="s">
        <v>311</v>
      </c>
      <c r="E37" s="19" t="s">
        <v>312</v>
      </c>
      <c r="F37" s="19" t="s">
        <v>8</v>
      </c>
      <c r="G37" s="19"/>
      <c r="H37" s="19"/>
      <c r="I37" s="19"/>
      <c r="J37" s="19">
        <v>75</v>
      </c>
      <c r="K37" s="20">
        <v>54980.480000000003</v>
      </c>
      <c r="L37" s="20">
        <v>41235.360000000001</v>
      </c>
      <c r="M37" s="20">
        <v>13745.12</v>
      </c>
      <c r="N37" s="20">
        <v>9814.02</v>
      </c>
      <c r="O37" s="20">
        <v>11023.59</v>
      </c>
      <c r="P37" s="20">
        <v>9044.2900000000009</v>
      </c>
      <c r="Q37" s="20">
        <v>9374.17</v>
      </c>
      <c r="R37" s="20">
        <v>9539.11</v>
      </c>
      <c r="S37" s="20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7">
        <v>177</v>
      </c>
      <c r="B38" s="10">
        <v>59</v>
      </c>
      <c r="C38" s="10">
        <v>48</v>
      </c>
      <c r="D38" s="10" t="s">
        <v>314</v>
      </c>
      <c r="E38" s="10" t="s">
        <v>315</v>
      </c>
      <c r="F38" s="10" t="s">
        <v>11</v>
      </c>
      <c r="G38" s="10"/>
      <c r="H38" s="10" t="s">
        <v>262</v>
      </c>
      <c r="I38" s="10" t="s">
        <v>18</v>
      </c>
      <c r="J38" s="10">
        <v>75</v>
      </c>
      <c r="K38" s="11">
        <v>54980.480000000003</v>
      </c>
      <c r="L38" s="11">
        <v>41235.360000000001</v>
      </c>
      <c r="M38" s="11">
        <v>13745.12</v>
      </c>
      <c r="N38" s="11">
        <v>9814.02</v>
      </c>
      <c r="O38" s="11">
        <v>11023.59</v>
      </c>
      <c r="P38" s="11">
        <v>9044.2900000000009</v>
      </c>
      <c r="Q38" s="11">
        <v>9374.17</v>
      </c>
      <c r="R38" s="11">
        <v>9539.11</v>
      </c>
      <c r="S38" s="11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7">
        <v>178</v>
      </c>
      <c r="B39" s="9"/>
      <c r="C39" s="9">
        <v>48</v>
      </c>
      <c r="D39" s="9" t="s">
        <v>316</v>
      </c>
      <c r="E39" s="9" t="s">
        <v>313</v>
      </c>
      <c r="F39" s="9" t="s">
        <v>15</v>
      </c>
      <c r="G39" s="9"/>
      <c r="H39" s="9"/>
      <c r="I39" s="9"/>
      <c r="J39" s="9">
        <v>75</v>
      </c>
      <c r="K39" s="13">
        <v>29881.9</v>
      </c>
      <c r="L39" s="13">
        <v>22411.42</v>
      </c>
      <c r="M39" s="13">
        <v>7470.48</v>
      </c>
      <c r="N39" s="13">
        <v>9814.02</v>
      </c>
      <c r="O39" s="13">
        <v>11023.59</v>
      </c>
      <c r="P39" s="13">
        <v>9044.2900000000009</v>
      </c>
      <c r="Q39" s="13"/>
      <c r="R39" s="13"/>
      <c r="S39" s="13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7">
        <v>179</v>
      </c>
      <c r="B40" s="26"/>
      <c r="C40" s="26"/>
      <c r="D40" s="26" t="s">
        <v>317</v>
      </c>
      <c r="E40" s="26" t="s">
        <v>318</v>
      </c>
      <c r="F40" s="26" t="s">
        <v>5</v>
      </c>
      <c r="G40" s="26"/>
      <c r="H40" s="26"/>
      <c r="I40" s="26"/>
      <c r="J40" s="26">
        <v>75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7">
        <v>179</v>
      </c>
      <c r="B41" s="19"/>
      <c r="C41" s="19"/>
      <c r="D41" s="19" t="s">
        <v>317</v>
      </c>
      <c r="E41" s="19" t="s">
        <v>318</v>
      </c>
      <c r="F41" s="19" t="s">
        <v>5</v>
      </c>
      <c r="G41" s="19"/>
      <c r="H41" s="19"/>
      <c r="I41" s="19"/>
      <c r="J41" s="19">
        <v>75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7">
        <v>180</v>
      </c>
      <c r="B42" s="19"/>
      <c r="C42" s="19"/>
      <c r="D42" s="19" t="s">
        <v>319</v>
      </c>
      <c r="E42" s="19" t="s">
        <v>320</v>
      </c>
      <c r="F42" s="19" t="s">
        <v>8</v>
      </c>
      <c r="G42" s="19"/>
      <c r="H42" s="19"/>
      <c r="I42" s="19"/>
      <c r="J42" s="19"/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7">
        <v>181</v>
      </c>
      <c r="B43" s="12">
        <v>60</v>
      </c>
      <c r="C43" s="12">
        <v>0</v>
      </c>
      <c r="D43" s="12" t="s">
        <v>321</v>
      </c>
      <c r="E43" s="12" t="s">
        <v>322</v>
      </c>
      <c r="F43" s="12" t="s">
        <v>11</v>
      </c>
      <c r="G43" s="12"/>
      <c r="H43" s="12" t="s">
        <v>262</v>
      </c>
      <c r="I43" s="12" t="s">
        <v>18</v>
      </c>
      <c r="J43" s="12"/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7">
        <v>182</v>
      </c>
      <c r="B44" s="9"/>
      <c r="C44" s="9"/>
      <c r="D44" s="9" t="s">
        <v>323</v>
      </c>
      <c r="E44" s="9" t="s">
        <v>324</v>
      </c>
      <c r="F44" s="9" t="s">
        <v>2</v>
      </c>
      <c r="G44" s="9"/>
      <c r="H44" s="9"/>
      <c r="I44" s="9"/>
      <c r="J44" s="9">
        <v>75</v>
      </c>
      <c r="K44" s="13">
        <v>15477054.01</v>
      </c>
      <c r="L44" s="13">
        <v>11911018</v>
      </c>
      <c r="M44" s="13">
        <v>3970339.34</v>
      </c>
      <c r="N44" s="13">
        <v>500000</v>
      </c>
      <c r="O44" s="13">
        <v>3795950</v>
      </c>
      <c r="P44" s="13">
        <v>3005000</v>
      </c>
      <c r="Q44" s="13">
        <v>1255700</v>
      </c>
      <c r="R44" s="13">
        <v>2403000</v>
      </c>
      <c r="S44" s="13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7">
        <v>183</v>
      </c>
      <c r="B45" s="12"/>
      <c r="C45" s="12"/>
      <c r="D45" s="12" t="s">
        <v>325</v>
      </c>
      <c r="E45" s="12" t="s">
        <v>326</v>
      </c>
      <c r="F45" s="12" t="s">
        <v>5</v>
      </c>
      <c r="G45" s="12"/>
      <c r="H45" s="12"/>
      <c r="I45" s="12"/>
      <c r="J45" s="12">
        <v>75</v>
      </c>
      <c r="K45" s="14">
        <v>1627723.34</v>
      </c>
      <c r="L45" s="14">
        <v>1524020</v>
      </c>
      <c r="M45" s="14">
        <v>508006.67</v>
      </c>
      <c r="N45" s="14">
        <v>0</v>
      </c>
      <c r="O45" s="14">
        <v>1315000</v>
      </c>
      <c r="P45" s="14">
        <v>15000</v>
      </c>
      <c r="Q45" s="14">
        <v>15000</v>
      </c>
      <c r="R45" s="14">
        <v>15000</v>
      </c>
      <c r="S45" s="14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7">
        <v>184</v>
      </c>
      <c r="B46" s="9"/>
      <c r="C46" s="9"/>
      <c r="D46" s="9" t="s">
        <v>327</v>
      </c>
      <c r="E46" s="9" t="s">
        <v>328</v>
      </c>
      <c r="F46" s="9" t="s">
        <v>8</v>
      </c>
      <c r="G46" s="9"/>
      <c r="H46" s="9"/>
      <c r="I46" s="9"/>
      <c r="J46" s="9">
        <v>75</v>
      </c>
      <c r="K46" s="13">
        <v>252723.34</v>
      </c>
      <c r="L46" s="13">
        <v>189542.5</v>
      </c>
      <c r="M46" s="13">
        <v>63180.84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7">
        <v>186</v>
      </c>
      <c r="B47" s="9"/>
      <c r="C47" s="9"/>
      <c r="D47" s="9" t="s">
        <v>329</v>
      </c>
      <c r="E47" s="9" t="s">
        <v>330</v>
      </c>
      <c r="F47" s="9" t="s">
        <v>8</v>
      </c>
      <c r="G47" s="9"/>
      <c r="H47" s="9"/>
      <c r="I47" s="9"/>
      <c r="J47" s="9"/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7">
        <v>187</v>
      </c>
      <c r="B48" s="12"/>
      <c r="C48" s="12"/>
      <c r="D48" s="12" t="s">
        <v>331</v>
      </c>
      <c r="E48" s="12" t="s">
        <v>332</v>
      </c>
      <c r="F48" s="12" t="s">
        <v>8</v>
      </c>
      <c r="G48" s="12"/>
      <c r="H48" s="12"/>
      <c r="I48" s="12"/>
      <c r="J48" s="12">
        <v>75</v>
      </c>
      <c r="K48" s="14">
        <v>1250000</v>
      </c>
      <c r="L48" s="14">
        <v>937500</v>
      </c>
      <c r="M48" s="14">
        <v>312500</v>
      </c>
      <c r="N48" s="14">
        <v>0</v>
      </c>
      <c r="O48" s="14">
        <v>1250000</v>
      </c>
      <c r="P48" s="14">
        <v>0</v>
      </c>
      <c r="Q48" s="14">
        <v>0</v>
      </c>
      <c r="R48" s="14">
        <v>0</v>
      </c>
      <c r="S48" s="14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7">
        <v>188</v>
      </c>
      <c r="B49" s="10">
        <v>61</v>
      </c>
      <c r="C49" s="10">
        <v>49</v>
      </c>
      <c r="D49" s="10" t="s">
        <v>334</v>
      </c>
      <c r="E49" s="10" t="s">
        <v>332</v>
      </c>
      <c r="F49" s="10" t="s">
        <v>11</v>
      </c>
      <c r="G49" s="10" t="s">
        <v>335</v>
      </c>
      <c r="H49" s="10" t="s">
        <v>192</v>
      </c>
      <c r="I49" s="10" t="s">
        <v>18</v>
      </c>
      <c r="J49" s="10">
        <v>75</v>
      </c>
      <c r="K49" s="11">
        <v>1250000</v>
      </c>
      <c r="L49" s="11">
        <v>937500</v>
      </c>
      <c r="M49" s="11">
        <v>312500</v>
      </c>
      <c r="N49" s="11"/>
      <c r="O49" s="11">
        <v>1250000</v>
      </c>
      <c r="P49" s="11"/>
      <c r="Q49" s="11"/>
      <c r="R49" s="11"/>
      <c r="S49" s="11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7">
        <v>189</v>
      </c>
      <c r="B50" s="12"/>
      <c r="C50" s="12">
        <v>49</v>
      </c>
      <c r="D50" s="12" t="s">
        <v>336</v>
      </c>
      <c r="E50" s="12" t="s">
        <v>333</v>
      </c>
      <c r="F50" s="12" t="s">
        <v>15</v>
      </c>
      <c r="G50" s="12"/>
      <c r="H50" s="12"/>
      <c r="I50" s="12"/>
      <c r="J50" s="12">
        <v>75</v>
      </c>
      <c r="K50" s="14">
        <v>1250000</v>
      </c>
      <c r="L50" s="14">
        <v>937500</v>
      </c>
      <c r="M50" s="14">
        <v>312500</v>
      </c>
      <c r="N50" s="14"/>
      <c r="O50" s="14">
        <v>1250000</v>
      </c>
      <c r="P50" s="14"/>
      <c r="Q50" s="14"/>
      <c r="R50" s="14"/>
      <c r="S50" s="14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7">
        <v>190</v>
      </c>
      <c r="B51" s="9"/>
      <c r="C51" s="9"/>
      <c r="D51" s="9" t="s">
        <v>337</v>
      </c>
      <c r="E51" s="9" t="s">
        <v>338</v>
      </c>
      <c r="F51" s="9" t="s">
        <v>8</v>
      </c>
      <c r="G51" s="9"/>
      <c r="H51" s="9"/>
      <c r="I51" s="9"/>
      <c r="J51" s="9">
        <v>75</v>
      </c>
      <c r="K51" s="13">
        <v>50000</v>
      </c>
      <c r="L51" s="13">
        <v>37500</v>
      </c>
      <c r="M51" s="13">
        <v>12500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7">
        <v>191</v>
      </c>
      <c r="B52" s="10">
        <v>62</v>
      </c>
      <c r="C52" s="10">
        <v>50</v>
      </c>
      <c r="D52" s="10" t="s">
        <v>339</v>
      </c>
      <c r="E52" s="10" t="s">
        <v>340</v>
      </c>
      <c r="F52" s="10" t="s">
        <v>11</v>
      </c>
      <c r="G52" s="10" t="s">
        <v>335</v>
      </c>
      <c r="H52" s="10" t="s">
        <v>192</v>
      </c>
      <c r="I52" s="10" t="s">
        <v>18</v>
      </c>
      <c r="J52" s="10">
        <v>75</v>
      </c>
      <c r="K52" s="11">
        <v>50000</v>
      </c>
      <c r="L52" s="11">
        <v>37500</v>
      </c>
      <c r="M52" s="11">
        <v>12500</v>
      </c>
      <c r="N52" s="11"/>
      <c r="O52" s="11">
        <v>50000</v>
      </c>
      <c r="P52" s="11"/>
      <c r="Q52" s="11"/>
      <c r="R52" s="11"/>
      <c r="S52" s="1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7">
        <v>192</v>
      </c>
      <c r="B53" s="9"/>
      <c r="C53" s="9">
        <v>50</v>
      </c>
      <c r="D53" s="9" t="s">
        <v>341</v>
      </c>
      <c r="E53" s="9" t="s">
        <v>340</v>
      </c>
      <c r="F53" s="9" t="s">
        <v>15</v>
      </c>
      <c r="G53" s="9"/>
      <c r="H53" s="9"/>
      <c r="I53" s="9"/>
      <c r="J53" s="9">
        <v>75</v>
      </c>
      <c r="K53" s="13">
        <v>50000</v>
      </c>
      <c r="L53" s="13">
        <v>37500</v>
      </c>
      <c r="M53" s="13">
        <v>12500</v>
      </c>
      <c r="N53" s="13"/>
      <c r="O53" s="13">
        <v>50000</v>
      </c>
      <c r="P53" s="13"/>
      <c r="Q53" s="13"/>
      <c r="R53" s="13"/>
      <c r="S53" s="13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7">
        <v>193</v>
      </c>
      <c r="B54" s="12"/>
      <c r="C54" s="12"/>
      <c r="D54" s="12" t="s">
        <v>342</v>
      </c>
      <c r="E54" s="12" t="s">
        <v>343</v>
      </c>
      <c r="F54" s="12" t="s">
        <v>8</v>
      </c>
      <c r="G54" s="12"/>
      <c r="H54" s="12"/>
      <c r="I54" s="12"/>
      <c r="J54" s="12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7">
        <v>194</v>
      </c>
      <c r="B55" s="9"/>
      <c r="C55" s="9"/>
      <c r="D55" s="9" t="s">
        <v>344</v>
      </c>
      <c r="E55" s="9" t="s">
        <v>345</v>
      </c>
      <c r="F55" s="9" t="s">
        <v>8</v>
      </c>
      <c r="G55" s="9"/>
      <c r="H55" s="9"/>
      <c r="I55" s="9"/>
      <c r="J55" s="9">
        <v>75</v>
      </c>
      <c r="K55" s="13">
        <v>75000</v>
      </c>
      <c r="L55" s="13">
        <v>56250</v>
      </c>
      <c r="M55" s="13">
        <v>18750</v>
      </c>
      <c r="N55" s="13">
        <v>0</v>
      </c>
      <c r="O55" s="13">
        <v>15000</v>
      </c>
      <c r="P55" s="13">
        <v>15000</v>
      </c>
      <c r="Q55" s="13">
        <v>15000</v>
      </c>
      <c r="R55" s="13">
        <v>15000</v>
      </c>
      <c r="S55" s="13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7">
        <v>195</v>
      </c>
      <c r="B56" s="12">
        <v>63</v>
      </c>
      <c r="C56" s="12">
        <v>51</v>
      </c>
      <c r="D56" s="12" t="s">
        <v>346</v>
      </c>
      <c r="E56" s="12" t="s">
        <v>347</v>
      </c>
      <c r="F56" s="12" t="s">
        <v>11</v>
      </c>
      <c r="G56" s="12" t="s">
        <v>335</v>
      </c>
      <c r="H56" s="12" t="s">
        <v>192</v>
      </c>
      <c r="I56" s="12" t="s">
        <v>18</v>
      </c>
      <c r="J56" s="12">
        <v>75</v>
      </c>
      <c r="K56" s="14">
        <v>75000</v>
      </c>
      <c r="L56" s="14">
        <v>56250</v>
      </c>
      <c r="M56" s="14">
        <v>18750</v>
      </c>
      <c r="N56" s="14"/>
      <c r="O56" s="14">
        <v>15000</v>
      </c>
      <c r="P56" s="14">
        <v>15000</v>
      </c>
      <c r="Q56" s="14">
        <v>15000</v>
      </c>
      <c r="R56" s="14">
        <v>15000</v>
      </c>
      <c r="S56" s="14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7">
        <v>196</v>
      </c>
      <c r="B57" s="9"/>
      <c r="C57" s="9">
        <v>51</v>
      </c>
      <c r="D57" s="9" t="s">
        <v>348</v>
      </c>
      <c r="E57" s="9" t="s">
        <v>347</v>
      </c>
      <c r="F57" s="9" t="s">
        <v>15</v>
      </c>
      <c r="G57" s="9"/>
      <c r="H57" s="9"/>
      <c r="I57" s="9"/>
      <c r="J57" s="9">
        <v>75</v>
      </c>
      <c r="K57" s="13">
        <v>45000</v>
      </c>
      <c r="L57" s="13">
        <v>33750</v>
      </c>
      <c r="M57" s="13">
        <v>11250</v>
      </c>
      <c r="N57" s="13"/>
      <c r="O57" s="13">
        <v>15000</v>
      </c>
      <c r="P57" s="13">
        <v>15000</v>
      </c>
      <c r="Q57" s="13">
        <v>15000</v>
      </c>
      <c r="R57" s="13"/>
      <c r="S57" s="13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7">
        <v>197</v>
      </c>
      <c r="B58" s="12"/>
      <c r="C58" s="12"/>
      <c r="D58" s="12" t="s">
        <v>349</v>
      </c>
      <c r="E58" s="12" t="s">
        <v>350</v>
      </c>
      <c r="F58" s="12" t="s">
        <v>5</v>
      </c>
      <c r="G58" s="12"/>
      <c r="H58" s="12"/>
      <c r="I58" s="12"/>
      <c r="J58" s="12">
        <v>75</v>
      </c>
      <c r="K58" s="14">
        <v>2669816</v>
      </c>
      <c r="L58" s="14">
        <v>2002362</v>
      </c>
      <c r="M58" s="14">
        <v>667454</v>
      </c>
      <c r="N58" s="14">
        <v>0</v>
      </c>
      <c r="O58" s="14">
        <v>699750</v>
      </c>
      <c r="P58" s="14">
        <v>300000</v>
      </c>
      <c r="Q58" s="14">
        <v>0</v>
      </c>
      <c r="R58" s="14">
        <v>0</v>
      </c>
      <c r="S58" s="14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7">
        <v>198</v>
      </c>
      <c r="B59" s="9"/>
      <c r="C59" s="9"/>
      <c r="D59" s="9" t="s">
        <v>351</v>
      </c>
      <c r="E59" s="9" t="s">
        <v>352</v>
      </c>
      <c r="F59" s="9" t="s">
        <v>8</v>
      </c>
      <c r="G59" s="9"/>
      <c r="H59" s="9"/>
      <c r="I59" s="9"/>
      <c r="J59" s="9">
        <v>75</v>
      </c>
      <c r="K59" s="13">
        <v>1599750</v>
      </c>
      <c r="L59" s="13">
        <v>1199812.5</v>
      </c>
      <c r="M59" s="13">
        <v>399937.5</v>
      </c>
      <c r="N59" s="13">
        <v>0</v>
      </c>
      <c r="O59" s="13">
        <v>699750</v>
      </c>
      <c r="P59" s="13">
        <v>300000</v>
      </c>
      <c r="Q59" s="13">
        <v>0</v>
      </c>
      <c r="R59" s="13">
        <v>0</v>
      </c>
      <c r="S59" s="13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7">
        <v>199</v>
      </c>
      <c r="B60" s="12">
        <v>64</v>
      </c>
      <c r="C60" s="12">
        <v>52</v>
      </c>
      <c r="D60" s="12" t="s">
        <v>353</v>
      </c>
      <c r="E60" s="12" t="s">
        <v>354</v>
      </c>
      <c r="F60" s="12" t="s">
        <v>11</v>
      </c>
      <c r="G60" s="12" t="s">
        <v>335</v>
      </c>
      <c r="H60" s="12" t="s">
        <v>355</v>
      </c>
      <c r="I60" s="12" t="s">
        <v>18</v>
      </c>
      <c r="J60" s="12">
        <v>75</v>
      </c>
      <c r="K60" s="14">
        <v>1200000</v>
      </c>
      <c r="L60" s="14">
        <v>900000</v>
      </c>
      <c r="M60" s="14">
        <v>300000</v>
      </c>
      <c r="N60" s="14"/>
      <c r="O60" s="14">
        <v>300000</v>
      </c>
      <c r="P60" s="14">
        <v>300000</v>
      </c>
      <c r="Q60" s="14"/>
      <c r="R60" s="14"/>
      <c r="S60" s="14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7">
        <v>200</v>
      </c>
      <c r="B61" s="9"/>
      <c r="C61" s="9">
        <v>52</v>
      </c>
      <c r="D61" s="9" t="s">
        <v>356</v>
      </c>
      <c r="E61" s="9" t="s">
        <v>357</v>
      </c>
      <c r="F61" s="9" t="s">
        <v>15</v>
      </c>
      <c r="G61" s="9"/>
      <c r="H61" s="9"/>
      <c r="I61" s="9"/>
      <c r="J61" s="9">
        <v>75</v>
      </c>
      <c r="K61" s="13">
        <v>720000</v>
      </c>
      <c r="L61" s="13">
        <v>540000</v>
      </c>
      <c r="M61" s="13">
        <v>180000</v>
      </c>
      <c r="N61" s="13"/>
      <c r="O61" s="13">
        <v>300000</v>
      </c>
      <c r="P61" s="13">
        <v>120000</v>
      </c>
      <c r="Q61" s="13">
        <v>300000</v>
      </c>
      <c r="R61" s="13"/>
      <c r="S61" s="13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7">
        <v>201</v>
      </c>
      <c r="B62" s="12">
        <v>65</v>
      </c>
      <c r="C62" s="12">
        <v>53</v>
      </c>
      <c r="D62" s="12" t="s">
        <v>358</v>
      </c>
      <c r="E62" s="12" t="s">
        <v>359</v>
      </c>
      <c r="F62" s="12" t="s">
        <v>11</v>
      </c>
      <c r="G62" s="12" t="s">
        <v>335</v>
      </c>
      <c r="H62" s="12" t="s">
        <v>355</v>
      </c>
      <c r="I62" s="12" t="s">
        <v>18</v>
      </c>
      <c r="J62" s="12">
        <v>75</v>
      </c>
      <c r="K62" s="14">
        <v>399750</v>
      </c>
      <c r="L62" s="14">
        <v>299812.5</v>
      </c>
      <c r="M62" s="14">
        <v>99937.5</v>
      </c>
      <c r="N62" s="14"/>
      <c r="O62" s="14">
        <v>399750</v>
      </c>
      <c r="P62" s="14"/>
      <c r="Q62" s="14"/>
      <c r="R62" s="14"/>
      <c r="S62" s="14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7">
        <v>202</v>
      </c>
      <c r="B63" s="9"/>
      <c r="C63" s="9">
        <v>53</v>
      </c>
      <c r="D63" s="9" t="s">
        <v>360</v>
      </c>
      <c r="E63" s="9" t="s">
        <v>359</v>
      </c>
      <c r="F63" s="9" t="s">
        <v>15</v>
      </c>
      <c r="G63" s="9"/>
      <c r="H63" s="9"/>
      <c r="I63" s="9"/>
      <c r="J63" s="9">
        <v>75</v>
      </c>
      <c r="K63" s="13">
        <v>399750</v>
      </c>
      <c r="L63" s="13">
        <v>299812.5</v>
      </c>
      <c r="M63" s="13">
        <v>99937.5</v>
      </c>
      <c r="N63" s="13"/>
      <c r="O63" s="13">
        <v>399750</v>
      </c>
      <c r="P63" s="13"/>
      <c r="Q63" s="13"/>
      <c r="R63" s="13"/>
      <c r="S63" s="13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7">
        <v>203</v>
      </c>
      <c r="B64" s="12"/>
      <c r="C64" s="12"/>
      <c r="D64" s="12" t="s">
        <v>361</v>
      </c>
      <c r="E64" s="12" t="s">
        <v>362</v>
      </c>
      <c r="F64" s="12" t="s">
        <v>8</v>
      </c>
      <c r="G64" s="12"/>
      <c r="H64" s="12"/>
      <c r="I64" s="12"/>
      <c r="J64" s="12">
        <v>75</v>
      </c>
      <c r="K64" s="14">
        <v>1070066</v>
      </c>
      <c r="L64" s="14">
        <v>802549.5</v>
      </c>
      <c r="M64" s="14">
        <v>267516.5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7">
        <v>204</v>
      </c>
      <c r="B65" s="9"/>
      <c r="C65" s="9"/>
      <c r="D65" s="9" t="s">
        <v>363</v>
      </c>
      <c r="E65" s="9" t="s">
        <v>364</v>
      </c>
      <c r="F65" s="9" t="s">
        <v>11</v>
      </c>
      <c r="G65" s="9"/>
      <c r="H65" s="9" t="s">
        <v>65</v>
      </c>
      <c r="I65" s="9" t="s">
        <v>18</v>
      </c>
      <c r="J65" s="9">
        <v>75</v>
      </c>
      <c r="K65" s="13">
        <v>1070066</v>
      </c>
      <c r="L65" s="13">
        <v>802549.5</v>
      </c>
      <c r="M65" s="13">
        <v>267516.5</v>
      </c>
      <c r="N65" s="13"/>
      <c r="O65" s="13"/>
      <c r="P65" s="13"/>
      <c r="Q65" s="13"/>
      <c r="R65" s="13"/>
      <c r="S65" s="13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7">
        <v>205</v>
      </c>
      <c r="B66" s="12"/>
      <c r="C66" s="12"/>
      <c r="D66" s="12" t="s">
        <v>365</v>
      </c>
      <c r="E66" s="12" t="s">
        <v>366</v>
      </c>
      <c r="F66" s="12" t="s">
        <v>5</v>
      </c>
      <c r="G66" s="12"/>
      <c r="H66" s="12"/>
      <c r="I66" s="12"/>
      <c r="J66" s="12">
        <v>75</v>
      </c>
      <c r="K66" s="14">
        <v>955682.67</v>
      </c>
      <c r="L66" s="14">
        <v>716762</v>
      </c>
      <c r="M66" s="14">
        <v>238920.67</v>
      </c>
      <c r="N66" s="14">
        <v>0</v>
      </c>
      <c r="O66" s="14">
        <v>5000</v>
      </c>
      <c r="P66" s="14">
        <v>5000</v>
      </c>
      <c r="Q66" s="14">
        <v>5000</v>
      </c>
      <c r="R66" s="14">
        <v>5000</v>
      </c>
      <c r="S66" s="14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7">
        <v>206</v>
      </c>
      <c r="B67" s="9"/>
      <c r="C67" s="9"/>
      <c r="D67" s="9" t="s">
        <v>367</v>
      </c>
      <c r="E67" s="9" t="s">
        <v>368</v>
      </c>
      <c r="F67" s="9" t="s">
        <v>8</v>
      </c>
      <c r="G67" s="9"/>
      <c r="H67" s="9"/>
      <c r="I67" s="9"/>
      <c r="J67" s="9">
        <v>75</v>
      </c>
      <c r="K67" s="13">
        <v>25000</v>
      </c>
      <c r="L67" s="13">
        <v>18750</v>
      </c>
      <c r="M67" s="13">
        <v>6250</v>
      </c>
      <c r="N67" s="13">
        <v>0</v>
      </c>
      <c r="O67" s="13">
        <v>5000</v>
      </c>
      <c r="P67" s="13">
        <v>5000</v>
      </c>
      <c r="Q67" s="13">
        <v>5000</v>
      </c>
      <c r="R67" s="13">
        <v>5000</v>
      </c>
      <c r="S67" s="13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7">
        <v>207</v>
      </c>
      <c r="B68" s="12">
        <v>66</v>
      </c>
      <c r="C68" s="12">
        <v>54</v>
      </c>
      <c r="D68" s="12" t="s">
        <v>369</v>
      </c>
      <c r="E68" s="12" t="s">
        <v>370</v>
      </c>
      <c r="F68" s="12" t="s">
        <v>11</v>
      </c>
      <c r="G68" s="12" t="s">
        <v>335</v>
      </c>
      <c r="H68" s="12" t="s">
        <v>192</v>
      </c>
      <c r="I68" s="12" t="s">
        <v>18</v>
      </c>
      <c r="J68" s="12">
        <v>75</v>
      </c>
      <c r="K68" s="14">
        <v>25000</v>
      </c>
      <c r="L68" s="14">
        <v>18750</v>
      </c>
      <c r="M68" s="14">
        <v>6250</v>
      </c>
      <c r="N68" s="14"/>
      <c r="O68" s="14">
        <v>5000</v>
      </c>
      <c r="P68" s="14">
        <v>5000</v>
      </c>
      <c r="Q68" s="14">
        <v>5000</v>
      </c>
      <c r="R68" s="14">
        <v>5000</v>
      </c>
      <c r="S68" s="14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7">
        <v>208</v>
      </c>
      <c r="B69" s="9"/>
      <c r="C69" s="9">
        <v>54</v>
      </c>
      <c r="D69" s="9" t="s">
        <v>371</v>
      </c>
      <c r="E69" s="9" t="s">
        <v>372</v>
      </c>
      <c r="F69" s="9" t="s">
        <v>15</v>
      </c>
      <c r="G69" s="9"/>
      <c r="H69" s="9"/>
      <c r="I69" s="9"/>
      <c r="J69" s="9">
        <v>75</v>
      </c>
      <c r="K69" s="13">
        <v>15000</v>
      </c>
      <c r="L69" s="13">
        <v>11250</v>
      </c>
      <c r="M69" s="13">
        <v>3750</v>
      </c>
      <c r="N69" s="13"/>
      <c r="O69" s="13">
        <v>5000</v>
      </c>
      <c r="P69" s="13">
        <v>5000</v>
      </c>
      <c r="Q69" s="13">
        <v>5000</v>
      </c>
      <c r="R69" s="13"/>
      <c r="S69" s="13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7">
        <v>209</v>
      </c>
      <c r="B70" s="12"/>
      <c r="C70" s="12"/>
      <c r="D70" s="12" t="s">
        <v>373</v>
      </c>
      <c r="E70" s="12" t="s">
        <v>374</v>
      </c>
      <c r="F70" s="12" t="s">
        <v>8</v>
      </c>
      <c r="G70" s="12"/>
      <c r="H70" s="12"/>
      <c r="I70" s="12"/>
      <c r="J70" s="12">
        <v>75</v>
      </c>
      <c r="K70" s="14">
        <v>700000</v>
      </c>
      <c r="L70" s="14">
        <v>525000</v>
      </c>
      <c r="M70" s="14">
        <v>175000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7">
        <v>210</v>
      </c>
      <c r="B71" s="9">
        <v>67</v>
      </c>
      <c r="C71" s="9">
        <v>55</v>
      </c>
      <c r="D71" s="9" t="s">
        <v>375</v>
      </c>
      <c r="E71" s="9" t="s">
        <v>376</v>
      </c>
      <c r="F71" s="9" t="s">
        <v>11</v>
      </c>
      <c r="G71" s="9" t="s">
        <v>335</v>
      </c>
      <c r="H71" s="9" t="s">
        <v>192</v>
      </c>
      <c r="I71" s="9" t="s">
        <v>18</v>
      </c>
      <c r="J71" s="9">
        <v>75</v>
      </c>
      <c r="K71" s="13">
        <v>700000</v>
      </c>
      <c r="L71" s="13">
        <v>525000</v>
      </c>
      <c r="M71" s="13">
        <v>175000</v>
      </c>
      <c r="N71" s="13"/>
      <c r="O71" s="13"/>
      <c r="P71" s="13"/>
      <c r="Q71" s="13"/>
      <c r="R71" s="13"/>
      <c r="S71" s="13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7">
        <v>211</v>
      </c>
      <c r="B72" s="12"/>
      <c r="C72" s="12">
        <v>55</v>
      </c>
      <c r="D72" s="12" t="s">
        <v>377</v>
      </c>
      <c r="E72" s="12" t="s">
        <v>376</v>
      </c>
      <c r="F72" s="12" t="s">
        <v>15</v>
      </c>
      <c r="G72" s="12"/>
      <c r="H72" s="12"/>
      <c r="I72" s="12"/>
      <c r="J72" s="12">
        <v>75</v>
      </c>
      <c r="K72" s="14">
        <v>700000</v>
      </c>
      <c r="L72" s="14">
        <v>525000</v>
      </c>
      <c r="M72" s="14">
        <v>175000</v>
      </c>
      <c r="N72" s="14"/>
      <c r="O72" s="14"/>
      <c r="P72" s="14"/>
      <c r="Q72" s="14"/>
      <c r="R72" s="14"/>
      <c r="S72" s="14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7">
        <v>212</v>
      </c>
      <c r="B73" s="9"/>
      <c r="C73" s="9"/>
      <c r="D73" s="9" t="s">
        <v>378</v>
      </c>
      <c r="E73" s="9" t="s">
        <v>379</v>
      </c>
      <c r="F73" s="9" t="s">
        <v>8</v>
      </c>
      <c r="G73" s="9"/>
      <c r="H73" s="9"/>
      <c r="I73" s="9"/>
      <c r="J73" s="9">
        <v>75</v>
      </c>
      <c r="K73" s="13">
        <v>230682.67</v>
      </c>
      <c r="L73" s="13">
        <v>173012</v>
      </c>
      <c r="M73" s="13">
        <v>57670.67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7">
        <v>213</v>
      </c>
      <c r="B74" s="12"/>
      <c r="C74" s="12"/>
      <c r="D74" s="12" t="s">
        <v>380</v>
      </c>
      <c r="E74" s="12" t="s">
        <v>182</v>
      </c>
      <c r="F74" s="12" t="s">
        <v>11</v>
      </c>
      <c r="G74" s="12"/>
      <c r="H74" s="12" t="s">
        <v>65</v>
      </c>
      <c r="I74" s="12" t="s">
        <v>18</v>
      </c>
      <c r="J74" s="12">
        <v>75</v>
      </c>
      <c r="K74" s="14">
        <v>230682.67</v>
      </c>
      <c r="L74" s="14">
        <v>173012</v>
      </c>
      <c r="M74" s="14">
        <v>57670.67</v>
      </c>
      <c r="N74" s="14"/>
      <c r="O74" s="14"/>
      <c r="P74" s="14"/>
      <c r="Q74" s="14"/>
      <c r="R74" s="14"/>
      <c r="S74" s="14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7">
        <v>214</v>
      </c>
      <c r="B75" s="9"/>
      <c r="C75" s="9"/>
      <c r="D75" s="9" t="s">
        <v>381</v>
      </c>
      <c r="E75" s="9" t="s">
        <v>299</v>
      </c>
      <c r="F75" s="9" t="s">
        <v>5</v>
      </c>
      <c r="G75" s="9"/>
      <c r="H75" s="9"/>
      <c r="I75" s="9"/>
      <c r="J75" s="9">
        <v>75</v>
      </c>
      <c r="K75" s="13">
        <v>2692945.33</v>
      </c>
      <c r="L75" s="13">
        <v>2019709</v>
      </c>
      <c r="M75" s="13">
        <v>673236.33</v>
      </c>
      <c r="N75" s="13">
        <v>140700</v>
      </c>
      <c r="O75" s="13">
        <v>355200</v>
      </c>
      <c r="P75" s="13">
        <v>529700</v>
      </c>
      <c r="Q75" s="13">
        <v>495700</v>
      </c>
      <c r="R75" s="13">
        <v>425700</v>
      </c>
      <c r="S75" s="13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7">
        <v>215</v>
      </c>
      <c r="B76" s="12"/>
      <c r="C76" s="12"/>
      <c r="D76" s="12" t="s">
        <v>382</v>
      </c>
      <c r="E76" s="12" t="s">
        <v>383</v>
      </c>
      <c r="F76" s="12" t="s">
        <v>8</v>
      </c>
      <c r="G76" s="12"/>
      <c r="H76" s="12"/>
      <c r="I76" s="12"/>
      <c r="J76" s="12">
        <v>75</v>
      </c>
      <c r="K76" s="14">
        <v>182200</v>
      </c>
      <c r="L76" s="14">
        <v>136650</v>
      </c>
      <c r="M76" s="14">
        <v>45550</v>
      </c>
      <c r="N76" s="14">
        <v>63700</v>
      </c>
      <c r="O76" s="14">
        <v>63700</v>
      </c>
      <c r="P76" s="14">
        <v>13700</v>
      </c>
      <c r="Q76" s="14">
        <v>13700</v>
      </c>
      <c r="R76" s="14">
        <v>13700</v>
      </c>
      <c r="S76" s="14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7">
        <v>216</v>
      </c>
      <c r="B77" s="9">
        <v>68</v>
      </c>
      <c r="C77" s="9">
        <v>56</v>
      </c>
      <c r="D77" s="9" t="s">
        <v>384</v>
      </c>
      <c r="E77" s="9" t="s">
        <v>385</v>
      </c>
      <c r="F77" s="9" t="s">
        <v>11</v>
      </c>
      <c r="G77" s="9" t="s">
        <v>335</v>
      </c>
      <c r="H77" s="9" t="s">
        <v>386</v>
      </c>
      <c r="I77" s="9" t="s">
        <v>18</v>
      </c>
      <c r="J77" s="9">
        <v>75</v>
      </c>
      <c r="K77" s="13">
        <v>182200</v>
      </c>
      <c r="L77" s="13">
        <v>136650</v>
      </c>
      <c r="M77" s="13">
        <v>45550</v>
      </c>
      <c r="N77" s="13">
        <v>63700</v>
      </c>
      <c r="O77" s="13">
        <v>63700</v>
      </c>
      <c r="P77" s="13">
        <v>13700</v>
      </c>
      <c r="Q77" s="13">
        <v>13700</v>
      </c>
      <c r="R77" s="13">
        <v>13700</v>
      </c>
      <c r="S77" s="13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7">
        <v>217</v>
      </c>
      <c r="B78" s="12"/>
      <c r="C78" s="12">
        <v>56</v>
      </c>
      <c r="D78" s="12" t="s">
        <v>387</v>
      </c>
      <c r="E78" s="12" t="s">
        <v>388</v>
      </c>
      <c r="F78" s="12" t="s">
        <v>15</v>
      </c>
      <c r="G78" s="12"/>
      <c r="H78" s="12"/>
      <c r="I78" s="12"/>
      <c r="J78" s="12">
        <v>75</v>
      </c>
      <c r="K78" s="14">
        <v>141100</v>
      </c>
      <c r="L78" s="14">
        <v>105825</v>
      </c>
      <c r="M78" s="14">
        <v>35275</v>
      </c>
      <c r="N78" s="14">
        <v>1050</v>
      </c>
      <c r="O78" s="14">
        <v>63700</v>
      </c>
      <c r="P78" s="14">
        <v>76350</v>
      </c>
      <c r="Q78" s="14"/>
      <c r="R78" s="14"/>
      <c r="S78" s="14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7">
        <v>218</v>
      </c>
      <c r="B79" s="9"/>
      <c r="C79" s="9"/>
      <c r="D79" s="9" t="s">
        <v>389</v>
      </c>
      <c r="E79" s="9" t="s">
        <v>390</v>
      </c>
      <c r="F79" s="9" t="s">
        <v>8</v>
      </c>
      <c r="G79" s="9"/>
      <c r="H79" s="9"/>
      <c r="I79" s="9"/>
      <c r="J79" s="9">
        <v>75</v>
      </c>
      <c r="K79" s="13">
        <v>300000</v>
      </c>
      <c r="L79" s="13">
        <v>225000</v>
      </c>
      <c r="M79" s="13">
        <v>75000</v>
      </c>
      <c r="N79" s="13">
        <v>50000</v>
      </c>
      <c r="O79" s="13">
        <v>50000</v>
      </c>
      <c r="P79" s="13">
        <v>50000</v>
      </c>
      <c r="Q79" s="13">
        <v>50000</v>
      </c>
      <c r="R79" s="13">
        <v>50000</v>
      </c>
      <c r="S79" s="13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7">
        <v>219</v>
      </c>
      <c r="B80" s="12">
        <v>69</v>
      </c>
      <c r="C80" s="12">
        <v>57</v>
      </c>
      <c r="D80" s="12" t="s">
        <v>391</v>
      </c>
      <c r="E80" s="12" t="s">
        <v>392</v>
      </c>
      <c r="F80" s="12" t="s">
        <v>11</v>
      </c>
      <c r="G80" s="12" t="s">
        <v>335</v>
      </c>
      <c r="H80" s="12" t="s">
        <v>386</v>
      </c>
      <c r="I80" s="12" t="s">
        <v>18</v>
      </c>
      <c r="J80" s="12">
        <v>75</v>
      </c>
      <c r="K80" s="14">
        <v>300000</v>
      </c>
      <c r="L80" s="14">
        <v>225000</v>
      </c>
      <c r="M80" s="14">
        <v>75000</v>
      </c>
      <c r="N80" s="14">
        <v>50000</v>
      </c>
      <c r="O80" s="14">
        <v>50000</v>
      </c>
      <c r="P80" s="14">
        <v>50000</v>
      </c>
      <c r="Q80" s="14">
        <v>50000</v>
      </c>
      <c r="R80" s="14">
        <v>50000</v>
      </c>
      <c r="S80" s="14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7">
        <v>220</v>
      </c>
      <c r="B81" s="9"/>
      <c r="C81" s="9">
        <v>57</v>
      </c>
      <c r="D81" s="9" t="s">
        <v>393</v>
      </c>
      <c r="E81" s="9" t="s">
        <v>394</v>
      </c>
      <c r="F81" s="9" t="s">
        <v>15</v>
      </c>
      <c r="G81" s="9"/>
      <c r="H81" s="9"/>
      <c r="I81" s="9"/>
      <c r="J81" s="9">
        <v>75</v>
      </c>
      <c r="K81" s="13">
        <v>28500</v>
      </c>
      <c r="L81" s="13">
        <v>21375</v>
      </c>
      <c r="M81" s="13">
        <v>7125</v>
      </c>
      <c r="N81" s="13">
        <v>3500</v>
      </c>
      <c r="O81" s="13">
        <v>12500</v>
      </c>
      <c r="P81" s="13">
        <v>12500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7">
        <v>221</v>
      </c>
      <c r="B82" s="12"/>
      <c r="C82" s="12"/>
      <c r="D82" s="12" t="s">
        <v>395</v>
      </c>
      <c r="E82" s="12" t="s">
        <v>396</v>
      </c>
      <c r="F82" s="12" t="s">
        <v>8</v>
      </c>
      <c r="G82" s="12"/>
      <c r="H82" s="12"/>
      <c r="I82" s="12"/>
      <c r="J82" s="12">
        <v>75</v>
      </c>
      <c r="K82" s="14">
        <v>658745.32999999996</v>
      </c>
      <c r="L82" s="14">
        <v>494059</v>
      </c>
      <c r="M82" s="14">
        <v>164686.32999999999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7">
        <v>222</v>
      </c>
      <c r="B83" s="9"/>
      <c r="C83" s="9"/>
      <c r="D83" s="9" t="s">
        <v>397</v>
      </c>
      <c r="E83" s="9" t="s">
        <v>398</v>
      </c>
      <c r="F83" s="9" t="s">
        <v>11</v>
      </c>
      <c r="G83" s="9"/>
      <c r="H83" s="9" t="s">
        <v>65</v>
      </c>
      <c r="I83" s="9" t="s">
        <v>18</v>
      </c>
      <c r="J83" s="9">
        <v>75</v>
      </c>
      <c r="K83" s="13">
        <v>658745.32999999996</v>
      </c>
      <c r="L83" s="13">
        <v>494059</v>
      </c>
      <c r="M83" s="13">
        <v>164686.32999999999</v>
      </c>
      <c r="N83" s="13"/>
      <c r="O83" s="13"/>
      <c r="P83" s="13"/>
      <c r="Q83" s="13"/>
      <c r="R83" s="13"/>
      <c r="S83" s="13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7">
        <v>223</v>
      </c>
      <c r="B84" s="12"/>
      <c r="C84" s="12"/>
      <c r="D84" s="12" t="s">
        <v>399</v>
      </c>
      <c r="E84" s="12" t="s">
        <v>400</v>
      </c>
      <c r="F84" s="12" t="s">
        <v>8</v>
      </c>
      <c r="G84" s="12"/>
      <c r="H84" s="12"/>
      <c r="I84" s="12"/>
      <c r="J84" s="12">
        <v>75</v>
      </c>
      <c r="K84" s="14">
        <v>27000</v>
      </c>
      <c r="L84" s="14">
        <v>20250</v>
      </c>
      <c r="M84" s="14">
        <v>6750</v>
      </c>
      <c r="N84" s="14">
        <v>13420</v>
      </c>
      <c r="O84" s="14">
        <v>13580</v>
      </c>
      <c r="P84" s="14">
        <v>0</v>
      </c>
      <c r="Q84" s="14">
        <v>0</v>
      </c>
      <c r="R84" s="14">
        <v>0</v>
      </c>
      <c r="S84" s="14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7">
        <v>224</v>
      </c>
      <c r="B85" s="9">
        <v>70</v>
      </c>
      <c r="C85" s="9">
        <v>58</v>
      </c>
      <c r="D85" s="9" t="s">
        <v>401</v>
      </c>
      <c r="E85" s="9" t="s">
        <v>402</v>
      </c>
      <c r="F85" s="9" t="s">
        <v>11</v>
      </c>
      <c r="G85" s="9" t="s">
        <v>335</v>
      </c>
      <c r="H85" s="9" t="s">
        <v>192</v>
      </c>
      <c r="I85" s="9" t="s">
        <v>18</v>
      </c>
      <c r="J85" s="9">
        <v>75</v>
      </c>
      <c r="K85" s="13">
        <v>27000</v>
      </c>
      <c r="L85" s="13">
        <v>20250</v>
      </c>
      <c r="M85" s="13">
        <v>6750</v>
      </c>
      <c r="N85" s="13">
        <v>13420</v>
      </c>
      <c r="O85" s="13">
        <v>13580</v>
      </c>
      <c r="P85" s="13"/>
      <c r="Q85" s="13"/>
      <c r="R85" s="13"/>
      <c r="S85" s="13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7">
        <v>225</v>
      </c>
      <c r="B86" s="12"/>
      <c r="C86" s="12">
        <v>58</v>
      </c>
      <c r="D86" s="12" t="s">
        <v>403</v>
      </c>
      <c r="E86" s="12" t="s">
        <v>402</v>
      </c>
      <c r="F86" s="12" t="s">
        <v>15</v>
      </c>
      <c r="G86" s="12"/>
      <c r="H86" s="12"/>
      <c r="I86" s="12"/>
      <c r="J86" s="12">
        <v>75</v>
      </c>
      <c r="K86" s="14">
        <v>27000</v>
      </c>
      <c r="L86" s="14">
        <v>20250</v>
      </c>
      <c r="M86" s="14">
        <v>6750</v>
      </c>
      <c r="N86" s="14">
        <v>13420</v>
      </c>
      <c r="O86" s="14">
        <v>13580</v>
      </c>
      <c r="P86" s="14"/>
      <c r="Q86" s="14"/>
      <c r="R86" s="14"/>
      <c r="S86" s="14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7">
        <v>226</v>
      </c>
      <c r="B87" s="9"/>
      <c r="C87" s="9"/>
      <c r="D87" s="9" t="s">
        <v>404</v>
      </c>
      <c r="E87" s="9" t="s">
        <v>405</v>
      </c>
      <c r="F87" s="9" t="s">
        <v>8</v>
      </c>
      <c r="G87" s="9"/>
      <c r="H87" s="9"/>
      <c r="I87" s="9"/>
      <c r="J87" s="9">
        <v>75</v>
      </c>
      <c r="K87" s="13">
        <v>6000</v>
      </c>
      <c r="L87" s="13">
        <v>4500</v>
      </c>
      <c r="M87" s="13">
        <v>1500</v>
      </c>
      <c r="N87" s="13">
        <v>0</v>
      </c>
      <c r="O87" s="13">
        <v>500</v>
      </c>
      <c r="P87" s="13">
        <v>1000</v>
      </c>
      <c r="Q87" s="13">
        <v>1000</v>
      </c>
      <c r="R87" s="13">
        <v>1000</v>
      </c>
      <c r="S87" s="13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7">
        <v>227</v>
      </c>
      <c r="B88" s="12">
        <v>71</v>
      </c>
      <c r="C88" s="12">
        <v>0</v>
      </c>
      <c r="D88" s="12" t="s">
        <v>406</v>
      </c>
      <c r="E88" s="12" t="s">
        <v>407</v>
      </c>
      <c r="F88" s="12" t="s">
        <v>11</v>
      </c>
      <c r="G88" s="12"/>
      <c r="H88" s="12" t="s">
        <v>386</v>
      </c>
      <c r="I88" s="12" t="s">
        <v>18</v>
      </c>
      <c r="J88" s="12">
        <v>75</v>
      </c>
      <c r="K88" s="14">
        <v>6000</v>
      </c>
      <c r="L88" s="14">
        <v>4500</v>
      </c>
      <c r="M88" s="14">
        <v>1500</v>
      </c>
      <c r="N88" s="14"/>
      <c r="O88" s="14">
        <v>500</v>
      </c>
      <c r="P88" s="14">
        <v>1000</v>
      </c>
      <c r="Q88" s="14">
        <v>1000</v>
      </c>
      <c r="R88" s="14">
        <v>1000</v>
      </c>
      <c r="S88" s="14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7">
        <v>228</v>
      </c>
      <c r="B89" s="9"/>
      <c r="C89" s="9"/>
      <c r="D89" s="9" t="s">
        <v>408</v>
      </c>
      <c r="E89" s="9" t="s">
        <v>409</v>
      </c>
      <c r="F89" s="9" t="s">
        <v>8</v>
      </c>
      <c r="G89" s="9"/>
      <c r="H89" s="9"/>
      <c r="I89" s="9"/>
      <c r="J89" s="9">
        <v>75</v>
      </c>
      <c r="K89" s="13">
        <v>1519000</v>
      </c>
      <c r="L89" s="13">
        <v>1139250</v>
      </c>
      <c r="M89" s="13">
        <v>379750</v>
      </c>
      <c r="N89" s="13">
        <v>0</v>
      </c>
      <c r="O89" s="13">
        <v>241000</v>
      </c>
      <c r="P89" s="13">
        <v>465000</v>
      </c>
      <c r="Q89" s="13">
        <v>431000</v>
      </c>
      <c r="R89" s="13">
        <v>361000</v>
      </c>
      <c r="S89" s="13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7">
        <v>229</v>
      </c>
      <c r="B90" s="12">
        <v>72</v>
      </c>
      <c r="C90" s="12">
        <v>59</v>
      </c>
      <c r="D90" s="12" t="s">
        <v>410</v>
      </c>
      <c r="E90" s="12" t="s">
        <v>411</v>
      </c>
      <c r="F90" s="12" t="s">
        <v>11</v>
      </c>
      <c r="G90" s="12" t="s">
        <v>335</v>
      </c>
      <c r="H90" s="12" t="s">
        <v>192</v>
      </c>
      <c r="I90" s="12" t="s">
        <v>18</v>
      </c>
      <c r="J90" s="12">
        <v>75</v>
      </c>
      <c r="K90" s="14">
        <v>540000</v>
      </c>
      <c r="L90" s="14">
        <v>405000</v>
      </c>
      <c r="M90" s="14">
        <v>135000</v>
      </c>
      <c r="N90" s="14"/>
      <c r="O90" s="14">
        <v>200000</v>
      </c>
      <c r="P90" s="14"/>
      <c r="Q90" s="14"/>
      <c r="R90" s="14">
        <v>340000</v>
      </c>
      <c r="S90" s="14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7">
        <v>230</v>
      </c>
      <c r="B91" s="9"/>
      <c r="C91" s="9">
        <v>59</v>
      </c>
      <c r="D91" s="9" t="s">
        <v>412</v>
      </c>
      <c r="E91" s="9" t="s">
        <v>411</v>
      </c>
      <c r="F91" s="9" t="s">
        <v>15</v>
      </c>
      <c r="G91" s="9"/>
      <c r="H91" s="9"/>
      <c r="I91" s="9"/>
      <c r="J91" s="9">
        <v>75</v>
      </c>
      <c r="K91" s="13">
        <v>540000</v>
      </c>
      <c r="L91" s="13">
        <v>405000</v>
      </c>
      <c r="M91" s="13">
        <v>135000</v>
      </c>
      <c r="N91" s="13"/>
      <c r="O91" s="13">
        <v>200000</v>
      </c>
      <c r="P91" s="13"/>
      <c r="Q91" s="13"/>
      <c r="R91" s="13">
        <v>340000</v>
      </c>
      <c r="S91" s="13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7">
        <v>231</v>
      </c>
      <c r="B92" s="12">
        <v>73</v>
      </c>
      <c r="C92" s="12">
        <v>0</v>
      </c>
      <c r="D92" s="12" t="s">
        <v>413</v>
      </c>
      <c r="E92" s="12" t="s">
        <v>414</v>
      </c>
      <c r="F92" s="12" t="s">
        <v>11</v>
      </c>
      <c r="G92" s="12"/>
      <c r="H92" s="12" t="s">
        <v>355</v>
      </c>
      <c r="I92" s="12" t="s">
        <v>18</v>
      </c>
      <c r="J92" s="12">
        <v>75</v>
      </c>
      <c r="K92" s="14">
        <v>300000</v>
      </c>
      <c r="L92" s="14">
        <v>225000</v>
      </c>
      <c r="M92" s="14">
        <v>75000</v>
      </c>
      <c r="N92" s="14"/>
      <c r="O92" s="14">
        <v>20000</v>
      </c>
      <c r="P92" s="14">
        <v>280000</v>
      </c>
      <c r="Q92" s="14"/>
      <c r="R92" s="14"/>
      <c r="S92" s="14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7">
        <v>232</v>
      </c>
      <c r="B93" s="9">
        <v>74</v>
      </c>
      <c r="C93" s="9">
        <v>0</v>
      </c>
      <c r="D93" s="9" t="s">
        <v>415</v>
      </c>
      <c r="E93" s="9" t="s">
        <v>416</v>
      </c>
      <c r="F93" s="9" t="s">
        <v>11</v>
      </c>
      <c r="G93" s="9"/>
      <c r="H93" s="9" t="s">
        <v>355</v>
      </c>
      <c r="I93" s="9" t="s">
        <v>18</v>
      </c>
      <c r="J93" s="9">
        <v>75</v>
      </c>
      <c r="K93" s="13">
        <v>20000</v>
      </c>
      <c r="L93" s="13">
        <v>15000</v>
      </c>
      <c r="M93" s="13">
        <v>5000</v>
      </c>
      <c r="N93" s="13"/>
      <c r="O93" s="13"/>
      <c r="P93" s="13">
        <v>10000</v>
      </c>
      <c r="Q93" s="13">
        <v>10000</v>
      </c>
      <c r="R93" s="13"/>
      <c r="S93" s="13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7">
        <v>233</v>
      </c>
      <c r="B94" s="12">
        <v>75</v>
      </c>
      <c r="C94" s="12">
        <v>0</v>
      </c>
      <c r="D94" s="12" t="s">
        <v>417</v>
      </c>
      <c r="E94" s="12" t="s">
        <v>418</v>
      </c>
      <c r="F94" s="12" t="s">
        <v>11</v>
      </c>
      <c r="G94" s="12"/>
      <c r="H94" s="12" t="s">
        <v>355</v>
      </c>
      <c r="I94" s="12" t="s">
        <v>18</v>
      </c>
      <c r="J94" s="12">
        <v>75</v>
      </c>
      <c r="K94" s="14">
        <v>400000</v>
      </c>
      <c r="L94" s="14">
        <v>300000</v>
      </c>
      <c r="M94" s="14">
        <v>100000</v>
      </c>
      <c r="N94" s="14"/>
      <c r="O94" s="14"/>
      <c r="P94" s="14"/>
      <c r="Q94" s="14">
        <v>400000</v>
      </c>
      <c r="R94" s="14"/>
      <c r="S94" s="14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7">
        <v>234</v>
      </c>
      <c r="B95" s="9">
        <v>76</v>
      </c>
      <c r="C95" s="9">
        <v>0</v>
      </c>
      <c r="D95" s="9" t="s">
        <v>419</v>
      </c>
      <c r="E95" s="9" t="s">
        <v>420</v>
      </c>
      <c r="F95" s="9" t="s">
        <v>11</v>
      </c>
      <c r="G95" s="9"/>
      <c r="H95" s="9" t="s">
        <v>355</v>
      </c>
      <c r="I95" s="9" t="s">
        <v>18</v>
      </c>
      <c r="J95" s="9">
        <v>75</v>
      </c>
      <c r="K95" s="13">
        <v>105000</v>
      </c>
      <c r="L95" s="13">
        <v>78750</v>
      </c>
      <c r="M95" s="13">
        <v>26250</v>
      </c>
      <c r="N95" s="13"/>
      <c r="O95" s="13">
        <v>21000</v>
      </c>
      <c r="P95" s="13">
        <v>21000</v>
      </c>
      <c r="Q95" s="13">
        <v>21000</v>
      </c>
      <c r="R95" s="13">
        <v>21000</v>
      </c>
      <c r="S95" s="13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7">
        <v>235</v>
      </c>
      <c r="B96" s="12">
        <v>77</v>
      </c>
      <c r="C96" s="12">
        <v>0</v>
      </c>
      <c r="D96" s="12" t="s">
        <v>421</v>
      </c>
      <c r="E96" s="12" t="s">
        <v>422</v>
      </c>
      <c r="F96" s="12" t="s">
        <v>11</v>
      </c>
      <c r="G96" s="12"/>
      <c r="H96" s="12" t="s">
        <v>192</v>
      </c>
      <c r="I96" s="12" t="s">
        <v>18</v>
      </c>
      <c r="J96" s="12">
        <v>75</v>
      </c>
      <c r="K96" s="14">
        <v>154000</v>
      </c>
      <c r="L96" s="14">
        <v>115500</v>
      </c>
      <c r="M96" s="14">
        <v>38500</v>
      </c>
      <c r="N96" s="14"/>
      <c r="O96" s="14"/>
      <c r="P96" s="14">
        <v>154000</v>
      </c>
      <c r="Q96" s="14"/>
      <c r="R96" s="14"/>
      <c r="S96" s="14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7">
        <v>236</v>
      </c>
      <c r="B97" s="9"/>
      <c r="C97" s="9"/>
      <c r="D97" s="9" t="s">
        <v>423</v>
      </c>
      <c r="E97" s="9" t="s">
        <v>424</v>
      </c>
      <c r="F97" s="9" t="s">
        <v>15</v>
      </c>
      <c r="G97" s="9"/>
      <c r="H97" s="9"/>
      <c r="I97" s="9"/>
      <c r="J97" s="9">
        <v>75</v>
      </c>
      <c r="K97" s="13">
        <v>154000</v>
      </c>
      <c r="L97" s="13">
        <v>115500</v>
      </c>
      <c r="M97" s="13">
        <v>38500</v>
      </c>
      <c r="N97" s="13"/>
      <c r="O97" s="13"/>
      <c r="P97" s="13">
        <v>154000</v>
      </c>
      <c r="Q97" s="13"/>
      <c r="R97" s="13"/>
      <c r="S97" s="13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7">
        <v>237</v>
      </c>
      <c r="B98" s="12"/>
      <c r="C98" s="12"/>
      <c r="D98" s="12" t="s">
        <v>425</v>
      </c>
      <c r="E98" s="12" t="s">
        <v>426</v>
      </c>
      <c r="F98" s="12" t="s">
        <v>5</v>
      </c>
      <c r="G98" s="12"/>
      <c r="H98" s="12"/>
      <c r="I98" s="12"/>
      <c r="J98" s="12">
        <v>75</v>
      </c>
      <c r="K98" s="14">
        <v>2700000</v>
      </c>
      <c r="L98" s="14">
        <v>2017692</v>
      </c>
      <c r="M98" s="14">
        <v>672564</v>
      </c>
      <c r="N98" s="14">
        <v>20000</v>
      </c>
      <c r="O98" s="14">
        <v>260000</v>
      </c>
      <c r="P98" s="14">
        <v>870000</v>
      </c>
      <c r="Q98" s="14">
        <v>20000</v>
      </c>
      <c r="R98" s="14">
        <v>810000</v>
      </c>
      <c r="S98" s="14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7">
        <v>238</v>
      </c>
      <c r="B99" s="9"/>
      <c r="C99" s="9"/>
      <c r="D99" s="9" t="s">
        <v>427</v>
      </c>
      <c r="E99" s="9" t="s">
        <v>428</v>
      </c>
      <c r="F99" s="9" t="s">
        <v>8</v>
      </c>
      <c r="G99" s="9"/>
      <c r="H99" s="9"/>
      <c r="I99" s="9"/>
      <c r="J99" s="9">
        <v>75</v>
      </c>
      <c r="K99" s="13">
        <v>2520000</v>
      </c>
      <c r="L99" s="13">
        <v>1890000</v>
      </c>
      <c r="M99" s="13">
        <v>630000</v>
      </c>
      <c r="N99" s="13">
        <v>20000</v>
      </c>
      <c r="O99" s="13">
        <v>260000</v>
      </c>
      <c r="P99" s="13">
        <v>780000</v>
      </c>
      <c r="Q99" s="13">
        <v>20000</v>
      </c>
      <c r="R99" s="13">
        <v>720000</v>
      </c>
      <c r="S99" s="13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7">
        <v>239</v>
      </c>
      <c r="B100" s="12">
        <v>78</v>
      </c>
      <c r="C100" s="12">
        <v>0</v>
      </c>
      <c r="D100" s="12" t="s">
        <v>429</v>
      </c>
      <c r="E100" s="12" t="s">
        <v>430</v>
      </c>
      <c r="F100" s="12" t="s">
        <v>11</v>
      </c>
      <c r="G100" s="12"/>
      <c r="H100" s="12" t="s">
        <v>355</v>
      </c>
      <c r="I100" s="12" t="s">
        <v>18</v>
      </c>
      <c r="J100" s="12">
        <v>75</v>
      </c>
      <c r="K100" s="14">
        <v>160000</v>
      </c>
      <c r="L100" s="14">
        <v>120000</v>
      </c>
      <c r="M100" s="14">
        <v>40000</v>
      </c>
      <c r="N100" s="14">
        <v>20000</v>
      </c>
      <c r="O100" s="14">
        <v>60000</v>
      </c>
      <c r="P100" s="14">
        <v>60000</v>
      </c>
      <c r="Q100" s="14">
        <v>20000</v>
      </c>
      <c r="R100" s="14"/>
      <c r="S100" s="14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7">
        <v>240</v>
      </c>
      <c r="B101" s="9">
        <v>79</v>
      </c>
      <c r="C101" s="9">
        <v>61</v>
      </c>
      <c r="D101" s="9" t="s">
        <v>431</v>
      </c>
      <c r="E101" s="9" t="s">
        <v>432</v>
      </c>
      <c r="F101" s="9" t="s">
        <v>11</v>
      </c>
      <c r="G101" s="9" t="s">
        <v>335</v>
      </c>
      <c r="H101" s="9" t="s">
        <v>192</v>
      </c>
      <c r="I101" s="9" t="s">
        <v>18</v>
      </c>
      <c r="J101" s="9">
        <v>75</v>
      </c>
      <c r="K101" s="13">
        <v>2160000</v>
      </c>
      <c r="L101" s="13">
        <v>1620000</v>
      </c>
      <c r="M101" s="13">
        <v>540000</v>
      </c>
      <c r="N101" s="13"/>
      <c r="O101" s="13"/>
      <c r="P101" s="13">
        <v>720000</v>
      </c>
      <c r="Q101" s="13"/>
      <c r="R101" s="13">
        <v>720000</v>
      </c>
      <c r="S101" s="13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7">
        <v>241</v>
      </c>
      <c r="B102" s="12"/>
      <c r="C102" s="12">
        <v>61</v>
      </c>
      <c r="D102" s="12" t="s">
        <v>433</v>
      </c>
      <c r="E102" s="12" t="s">
        <v>432</v>
      </c>
      <c r="F102" s="12" t="s">
        <v>15</v>
      </c>
      <c r="G102" s="12"/>
      <c r="H102" s="12"/>
      <c r="I102" s="12"/>
      <c r="J102" s="12">
        <v>75</v>
      </c>
      <c r="K102" s="14">
        <v>1440000</v>
      </c>
      <c r="L102" s="14">
        <v>1080000</v>
      </c>
      <c r="M102" s="14">
        <v>360000</v>
      </c>
      <c r="N102" s="14"/>
      <c r="O102" s="14"/>
      <c r="P102" s="14">
        <v>720000</v>
      </c>
      <c r="Q102" s="14"/>
      <c r="R102" s="14">
        <v>720000</v>
      </c>
      <c r="S102" s="14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7">
        <v>242</v>
      </c>
      <c r="B103" s="9">
        <v>80</v>
      </c>
      <c r="C103" s="9">
        <v>62</v>
      </c>
      <c r="D103" s="9" t="s">
        <v>434</v>
      </c>
      <c r="E103" s="9" t="s">
        <v>435</v>
      </c>
      <c r="F103" s="9" t="s">
        <v>11</v>
      </c>
      <c r="G103" s="9" t="s">
        <v>335</v>
      </c>
      <c r="H103" s="9" t="s">
        <v>192</v>
      </c>
      <c r="I103" s="9" t="s">
        <v>18</v>
      </c>
      <c r="J103" s="9">
        <v>75</v>
      </c>
      <c r="K103" s="13">
        <v>200000</v>
      </c>
      <c r="L103" s="13">
        <v>150000</v>
      </c>
      <c r="M103" s="13">
        <v>50000</v>
      </c>
      <c r="N103" s="13"/>
      <c r="O103" s="13">
        <v>200000</v>
      </c>
      <c r="P103" s="13"/>
      <c r="Q103" s="13"/>
      <c r="R103" s="13"/>
      <c r="S103" s="13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7">
        <v>243</v>
      </c>
      <c r="B104" s="12"/>
      <c r="C104" s="12">
        <v>62</v>
      </c>
      <c r="D104" s="12" t="s">
        <v>436</v>
      </c>
      <c r="E104" s="12" t="s">
        <v>435</v>
      </c>
      <c r="F104" s="12" t="s">
        <v>15</v>
      </c>
      <c r="G104" s="12"/>
      <c r="H104" s="12"/>
      <c r="I104" s="12"/>
      <c r="J104" s="12">
        <v>75</v>
      </c>
      <c r="K104" s="14">
        <v>200000</v>
      </c>
      <c r="L104" s="14">
        <v>150000</v>
      </c>
      <c r="M104" s="14">
        <v>50000</v>
      </c>
      <c r="N104" s="14"/>
      <c r="O104" s="14">
        <v>200000</v>
      </c>
      <c r="P104" s="14"/>
      <c r="Q104" s="14"/>
      <c r="R104" s="14"/>
      <c r="S104" s="14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7">
        <v>244</v>
      </c>
      <c r="B105" s="9"/>
      <c r="C105" s="9"/>
      <c r="D105" s="9" t="s">
        <v>437</v>
      </c>
      <c r="E105" s="9" t="s">
        <v>438</v>
      </c>
      <c r="F105" s="9" t="s">
        <v>8</v>
      </c>
      <c r="G105" s="9"/>
      <c r="H105" s="9"/>
      <c r="I105" s="9"/>
      <c r="J105" s="9">
        <v>75</v>
      </c>
      <c r="K105" s="13">
        <v>180000</v>
      </c>
      <c r="L105" s="13">
        <v>135000</v>
      </c>
      <c r="M105" s="13">
        <v>45000</v>
      </c>
      <c r="N105" s="13">
        <v>0</v>
      </c>
      <c r="O105" s="13">
        <v>0</v>
      </c>
      <c r="P105" s="13">
        <v>90000</v>
      </c>
      <c r="Q105" s="13">
        <v>0</v>
      </c>
      <c r="R105" s="13">
        <v>90000</v>
      </c>
      <c r="S105" s="1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7">
        <v>245</v>
      </c>
      <c r="B106" s="12">
        <v>81</v>
      </c>
      <c r="C106" s="12">
        <v>63</v>
      </c>
      <c r="D106" s="12" t="s">
        <v>439</v>
      </c>
      <c r="E106" s="12" t="s">
        <v>440</v>
      </c>
      <c r="F106" s="12" t="s">
        <v>11</v>
      </c>
      <c r="G106" s="12" t="s">
        <v>335</v>
      </c>
      <c r="H106" s="12" t="s">
        <v>192</v>
      </c>
      <c r="I106" s="12" t="s">
        <v>18</v>
      </c>
      <c r="J106" s="12">
        <v>75</v>
      </c>
      <c r="K106" s="14">
        <v>180000</v>
      </c>
      <c r="L106" s="14">
        <v>135000</v>
      </c>
      <c r="M106" s="14">
        <v>45000</v>
      </c>
      <c r="N106" s="14"/>
      <c r="O106" s="14"/>
      <c r="P106" s="14">
        <v>90000</v>
      </c>
      <c r="Q106" s="14"/>
      <c r="R106" s="14">
        <v>90000</v>
      </c>
      <c r="S106" s="14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7">
        <v>246</v>
      </c>
      <c r="B107" s="9"/>
      <c r="C107" s="9">
        <v>63</v>
      </c>
      <c r="D107" s="9" t="s">
        <v>441</v>
      </c>
      <c r="E107" s="9" t="s">
        <v>440</v>
      </c>
      <c r="F107" s="9" t="s">
        <v>15</v>
      </c>
      <c r="G107" s="9"/>
      <c r="H107" s="9"/>
      <c r="I107" s="9"/>
      <c r="J107" s="9">
        <v>75</v>
      </c>
      <c r="K107" s="13">
        <v>180000</v>
      </c>
      <c r="L107" s="13">
        <v>135000</v>
      </c>
      <c r="M107" s="13">
        <v>45000</v>
      </c>
      <c r="N107" s="13"/>
      <c r="O107" s="13"/>
      <c r="P107" s="13">
        <v>90000</v>
      </c>
      <c r="Q107" s="13"/>
      <c r="R107" s="13">
        <v>90000</v>
      </c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7">
        <v>247</v>
      </c>
      <c r="B108" s="12"/>
      <c r="C108" s="12"/>
      <c r="D108" s="12" t="s">
        <v>442</v>
      </c>
      <c r="E108" s="12" t="s">
        <v>443</v>
      </c>
      <c r="F108" s="12" t="s">
        <v>8</v>
      </c>
      <c r="G108" s="12"/>
      <c r="H108" s="12"/>
      <c r="I108" s="12"/>
      <c r="J108" s="12"/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7">
        <v>248</v>
      </c>
      <c r="B109" s="9"/>
      <c r="C109" s="9"/>
      <c r="D109" s="9" t="s">
        <v>444</v>
      </c>
      <c r="E109" s="9" t="s">
        <v>445</v>
      </c>
      <c r="F109" s="9" t="s">
        <v>8</v>
      </c>
      <c r="G109" s="9"/>
      <c r="H109" s="9"/>
      <c r="I109" s="9"/>
      <c r="J109" s="9"/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7">
        <v>249</v>
      </c>
      <c r="B110" s="12"/>
      <c r="C110" s="12"/>
      <c r="D110" s="12" t="s">
        <v>446</v>
      </c>
      <c r="E110" s="12" t="s">
        <v>266</v>
      </c>
      <c r="F110" s="12" t="s">
        <v>5</v>
      </c>
      <c r="G110" s="12"/>
      <c r="H110" s="12"/>
      <c r="I110" s="12"/>
      <c r="J110" s="12">
        <v>75</v>
      </c>
      <c r="K110" s="14">
        <v>4830886.67</v>
      </c>
      <c r="L110" s="14">
        <v>3630473</v>
      </c>
      <c r="M110" s="14">
        <v>1210157.67</v>
      </c>
      <c r="N110" s="14">
        <v>339300</v>
      </c>
      <c r="O110" s="14">
        <v>1161000</v>
      </c>
      <c r="P110" s="14">
        <v>1285300</v>
      </c>
      <c r="Q110" s="14">
        <v>720000</v>
      </c>
      <c r="R110" s="14">
        <v>1147300</v>
      </c>
      <c r="S110" s="14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7">
        <v>250</v>
      </c>
      <c r="B111" s="9"/>
      <c r="C111" s="9"/>
      <c r="D111" s="9" t="s">
        <v>447</v>
      </c>
      <c r="E111" s="9" t="s">
        <v>448</v>
      </c>
      <c r="F111" s="9" t="s">
        <v>8</v>
      </c>
      <c r="G111" s="9"/>
      <c r="H111" s="9"/>
      <c r="I111" s="9"/>
      <c r="J111" s="9">
        <v>75</v>
      </c>
      <c r="K111" s="13">
        <v>1600000</v>
      </c>
      <c r="L111" s="13">
        <v>1200000</v>
      </c>
      <c r="M111" s="13">
        <v>400000</v>
      </c>
      <c r="N111" s="13">
        <v>22000</v>
      </c>
      <c r="O111" s="13">
        <v>778000</v>
      </c>
      <c r="P111" s="13">
        <v>800000</v>
      </c>
      <c r="Q111" s="13">
        <v>0</v>
      </c>
      <c r="R111" s="13">
        <v>0</v>
      </c>
      <c r="S111" s="1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7">
        <v>251</v>
      </c>
      <c r="B112" s="12">
        <v>82</v>
      </c>
      <c r="C112" s="12">
        <v>64</v>
      </c>
      <c r="D112" s="12" t="s">
        <v>449</v>
      </c>
      <c r="E112" s="12" t="s">
        <v>448</v>
      </c>
      <c r="F112" s="12" t="s">
        <v>11</v>
      </c>
      <c r="G112" s="12" t="s">
        <v>335</v>
      </c>
      <c r="H112" s="12" t="s">
        <v>450</v>
      </c>
      <c r="I112" s="12" t="s">
        <v>18</v>
      </c>
      <c r="J112" s="12">
        <v>75</v>
      </c>
      <c r="K112" s="14">
        <v>1600000</v>
      </c>
      <c r="L112" s="14">
        <v>1200000</v>
      </c>
      <c r="M112" s="14">
        <v>400000</v>
      </c>
      <c r="N112" s="14">
        <v>22000</v>
      </c>
      <c r="O112" s="14">
        <v>778000</v>
      </c>
      <c r="P112" s="14">
        <v>800000</v>
      </c>
      <c r="Q112" s="14"/>
      <c r="R112" s="14"/>
      <c r="S112" s="14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7">
        <v>252</v>
      </c>
      <c r="B113" s="9"/>
      <c r="C113" s="9">
        <v>64</v>
      </c>
      <c r="D113" s="9" t="s">
        <v>451</v>
      </c>
      <c r="E113" s="9" t="s">
        <v>452</v>
      </c>
      <c r="F113" s="9" t="s">
        <v>15</v>
      </c>
      <c r="G113" s="9"/>
      <c r="H113" s="9"/>
      <c r="I113" s="9"/>
      <c r="J113" s="9">
        <v>75</v>
      </c>
      <c r="K113" s="13">
        <v>1600000</v>
      </c>
      <c r="L113" s="13">
        <v>1200000</v>
      </c>
      <c r="M113" s="13">
        <v>400000</v>
      </c>
      <c r="N113" s="13">
        <v>22000</v>
      </c>
      <c r="O113" s="13">
        <v>778000</v>
      </c>
      <c r="P113" s="13">
        <v>800000</v>
      </c>
      <c r="Q113" s="13"/>
      <c r="R113" s="13"/>
      <c r="S113" s="13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7">
        <v>253</v>
      </c>
      <c r="B114" s="12"/>
      <c r="C114" s="12"/>
      <c r="D114" s="12" t="s">
        <v>453</v>
      </c>
      <c r="E114" s="12" t="s">
        <v>454</v>
      </c>
      <c r="F114" s="12" t="s">
        <v>8</v>
      </c>
      <c r="G114" s="12"/>
      <c r="H114" s="12"/>
      <c r="I114" s="12"/>
      <c r="J114" s="12">
        <v>75</v>
      </c>
      <c r="K114" s="14">
        <v>300000</v>
      </c>
      <c r="L114" s="14">
        <v>225000</v>
      </c>
      <c r="M114" s="14">
        <v>75000</v>
      </c>
      <c r="N114" s="14">
        <v>60000</v>
      </c>
      <c r="O114" s="14">
        <v>60000</v>
      </c>
      <c r="P114" s="14">
        <v>60000</v>
      </c>
      <c r="Q114" s="14">
        <v>60000</v>
      </c>
      <c r="R114" s="14">
        <v>60000</v>
      </c>
      <c r="S114" s="14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7">
        <v>254</v>
      </c>
      <c r="B115" s="9">
        <v>83</v>
      </c>
      <c r="C115" s="9">
        <v>65</v>
      </c>
      <c r="D115" s="9" t="s">
        <v>455</v>
      </c>
      <c r="E115" s="9" t="s">
        <v>456</v>
      </c>
      <c r="F115" s="9" t="s">
        <v>11</v>
      </c>
      <c r="G115" s="9" t="s">
        <v>335</v>
      </c>
      <c r="H115" s="9" t="s">
        <v>457</v>
      </c>
      <c r="I115" s="9" t="s">
        <v>18</v>
      </c>
      <c r="J115" s="9">
        <v>75</v>
      </c>
      <c r="K115" s="13">
        <v>300000</v>
      </c>
      <c r="L115" s="13">
        <v>225000</v>
      </c>
      <c r="M115" s="13">
        <v>75000</v>
      </c>
      <c r="N115" s="13">
        <v>60000</v>
      </c>
      <c r="O115" s="13">
        <v>60000</v>
      </c>
      <c r="P115" s="13">
        <v>60000</v>
      </c>
      <c r="Q115" s="13">
        <v>60000</v>
      </c>
      <c r="R115" s="13">
        <v>60000</v>
      </c>
      <c r="S115" s="13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7">
        <v>255</v>
      </c>
      <c r="B116" s="12"/>
      <c r="C116" s="12">
        <v>65</v>
      </c>
      <c r="D116" s="12" t="s">
        <v>458</v>
      </c>
      <c r="E116" s="12" t="s">
        <v>459</v>
      </c>
      <c r="F116" s="12" t="s">
        <v>15</v>
      </c>
      <c r="G116" s="12"/>
      <c r="H116" s="12"/>
      <c r="I116" s="12"/>
      <c r="J116" s="12">
        <v>75</v>
      </c>
      <c r="K116" s="14">
        <v>180000</v>
      </c>
      <c r="L116" s="14">
        <v>135000</v>
      </c>
      <c r="M116" s="14">
        <v>45000</v>
      </c>
      <c r="N116" s="14">
        <v>60000</v>
      </c>
      <c r="O116" s="14">
        <v>60000</v>
      </c>
      <c r="P116" s="14">
        <v>60000</v>
      </c>
      <c r="Q116" s="14"/>
      <c r="R116" s="14"/>
      <c r="S116" s="14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7">
        <v>256</v>
      </c>
      <c r="B117" s="9"/>
      <c r="C117" s="9"/>
      <c r="D117" s="9" t="s">
        <v>460</v>
      </c>
      <c r="E117" s="9" t="s">
        <v>461</v>
      </c>
      <c r="F117" s="9" t="s">
        <v>8</v>
      </c>
      <c r="G117" s="9"/>
      <c r="H117" s="9"/>
      <c r="I117" s="9"/>
      <c r="J117" s="9">
        <v>75</v>
      </c>
      <c r="K117" s="13">
        <v>2302900</v>
      </c>
      <c r="L117" s="13">
        <v>1727175</v>
      </c>
      <c r="M117" s="13">
        <v>575725</v>
      </c>
      <c r="N117" s="13">
        <v>257300</v>
      </c>
      <c r="O117" s="13">
        <v>323000</v>
      </c>
      <c r="P117" s="13">
        <v>245300</v>
      </c>
      <c r="Q117" s="13">
        <v>660000</v>
      </c>
      <c r="R117" s="13">
        <v>807300</v>
      </c>
      <c r="S117" s="13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7">
        <v>257</v>
      </c>
      <c r="B118" s="12">
        <v>84</v>
      </c>
      <c r="C118" s="12">
        <v>66</v>
      </c>
      <c r="D118" s="12" t="s">
        <v>462</v>
      </c>
      <c r="E118" s="12" t="s">
        <v>463</v>
      </c>
      <c r="F118" s="12" t="s">
        <v>11</v>
      </c>
      <c r="G118" s="12" t="s">
        <v>335</v>
      </c>
      <c r="H118" s="12" t="s">
        <v>192</v>
      </c>
      <c r="I118" s="12" t="s">
        <v>18</v>
      </c>
      <c r="J118" s="12">
        <v>75</v>
      </c>
      <c r="K118" s="14">
        <v>2302900</v>
      </c>
      <c r="L118" s="14">
        <v>1727175</v>
      </c>
      <c r="M118" s="14">
        <v>575725</v>
      </c>
      <c r="N118" s="14">
        <v>257300</v>
      </c>
      <c r="O118" s="14">
        <v>323000</v>
      </c>
      <c r="P118" s="14">
        <v>245300</v>
      </c>
      <c r="Q118" s="14">
        <v>660000</v>
      </c>
      <c r="R118" s="14">
        <v>807300</v>
      </c>
      <c r="S118" s="14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7">
        <v>258</v>
      </c>
      <c r="B119" s="9"/>
      <c r="C119" s="9">
        <v>66</v>
      </c>
      <c r="D119" s="9" t="s">
        <v>464</v>
      </c>
      <c r="E119" s="9" t="s">
        <v>463</v>
      </c>
      <c r="F119" s="9" t="s">
        <v>15</v>
      </c>
      <c r="G119" s="9"/>
      <c r="H119" s="9"/>
      <c r="I119" s="9"/>
      <c r="J119" s="9">
        <v>75</v>
      </c>
      <c r="K119" s="13">
        <v>1228300</v>
      </c>
      <c r="L119" s="13">
        <v>921225</v>
      </c>
      <c r="M119" s="13">
        <v>307075</v>
      </c>
      <c r="N119" s="13"/>
      <c r="O119" s="13">
        <v>323000</v>
      </c>
      <c r="P119" s="13">
        <v>245300</v>
      </c>
      <c r="Q119" s="13">
        <v>660000</v>
      </c>
      <c r="R119" s="13"/>
      <c r="S119" s="13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7">
        <v>259</v>
      </c>
      <c r="B120" s="12"/>
      <c r="C120" s="12"/>
      <c r="D120" s="12" t="s">
        <v>465</v>
      </c>
      <c r="E120" s="12" t="s">
        <v>466</v>
      </c>
      <c r="F120" s="12" t="s">
        <v>8</v>
      </c>
      <c r="G120" s="12"/>
      <c r="H120" s="12"/>
      <c r="I120" s="12"/>
      <c r="J120" s="12">
        <v>75</v>
      </c>
      <c r="K120" s="14">
        <v>460000</v>
      </c>
      <c r="L120" s="14">
        <v>345000</v>
      </c>
      <c r="M120" s="14">
        <v>115000</v>
      </c>
      <c r="N120" s="14">
        <v>0</v>
      </c>
      <c r="O120" s="14">
        <v>0</v>
      </c>
      <c r="P120" s="14">
        <v>180000</v>
      </c>
      <c r="Q120" s="14">
        <v>0</v>
      </c>
      <c r="R120" s="14">
        <v>280000</v>
      </c>
      <c r="S120" s="14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7">
        <v>260</v>
      </c>
      <c r="B121" s="9">
        <v>85</v>
      </c>
      <c r="C121" s="9">
        <v>0</v>
      </c>
      <c r="D121" s="9" t="s">
        <v>467</v>
      </c>
      <c r="E121" s="9" t="s">
        <v>468</v>
      </c>
      <c r="F121" s="9" t="s">
        <v>11</v>
      </c>
      <c r="G121" s="9"/>
      <c r="H121" s="9" t="s">
        <v>355</v>
      </c>
      <c r="I121" s="9" t="s">
        <v>18</v>
      </c>
      <c r="J121" s="9">
        <v>75</v>
      </c>
      <c r="K121" s="13">
        <v>100000</v>
      </c>
      <c r="L121" s="13">
        <v>75000</v>
      </c>
      <c r="M121" s="13">
        <v>25000</v>
      </c>
      <c r="N121" s="13"/>
      <c r="O121" s="13"/>
      <c r="P121" s="13">
        <v>100000</v>
      </c>
      <c r="Q121" s="13"/>
      <c r="R121" s="13"/>
      <c r="S121" s="13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7">
        <v>261</v>
      </c>
      <c r="B122" s="12">
        <v>86</v>
      </c>
      <c r="C122" s="12">
        <v>0</v>
      </c>
      <c r="D122" s="12" t="s">
        <v>469</v>
      </c>
      <c r="E122" s="12" t="s">
        <v>470</v>
      </c>
      <c r="F122" s="12" t="s">
        <v>11</v>
      </c>
      <c r="G122" s="12"/>
      <c r="H122" s="12" t="s">
        <v>355</v>
      </c>
      <c r="I122" s="12" t="s">
        <v>18</v>
      </c>
      <c r="J122" s="12">
        <v>75</v>
      </c>
      <c r="K122" s="14">
        <v>360000</v>
      </c>
      <c r="L122" s="14">
        <v>270000</v>
      </c>
      <c r="M122" s="14">
        <v>90000</v>
      </c>
      <c r="N122" s="14"/>
      <c r="O122" s="14"/>
      <c r="P122" s="14">
        <v>80000</v>
      </c>
      <c r="Q122" s="14"/>
      <c r="R122" s="14">
        <v>280000</v>
      </c>
      <c r="S122" s="14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7">
        <v>262</v>
      </c>
      <c r="B123" s="9"/>
      <c r="C123" s="9"/>
      <c r="D123" s="9" t="s">
        <v>471</v>
      </c>
      <c r="E123" s="9" t="s">
        <v>472</v>
      </c>
      <c r="F123" s="9" t="s">
        <v>8</v>
      </c>
      <c r="G123" s="9"/>
      <c r="H123" s="9"/>
      <c r="I123" s="9"/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7">
        <v>263</v>
      </c>
      <c r="B124" s="12"/>
      <c r="C124" s="12"/>
      <c r="D124" s="12" t="s">
        <v>473</v>
      </c>
      <c r="E124" s="12" t="s">
        <v>474</v>
      </c>
      <c r="F124" s="12" t="s">
        <v>8</v>
      </c>
      <c r="G124" s="12"/>
      <c r="H124" s="12"/>
      <c r="I124" s="12"/>
      <c r="J124" s="12">
        <v>75</v>
      </c>
      <c r="K124" s="14">
        <v>167986.67</v>
      </c>
      <c r="L124" s="14">
        <v>125990</v>
      </c>
      <c r="M124" s="14">
        <v>41996.67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7">
        <v>264</v>
      </c>
      <c r="B125" s="9">
        <v>87</v>
      </c>
      <c r="C125" s="9">
        <v>0</v>
      </c>
      <c r="D125" s="9" t="s">
        <v>475</v>
      </c>
      <c r="E125" s="9" t="s">
        <v>476</v>
      </c>
      <c r="F125" s="9" t="s">
        <v>11</v>
      </c>
      <c r="G125" s="9"/>
      <c r="H125" s="9" t="s">
        <v>65</v>
      </c>
      <c r="I125" s="9" t="s">
        <v>18</v>
      </c>
      <c r="J125" s="9">
        <v>75</v>
      </c>
      <c r="K125" s="13">
        <v>167986.67</v>
      </c>
      <c r="L125" s="13">
        <v>125990</v>
      </c>
      <c r="M125" s="13">
        <v>41996.67</v>
      </c>
      <c r="N125" s="13"/>
      <c r="O125" s="13"/>
      <c r="P125" s="13"/>
      <c r="Q125" s="13"/>
      <c r="R125" s="13"/>
      <c r="S125" s="13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7">
        <v>265</v>
      </c>
      <c r="B126" s="12"/>
      <c r="C126" s="12"/>
      <c r="D126" s="12" t="s">
        <v>477</v>
      </c>
      <c r="E126" s="12" t="s">
        <v>478</v>
      </c>
      <c r="F126" s="12" t="s">
        <v>2</v>
      </c>
      <c r="G126" s="12"/>
      <c r="H126" s="12"/>
      <c r="I126" s="12"/>
      <c r="J126" s="12">
        <v>100</v>
      </c>
      <c r="K126" s="14">
        <v>10997500</v>
      </c>
      <c r="L126" s="14">
        <v>10997500</v>
      </c>
      <c r="M126" s="14">
        <v>0</v>
      </c>
      <c r="N126" s="14">
        <v>1561354.25</v>
      </c>
      <c r="O126" s="14">
        <v>2691245.25</v>
      </c>
      <c r="P126" s="14">
        <v>3008787.25</v>
      </c>
      <c r="Q126" s="14">
        <v>1517030.25</v>
      </c>
      <c r="R126" s="14">
        <v>1229401.75</v>
      </c>
      <c r="S126" s="14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7">
        <v>266</v>
      </c>
      <c r="B127" s="9"/>
      <c r="C127" s="9"/>
      <c r="D127" s="9" t="s">
        <v>479</v>
      </c>
      <c r="E127" s="9" t="s">
        <v>480</v>
      </c>
      <c r="F127" s="9" t="s">
        <v>5</v>
      </c>
      <c r="G127" s="9"/>
      <c r="H127" s="9"/>
      <c r="I127" s="9"/>
      <c r="J127" s="9">
        <v>100</v>
      </c>
      <c r="K127" s="13">
        <v>2290500</v>
      </c>
      <c r="L127" s="13">
        <v>2290500</v>
      </c>
      <c r="M127" s="13">
        <v>0</v>
      </c>
      <c r="N127" s="13">
        <v>408854.25</v>
      </c>
      <c r="O127" s="13">
        <v>459245.25</v>
      </c>
      <c r="P127" s="13">
        <v>376787.25</v>
      </c>
      <c r="Q127" s="13">
        <v>390530.25</v>
      </c>
      <c r="R127" s="13">
        <v>397401.75</v>
      </c>
      <c r="S127" s="13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7">
        <v>267</v>
      </c>
      <c r="B128" s="12"/>
      <c r="C128" s="12"/>
      <c r="D128" s="12" t="s">
        <v>481</v>
      </c>
      <c r="E128" s="12" t="s">
        <v>482</v>
      </c>
      <c r="F128" s="12" t="s">
        <v>8</v>
      </c>
      <c r="G128" s="12"/>
      <c r="H128" s="12"/>
      <c r="I128" s="12"/>
      <c r="J128" s="12">
        <v>100</v>
      </c>
      <c r="K128" s="14">
        <v>2290500</v>
      </c>
      <c r="L128" s="14">
        <v>2290500</v>
      </c>
      <c r="M128" s="14">
        <v>0</v>
      </c>
      <c r="N128" s="14">
        <v>408854.25</v>
      </c>
      <c r="O128" s="14">
        <v>459245.25</v>
      </c>
      <c r="P128" s="14">
        <v>376787.25</v>
      </c>
      <c r="Q128" s="14">
        <v>390530.25</v>
      </c>
      <c r="R128" s="14">
        <v>397401.75</v>
      </c>
      <c r="S128" s="14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7">
        <v>268</v>
      </c>
      <c r="B129" s="9">
        <v>88</v>
      </c>
      <c r="C129" s="9">
        <v>67</v>
      </c>
      <c r="D129" s="9" t="s">
        <v>483</v>
      </c>
      <c r="E129" s="9" t="s">
        <v>484</v>
      </c>
      <c r="F129" s="9" t="s">
        <v>11</v>
      </c>
      <c r="G129" s="9" t="s">
        <v>335</v>
      </c>
      <c r="H129" s="9" t="s">
        <v>262</v>
      </c>
      <c r="I129" s="9" t="s">
        <v>18</v>
      </c>
      <c r="J129" s="9">
        <v>100</v>
      </c>
      <c r="K129" s="13">
        <v>2290500</v>
      </c>
      <c r="L129" s="13">
        <v>2290500</v>
      </c>
      <c r="M129" s="13">
        <v>0</v>
      </c>
      <c r="N129" s="13">
        <v>408854.25</v>
      </c>
      <c r="O129" s="13">
        <v>459245.25</v>
      </c>
      <c r="P129" s="13">
        <v>376787.25</v>
      </c>
      <c r="Q129" s="13">
        <v>390530.25</v>
      </c>
      <c r="R129" s="13">
        <v>397401.75</v>
      </c>
      <c r="S129" s="13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7">
        <v>269</v>
      </c>
      <c r="B130" s="12"/>
      <c r="C130" s="12">
        <v>67</v>
      </c>
      <c r="D130" s="12" t="s">
        <v>485</v>
      </c>
      <c r="E130" s="12" t="s">
        <v>486</v>
      </c>
      <c r="F130" s="12" t="s">
        <v>15</v>
      </c>
      <c r="G130" s="12"/>
      <c r="H130" s="12"/>
      <c r="I130" s="12"/>
      <c r="J130" s="12">
        <v>100</v>
      </c>
      <c r="K130" s="14">
        <v>1226562.75</v>
      </c>
      <c r="L130" s="14">
        <v>1226562.75</v>
      </c>
      <c r="M130" s="14">
        <v>0</v>
      </c>
      <c r="N130" s="14"/>
      <c r="O130" s="14">
        <v>459245.25</v>
      </c>
      <c r="P130" s="14">
        <v>376787.25</v>
      </c>
      <c r="Q130" s="14">
        <v>390530.25</v>
      </c>
      <c r="R130" s="14"/>
      <c r="S130" s="14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7">
        <v>270</v>
      </c>
      <c r="B131" s="9"/>
      <c r="C131" s="9"/>
      <c r="D131" s="9" t="s">
        <v>487</v>
      </c>
      <c r="E131" s="9" t="s">
        <v>488</v>
      </c>
      <c r="F131" s="9" t="s">
        <v>5</v>
      </c>
      <c r="G131" s="9"/>
      <c r="H131" s="9"/>
      <c r="I131" s="9"/>
      <c r="J131" s="9">
        <v>100</v>
      </c>
      <c r="K131" s="13">
        <v>8707000</v>
      </c>
      <c r="L131" s="13">
        <v>8707000</v>
      </c>
      <c r="M131" s="13">
        <v>0</v>
      </c>
      <c r="N131" s="13">
        <v>1152500</v>
      </c>
      <c r="O131" s="13">
        <v>2232000</v>
      </c>
      <c r="P131" s="13">
        <v>2632000</v>
      </c>
      <c r="Q131" s="13">
        <v>1126500</v>
      </c>
      <c r="R131" s="13">
        <v>832000</v>
      </c>
      <c r="S131" s="13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7">
        <v>271</v>
      </c>
      <c r="B132" s="12"/>
      <c r="C132" s="12"/>
      <c r="D132" s="12" t="s">
        <v>489</v>
      </c>
      <c r="E132" s="12" t="s">
        <v>482</v>
      </c>
      <c r="F132" s="12" t="s">
        <v>8</v>
      </c>
      <c r="G132" s="12"/>
      <c r="H132" s="12"/>
      <c r="I132" s="12"/>
      <c r="J132" s="12">
        <v>100</v>
      </c>
      <c r="K132" s="14">
        <v>849500</v>
      </c>
      <c r="L132" s="14">
        <v>849500</v>
      </c>
      <c r="M132" s="14">
        <v>0</v>
      </c>
      <c r="N132" s="14">
        <v>55000</v>
      </c>
      <c r="O132" s="14">
        <v>212000</v>
      </c>
      <c r="P132" s="14">
        <v>212000</v>
      </c>
      <c r="Q132" s="14">
        <v>146500</v>
      </c>
      <c r="R132" s="14">
        <v>112000</v>
      </c>
      <c r="S132" s="14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7">
        <v>272</v>
      </c>
      <c r="B133" s="9"/>
      <c r="C133" s="9"/>
      <c r="D133" s="9" t="s">
        <v>490</v>
      </c>
      <c r="E133" s="9" t="s">
        <v>491</v>
      </c>
      <c r="F133" s="9" t="s">
        <v>8</v>
      </c>
      <c r="G133" s="9"/>
      <c r="H133" s="9"/>
      <c r="I133" s="9"/>
      <c r="J133" s="9">
        <v>100</v>
      </c>
      <c r="K133" s="13">
        <v>561500</v>
      </c>
      <c r="L133" s="13">
        <v>561500</v>
      </c>
      <c r="M133" s="13">
        <v>0</v>
      </c>
      <c r="N133" s="13">
        <v>47000</v>
      </c>
      <c r="O133" s="13">
        <v>91500</v>
      </c>
      <c r="P133" s="13">
        <v>91500</v>
      </c>
      <c r="Q133" s="13">
        <v>91500</v>
      </c>
      <c r="R133" s="13">
        <v>120000</v>
      </c>
      <c r="S133" s="13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7">
        <v>273</v>
      </c>
      <c r="B134" s="12">
        <v>89</v>
      </c>
      <c r="C134" s="12">
        <v>68</v>
      </c>
      <c r="D134" s="12" t="s">
        <v>492</v>
      </c>
      <c r="E134" s="12" t="s">
        <v>493</v>
      </c>
      <c r="F134" s="12" t="s">
        <v>11</v>
      </c>
      <c r="G134" s="12" t="s">
        <v>335</v>
      </c>
      <c r="H134" s="12" t="s">
        <v>355</v>
      </c>
      <c r="I134" s="12" t="s">
        <v>18</v>
      </c>
      <c r="J134" s="12">
        <v>100</v>
      </c>
      <c r="K134" s="14">
        <v>561500</v>
      </c>
      <c r="L134" s="14">
        <v>561500</v>
      </c>
      <c r="M134" s="14">
        <v>0</v>
      </c>
      <c r="N134" s="14">
        <v>47000</v>
      </c>
      <c r="O134" s="14">
        <v>91500</v>
      </c>
      <c r="P134" s="14">
        <v>91500</v>
      </c>
      <c r="Q134" s="14">
        <v>91500</v>
      </c>
      <c r="R134" s="14">
        <v>120000</v>
      </c>
      <c r="S134" s="14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7">
        <v>274</v>
      </c>
      <c r="B135" s="9"/>
      <c r="C135" s="9">
        <v>68</v>
      </c>
      <c r="D135" s="9" t="s">
        <v>494</v>
      </c>
      <c r="E135" s="9" t="s">
        <v>493</v>
      </c>
      <c r="F135" s="9" t="s">
        <v>15</v>
      </c>
      <c r="G135" s="9"/>
      <c r="H135" s="9"/>
      <c r="I135" s="9"/>
      <c r="J135" s="9">
        <v>100</v>
      </c>
      <c r="K135" s="13">
        <v>274328.44</v>
      </c>
      <c r="L135" s="13">
        <v>274328.44</v>
      </c>
      <c r="M135" s="13">
        <v>0</v>
      </c>
      <c r="N135" s="13">
        <v>45578.44</v>
      </c>
      <c r="O135" s="13">
        <v>91500</v>
      </c>
      <c r="P135" s="13">
        <v>91500</v>
      </c>
      <c r="Q135" s="13">
        <v>45750</v>
      </c>
      <c r="R135" s="13"/>
      <c r="S135" s="13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7">
        <v>275</v>
      </c>
      <c r="B136" s="12">
        <v>90</v>
      </c>
      <c r="C136" s="12">
        <v>69</v>
      </c>
      <c r="D136" s="12" t="s">
        <v>495</v>
      </c>
      <c r="E136" s="12" t="s">
        <v>496</v>
      </c>
      <c r="F136" s="12" t="s">
        <v>11</v>
      </c>
      <c r="G136" s="12" t="s">
        <v>12</v>
      </c>
      <c r="H136" s="12" t="s">
        <v>497</v>
      </c>
      <c r="I136" s="12" t="s">
        <v>18</v>
      </c>
      <c r="J136" s="12">
        <v>100</v>
      </c>
      <c r="K136" s="14">
        <v>234500</v>
      </c>
      <c r="L136" s="14">
        <v>234500</v>
      </c>
      <c r="M136" s="14">
        <v>0</v>
      </c>
      <c r="N136" s="14"/>
      <c r="O136" s="14">
        <v>100000</v>
      </c>
      <c r="P136" s="14">
        <v>100000</v>
      </c>
      <c r="Q136" s="14">
        <v>34500</v>
      </c>
      <c r="R136" s="14"/>
      <c r="S136" s="14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7">
        <v>276</v>
      </c>
      <c r="B137" s="9">
        <v>91</v>
      </c>
      <c r="C137" s="9">
        <v>69</v>
      </c>
      <c r="D137" s="9" t="s">
        <v>498</v>
      </c>
      <c r="E137" s="9" t="s">
        <v>499</v>
      </c>
      <c r="F137" s="9" t="s">
        <v>11</v>
      </c>
      <c r="G137" s="9" t="s">
        <v>12</v>
      </c>
      <c r="H137" s="9" t="s">
        <v>355</v>
      </c>
      <c r="I137" s="9" t="s">
        <v>18</v>
      </c>
      <c r="J137" s="9">
        <v>100</v>
      </c>
      <c r="K137" s="13">
        <v>615000</v>
      </c>
      <c r="L137" s="13">
        <v>615000</v>
      </c>
      <c r="M137" s="13">
        <v>0</v>
      </c>
      <c r="N137" s="13">
        <v>55000</v>
      </c>
      <c r="O137" s="13">
        <v>112000</v>
      </c>
      <c r="P137" s="13">
        <v>112000</v>
      </c>
      <c r="Q137" s="13">
        <v>112000</v>
      </c>
      <c r="R137" s="13">
        <v>112000</v>
      </c>
      <c r="S137" s="13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7">
        <v>277</v>
      </c>
      <c r="B138" s="12"/>
      <c r="C138" s="12">
        <v>69</v>
      </c>
      <c r="D138" s="12" t="s">
        <v>500</v>
      </c>
      <c r="E138" s="12" t="s">
        <v>501</v>
      </c>
      <c r="F138" s="12" t="s">
        <v>15</v>
      </c>
      <c r="G138" s="12"/>
      <c r="H138" s="12"/>
      <c r="I138" s="12"/>
      <c r="J138" s="12">
        <v>100</v>
      </c>
      <c r="K138" s="14">
        <v>335000</v>
      </c>
      <c r="L138" s="14">
        <v>335000</v>
      </c>
      <c r="M138" s="14">
        <v>0</v>
      </c>
      <c r="N138" s="14">
        <v>55000</v>
      </c>
      <c r="O138" s="14">
        <v>112000</v>
      </c>
      <c r="P138" s="14">
        <v>112000</v>
      </c>
      <c r="Q138" s="14">
        <v>56000</v>
      </c>
      <c r="R138" s="14"/>
      <c r="S138" s="14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7">
        <v>278</v>
      </c>
      <c r="B139" s="9"/>
      <c r="C139" s="9"/>
      <c r="D139" s="9" t="s">
        <v>502</v>
      </c>
      <c r="E139" s="9" t="s">
        <v>503</v>
      </c>
      <c r="F139" s="9" t="s">
        <v>8</v>
      </c>
      <c r="G139" s="9"/>
      <c r="H139" s="9"/>
      <c r="I139" s="9"/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7">
        <v>279</v>
      </c>
      <c r="B140" s="12"/>
      <c r="C140" s="12"/>
      <c r="D140" s="12" t="s">
        <v>504</v>
      </c>
      <c r="E140" s="12" t="s">
        <v>505</v>
      </c>
      <c r="F140" s="12" t="s">
        <v>8</v>
      </c>
      <c r="G140" s="12"/>
      <c r="H140" s="12"/>
      <c r="I140" s="12"/>
      <c r="J140" s="12"/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7">
        <v>280</v>
      </c>
      <c r="B141" s="9"/>
      <c r="C141" s="9"/>
      <c r="D141" s="9" t="s">
        <v>506</v>
      </c>
      <c r="E141" s="9" t="s">
        <v>507</v>
      </c>
      <c r="F141" s="9" t="s">
        <v>8</v>
      </c>
      <c r="G141" s="9"/>
      <c r="H141" s="9"/>
      <c r="I141" s="9"/>
      <c r="J141" s="9">
        <v>100</v>
      </c>
      <c r="K141" s="13">
        <v>25000</v>
      </c>
      <c r="L141" s="13">
        <v>25000</v>
      </c>
      <c r="M141" s="13">
        <v>0</v>
      </c>
      <c r="N141" s="13">
        <v>0</v>
      </c>
      <c r="O141" s="13">
        <v>5000</v>
      </c>
      <c r="P141" s="13">
        <v>5000</v>
      </c>
      <c r="Q141" s="13">
        <v>5000</v>
      </c>
      <c r="R141" s="13">
        <v>5000</v>
      </c>
      <c r="S141" s="13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7">
        <v>281</v>
      </c>
      <c r="B142" s="12">
        <v>92</v>
      </c>
      <c r="C142" s="12">
        <v>0</v>
      </c>
      <c r="D142" s="12" t="s">
        <v>508</v>
      </c>
      <c r="E142" s="12" t="s">
        <v>507</v>
      </c>
      <c r="F142" s="12" t="s">
        <v>11</v>
      </c>
      <c r="G142" s="12"/>
      <c r="H142" s="12" t="s">
        <v>355</v>
      </c>
      <c r="I142" s="12" t="s">
        <v>18</v>
      </c>
      <c r="J142" s="12">
        <v>100</v>
      </c>
      <c r="K142" s="14">
        <v>25000</v>
      </c>
      <c r="L142" s="14">
        <v>25000</v>
      </c>
      <c r="M142" s="14">
        <v>0</v>
      </c>
      <c r="N142" s="14"/>
      <c r="O142" s="14">
        <v>5000</v>
      </c>
      <c r="P142" s="14">
        <v>5000</v>
      </c>
      <c r="Q142" s="14">
        <v>5000</v>
      </c>
      <c r="R142" s="14">
        <v>5000</v>
      </c>
      <c r="S142" s="14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7">
        <v>282</v>
      </c>
      <c r="B143" s="9"/>
      <c r="C143" s="9"/>
      <c r="D143" s="9" t="s">
        <v>509</v>
      </c>
      <c r="E143" s="9" t="s">
        <v>510</v>
      </c>
      <c r="F143" s="9" t="s">
        <v>8</v>
      </c>
      <c r="G143" s="9"/>
      <c r="H143" s="9"/>
      <c r="I143" s="9"/>
      <c r="J143" s="9">
        <v>100</v>
      </c>
      <c r="K143" s="13">
        <v>165000</v>
      </c>
      <c r="L143" s="13">
        <v>165000</v>
      </c>
      <c r="M143" s="13">
        <v>0</v>
      </c>
      <c r="N143" s="13">
        <v>15000</v>
      </c>
      <c r="O143" s="13">
        <v>30000</v>
      </c>
      <c r="P143" s="13">
        <v>30000</v>
      </c>
      <c r="Q143" s="13">
        <v>30000</v>
      </c>
      <c r="R143" s="13">
        <v>30000</v>
      </c>
      <c r="S143" s="13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7">
        <v>283</v>
      </c>
      <c r="B144" s="12">
        <v>93</v>
      </c>
      <c r="C144" s="12">
        <v>70</v>
      </c>
      <c r="D144" s="12" t="s">
        <v>511</v>
      </c>
      <c r="E144" s="12" t="s">
        <v>512</v>
      </c>
      <c r="F144" s="12" t="s">
        <v>11</v>
      </c>
      <c r="G144" s="12" t="s">
        <v>12</v>
      </c>
      <c r="H144" s="12" t="s">
        <v>355</v>
      </c>
      <c r="I144" s="12" t="s">
        <v>18</v>
      </c>
      <c r="J144" s="12">
        <v>100</v>
      </c>
      <c r="K144" s="14">
        <v>165000</v>
      </c>
      <c r="L144" s="14">
        <v>165000</v>
      </c>
      <c r="M144" s="14">
        <v>0</v>
      </c>
      <c r="N144" s="14">
        <v>15000</v>
      </c>
      <c r="O144" s="14">
        <v>30000</v>
      </c>
      <c r="P144" s="14">
        <v>30000</v>
      </c>
      <c r="Q144" s="14">
        <v>30000</v>
      </c>
      <c r="R144" s="14">
        <v>30000</v>
      </c>
      <c r="S144" s="14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7">
        <v>284</v>
      </c>
      <c r="B145" s="9"/>
      <c r="C145" s="9">
        <v>70</v>
      </c>
      <c r="D145" s="9" t="s">
        <v>513</v>
      </c>
      <c r="E145" s="9" t="s">
        <v>514</v>
      </c>
      <c r="F145" s="9" t="s">
        <v>15</v>
      </c>
      <c r="G145" s="9"/>
      <c r="H145" s="9"/>
      <c r="I145" s="9"/>
      <c r="J145" s="9">
        <v>100</v>
      </c>
      <c r="K145" s="13">
        <v>90000</v>
      </c>
      <c r="L145" s="13">
        <v>90000</v>
      </c>
      <c r="M145" s="13">
        <v>0</v>
      </c>
      <c r="N145" s="13"/>
      <c r="O145" s="13">
        <v>30000</v>
      </c>
      <c r="P145" s="13">
        <v>30000</v>
      </c>
      <c r="Q145" s="13">
        <v>30000</v>
      </c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7">
        <v>285</v>
      </c>
      <c r="B146" s="12"/>
      <c r="C146" s="12"/>
      <c r="D146" s="12" t="s">
        <v>515</v>
      </c>
      <c r="E146" s="12" t="s">
        <v>516</v>
      </c>
      <c r="F146" s="12" t="s">
        <v>8</v>
      </c>
      <c r="G146" s="12"/>
      <c r="H146" s="12"/>
      <c r="I146" s="12"/>
      <c r="J146" s="12">
        <v>100</v>
      </c>
      <c r="K146" s="14">
        <v>1710000</v>
      </c>
      <c r="L146" s="14">
        <v>1710000</v>
      </c>
      <c r="M146" s="14">
        <v>0</v>
      </c>
      <c r="N146" s="14">
        <v>315000</v>
      </c>
      <c r="O146" s="14">
        <v>430000</v>
      </c>
      <c r="P146" s="14">
        <v>430000</v>
      </c>
      <c r="Q146" s="14">
        <v>255000</v>
      </c>
      <c r="R146" s="14">
        <v>140000</v>
      </c>
      <c r="S146" s="14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7">
        <v>286</v>
      </c>
      <c r="B147" s="9">
        <v>94</v>
      </c>
      <c r="C147" s="9">
        <v>71</v>
      </c>
      <c r="D147" s="9" t="s">
        <v>517</v>
      </c>
      <c r="E147" s="9" t="s">
        <v>518</v>
      </c>
      <c r="F147" s="9" t="s">
        <v>11</v>
      </c>
      <c r="G147" s="9" t="s">
        <v>12</v>
      </c>
      <c r="H147" s="9" t="s">
        <v>355</v>
      </c>
      <c r="I147" s="9" t="s">
        <v>18</v>
      </c>
      <c r="J147" s="9">
        <v>100</v>
      </c>
      <c r="K147" s="13">
        <v>720000</v>
      </c>
      <c r="L147" s="13">
        <v>720000</v>
      </c>
      <c r="M147" s="13">
        <v>0</v>
      </c>
      <c r="N147" s="13">
        <v>200000</v>
      </c>
      <c r="O147" s="13">
        <v>200000</v>
      </c>
      <c r="P147" s="13">
        <v>200000</v>
      </c>
      <c r="Q147" s="13">
        <v>40000</v>
      </c>
      <c r="R147" s="13">
        <v>40000</v>
      </c>
      <c r="S147" s="13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7">
        <v>287</v>
      </c>
      <c r="B148" s="12"/>
      <c r="C148" s="12">
        <v>71</v>
      </c>
      <c r="D148" s="12" t="s">
        <v>519</v>
      </c>
      <c r="E148" s="12" t="s">
        <v>518</v>
      </c>
      <c r="F148" s="12" t="s">
        <v>15</v>
      </c>
      <c r="G148" s="12"/>
      <c r="H148" s="12"/>
      <c r="I148" s="12"/>
      <c r="J148" s="12">
        <v>100</v>
      </c>
      <c r="K148" s="14">
        <v>520000</v>
      </c>
      <c r="L148" s="14">
        <v>520000</v>
      </c>
      <c r="M148" s="14">
        <v>0</v>
      </c>
      <c r="N148" s="14">
        <v>100000</v>
      </c>
      <c r="O148" s="14">
        <v>200000</v>
      </c>
      <c r="P148" s="14">
        <v>200000</v>
      </c>
      <c r="Q148" s="14">
        <v>20000</v>
      </c>
      <c r="R148" s="14"/>
      <c r="S148" s="14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7">
        <v>288</v>
      </c>
      <c r="B149" s="9">
        <v>95</v>
      </c>
      <c r="C149" s="9">
        <v>72</v>
      </c>
      <c r="D149" s="9" t="s">
        <v>520</v>
      </c>
      <c r="E149" s="9" t="s">
        <v>521</v>
      </c>
      <c r="F149" s="9" t="s">
        <v>11</v>
      </c>
      <c r="G149" s="9" t="s">
        <v>28</v>
      </c>
      <c r="H149" s="9" t="s">
        <v>355</v>
      </c>
      <c r="I149" s="9" t="s">
        <v>18</v>
      </c>
      <c r="J149" s="9">
        <v>100</v>
      </c>
      <c r="K149" s="13">
        <v>90000</v>
      </c>
      <c r="L149" s="13">
        <v>90000</v>
      </c>
      <c r="M149" s="13">
        <v>0</v>
      </c>
      <c r="N149" s="13">
        <v>15000</v>
      </c>
      <c r="O149" s="13">
        <v>30000</v>
      </c>
      <c r="P149" s="13">
        <v>30000</v>
      </c>
      <c r="Q149" s="13">
        <v>15000</v>
      </c>
      <c r="R149" s="13"/>
      <c r="S149" s="13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7">
        <v>289</v>
      </c>
      <c r="B150" s="12"/>
      <c r="C150" s="12">
        <v>72</v>
      </c>
      <c r="D150" s="12" t="s">
        <v>522</v>
      </c>
      <c r="E150" s="12" t="s">
        <v>521</v>
      </c>
      <c r="F150" s="12" t="s">
        <v>15</v>
      </c>
      <c r="G150" s="12"/>
      <c r="H150" s="12"/>
      <c r="I150" s="12"/>
      <c r="J150" s="12">
        <v>100</v>
      </c>
      <c r="K150" s="14">
        <v>90000</v>
      </c>
      <c r="L150" s="14">
        <v>90000</v>
      </c>
      <c r="M150" s="14">
        <v>0</v>
      </c>
      <c r="N150" s="14">
        <v>15000</v>
      </c>
      <c r="O150" s="14">
        <v>30000</v>
      </c>
      <c r="P150" s="14">
        <v>30000</v>
      </c>
      <c r="Q150" s="14">
        <v>15000</v>
      </c>
      <c r="R150" s="14"/>
      <c r="S150" s="14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7">
        <v>290</v>
      </c>
      <c r="B151" s="9">
        <v>96</v>
      </c>
      <c r="C151" s="9">
        <v>0</v>
      </c>
      <c r="D151" s="9" t="s">
        <v>523</v>
      </c>
      <c r="E151" s="9" t="s">
        <v>524</v>
      </c>
      <c r="F151" s="9" t="s">
        <v>11</v>
      </c>
      <c r="G151" s="9"/>
      <c r="H151" s="9" t="s">
        <v>192</v>
      </c>
      <c r="I151" s="9" t="s">
        <v>18</v>
      </c>
      <c r="J151" s="9">
        <v>100</v>
      </c>
      <c r="K151" s="13">
        <v>900000</v>
      </c>
      <c r="L151" s="13">
        <v>900000</v>
      </c>
      <c r="M151" s="13">
        <v>0</v>
      </c>
      <c r="N151" s="13">
        <v>100000</v>
      </c>
      <c r="O151" s="13">
        <v>200000</v>
      </c>
      <c r="P151" s="13">
        <v>200000</v>
      </c>
      <c r="Q151" s="13">
        <v>200000</v>
      </c>
      <c r="R151" s="13">
        <v>100000</v>
      </c>
      <c r="S151" s="13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7">
        <v>291</v>
      </c>
      <c r="B152" s="12"/>
      <c r="C152" s="12"/>
      <c r="D152" s="12" t="s">
        <v>525</v>
      </c>
      <c r="E152" s="12" t="s">
        <v>526</v>
      </c>
      <c r="F152" s="12" t="s">
        <v>8</v>
      </c>
      <c r="G152" s="12"/>
      <c r="H152" s="12"/>
      <c r="I152" s="12"/>
      <c r="J152" s="12">
        <v>100</v>
      </c>
      <c r="K152" s="14">
        <v>200000</v>
      </c>
      <c r="L152" s="14">
        <v>200000</v>
      </c>
      <c r="M152" s="14">
        <v>0</v>
      </c>
      <c r="N152" s="14">
        <v>50000</v>
      </c>
      <c r="O152" s="14">
        <v>0</v>
      </c>
      <c r="P152" s="14">
        <v>50000</v>
      </c>
      <c r="Q152" s="14">
        <v>0</v>
      </c>
      <c r="R152" s="14">
        <v>100000</v>
      </c>
      <c r="S152" s="14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7">
        <v>292</v>
      </c>
      <c r="B153" s="9">
        <v>97</v>
      </c>
      <c r="C153" s="9">
        <v>73</v>
      </c>
      <c r="D153" s="9" t="s">
        <v>528</v>
      </c>
      <c r="E153" s="9" t="s">
        <v>526</v>
      </c>
      <c r="F153" s="9" t="s">
        <v>11</v>
      </c>
      <c r="G153" s="9" t="s">
        <v>28</v>
      </c>
      <c r="H153" s="9" t="s">
        <v>192</v>
      </c>
      <c r="I153" s="9" t="s">
        <v>18</v>
      </c>
      <c r="J153" s="9">
        <v>100</v>
      </c>
      <c r="K153" s="13">
        <v>200000</v>
      </c>
      <c r="L153" s="13">
        <v>200000</v>
      </c>
      <c r="M153" s="13">
        <v>0</v>
      </c>
      <c r="N153" s="13">
        <v>50000</v>
      </c>
      <c r="O153" s="13"/>
      <c r="P153" s="13">
        <v>50000</v>
      </c>
      <c r="Q153" s="13"/>
      <c r="R153" s="13">
        <v>100000</v>
      </c>
      <c r="S153" s="13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7">
        <v>293</v>
      </c>
      <c r="B154" s="12"/>
      <c r="C154" s="12">
        <v>73</v>
      </c>
      <c r="D154" s="12" t="s">
        <v>529</v>
      </c>
      <c r="E154" s="12" t="s">
        <v>527</v>
      </c>
      <c r="F154" s="12" t="s">
        <v>15</v>
      </c>
      <c r="G154" s="12"/>
      <c r="H154" s="12"/>
      <c r="I154" s="12"/>
      <c r="J154" s="12">
        <v>100</v>
      </c>
      <c r="K154" s="14">
        <v>100000</v>
      </c>
      <c r="L154" s="14">
        <v>100000</v>
      </c>
      <c r="M154" s="14">
        <v>0</v>
      </c>
      <c r="N154" s="14">
        <v>50000</v>
      </c>
      <c r="O154" s="14"/>
      <c r="P154" s="14">
        <v>50000</v>
      </c>
      <c r="Q154" s="14"/>
      <c r="R154" s="14"/>
      <c r="S154" s="14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7">
        <v>294</v>
      </c>
      <c r="B155" s="9"/>
      <c r="C155" s="9"/>
      <c r="D155" s="9" t="s">
        <v>530</v>
      </c>
      <c r="E155" s="9" t="s">
        <v>531</v>
      </c>
      <c r="F155" s="9" t="s">
        <v>8</v>
      </c>
      <c r="G155" s="9"/>
      <c r="H155" s="9"/>
      <c r="I155" s="9"/>
      <c r="J155" s="9">
        <v>100</v>
      </c>
      <c r="K155" s="13">
        <v>2700000</v>
      </c>
      <c r="L155" s="13">
        <v>2700000</v>
      </c>
      <c r="M155" s="13">
        <v>0</v>
      </c>
      <c r="N155" s="13">
        <v>500000</v>
      </c>
      <c r="O155" s="13">
        <v>1000000</v>
      </c>
      <c r="P155" s="13">
        <v>1200000</v>
      </c>
      <c r="Q155" s="13">
        <v>0</v>
      </c>
      <c r="R155" s="13">
        <v>0</v>
      </c>
      <c r="S155" s="1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7">
        <v>295</v>
      </c>
      <c r="B156" s="12">
        <v>98</v>
      </c>
      <c r="C156" s="12">
        <v>74</v>
      </c>
      <c r="D156" s="12" t="s">
        <v>532</v>
      </c>
      <c r="E156" s="12" t="s">
        <v>531</v>
      </c>
      <c r="F156" s="12" t="s">
        <v>11</v>
      </c>
      <c r="G156" s="12" t="s">
        <v>36</v>
      </c>
      <c r="H156" s="12" t="s">
        <v>450</v>
      </c>
      <c r="I156" s="12" t="s">
        <v>18</v>
      </c>
      <c r="J156" s="12">
        <v>100</v>
      </c>
      <c r="K156" s="14">
        <v>2700000</v>
      </c>
      <c r="L156" s="14">
        <v>2700000</v>
      </c>
      <c r="M156" s="14">
        <v>0</v>
      </c>
      <c r="N156" s="14">
        <v>500000</v>
      </c>
      <c r="O156" s="14">
        <v>1000000</v>
      </c>
      <c r="P156" s="14">
        <v>1200000</v>
      </c>
      <c r="Q156" s="14"/>
      <c r="R156" s="14"/>
      <c r="S156" s="14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7">
        <v>296</v>
      </c>
      <c r="B157" s="9"/>
      <c r="C157" s="9">
        <v>74</v>
      </c>
      <c r="D157" s="9" t="s">
        <v>533</v>
      </c>
      <c r="E157" s="9" t="s">
        <v>531</v>
      </c>
      <c r="F157" s="9" t="s">
        <v>15</v>
      </c>
      <c r="G157" s="9"/>
      <c r="H157" s="9"/>
      <c r="I157" s="9"/>
      <c r="J157" s="9">
        <v>100</v>
      </c>
      <c r="K157" s="13">
        <v>2700000</v>
      </c>
      <c r="L157" s="13">
        <v>2700000</v>
      </c>
      <c r="M157" s="13">
        <v>0</v>
      </c>
      <c r="N157" s="13">
        <v>500000</v>
      </c>
      <c r="O157" s="13">
        <v>1000000</v>
      </c>
      <c r="P157" s="13">
        <v>1200000</v>
      </c>
      <c r="Q157" s="13"/>
      <c r="R157" s="13"/>
      <c r="S157" s="13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7">
        <v>297</v>
      </c>
      <c r="B158" s="12"/>
      <c r="C158" s="12"/>
      <c r="D158" s="12" t="s">
        <v>534</v>
      </c>
      <c r="E158" s="12" t="s">
        <v>535</v>
      </c>
      <c r="F158" s="12" t="s">
        <v>8</v>
      </c>
      <c r="G158" s="12"/>
      <c r="H158" s="12"/>
      <c r="I158" s="12"/>
      <c r="J158" s="12"/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7">
        <v>298</v>
      </c>
      <c r="B159" s="9"/>
      <c r="C159" s="9"/>
      <c r="D159" s="9" t="s">
        <v>536</v>
      </c>
      <c r="E159" s="9" t="s">
        <v>537</v>
      </c>
      <c r="F159" s="9" t="s">
        <v>8</v>
      </c>
      <c r="G159" s="9"/>
      <c r="H159" s="9"/>
      <c r="I159" s="9"/>
      <c r="J159" s="9"/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7">
        <v>299</v>
      </c>
      <c r="B160" s="12"/>
      <c r="C160" s="12"/>
      <c r="D160" s="12" t="s">
        <v>538</v>
      </c>
      <c r="E160" s="12" t="s">
        <v>539</v>
      </c>
      <c r="F160" s="12" t="s">
        <v>8</v>
      </c>
      <c r="G160" s="12"/>
      <c r="H160" s="12"/>
      <c r="I160" s="12"/>
      <c r="J160" s="12"/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7">
        <v>300</v>
      </c>
      <c r="B161" s="9"/>
      <c r="C161" s="9"/>
      <c r="D161" s="9" t="s">
        <v>540</v>
      </c>
      <c r="E161" s="9" t="s">
        <v>541</v>
      </c>
      <c r="F161" s="9" t="s">
        <v>8</v>
      </c>
      <c r="G161" s="9"/>
      <c r="H161" s="9"/>
      <c r="I161" s="9"/>
      <c r="J161" s="9">
        <v>100</v>
      </c>
      <c r="K161" s="13">
        <v>1057500</v>
      </c>
      <c r="L161" s="13">
        <v>1057500</v>
      </c>
      <c r="M161" s="13">
        <v>0</v>
      </c>
      <c r="N161" s="13">
        <v>147500</v>
      </c>
      <c r="O161" s="13">
        <v>295000</v>
      </c>
      <c r="P161" s="13">
        <v>295000</v>
      </c>
      <c r="Q161" s="13">
        <v>270000</v>
      </c>
      <c r="R161" s="13">
        <v>25000</v>
      </c>
      <c r="S161" s="13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7">
        <v>301</v>
      </c>
      <c r="B162" s="12">
        <v>99</v>
      </c>
      <c r="C162" s="12">
        <v>0</v>
      </c>
      <c r="D162" s="12" t="s">
        <v>542</v>
      </c>
      <c r="E162" s="12" t="s">
        <v>543</v>
      </c>
      <c r="F162" s="12" t="s">
        <v>11</v>
      </c>
      <c r="G162" s="12"/>
      <c r="H162" s="12" t="s">
        <v>355</v>
      </c>
      <c r="I162" s="12" t="s">
        <v>18</v>
      </c>
      <c r="J162" s="12">
        <v>100</v>
      </c>
      <c r="K162" s="14">
        <v>287500</v>
      </c>
      <c r="L162" s="14">
        <v>287500</v>
      </c>
      <c r="M162" s="14">
        <v>0</v>
      </c>
      <c r="N162" s="14">
        <v>37500</v>
      </c>
      <c r="O162" s="14">
        <v>75000</v>
      </c>
      <c r="P162" s="14">
        <v>75000</v>
      </c>
      <c r="Q162" s="14">
        <v>50000</v>
      </c>
      <c r="R162" s="14">
        <v>25000</v>
      </c>
      <c r="S162" s="14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7">
        <v>302</v>
      </c>
      <c r="B163" s="9">
        <v>100</v>
      </c>
      <c r="C163" s="9">
        <v>0</v>
      </c>
      <c r="D163" s="9" t="s">
        <v>544</v>
      </c>
      <c r="E163" s="9" t="s">
        <v>545</v>
      </c>
      <c r="F163" s="9" t="s">
        <v>11</v>
      </c>
      <c r="G163" s="9"/>
      <c r="H163" s="9" t="s">
        <v>355</v>
      </c>
      <c r="I163" s="9" t="s">
        <v>18</v>
      </c>
      <c r="J163" s="9">
        <v>100</v>
      </c>
      <c r="K163" s="13">
        <v>770000</v>
      </c>
      <c r="L163" s="13">
        <v>770000</v>
      </c>
      <c r="M163" s="13">
        <v>0</v>
      </c>
      <c r="N163" s="13">
        <v>110000</v>
      </c>
      <c r="O163" s="13">
        <v>220000</v>
      </c>
      <c r="P163" s="13">
        <v>220000</v>
      </c>
      <c r="Q163" s="13">
        <v>220000</v>
      </c>
      <c r="R163" s="13"/>
      <c r="S163" s="13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7">
        <v>303</v>
      </c>
      <c r="B164" s="12"/>
      <c r="C164" s="12"/>
      <c r="D164" s="12" t="s">
        <v>546</v>
      </c>
      <c r="E164" s="12" t="s">
        <v>547</v>
      </c>
      <c r="F164" s="12" t="s">
        <v>8</v>
      </c>
      <c r="G164" s="12"/>
      <c r="H164" s="12"/>
      <c r="I164" s="12"/>
      <c r="J164" s="12">
        <v>100</v>
      </c>
      <c r="K164" s="14">
        <v>1438500</v>
      </c>
      <c r="L164" s="14">
        <v>1438500</v>
      </c>
      <c r="M164" s="14">
        <v>0</v>
      </c>
      <c r="N164" s="14">
        <v>23000</v>
      </c>
      <c r="O164" s="14">
        <v>168500</v>
      </c>
      <c r="P164" s="14">
        <v>318500</v>
      </c>
      <c r="Q164" s="14">
        <v>328500</v>
      </c>
      <c r="R164" s="14">
        <v>300000</v>
      </c>
      <c r="S164" s="14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7">
        <v>304</v>
      </c>
      <c r="B165" s="9">
        <v>101</v>
      </c>
      <c r="C165" s="9">
        <v>75</v>
      </c>
      <c r="D165" s="9" t="s">
        <v>548</v>
      </c>
      <c r="E165" s="9" t="s">
        <v>547</v>
      </c>
      <c r="F165" s="9" t="s">
        <v>11</v>
      </c>
      <c r="G165" s="9" t="s">
        <v>36</v>
      </c>
      <c r="H165" s="9" t="s">
        <v>355</v>
      </c>
      <c r="I165" s="9" t="s">
        <v>18</v>
      </c>
      <c r="J165" s="9">
        <v>100</v>
      </c>
      <c r="K165" s="13">
        <v>1438500</v>
      </c>
      <c r="L165" s="13">
        <v>1438500</v>
      </c>
      <c r="M165" s="13">
        <v>0</v>
      </c>
      <c r="N165" s="13">
        <v>23000</v>
      </c>
      <c r="O165" s="13">
        <v>168500</v>
      </c>
      <c r="P165" s="13">
        <v>318500</v>
      </c>
      <c r="Q165" s="13">
        <v>328500</v>
      </c>
      <c r="R165" s="13">
        <v>300000</v>
      </c>
      <c r="S165" s="13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7">
        <v>305</v>
      </c>
      <c r="B166" s="12"/>
      <c r="C166" s="12">
        <v>75</v>
      </c>
      <c r="D166" s="12" t="s">
        <v>549</v>
      </c>
      <c r="E166" s="12" t="s">
        <v>547</v>
      </c>
      <c r="F166" s="12" t="s">
        <v>15</v>
      </c>
      <c r="G166" s="12"/>
      <c r="H166" s="12"/>
      <c r="I166" s="12"/>
      <c r="J166" s="12">
        <v>100</v>
      </c>
      <c r="K166" s="14">
        <v>674250</v>
      </c>
      <c r="L166" s="14">
        <v>674250</v>
      </c>
      <c r="M166" s="14">
        <v>0</v>
      </c>
      <c r="N166" s="14">
        <v>23000</v>
      </c>
      <c r="O166" s="14">
        <v>168500</v>
      </c>
      <c r="P166" s="14">
        <v>318500</v>
      </c>
      <c r="Q166" s="14">
        <v>164250</v>
      </c>
      <c r="R166" s="14"/>
      <c r="S166" s="14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zoomScaleNormal="100" workbookViewId="0">
      <selection activeCell="R134" sqref="R134"/>
    </sheetView>
  </sheetViews>
  <sheetFormatPr defaultRowHeight="12.75" x14ac:dyDescent="0.2"/>
  <cols>
    <col min="1" max="1" width="4.5703125" customWidth="1"/>
    <col min="2" max="2" width="13.42578125" bestFit="1" customWidth="1"/>
    <col min="3" max="3" width="23.28515625" customWidth="1"/>
    <col min="4" max="4" width="13" bestFit="1" customWidth="1"/>
    <col min="5" max="5" width="17" customWidth="1"/>
    <col min="6" max="6" width="14.5703125" bestFit="1" customWidth="1"/>
    <col min="7" max="7" width="13.42578125" bestFit="1" customWidth="1"/>
    <col min="8" max="8" width="13" bestFit="1" customWidth="1"/>
    <col min="9" max="9" width="11.7109375" bestFit="1" customWidth="1"/>
    <col min="10" max="13" width="12.42578125" bestFit="1" customWidth="1"/>
    <col min="14" max="14" width="13.140625" customWidth="1"/>
    <col min="15" max="15" width="13.140625" style="17" customWidth="1"/>
    <col min="16" max="16" width="12.7109375" style="17" bestFit="1" customWidth="1"/>
    <col min="17" max="16384" width="9.140625" style="17"/>
  </cols>
  <sheetData>
    <row r="1" spans="1:16" ht="20.25" customHeight="1" x14ac:dyDescent="0.2">
      <c r="A1" t="s">
        <v>845</v>
      </c>
    </row>
    <row r="2" spans="1:16" ht="20.25" customHeight="1" x14ac:dyDescent="0.2"/>
    <row r="3" spans="1:16" ht="50.25" customHeight="1" x14ac:dyDescent="0.2">
      <c r="A3" s="8" t="s">
        <v>752</v>
      </c>
      <c r="B3" s="8" t="s">
        <v>754</v>
      </c>
      <c r="C3" s="9" t="s">
        <v>755</v>
      </c>
      <c r="D3" s="9" t="s">
        <v>756</v>
      </c>
      <c r="E3" s="9" t="s">
        <v>758</v>
      </c>
      <c r="F3" s="9" t="s">
        <v>761</v>
      </c>
      <c r="G3" s="9" t="s">
        <v>762</v>
      </c>
      <c r="H3" s="9" t="s">
        <v>763</v>
      </c>
      <c r="I3" s="9" t="s">
        <v>764</v>
      </c>
      <c r="J3" s="9" t="s">
        <v>765</v>
      </c>
      <c r="K3" s="9" t="s">
        <v>766</v>
      </c>
      <c r="L3" s="9" t="s">
        <v>767</v>
      </c>
      <c r="M3" s="9" t="s">
        <v>768</v>
      </c>
      <c r="N3" s="9" t="s">
        <v>769</v>
      </c>
    </row>
    <row r="4" spans="1:16" ht="50.25" customHeight="1" x14ac:dyDescent="0.2">
      <c r="A4" s="69"/>
      <c r="B4" s="69" t="s">
        <v>835</v>
      </c>
      <c r="C4" s="67"/>
      <c r="D4" s="67"/>
      <c r="E4" s="67"/>
      <c r="F4" s="68">
        <f t="shared" ref="F4:N4" si="0">+F5+F86+F128</f>
        <v>14812144.729999999</v>
      </c>
      <c r="G4" s="68">
        <f t="shared" si="0"/>
        <v>11255370.995062498</v>
      </c>
      <c r="H4" s="68">
        <f t="shared" si="0"/>
        <v>3556773.7349374993</v>
      </c>
      <c r="I4" s="68">
        <f t="shared" si="0"/>
        <v>281085.05000000005</v>
      </c>
      <c r="J4" s="68">
        <f t="shared" si="0"/>
        <v>1668789.49</v>
      </c>
      <c r="K4" s="68">
        <f t="shared" si="0"/>
        <v>3851751.56</v>
      </c>
      <c r="L4" s="68">
        <f t="shared" si="0"/>
        <v>3462867.26</v>
      </c>
      <c r="M4" s="68">
        <f t="shared" si="0"/>
        <v>2985387.94</v>
      </c>
      <c r="N4" s="68">
        <f t="shared" si="0"/>
        <v>2562263.4300000002</v>
      </c>
      <c r="O4" s="36"/>
    </row>
    <row r="5" spans="1:16" ht="25.5" x14ac:dyDescent="0.2">
      <c r="A5" s="67"/>
      <c r="B5" s="67" t="s">
        <v>550</v>
      </c>
      <c r="C5" s="67" t="s">
        <v>551</v>
      </c>
      <c r="D5" s="67" t="s">
        <v>2</v>
      </c>
      <c r="E5" s="67"/>
      <c r="F5" s="68">
        <f>+F6+F37+F60+F81</f>
        <v>12764088.02</v>
      </c>
      <c r="G5" s="68">
        <f t="shared" ref="G5:N5" si="1">+G6+G37+G60+G81</f>
        <v>9573065.8550624996</v>
      </c>
      <c r="H5" s="68">
        <f t="shared" si="1"/>
        <v>3191022.1649374994</v>
      </c>
      <c r="I5" s="68">
        <f t="shared" si="1"/>
        <v>136857.91</v>
      </c>
      <c r="J5" s="68">
        <f t="shared" si="1"/>
        <v>1386881.66</v>
      </c>
      <c r="K5" s="68">
        <f t="shared" si="1"/>
        <v>3454565.35</v>
      </c>
      <c r="L5" s="68">
        <f t="shared" si="1"/>
        <v>3185682.26</v>
      </c>
      <c r="M5" s="68">
        <f t="shared" si="1"/>
        <v>2527237.41</v>
      </c>
      <c r="N5" s="68">
        <f t="shared" si="1"/>
        <v>2072863.4300000002</v>
      </c>
      <c r="O5" s="36"/>
    </row>
    <row r="6" spans="1:16" ht="25.5" x14ac:dyDescent="0.2">
      <c r="A6" s="67"/>
      <c r="B6" s="67" t="s">
        <v>552</v>
      </c>
      <c r="C6" s="67" t="s">
        <v>553</v>
      </c>
      <c r="D6" s="67" t="s">
        <v>5</v>
      </c>
      <c r="E6" s="67"/>
      <c r="F6" s="68">
        <f t="shared" ref="F6:M6" si="2">+F7+F17+F24+F27+F29+F31+F34</f>
        <v>6226632.0800000001</v>
      </c>
      <c r="G6" s="68">
        <f t="shared" si="2"/>
        <v>4669973.9999999991</v>
      </c>
      <c r="H6" s="68">
        <f t="shared" si="2"/>
        <v>1556658.0799999998</v>
      </c>
      <c r="I6" s="68">
        <f t="shared" si="2"/>
        <v>39063.440000000002</v>
      </c>
      <c r="J6" s="68">
        <f t="shared" si="2"/>
        <v>839509.57</v>
      </c>
      <c r="K6" s="68">
        <f t="shared" si="2"/>
        <v>2203921.92</v>
      </c>
      <c r="L6" s="68">
        <f t="shared" si="2"/>
        <v>1378636.49</v>
      </c>
      <c r="M6" s="68">
        <f t="shared" si="2"/>
        <v>911000.32000000018</v>
      </c>
      <c r="N6" s="68">
        <f>+N7+N17+N24+N27+N29+N31+N34</f>
        <v>854500.3400000002</v>
      </c>
    </row>
    <row r="7" spans="1:16" ht="51" x14ac:dyDescent="0.2">
      <c r="A7" s="19"/>
      <c r="B7" s="19" t="s">
        <v>554</v>
      </c>
      <c r="C7" s="19" t="s">
        <v>555</v>
      </c>
      <c r="D7" s="19" t="s">
        <v>8</v>
      </c>
      <c r="E7" s="19"/>
      <c r="F7" s="20">
        <f t="shared" ref="F7:N7" si="3">+F8+F9+F10+F11+F12+F13+F14+F15+F16</f>
        <v>1738076.51</v>
      </c>
      <c r="G7" s="20">
        <f t="shared" si="3"/>
        <v>1303557.3799999999</v>
      </c>
      <c r="H7" s="20">
        <f t="shared" si="3"/>
        <v>434519.13</v>
      </c>
      <c r="I7" s="20">
        <f t="shared" si="3"/>
        <v>4526.84</v>
      </c>
      <c r="J7" s="20">
        <f t="shared" si="3"/>
        <v>446298.5</v>
      </c>
      <c r="K7" s="20">
        <f t="shared" si="3"/>
        <v>652973.52999999991</v>
      </c>
      <c r="L7" s="20">
        <f t="shared" si="3"/>
        <v>401987.5</v>
      </c>
      <c r="M7" s="20">
        <f t="shared" si="3"/>
        <v>116145.07</v>
      </c>
      <c r="N7" s="20">
        <f t="shared" si="3"/>
        <v>116145.07</v>
      </c>
      <c r="P7" s="36"/>
    </row>
    <row r="8" spans="1:16" ht="76.5" x14ac:dyDescent="0.2">
      <c r="A8" s="10">
        <v>1</v>
      </c>
      <c r="B8" s="10" t="s">
        <v>556</v>
      </c>
      <c r="C8" s="10" t="s">
        <v>557</v>
      </c>
      <c r="D8" s="10" t="s">
        <v>11</v>
      </c>
      <c r="E8" s="10" t="s">
        <v>558</v>
      </c>
      <c r="F8" s="11">
        <f t="shared" ref="F8:F16" si="4">+J8+K8+L8+M8+N8+I8</f>
        <v>318122.36</v>
      </c>
      <c r="G8" s="11">
        <v>238591.77</v>
      </c>
      <c r="H8" s="11">
        <f t="shared" ref="H8:H16" si="5">+F8-G8</f>
        <v>79530.59</v>
      </c>
      <c r="I8" s="11"/>
      <c r="J8" s="11">
        <v>56042.15</v>
      </c>
      <c r="K8" s="11">
        <v>65520.07</v>
      </c>
      <c r="L8" s="58">
        <v>65520</v>
      </c>
      <c r="M8" s="58">
        <v>65520.07</v>
      </c>
      <c r="N8" s="58">
        <v>65520.07</v>
      </c>
    </row>
    <row r="9" spans="1:16" ht="38.25" x14ac:dyDescent="0.2">
      <c r="A9" s="10">
        <v>2</v>
      </c>
      <c r="B9" s="10" t="s">
        <v>559</v>
      </c>
      <c r="C9" s="10" t="s">
        <v>560</v>
      </c>
      <c r="D9" s="10" t="s">
        <v>11</v>
      </c>
      <c r="E9" s="10" t="s">
        <v>355</v>
      </c>
      <c r="F9" s="11">
        <f t="shared" si="4"/>
        <v>632225.07999999996</v>
      </c>
      <c r="G9" s="11">
        <v>474168.81</v>
      </c>
      <c r="H9" s="11">
        <f t="shared" si="5"/>
        <v>158056.26999999996</v>
      </c>
      <c r="I9" s="11"/>
      <c r="J9" s="11">
        <v>200597.58</v>
      </c>
      <c r="K9" s="11">
        <v>220785</v>
      </c>
      <c r="L9" s="59">
        <v>210842.5</v>
      </c>
      <c r="M9" s="58"/>
      <c r="N9" s="58"/>
    </row>
    <row r="10" spans="1:16" ht="76.5" x14ac:dyDescent="0.2">
      <c r="A10" s="10">
        <v>3</v>
      </c>
      <c r="B10" s="10" t="s">
        <v>561</v>
      </c>
      <c r="C10" s="10" t="s">
        <v>562</v>
      </c>
      <c r="D10" s="10" t="s">
        <v>11</v>
      </c>
      <c r="E10" s="10" t="s">
        <v>558</v>
      </c>
      <c r="F10" s="11">
        <f t="shared" si="4"/>
        <v>160284</v>
      </c>
      <c r="G10" s="11">
        <v>120213</v>
      </c>
      <c r="H10" s="11">
        <f t="shared" si="5"/>
        <v>40071</v>
      </c>
      <c r="I10" s="11"/>
      <c r="J10" s="37">
        <v>110284</v>
      </c>
      <c r="K10" s="37">
        <v>40000</v>
      </c>
      <c r="L10" s="58">
        <v>10000</v>
      </c>
      <c r="M10" s="58"/>
      <c r="N10" s="58"/>
    </row>
    <row r="11" spans="1:16" ht="38.25" x14ac:dyDescent="0.2">
      <c r="A11" s="10">
        <v>4</v>
      </c>
      <c r="B11" s="10" t="s">
        <v>563</v>
      </c>
      <c r="C11" s="10" t="s">
        <v>564</v>
      </c>
      <c r="D11" s="10" t="s">
        <v>11</v>
      </c>
      <c r="E11" s="10" t="s">
        <v>565</v>
      </c>
      <c r="F11" s="11">
        <f t="shared" si="4"/>
        <v>256249.99999999997</v>
      </c>
      <c r="G11" s="11">
        <v>192187.49999999997</v>
      </c>
      <c r="H11" s="11">
        <f t="shared" si="5"/>
        <v>64062.5</v>
      </c>
      <c r="I11" s="11"/>
      <c r="J11" s="11"/>
      <c r="K11" s="37">
        <v>256249.99999999997</v>
      </c>
      <c r="L11" s="58"/>
      <c r="M11" s="58"/>
      <c r="N11" s="58"/>
    </row>
    <row r="12" spans="1:16" ht="38.25" x14ac:dyDescent="0.2">
      <c r="A12" s="10">
        <v>5</v>
      </c>
      <c r="B12" s="10" t="s">
        <v>566</v>
      </c>
      <c r="C12" s="10" t="s">
        <v>567</v>
      </c>
      <c r="D12" s="10" t="s">
        <v>11</v>
      </c>
      <c r="E12" s="10" t="s">
        <v>565</v>
      </c>
      <c r="F12" s="11">
        <f t="shared" si="4"/>
        <v>65520.07</v>
      </c>
      <c r="G12" s="11">
        <v>49140.05</v>
      </c>
      <c r="H12" s="11">
        <f t="shared" si="5"/>
        <v>16380.019999999997</v>
      </c>
      <c r="I12" s="11"/>
      <c r="J12" s="11">
        <v>65520.07</v>
      </c>
      <c r="K12" s="11"/>
      <c r="L12" s="58"/>
      <c r="M12" s="58"/>
      <c r="N12" s="58"/>
    </row>
    <row r="13" spans="1:16" ht="76.5" x14ac:dyDescent="0.2">
      <c r="A13" s="10">
        <v>6</v>
      </c>
      <c r="B13" s="10" t="s">
        <v>568</v>
      </c>
      <c r="C13" s="10" t="s">
        <v>569</v>
      </c>
      <c r="D13" s="10" t="s">
        <v>11</v>
      </c>
      <c r="E13" s="10" t="s">
        <v>558</v>
      </c>
      <c r="F13" s="11">
        <f t="shared" si="4"/>
        <v>104175</v>
      </c>
      <c r="G13" s="11">
        <v>78131.25</v>
      </c>
      <c r="H13" s="11">
        <f t="shared" si="5"/>
        <v>26043.75</v>
      </c>
      <c r="I13" s="11">
        <v>4526.84</v>
      </c>
      <c r="J13" s="11">
        <v>13854.7</v>
      </c>
      <c r="K13" s="11">
        <v>8918.4599999999991</v>
      </c>
      <c r="L13" s="58">
        <v>25625</v>
      </c>
      <c r="M13" s="58">
        <v>25625</v>
      </c>
      <c r="N13" s="58">
        <v>25625</v>
      </c>
    </row>
    <row r="14" spans="1:16" ht="51" x14ac:dyDescent="0.2">
      <c r="A14" s="10">
        <v>7</v>
      </c>
      <c r="B14" s="10" t="s">
        <v>790</v>
      </c>
      <c r="C14" s="10" t="s">
        <v>791</v>
      </c>
      <c r="D14" s="10" t="s">
        <v>11</v>
      </c>
      <c r="E14" s="10" t="s">
        <v>565</v>
      </c>
      <c r="F14" s="11">
        <f t="shared" si="4"/>
        <v>61499.999999999993</v>
      </c>
      <c r="G14" s="11">
        <v>46124.999999999993</v>
      </c>
      <c r="H14" s="11">
        <f t="shared" si="5"/>
        <v>15375</v>
      </c>
      <c r="I14" s="11"/>
      <c r="J14" s="11"/>
      <c r="K14" s="37">
        <f>60000*1.025</f>
        <v>61499.999999999993</v>
      </c>
      <c r="L14" s="58"/>
      <c r="M14" s="58"/>
      <c r="N14" s="58"/>
    </row>
    <row r="15" spans="1:16" ht="76.5" x14ac:dyDescent="0.2">
      <c r="A15" s="10">
        <v>8</v>
      </c>
      <c r="B15" s="10" t="s">
        <v>814</v>
      </c>
      <c r="C15" s="10" t="s">
        <v>815</v>
      </c>
      <c r="D15" s="10" t="s">
        <v>11</v>
      </c>
      <c r="E15" s="10" t="s">
        <v>558</v>
      </c>
      <c r="F15" s="11">
        <f t="shared" si="4"/>
        <v>80000</v>
      </c>
      <c r="G15" s="11">
        <v>60000</v>
      </c>
      <c r="H15" s="11">
        <f t="shared" si="5"/>
        <v>20000</v>
      </c>
      <c r="I15" s="11"/>
      <c r="J15" s="11"/>
      <c r="K15" s="37"/>
      <c r="L15" s="58">
        <v>30000</v>
      </c>
      <c r="M15" s="58">
        <v>25000</v>
      </c>
      <c r="N15" s="58">
        <v>25000</v>
      </c>
    </row>
    <row r="16" spans="1:16" ht="38.25" x14ac:dyDescent="0.2">
      <c r="A16" s="10">
        <v>9</v>
      </c>
      <c r="B16" s="10" t="s">
        <v>816</v>
      </c>
      <c r="C16" s="10" t="s">
        <v>817</v>
      </c>
      <c r="D16" s="10" t="s">
        <v>11</v>
      </c>
      <c r="E16" s="10" t="s">
        <v>355</v>
      </c>
      <c r="F16" s="11">
        <f t="shared" si="4"/>
        <v>60000</v>
      </c>
      <c r="G16" s="11">
        <v>45000</v>
      </c>
      <c r="H16" s="11">
        <f t="shared" si="5"/>
        <v>15000</v>
      </c>
      <c r="I16" s="11"/>
      <c r="J16" s="11"/>
      <c r="K16" s="37"/>
      <c r="L16" s="58">
        <v>60000</v>
      </c>
      <c r="M16" s="58"/>
      <c r="N16" s="58"/>
    </row>
    <row r="17" spans="1:14" ht="51" x14ac:dyDescent="0.2">
      <c r="A17" s="19"/>
      <c r="B17" s="19" t="s">
        <v>570</v>
      </c>
      <c r="C17" s="19" t="s">
        <v>571</v>
      </c>
      <c r="D17" s="19" t="s">
        <v>8</v>
      </c>
      <c r="E17" s="19"/>
      <c r="F17" s="20">
        <f t="shared" ref="F17:N17" si="6">+F18+F19+F20+F21+F22+F23</f>
        <v>3361838.16</v>
      </c>
      <c r="G17" s="20">
        <f t="shared" si="6"/>
        <v>2521378.5999999996</v>
      </c>
      <c r="H17" s="20">
        <f t="shared" si="6"/>
        <v>840459.56</v>
      </c>
      <c r="I17" s="20">
        <f t="shared" si="6"/>
        <v>33661.660000000003</v>
      </c>
      <c r="J17" s="20">
        <f t="shared" si="6"/>
        <v>177863.41</v>
      </c>
      <c r="K17" s="20">
        <f t="shared" si="6"/>
        <v>1280826.3299999998</v>
      </c>
      <c r="L17" s="20">
        <f t="shared" si="6"/>
        <v>636495.58000000007</v>
      </c>
      <c r="M17" s="20">
        <f t="shared" si="6"/>
        <v>616495.58000000007</v>
      </c>
      <c r="N17" s="20">
        <f t="shared" si="6"/>
        <v>616495.60000000009</v>
      </c>
    </row>
    <row r="18" spans="1:14" ht="76.5" x14ac:dyDescent="0.2">
      <c r="A18" s="10">
        <v>10</v>
      </c>
      <c r="B18" s="10" t="s">
        <v>572</v>
      </c>
      <c r="C18" s="10" t="s">
        <v>573</v>
      </c>
      <c r="D18" s="10" t="s">
        <v>11</v>
      </c>
      <c r="E18" s="10" t="s">
        <v>558</v>
      </c>
      <c r="F18" s="11">
        <f t="shared" ref="F18:F23" si="7">+J18+K18+L18+M18+N18+I18</f>
        <v>1476250</v>
      </c>
      <c r="G18" s="11">
        <v>1107187.5</v>
      </c>
      <c r="H18" s="11">
        <f t="shared" ref="H18:H23" si="8">+F18-G18</f>
        <v>369062.5</v>
      </c>
      <c r="I18" s="11">
        <v>0</v>
      </c>
      <c r="J18" s="11">
        <v>0</v>
      </c>
      <c r="K18" s="37">
        <f>250000*1.025</f>
        <v>256249.99999999997</v>
      </c>
      <c r="L18" s="58">
        <v>420000</v>
      </c>
      <c r="M18" s="58">
        <v>400000</v>
      </c>
      <c r="N18" s="58">
        <v>400000</v>
      </c>
    </row>
    <row r="19" spans="1:14" ht="76.5" x14ac:dyDescent="0.2">
      <c r="A19" s="10">
        <v>11</v>
      </c>
      <c r="B19" s="10" t="s">
        <v>574</v>
      </c>
      <c r="C19" s="10" t="s">
        <v>575</v>
      </c>
      <c r="D19" s="10" t="s">
        <v>11</v>
      </c>
      <c r="E19" s="10" t="s">
        <v>558</v>
      </c>
      <c r="F19" s="11">
        <f t="shared" si="7"/>
        <v>360178.20000000007</v>
      </c>
      <c r="G19" s="11">
        <v>270133.65000000002</v>
      </c>
      <c r="H19" s="11">
        <f t="shared" si="8"/>
        <v>90044.550000000047</v>
      </c>
      <c r="I19" s="11"/>
      <c r="J19" s="11">
        <v>44064.37</v>
      </c>
      <c r="K19" s="61">
        <v>67833.740000000005</v>
      </c>
      <c r="L19" s="62">
        <v>82760.03</v>
      </c>
      <c r="M19" s="62">
        <v>82760.03</v>
      </c>
      <c r="N19" s="62">
        <v>82760.03</v>
      </c>
    </row>
    <row r="20" spans="1:14" ht="76.5" x14ac:dyDescent="0.2">
      <c r="A20" s="10">
        <v>12</v>
      </c>
      <c r="B20" s="10" t="s">
        <v>576</v>
      </c>
      <c r="C20" s="10" t="s">
        <v>577</v>
      </c>
      <c r="D20" s="10" t="s">
        <v>11</v>
      </c>
      <c r="E20" s="10" t="s">
        <v>558</v>
      </c>
      <c r="F20" s="11">
        <f t="shared" si="7"/>
        <v>652359.37</v>
      </c>
      <c r="G20" s="11">
        <v>489269.52</v>
      </c>
      <c r="H20" s="11">
        <f t="shared" si="8"/>
        <v>163089.84999999998</v>
      </c>
      <c r="I20" s="11">
        <v>29181.66</v>
      </c>
      <c r="J20" s="37">
        <v>124635.54</v>
      </c>
      <c r="K20" s="37">
        <v>124635.54</v>
      </c>
      <c r="L20" s="37">
        <v>124635.54</v>
      </c>
      <c r="M20" s="37">
        <v>124635.54</v>
      </c>
      <c r="N20" s="37">
        <v>124635.55</v>
      </c>
    </row>
    <row r="21" spans="1:14" ht="76.5" x14ac:dyDescent="0.2">
      <c r="A21" s="10">
        <v>13</v>
      </c>
      <c r="B21" s="10" t="s">
        <v>578</v>
      </c>
      <c r="C21" s="10" t="s">
        <v>579</v>
      </c>
      <c r="D21" s="10" t="s">
        <v>11</v>
      </c>
      <c r="E21" s="10" t="s">
        <v>558</v>
      </c>
      <c r="F21" s="11">
        <f t="shared" si="7"/>
        <v>54600.05</v>
      </c>
      <c r="G21" s="11">
        <v>40950.03</v>
      </c>
      <c r="H21" s="11">
        <f t="shared" si="8"/>
        <v>13650.020000000004</v>
      </c>
      <c r="I21" s="11"/>
      <c r="J21" s="11"/>
      <c r="K21" s="11">
        <v>54600.05</v>
      </c>
      <c r="L21" s="58"/>
      <c r="M21" s="58"/>
      <c r="N21" s="58"/>
    </row>
    <row r="22" spans="1:14" ht="76.5" x14ac:dyDescent="0.2">
      <c r="A22" s="10">
        <v>14</v>
      </c>
      <c r="B22" s="10" t="s">
        <v>580</v>
      </c>
      <c r="C22" s="10" t="s">
        <v>581</v>
      </c>
      <c r="D22" s="10" t="s">
        <v>11</v>
      </c>
      <c r="E22" s="10" t="s">
        <v>558</v>
      </c>
      <c r="F22" s="11">
        <f t="shared" si="7"/>
        <v>49700.540000000008</v>
      </c>
      <c r="G22" s="11">
        <v>37275.4</v>
      </c>
      <c r="H22" s="11">
        <f t="shared" si="8"/>
        <v>12425.140000000007</v>
      </c>
      <c r="I22" s="11">
        <v>4480</v>
      </c>
      <c r="J22" s="37">
        <v>9163.5</v>
      </c>
      <c r="K22" s="11">
        <v>8757.0000000000018</v>
      </c>
      <c r="L22" s="58">
        <v>9100.01</v>
      </c>
      <c r="M22" s="58">
        <v>9100.01</v>
      </c>
      <c r="N22" s="58">
        <v>9100.02</v>
      </c>
    </row>
    <row r="23" spans="1:14" ht="76.5" x14ac:dyDescent="0.2">
      <c r="A23" s="10">
        <v>15</v>
      </c>
      <c r="B23" s="10" t="s">
        <v>582</v>
      </c>
      <c r="C23" s="10" t="s">
        <v>583</v>
      </c>
      <c r="D23" s="10" t="s">
        <v>11</v>
      </c>
      <c r="E23" s="10" t="s">
        <v>558</v>
      </c>
      <c r="F23" s="11">
        <f t="shared" si="7"/>
        <v>768749.99999999988</v>
      </c>
      <c r="G23" s="11">
        <v>576562.49999999988</v>
      </c>
      <c r="H23" s="11">
        <f t="shared" si="8"/>
        <v>192187.5</v>
      </c>
      <c r="I23" s="11"/>
      <c r="J23" s="11"/>
      <c r="K23" s="37">
        <f>750000*1.025</f>
        <v>768749.99999999988</v>
      </c>
      <c r="L23" s="58"/>
      <c r="M23" s="58"/>
      <c r="N23" s="58"/>
    </row>
    <row r="24" spans="1:14" ht="38.25" x14ac:dyDescent="0.2">
      <c r="A24" s="19"/>
      <c r="B24" s="19" t="s">
        <v>584</v>
      </c>
      <c r="C24" s="19" t="s">
        <v>585</v>
      </c>
      <c r="D24" s="19" t="s">
        <v>8</v>
      </c>
      <c r="E24" s="19"/>
      <c r="F24" s="20">
        <f t="shared" ref="F24:N24" si="9">+F25+F26</f>
        <v>561014.9</v>
      </c>
      <c r="G24" s="20">
        <f t="shared" si="9"/>
        <v>420761.16000000003</v>
      </c>
      <c r="H24" s="20">
        <f t="shared" si="9"/>
        <v>140253.74000000002</v>
      </c>
      <c r="I24" s="20">
        <f t="shared" si="9"/>
        <v>0</v>
      </c>
      <c r="J24" s="20">
        <f t="shared" si="9"/>
        <v>97014.86</v>
      </c>
      <c r="K24" s="20">
        <f t="shared" si="9"/>
        <v>196400.04</v>
      </c>
      <c r="L24" s="20">
        <f t="shared" si="9"/>
        <v>117600</v>
      </c>
      <c r="M24" s="20">
        <f t="shared" si="9"/>
        <v>75000</v>
      </c>
      <c r="N24" s="20">
        <f t="shared" si="9"/>
        <v>75000</v>
      </c>
    </row>
    <row r="25" spans="1:14" ht="76.5" x14ac:dyDescent="0.2">
      <c r="A25" s="10">
        <v>16</v>
      </c>
      <c r="B25" s="10" t="s">
        <v>586</v>
      </c>
      <c r="C25" s="10" t="s">
        <v>587</v>
      </c>
      <c r="D25" s="10" t="s">
        <v>11</v>
      </c>
      <c r="E25" s="10" t="s">
        <v>558</v>
      </c>
      <c r="F25" s="11">
        <f>+J25+K25+L25+M25+N25+I25</f>
        <v>279926.53000000003</v>
      </c>
      <c r="G25" s="11">
        <v>209944.89</v>
      </c>
      <c r="H25" s="11">
        <f>+F25-G25</f>
        <v>69981.640000000014</v>
      </c>
      <c r="I25" s="11"/>
      <c r="J25" s="11">
        <v>33526.49</v>
      </c>
      <c r="K25" s="11">
        <v>46400.04</v>
      </c>
      <c r="L25" s="59">
        <v>50000</v>
      </c>
      <c r="M25" s="59">
        <v>75000</v>
      </c>
      <c r="N25" s="59">
        <v>75000</v>
      </c>
    </row>
    <row r="26" spans="1:14" ht="38.25" x14ac:dyDescent="0.2">
      <c r="A26" s="10">
        <v>17</v>
      </c>
      <c r="B26" s="10" t="s">
        <v>588</v>
      </c>
      <c r="C26" s="10" t="s">
        <v>589</v>
      </c>
      <c r="D26" s="10" t="s">
        <v>11</v>
      </c>
      <c r="E26" s="10" t="s">
        <v>355</v>
      </c>
      <c r="F26" s="11">
        <f>+J26+K26+L26+M26+N26+I26</f>
        <v>281088.37</v>
      </c>
      <c r="G26" s="11">
        <v>210816.27</v>
      </c>
      <c r="H26" s="11">
        <f>+F26-G26</f>
        <v>70272.100000000006</v>
      </c>
      <c r="I26" s="11"/>
      <c r="J26" s="11">
        <v>63488.37</v>
      </c>
      <c r="K26" s="11">
        <v>150000</v>
      </c>
      <c r="L26" s="63">
        <v>67600</v>
      </c>
      <c r="M26" s="58"/>
      <c r="N26" s="58"/>
    </row>
    <row r="27" spans="1:14" ht="63.75" x14ac:dyDescent="0.2">
      <c r="A27" s="19"/>
      <c r="B27" s="19" t="s">
        <v>590</v>
      </c>
      <c r="C27" s="19" t="s">
        <v>591</v>
      </c>
      <c r="D27" s="19" t="s">
        <v>8</v>
      </c>
      <c r="E27" s="19"/>
      <c r="F27" s="20">
        <f>+F28</f>
        <v>43963.25</v>
      </c>
      <c r="G27" s="20">
        <f t="shared" ref="G27:L27" si="10">+G28</f>
        <v>32972.43</v>
      </c>
      <c r="H27" s="20">
        <f t="shared" si="10"/>
        <v>10990.82</v>
      </c>
      <c r="I27" s="20">
        <f t="shared" si="10"/>
        <v>0</v>
      </c>
      <c r="J27" s="20">
        <f t="shared" si="10"/>
        <v>7563.23</v>
      </c>
      <c r="K27" s="20">
        <f t="shared" si="10"/>
        <v>18200.02</v>
      </c>
      <c r="L27" s="20">
        <f t="shared" si="10"/>
        <v>18200</v>
      </c>
      <c r="M27" s="20">
        <v>0</v>
      </c>
      <c r="N27" s="20">
        <v>0</v>
      </c>
    </row>
    <row r="28" spans="1:14" ht="76.5" x14ac:dyDescent="0.2">
      <c r="A28" s="10">
        <v>18</v>
      </c>
      <c r="B28" s="10" t="s">
        <v>592</v>
      </c>
      <c r="C28" s="10" t="s">
        <v>593</v>
      </c>
      <c r="D28" s="10" t="s">
        <v>11</v>
      </c>
      <c r="E28" s="10" t="s">
        <v>558</v>
      </c>
      <c r="F28" s="11">
        <f>+J28+K28+L28+M28+N28+I28</f>
        <v>43963.25</v>
      </c>
      <c r="G28" s="11">
        <v>32972.43</v>
      </c>
      <c r="H28" s="11">
        <f>+F28-G28</f>
        <v>10990.82</v>
      </c>
      <c r="I28" s="11">
        <v>0</v>
      </c>
      <c r="J28" s="11">
        <v>7563.23</v>
      </c>
      <c r="K28" s="11">
        <v>18200.02</v>
      </c>
      <c r="L28" s="11">
        <v>18200</v>
      </c>
      <c r="M28" s="58"/>
      <c r="N28" s="58"/>
    </row>
    <row r="29" spans="1:14" ht="51" x14ac:dyDescent="0.2">
      <c r="A29" s="19"/>
      <c r="B29" s="19" t="s">
        <v>594</v>
      </c>
      <c r="C29" s="19" t="s">
        <v>595</v>
      </c>
      <c r="D29" s="19" t="s">
        <v>8</v>
      </c>
      <c r="E29" s="19"/>
      <c r="F29" s="20">
        <f t="shared" ref="F29:K29" si="11">+F30</f>
        <v>52093.560000000005</v>
      </c>
      <c r="G29" s="20">
        <f t="shared" si="11"/>
        <v>39070.160000000003</v>
      </c>
      <c r="H29" s="20">
        <f t="shared" si="11"/>
        <v>13023.400000000001</v>
      </c>
      <c r="I29" s="20">
        <f t="shared" si="11"/>
        <v>874.94</v>
      </c>
      <c r="J29" s="20">
        <f t="shared" si="11"/>
        <v>6889.62</v>
      </c>
      <c r="K29" s="20">
        <f t="shared" si="11"/>
        <v>44329</v>
      </c>
      <c r="L29" s="20">
        <v>0</v>
      </c>
      <c r="M29" s="20">
        <v>0</v>
      </c>
      <c r="N29" s="20">
        <v>0</v>
      </c>
    </row>
    <row r="30" spans="1:14" ht="76.5" x14ac:dyDescent="0.2">
      <c r="A30" s="10">
        <v>19</v>
      </c>
      <c r="B30" s="10" t="s">
        <v>596</v>
      </c>
      <c r="C30" s="10" t="s">
        <v>597</v>
      </c>
      <c r="D30" s="10" t="s">
        <v>11</v>
      </c>
      <c r="E30" s="10" t="s">
        <v>558</v>
      </c>
      <c r="F30" s="11">
        <f>+J30+K30+L30+M30+N30+I30</f>
        <v>52093.560000000005</v>
      </c>
      <c r="G30" s="11">
        <v>39070.160000000003</v>
      </c>
      <c r="H30" s="11">
        <f>+F30-G30</f>
        <v>13023.400000000001</v>
      </c>
      <c r="I30" s="11">
        <v>874.94</v>
      </c>
      <c r="J30" s="11">
        <v>6889.62</v>
      </c>
      <c r="K30" s="11">
        <v>44329</v>
      </c>
      <c r="L30" s="58"/>
      <c r="M30" s="58"/>
      <c r="N30" s="58"/>
    </row>
    <row r="31" spans="1:14" ht="54" customHeight="1" x14ac:dyDescent="0.2">
      <c r="A31" s="19"/>
      <c r="B31" s="19" t="s">
        <v>598</v>
      </c>
      <c r="C31" s="19" t="s">
        <v>599</v>
      </c>
      <c r="D31" s="19" t="s">
        <v>8</v>
      </c>
      <c r="E31" s="19"/>
      <c r="F31" s="20">
        <f t="shared" ref="F31:N31" si="12">+F32+F33</f>
        <v>249645.7</v>
      </c>
      <c r="G31" s="20">
        <f t="shared" si="12"/>
        <v>187234.27</v>
      </c>
      <c r="H31" s="20">
        <f t="shared" si="12"/>
        <v>62411.430000000022</v>
      </c>
      <c r="I31" s="20">
        <f t="shared" si="12"/>
        <v>0</v>
      </c>
      <c r="J31" s="20">
        <f t="shared" si="12"/>
        <v>103879.95</v>
      </c>
      <c r="K31" s="20">
        <f t="shared" si="12"/>
        <v>11193</v>
      </c>
      <c r="L31" s="20">
        <f t="shared" si="12"/>
        <v>112186.75</v>
      </c>
      <c r="M31" s="20">
        <f t="shared" si="12"/>
        <v>11193</v>
      </c>
      <c r="N31" s="20">
        <f t="shared" si="12"/>
        <v>11193</v>
      </c>
    </row>
    <row r="32" spans="1:14" ht="51" x14ac:dyDescent="0.2">
      <c r="A32" s="10">
        <v>20</v>
      </c>
      <c r="B32" s="10" t="s">
        <v>600</v>
      </c>
      <c r="C32" s="10" t="s">
        <v>601</v>
      </c>
      <c r="D32" s="10" t="s">
        <v>11</v>
      </c>
      <c r="E32" s="10" t="s">
        <v>602</v>
      </c>
      <c r="F32" s="11">
        <f>+J32+K32+L32+M32+N32+I32</f>
        <v>193680.7</v>
      </c>
      <c r="G32" s="11">
        <v>145260.51999999999</v>
      </c>
      <c r="H32" s="11">
        <f>+F32-G32</f>
        <v>48420.180000000022</v>
      </c>
      <c r="I32" s="11">
        <v>0</v>
      </c>
      <c r="J32" s="11">
        <v>93680.7</v>
      </c>
      <c r="K32" s="11">
        <v>0</v>
      </c>
      <c r="L32" s="11">
        <v>100000</v>
      </c>
      <c r="M32" s="60"/>
      <c r="N32" s="58"/>
    </row>
    <row r="33" spans="1:14" ht="51" x14ac:dyDescent="0.2">
      <c r="A33" s="10">
        <v>21</v>
      </c>
      <c r="B33" s="10" t="s">
        <v>603</v>
      </c>
      <c r="C33" s="10" t="s">
        <v>604</v>
      </c>
      <c r="D33" s="10" t="s">
        <v>11</v>
      </c>
      <c r="E33" s="10" t="s">
        <v>602</v>
      </c>
      <c r="F33" s="11">
        <f>+J33+K33+L33+M33+N33+I33</f>
        <v>55965</v>
      </c>
      <c r="G33" s="11">
        <v>41973.75</v>
      </c>
      <c r="H33" s="11">
        <f>+F33-G33</f>
        <v>13991.25</v>
      </c>
      <c r="I33" s="11"/>
      <c r="J33" s="11">
        <v>10199.25</v>
      </c>
      <c r="K33" s="11">
        <v>11193</v>
      </c>
      <c r="L33" s="58">
        <v>12186.75</v>
      </c>
      <c r="M33" s="58">
        <v>11193</v>
      </c>
      <c r="N33" s="58">
        <v>11193</v>
      </c>
    </row>
    <row r="34" spans="1:14" ht="54" customHeight="1" x14ac:dyDescent="0.2">
      <c r="A34" s="19" t="s">
        <v>789</v>
      </c>
      <c r="B34" s="19" t="s">
        <v>805</v>
      </c>
      <c r="C34" s="19" t="s">
        <v>806</v>
      </c>
      <c r="D34" s="19" t="s">
        <v>8</v>
      </c>
      <c r="E34" s="19"/>
      <c r="F34" s="20">
        <f>+F35+F36</f>
        <v>220000</v>
      </c>
      <c r="G34" s="20">
        <f t="shared" ref="G34:N34" si="13">+G35+G36</f>
        <v>165000</v>
      </c>
      <c r="H34" s="20">
        <f t="shared" si="13"/>
        <v>55000</v>
      </c>
      <c r="I34" s="20">
        <f t="shared" si="13"/>
        <v>0</v>
      </c>
      <c r="J34" s="20">
        <f t="shared" si="13"/>
        <v>0</v>
      </c>
      <c r="K34" s="20">
        <f t="shared" si="13"/>
        <v>0</v>
      </c>
      <c r="L34" s="20">
        <f t="shared" si="13"/>
        <v>92166.66</v>
      </c>
      <c r="M34" s="20">
        <f t="shared" si="13"/>
        <v>92166.67</v>
      </c>
      <c r="N34" s="20">
        <f t="shared" si="13"/>
        <v>35666.67</v>
      </c>
    </row>
    <row r="35" spans="1:14" ht="76.5" x14ac:dyDescent="0.2">
      <c r="A35" s="10">
        <v>22</v>
      </c>
      <c r="B35" s="10" t="s">
        <v>807</v>
      </c>
      <c r="C35" s="10" t="s">
        <v>806</v>
      </c>
      <c r="D35" s="10" t="s">
        <v>11</v>
      </c>
      <c r="E35" s="10" t="s">
        <v>558</v>
      </c>
      <c r="F35" s="11">
        <v>107000</v>
      </c>
      <c r="G35" s="11">
        <v>80250</v>
      </c>
      <c r="H35" s="11">
        <f>+F35-G35</f>
        <v>26750</v>
      </c>
      <c r="I35" s="11">
        <v>0</v>
      </c>
      <c r="J35" s="11">
        <v>0</v>
      </c>
      <c r="K35" s="11">
        <v>0</v>
      </c>
      <c r="L35" s="11">
        <v>35666.660000000003</v>
      </c>
      <c r="M35" s="11">
        <v>35666.67</v>
      </c>
      <c r="N35" s="11">
        <v>35666.67</v>
      </c>
    </row>
    <row r="36" spans="1:14" ht="76.5" x14ac:dyDescent="0.2">
      <c r="A36" s="10">
        <v>23</v>
      </c>
      <c r="B36" s="10" t="s">
        <v>808</v>
      </c>
      <c r="C36" s="10" t="s">
        <v>809</v>
      </c>
      <c r="D36" s="10" t="s">
        <v>11</v>
      </c>
      <c r="E36" s="10" t="s">
        <v>558</v>
      </c>
      <c r="F36" s="11">
        <v>113000</v>
      </c>
      <c r="G36" s="11">
        <v>84750</v>
      </c>
      <c r="H36" s="11">
        <f>+F36-G36</f>
        <v>28250</v>
      </c>
      <c r="I36" s="11">
        <v>0</v>
      </c>
      <c r="J36" s="11">
        <v>0</v>
      </c>
      <c r="K36" s="11">
        <v>0</v>
      </c>
      <c r="L36" s="11">
        <v>56500</v>
      </c>
      <c r="M36" s="11">
        <v>56500</v>
      </c>
      <c r="N36" s="11">
        <v>0</v>
      </c>
    </row>
    <row r="37" spans="1:14" ht="25.5" x14ac:dyDescent="0.2">
      <c r="A37" s="67"/>
      <c r="B37" s="67" t="s">
        <v>605</v>
      </c>
      <c r="C37" s="67" t="s">
        <v>606</v>
      </c>
      <c r="D37" s="67" t="s">
        <v>5</v>
      </c>
      <c r="E37" s="67"/>
      <c r="F37" s="68">
        <f t="shared" ref="F37:N37" si="14">+F38+F42+F44+F46+F50+F54+F52+F56+F58</f>
        <v>4509290.99</v>
      </c>
      <c r="G37" s="68">
        <f t="shared" si="14"/>
        <v>3381968.22</v>
      </c>
      <c r="H37" s="68">
        <f t="shared" si="14"/>
        <v>1127322.77</v>
      </c>
      <c r="I37" s="68">
        <f t="shared" si="14"/>
        <v>73239.929999999993</v>
      </c>
      <c r="J37" s="68">
        <f t="shared" si="14"/>
        <v>323458.64</v>
      </c>
      <c r="K37" s="68">
        <f t="shared" si="14"/>
        <v>945654.33000000007</v>
      </c>
      <c r="L37" s="68">
        <f t="shared" si="14"/>
        <v>1360797.03</v>
      </c>
      <c r="M37" s="68">
        <f t="shared" si="14"/>
        <v>1102007.53</v>
      </c>
      <c r="N37" s="68">
        <f t="shared" si="14"/>
        <v>704133.53</v>
      </c>
    </row>
    <row r="38" spans="1:14" ht="51" x14ac:dyDescent="0.2">
      <c r="A38" s="19"/>
      <c r="B38" s="19" t="s">
        <v>607</v>
      </c>
      <c r="C38" s="19" t="s">
        <v>608</v>
      </c>
      <c r="D38" s="19" t="s">
        <v>8</v>
      </c>
      <c r="E38" s="19"/>
      <c r="F38" s="20">
        <f t="shared" ref="F38:N38" si="15">+F39+F40+F41</f>
        <v>1157527.92</v>
      </c>
      <c r="G38" s="20">
        <f t="shared" si="15"/>
        <v>868145.92999999993</v>
      </c>
      <c r="H38" s="20">
        <f t="shared" si="15"/>
        <v>289381.99</v>
      </c>
      <c r="I38" s="20">
        <f t="shared" si="15"/>
        <v>60346.68</v>
      </c>
      <c r="J38" s="20">
        <f t="shared" si="15"/>
        <v>120261.82</v>
      </c>
      <c r="K38" s="20">
        <f t="shared" si="15"/>
        <v>237994.42</v>
      </c>
      <c r="L38" s="20">
        <f t="shared" si="15"/>
        <v>246225</v>
      </c>
      <c r="M38" s="20">
        <f t="shared" si="15"/>
        <v>246350</v>
      </c>
      <c r="N38" s="20">
        <f t="shared" si="15"/>
        <v>246350</v>
      </c>
    </row>
    <row r="39" spans="1:14" ht="76.5" x14ac:dyDescent="0.2">
      <c r="A39" s="10">
        <v>24</v>
      </c>
      <c r="B39" s="10" t="s">
        <v>609</v>
      </c>
      <c r="C39" s="10" t="s">
        <v>610</v>
      </c>
      <c r="D39" s="10" t="s">
        <v>11</v>
      </c>
      <c r="E39" s="10" t="s">
        <v>558</v>
      </c>
      <c r="F39" s="11">
        <f>+J39+K39+L39+M39+N39+I39</f>
        <v>958229.46</v>
      </c>
      <c r="G39" s="11">
        <v>718672.09</v>
      </c>
      <c r="H39" s="11">
        <f>+F39-G39</f>
        <v>239557.37</v>
      </c>
      <c r="I39" s="11">
        <v>58959.01</v>
      </c>
      <c r="J39" s="37">
        <v>101686.03</v>
      </c>
      <c r="K39" s="11">
        <v>192584.42</v>
      </c>
      <c r="L39" s="58">
        <v>205000</v>
      </c>
      <c r="M39" s="58">
        <v>200000</v>
      </c>
      <c r="N39" s="58">
        <v>200000</v>
      </c>
    </row>
    <row r="40" spans="1:14" ht="76.5" x14ac:dyDescent="0.2">
      <c r="A40" s="10">
        <v>25</v>
      </c>
      <c r="B40" s="10" t="s">
        <v>611</v>
      </c>
      <c r="C40" s="10" t="s">
        <v>612</v>
      </c>
      <c r="D40" s="10" t="s">
        <v>11</v>
      </c>
      <c r="E40" s="10" t="s">
        <v>558</v>
      </c>
      <c r="F40" s="11">
        <f>+J40+K40+L40+M40+N40+I40</f>
        <v>136898.46000000002</v>
      </c>
      <c r="G40" s="11">
        <v>102673.84</v>
      </c>
      <c r="H40" s="11">
        <f>+F40-G40</f>
        <v>34224.620000000024</v>
      </c>
      <c r="I40" s="11">
        <v>1387.67</v>
      </c>
      <c r="J40" s="11">
        <v>18575.79</v>
      </c>
      <c r="K40" s="37">
        <v>29810</v>
      </c>
      <c r="L40" s="58">
        <v>25625</v>
      </c>
      <c r="M40" s="58">
        <v>30750</v>
      </c>
      <c r="N40" s="58">
        <v>30750</v>
      </c>
    </row>
    <row r="41" spans="1:14" ht="76.5" x14ac:dyDescent="0.2">
      <c r="A41" s="38">
        <v>26</v>
      </c>
      <c r="B41" s="38" t="s">
        <v>613</v>
      </c>
      <c r="C41" s="38" t="s">
        <v>614</v>
      </c>
      <c r="D41" s="38" t="s">
        <v>11</v>
      </c>
      <c r="E41" s="38" t="s">
        <v>558</v>
      </c>
      <c r="F41" s="37">
        <f>+J41+K41+L41+M41+N41+I41</f>
        <v>62400</v>
      </c>
      <c r="G41" s="11">
        <v>46800</v>
      </c>
      <c r="H41" s="11">
        <f>+F41-G41</f>
        <v>15600</v>
      </c>
      <c r="I41" s="37"/>
      <c r="J41" s="37"/>
      <c r="K41" s="37">
        <v>15600</v>
      </c>
      <c r="L41" s="59">
        <v>15600</v>
      </c>
      <c r="M41" s="59">
        <v>15600</v>
      </c>
      <c r="N41" s="59">
        <v>15600</v>
      </c>
    </row>
    <row r="42" spans="1:14" ht="38.25" x14ac:dyDescent="0.2">
      <c r="A42" s="19"/>
      <c r="B42" s="19" t="s">
        <v>615</v>
      </c>
      <c r="C42" s="19" t="s">
        <v>818</v>
      </c>
      <c r="D42" s="19" t="s">
        <v>8</v>
      </c>
      <c r="E42" s="19"/>
      <c r="F42" s="20">
        <f>+F43</f>
        <v>600000</v>
      </c>
      <c r="G42" s="20">
        <f t="shared" ref="G42:N42" si="16">+G43</f>
        <v>450000</v>
      </c>
      <c r="H42" s="20">
        <f t="shared" si="16"/>
        <v>150000</v>
      </c>
      <c r="I42" s="20">
        <f t="shared" si="16"/>
        <v>0</v>
      </c>
      <c r="J42" s="20">
        <f t="shared" si="16"/>
        <v>120000</v>
      </c>
      <c r="K42" s="20">
        <f t="shared" si="16"/>
        <v>120000</v>
      </c>
      <c r="L42" s="20">
        <f t="shared" si="16"/>
        <v>120000</v>
      </c>
      <c r="M42" s="20">
        <f t="shared" si="16"/>
        <v>120000</v>
      </c>
      <c r="N42" s="20">
        <f t="shared" si="16"/>
        <v>120000</v>
      </c>
    </row>
    <row r="43" spans="1:14" ht="76.5" x14ac:dyDescent="0.2">
      <c r="A43" s="10">
        <v>27</v>
      </c>
      <c r="B43" s="10" t="s">
        <v>616</v>
      </c>
      <c r="C43" s="10" t="s">
        <v>617</v>
      </c>
      <c r="D43" s="10" t="s">
        <v>11</v>
      </c>
      <c r="E43" s="10" t="s">
        <v>558</v>
      </c>
      <c r="F43" s="11">
        <f>+J43+K43+L43+M43+N43+I43</f>
        <v>600000</v>
      </c>
      <c r="G43" s="11">
        <f>0.75*F43</f>
        <v>450000</v>
      </c>
      <c r="H43" s="11">
        <f>+F43-G43</f>
        <v>150000</v>
      </c>
      <c r="I43" s="11"/>
      <c r="J43" s="11">
        <v>120000</v>
      </c>
      <c r="K43" s="11">
        <v>120000</v>
      </c>
      <c r="L43" s="58">
        <v>120000</v>
      </c>
      <c r="M43" s="58">
        <v>120000</v>
      </c>
      <c r="N43" s="58">
        <v>120000</v>
      </c>
    </row>
    <row r="44" spans="1:14" ht="51" x14ac:dyDescent="0.2">
      <c r="A44" s="19"/>
      <c r="B44" s="19" t="s">
        <v>618</v>
      </c>
      <c r="C44" s="19" t="s">
        <v>619</v>
      </c>
      <c r="D44" s="19" t="s">
        <v>8</v>
      </c>
      <c r="E44" s="19"/>
      <c r="F44" s="20">
        <f>+F45</f>
        <v>54600</v>
      </c>
      <c r="G44" s="20">
        <f t="shared" ref="G44:N44" si="17">+G45</f>
        <v>40950</v>
      </c>
      <c r="H44" s="20">
        <f t="shared" si="17"/>
        <v>13650</v>
      </c>
      <c r="I44" s="20">
        <f t="shared" si="17"/>
        <v>6222.49</v>
      </c>
      <c r="J44" s="20">
        <f t="shared" si="17"/>
        <v>23826.9</v>
      </c>
      <c r="K44" s="20">
        <f t="shared" si="17"/>
        <v>24550.61</v>
      </c>
      <c r="L44" s="20">
        <f t="shared" si="17"/>
        <v>0</v>
      </c>
      <c r="M44" s="20">
        <f t="shared" si="17"/>
        <v>0</v>
      </c>
      <c r="N44" s="20">
        <f t="shared" si="17"/>
        <v>0</v>
      </c>
    </row>
    <row r="45" spans="1:14" ht="38.25" x14ac:dyDescent="0.2">
      <c r="A45" s="10">
        <v>28</v>
      </c>
      <c r="B45" s="10" t="s">
        <v>620</v>
      </c>
      <c r="C45" s="10" t="s">
        <v>621</v>
      </c>
      <c r="D45" s="10" t="s">
        <v>11</v>
      </c>
      <c r="E45" s="10" t="s">
        <v>355</v>
      </c>
      <c r="F45" s="11">
        <f>+J45+K45+L45+M45+N45+I45</f>
        <v>54600</v>
      </c>
      <c r="G45" s="11">
        <v>40950</v>
      </c>
      <c r="H45" s="11">
        <f>+F45-G45</f>
        <v>13650</v>
      </c>
      <c r="I45" s="11">
        <v>6222.49</v>
      </c>
      <c r="J45" s="11">
        <v>23826.9</v>
      </c>
      <c r="K45" s="37">
        <v>24550.61</v>
      </c>
      <c r="L45" s="58"/>
      <c r="M45" s="58"/>
      <c r="N45" s="58"/>
    </row>
    <row r="46" spans="1:14" ht="51" x14ac:dyDescent="0.2">
      <c r="A46" s="19"/>
      <c r="B46" s="19" t="s">
        <v>622</v>
      </c>
      <c r="C46" s="19" t="s">
        <v>623</v>
      </c>
      <c r="D46" s="19" t="s">
        <v>8</v>
      </c>
      <c r="E46" s="19"/>
      <c r="F46" s="20">
        <f t="shared" ref="F46:N46" si="18">+F47+F48+F49</f>
        <v>840905.97</v>
      </c>
      <c r="G46" s="20">
        <f t="shared" si="18"/>
        <v>630679.47</v>
      </c>
      <c r="H46" s="20">
        <f t="shared" si="18"/>
        <v>210226.5</v>
      </c>
      <c r="I46" s="20">
        <f t="shared" si="18"/>
        <v>0</v>
      </c>
      <c r="J46" s="20">
        <f t="shared" si="18"/>
        <v>40554.699999999997</v>
      </c>
      <c r="K46" s="20">
        <f t="shared" si="18"/>
        <v>534444.27</v>
      </c>
      <c r="L46" s="20">
        <f t="shared" si="18"/>
        <v>265907</v>
      </c>
      <c r="M46" s="20">
        <f t="shared" si="18"/>
        <v>0</v>
      </c>
      <c r="N46" s="20">
        <f t="shared" si="18"/>
        <v>0</v>
      </c>
    </row>
    <row r="47" spans="1:14" ht="38.25" x14ac:dyDescent="0.2">
      <c r="A47" s="10">
        <v>29</v>
      </c>
      <c r="B47" s="10" t="s">
        <v>624</v>
      </c>
      <c r="C47" s="10" t="s">
        <v>625</v>
      </c>
      <c r="D47" s="10" t="s">
        <v>11</v>
      </c>
      <c r="E47" s="10" t="s">
        <v>355</v>
      </c>
      <c r="F47" s="11">
        <f>+J47+K47+L47+M47+N47+I47</f>
        <v>99754.7</v>
      </c>
      <c r="G47" s="11">
        <v>74816.02</v>
      </c>
      <c r="H47" s="11">
        <f>+F47-G47</f>
        <v>24938.679999999993</v>
      </c>
      <c r="I47" s="11"/>
      <c r="J47" s="11">
        <v>40554.699999999997</v>
      </c>
      <c r="K47" s="37">
        <v>59200</v>
      </c>
      <c r="L47" s="58"/>
      <c r="M47" s="58"/>
      <c r="N47" s="58"/>
    </row>
    <row r="48" spans="1:14" ht="38.25" x14ac:dyDescent="0.2">
      <c r="A48" s="10">
        <v>30</v>
      </c>
      <c r="B48" s="10" t="s">
        <v>626</v>
      </c>
      <c r="C48" s="10" t="s">
        <v>627</v>
      </c>
      <c r="D48" s="10" t="s">
        <v>11</v>
      </c>
      <c r="E48" s="10" t="s">
        <v>355</v>
      </c>
      <c r="F48" s="11">
        <f>+J48+K48+L48+M48+N48+I48</f>
        <v>468151</v>
      </c>
      <c r="G48" s="11">
        <v>351113.25</v>
      </c>
      <c r="H48" s="11">
        <f>+F48-G48</f>
        <v>117037.75</v>
      </c>
      <c r="I48" s="11"/>
      <c r="J48" s="11"/>
      <c r="K48" s="37">
        <v>202244</v>
      </c>
      <c r="L48" s="58">
        <v>265907</v>
      </c>
      <c r="M48" s="58"/>
      <c r="N48" s="58"/>
    </row>
    <row r="49" spans="1:14" ht="38.25" x14ac:dyDescent="0.2">
      <c r="A49" s="10">
        <v>31</v>
      </c>
      <c r="B49" s="10" t="s">
        <v>628</v>
      </c>
      <c r="C49" s="10" t="s">
        <v>629</v>
      </c>
      <c r="D49" s="10" t="s">
        <v>11</v>
      </c>
      <c r="E49" s="10" t="s">
        <v>355</v>
      </c>
      <c r="F49" s="11">
        <f>+J49+K49+L49+M49+N49+I49</f>
        <v>273000.27</v>
      </c>
      <c r="G49" s="11">
        <v>204750.2</v>
      </c>
      <c r="H49" s="11">
        <f>+F49-G49</f>
        <v>68250.070000000007</v>
      </c>
      <c r="I49" s="11"/>
      <c r="J49" s="11"/>
      <c r="K49" s="37">
        <v>273000.27</v>
      </c>
      <c r="L49" s="58"/>
      <c r="M49" s="58"/>
      <c r="N49" s="58"/>
    </row>
    <row r="50" spans="1:14" ht="51" x14ac:dyDescent="0.2">
      <c r="A50" s="19"/>
      <c r="B50" s="19" t="s">
        <v>630</v>
      </c>
      <c r="C50" s="19" t="s">
        <v>631</v>
      </c>
      <c r="D50" s="19" t="s">
        <v>8</v>
      </c>
      <c r="E50" s="19"/>
      <c r="F50" s="20">
        <f>+F51</f>
        <v>31543.47</v>
      </c>
      <c r="G50" s="20">
        <f t="shared" ref="G50:N50" si="19">+G51</f>
        <v>23657.599999999999</v>
      </c>
      <c r="H50" s="20">
        <f t="shared" si="19"/>
        <v>7885.8700000000026</v>
      </c>
      <c r="I50" s="20">
        <f t="shared" si="19"/>
        <v>0</v>
      </c>
      <c r="J50" s="20">
        <f t="shared" si="19"/>
        <v>4243.43</v>
      </c>
      <c r="K50" s="20">
        <f t="shared" si="19"/>
        <v>6825.01</v>
      </c>
      <c r="L50" s="20">
        <f t="shared" si="19"/>
        <v>6825.01</v>
      </c>
      <c r="M50" s="20">
        <f t="shared" si="19"/>
        <v>6825.01</v>
      </c>
      <c r="N50" s="20">
        <f t="shared" si="19"/>
        <v>6825.01</v>
      </c>
    </row>
    <row r="51" spans="1:14" ht="76.5" x14ac:dyDescent="0.2">
      <c r="A51" s="10">
        <v>32</v>
      </c>
      <c r="B51" s="10" t="s">
        <v>632</v>
      </c>
      <c r="C51" s="10" t="s">
        <v>633</v>
      </c>
      <c r="D51" s="10" t="s">
        <v>11</v>
      </c>
      <c r="E51" s="10" t="s">
        <v>558</v>
      </c>
      <c r="F51" s="11">
        <f>+J51+K51+L51+M51+N51+I51</f>
        <v>31543.47</v>
      </c>
      <c r="G51" s="11">
        <v>23657.599999999999</v>
      </c>
      <c r="H51" s="11">
        <f>+F51-G51</f>
        <v>7885.8700000000026</v>
      </c>
      <c r="I51" s="11"/>
      <c r="J51" s="11">
        <v>4243.43</v>
      </c>
      <c r="K51" s="11">
        <v>6825.01</v>
      </c>
      <c r="L51" s="58">
        <v>6825.01</v>
      </c>
      <c r="M51" s="58">
        <v>6825.01</v>
      </c>
      <c r="N51" s="58">
        <v>6825.01</v>
      </c>
    </row>
    <row r="52" spans="1:14" ht="51" x14ac:dyDescent="0.2">
      <c r="A52" s="19"/>
      <c r="B52" s="19" t="s">
        <v>634</v>
      </c>
      <c r="C52" s="19" t="s">
        <v>635</v>
      </c>
      <c r="D52" s="19" t="s">
        <v>8</v>
      </c>
      <c r="E52" s="19"/>
      <c r="F52" s="20">
        <f>+F53</f>
        <v>108602.63</v>
      </c>
      <c r="G52" s="20">
        <f t="shared" ref="G52:N52" si="20">+G53</f>
        <v>81451.97</v>
      </c>
      <c r="H52" s="20">
        <f t="shared" si="20"/>
        <v>27150.66</v>
      </c>
      <c r="I52" s="20">
        <f t="shared" si="20"/>
        <v>6670.76</v>
      </c>
      <c r="J52" s="20">
        <f t="shared" si="20"/>
        <v>14571.79</v>
      </c>
      <c r="K52" s="20">
        <f t="shared" si="20"/>
        <v>21840.02</v>
      </c>
      <c r="L52" s="20">
        <f t="shared" si="20"/>
        <v>21840.02</v>
      </c>
      <c r="M52" s="20">
        <f t="shared" si="20"/>
        <v>21840.02</v>
      </c>
      <c r="N52" s="20">
        <f t="shared" si="20"/>
        <v>21840.02</v>
      </c>
    </row>
    <row r="53" spans="1:14" ht="51" x14ac:dyDescent="0.2">
      <c r="A53" s="10">
        <v>33</v>
      </c>
      <c r="B53" s="10" t="s">
        <v>636</v>
      </c>
      <c r="C53" s="10" t="s">
        <v>637</v>
      </c>
      <c r="D53" s="10" t="s">
        <v>11</v>
      </c>
      <c r="E53" s="10" t="s">
        <v>602</v>
      </c>
      <c r="F53" s="11">
        <f>+J53+K53+L53+M53+N53+I53</f>
        <v>108602.63</v>
      </c>
      <c r="G53" s="11">
        <v>81451.97</v>
      </c>
      <c r="H53" s="11">
        <v>27150.66</v>
      </c>
      <c r="I53" s="11">
        <v>6670.76</v>
      </c>
      <c r="J53" s="11">
        <v>14571.79</v>
      </c>
      <c r="K53" s="11">
        <v>21840.02</v>
      </c>
      <c r="L53" s="58">
        <v>21840.02</v>
      </c>
      <c r="M53" s="58">
        <v>21840.02</v>
      </c>
      <c r="N53" s="58">
        <v>21840.02</v>
      </c>
    </row>
    <row r="54" spans="1:14" ht="63.75" x14ac:dyDescent="0.2">
      <c r="A54" s="19" t="s">
        <v>789</v>
      </c>
      <c r="B54" s="19" t="s">
        <v>794</v>
      </c>
      <c r="C54" s="19" t="s">
        <v>795</v>
      </c>
      <c r="D54" s="19" t="s">
        <v>8</v>
      </c>
      <c r="E54" s="19"/>
      <c r="F54" s="20">
        <f>+F55</f>
        <v>1158237</v>
      </c>
      <c r="G54" s="20">
        <f t="shared" ref="G54:N54" si="21">+G55</f>
        <v>868677.75</v>
      </c>
      <c r="H54" s="20">
        <f t="shared" si="21"/>
        <v>289559.25</v>
      </c>
      <c r="I54" s="20">
        <f t="shared" si="21"/>
        <v>0</v>
      </c>
      <c r="J54" s="20">
        <f t="shared" si="21"/>
        <v>0</v>
      </c>
      <c r="K54" s="20">
        <f t="shared" si="21"/>
        <v>0</v>
      </c>
      <c r="L54" s="20">
        <f t="shared" si="21"/>
        <v>580000</v>
      </c>
      <c r="M54" s="20">
        <f t="shared" si="21"/>
        <v>269118.5</v>
      </c>
      <c r="N54" s="20">
        <f t="shared" si="21"/>
        <v>309118.5</v>
      </c>
    </row>
    <row r="55" spans="1:14" ht="76.5" x14ac:dyDescent="0.2">
      <c r="A55" s="10">
        <v>34</v>
      </c>
      <c r="B55" s="10" t="s">
        <v>846</v>
      </c>
      <c r="C55" s="10" t="s">
        <v>795</v>
      </c>
      <c r="D55" s="10" t="s">
        <v>11</v>
      </c>
      <c r="E55" s="10" t="s">
        <v>558</v>
      </c>
      <c r="F55" s="11">
        <f>+J55+K55+L55+M55+N55</f>
        <v>1158237</v>
      </c>
      <c r="G55" s="11">
        <v>868677.75</v>
      </c>
      <c r="H55" s="11">
        <f>+F55-G55</f>
        <v>289559.25</v>
      </c>
      <c r="I55" s="11">
        <v>0</v>
      </c>
      <c r="J55" s="11">
        <v>0</v>
      </c>
      <c r="K55" s="11">
        <v>0</v>
      </c>
      <c r="L55" s="11">
        <v>580000</v>
      </c>
      <c r="M55" s="11">
        <v>269118.5</v>
      </c>
      <c r="N55" s="11">
        <v>309118.5</v>
      </c>
    </row>
    <row r="56" spans="1:14" ht="25.5" x14ac:dyDescent="0.2">
      <c r="A56" s="19" t="s">
        <v>789</v>
      </c>
      <c r="B56" s="19" t="s">
        <v>800</v>
      </c>
      <c r="C56" s="19" t="s">
        <v>802</v>
      </c>
      <c r="D56" s="19" t="s">
        <v>8</v>
      </c>
      <c r="E56" s="19"/>
      <c r="F56" s="20">
        <f>+F57</f>
        <v>437874</v>
      </c>
      <c r="G56" s="20">
        <f t="shared" ref="G56:N58" si="22">+G57</f>
        <v>328405.5</v>
      </c>
      <c r="H56" s="20">
        <f t="shared" si="22"/>
        <v>109468.5</v>
      </c>
      <c r="I56" s="20">
        <f t="shared" si="22"/>
        <v>0</v>
      </c>
      <c r="J56" s="20">
        <f t="shared" si="22"/>
        <v>0</v>
      </c>
      <c r="K56" s="20">
        <f t="shared" si="22"/>
        <v>0</v>
      </c>
      <c r="L56" s="20">
        <f t="shared" si="22"/>
        <v>0</v>
      </c>
      <c r="M56" s="20">
        <f t="shared" si="22"/>
        <v>437874</v>
      </c>
      <c r="N56" s="20">
        <f t="shared" si="22"/>
        <v>0</v>
      </c>
    </row>
    <row r="57" spans="1:14" ht="63.75" x14ac:dyDescent="0.2">
      <c r="A57" s="10">
        <v>35</v>
      </c>
      <c r="B57" s="10" t="s">
        <v>801</v>
      </c>
      <c r="C57" s="10" t="s">
        <v>803</v>
      </c>
      <c r="D57" s="10" t="s">
        <v>11</v>
      </c>
      <c r="E57" s="10" t="s">
        <v>804</v>
      </c>
      <c r="F57" s="11">
        <f>+J57+K57+L57+M57+N57+I57</f>
        <v>437874</v>
      </c>
      <c r="G57" s="11">
        <v>328405.5</v>
      </c>
      <c r="H57" s="11">
        <f>+F57-G57</f>
        <v>109468.5</v>
      </c>
      <c r="I57" s="11">
        <v>0</v>
      </c>
      <c r="J57" s="11">
        <v>0</v>
      </c>
      <c r="K57" s="11">
        <v>0</v>
      </c>
      <c r="L57" s="58">
        <v>0</v>
      </c>
      <c r="M57" s="58">
        <v>437874</v>
      </c>
      <c r="N57" s="58">
        <v>0</v>
      </c>
    </row>
    <row r="58" spans="1:14" ht="25.5" x14ac:dyDescent="0.2">
      <c r="A58" s="19" t="s">
        <v>789</v>
      </c>
      <c r="B58" s="19" t="s">
        <v>810</v>
      </c>
      <c r="C58" s="19" t="s">
        <v>812</v>
      </c>
      <c r="D58" s="19" t="s">
        <v>8</v>
      </c>
      <c r="E58" s="19"/>
      <c r="F58" s="20">
        <f>+F59</f>
        <v>120000</v>
      </c>
      <c r="G58" s="20">
        <f t="shared" si="22"/>
        <v>90000</v>
      </c>
      <c r="H58" s="20">
        <f t="shared" si="22"/>
        <v>30000</v>
      </c>
      <c r="I58" s="20">
        <f t="shared" si="22"/>
        <v>0</v>
      </c>
      <c r="J58" s="20">
        <f t="shared" si="22"/>
        <v>0</v>
      </c>
      <c r="K58" s="20">
        <f t="shared" si="22"/>
        <v>0</v>
      </c>
      <c r="L58" s="20">
        <f t="shared" si="22"/>
        <v>120000</v>
      </c>
      <c r="M58" s="20">
        <f t="shared" si="22"/>
        <v>0</v>
      </c>
      <c r="N58" s="20">
        <f t="shared" si="22"/>
        <v>0</v>
      </c>
    </row>
    <row r="59" spans="1:14" ht="51" x14ac:dyDescent="0.2">
      <c r="A59" s="10">
        <v>36</v>
      </c>
      <c r="B59" s="10" t="s">
        <v>811</v>
      </c>
      <c r="C59" s="10" t="s">
        <v>813</v>
      </c>
      <c r="D59" s="10" t="s">
        <v>11</v>
      </c>
      <c r="E59" s="10" t="s">
        <v>602</v>
      </c>
      <c r="F59" s="11">
        <v>120000</v>
      </c>
      <c r="G59" s="11">
        <f>0.75*F59</f>
        <v>90000</v>
      </c>
      <c r="H59" s="11">
        <f>+F59-G59</f>
        <v>30000</v>
      </c>
      <c r="I59" s="11">
        <v>0</v>
      </c>
      <c r="J59" s="11">
        <v>0</v>
      </c>
      <c r="K59" s="11">
        <v>0</v>
      </c>
      <c r="L59" s="58">
        <v>120000</v>
      </c>
      <c r="M59" s="58">
        <v>0</v>
      </c>
      <c r="N59" s="58">
        <v>0</v>
      </c>
    </row>
    <row r="60" spans="1:14" x14ac:dyDescent="0.2">
      <c r="A60" s="67"/>
      <c r="B60" s="67" t="s">
        <v>638</v>
      </c>
      <c r="C60" s="67" t="s">
        <v>639</v>
      </c>
      <c r="D60" s="67" t="s">
        <v>5</v>
      </c>
      <c r="E60" s="67"/>
      <c r="F60" s="68">
        <f t="shared" ref="F60:N60" si="23">+F61+F68+F72+F74+F79+F77</f>
        <v>1918834.2799999998</v>
      </c>
      <c r="G60" s="68">
        <f t="shared" si="23"/>
        <v>1439125.6350625001</v>
      </c>
      <c r="H60" s="68">
        <f t="shared" si="23"/>
        <v>479708.64493749989</v>
      </c>
      <c r="I60" s="68">
        <f t="shared" si="23"/>
        <v>24554.54</v>
      </c>
      <c r="J60" s="68">
        <f t="shared" si="23"/>
        <v>219925.03999999998</v>
      </c>
      <c r="K60" s="68">
        <f t="shared" si="23"/>
        <v>294042.98</v>
      </c>
      <c r="L60" s="68">
        <f t="shared" si="23"/>
        <v>410144.88</v>
      </c>
      <c r="M60" s="68">
        <f t="shared" si="23"/>
        <v>485083.4200000001</v>
      </c>
      <c r="N60" s="68">
        <f t="shared" si="23"/>
        <v>485083.4200000001</v>
      </c>
    </row>
    <row r="61" spans="1:14" ht="51" x14ac:dyDescent="0.2">
      <c r="A61" s="19"/>
      <c r="B61" s="19" t="s">
        <v>640</v>
      </c>
      <c r="C61" s="19" t="s">
        <v>641</v>
      </c>
      <c r="D61" s="19" t="s">
        <v>8</v>
      </c>
      <c r="E61" s="19"/>
      <c r="F61" s="20">
        <f t="shared" ref="F61:N61" si="24">+F62+F63+F64+F65+F66+F67</f>
        <v>817705.94</v>
      </c>
      <c r="G61" s="20">
        <f t="shared" si="24"/>
        <v>613279.42506250006</v>
      </c>
      <c r="H61" s="20">
        <f t="shared" si="24"/>
        <v>204426.51493749995</v>
      </c>
      <c r="I61" s="20">
        <f t="shared" si="24"/>
        <v>14398.789999999999</v>
      </c>
      <c r="J61" s="20">
        <f t="shared" si="24"/>
        <v>90646.950000000012</v>
      </c>
      <c r="K61" s="20">
        <f t="shared" si="24"/>
        <v>123535.19</v>
      </c>
      <c r="L61" s="20">
        <f t="shared" si="24"/>
        <v>148541.67000000001</v>
      </c>
      <c r="M61" s="20">
        <f t="shared" si="24"/>
        <v>220291.67</v>
      </c>
      <c r="N61" s="20">
        <f t="shared" si="24"/>
        <v>220291.67</v>
      </c>
    </row>
    <row r="62" spans="1:14" ht="76.5" x14ac:dyDescent="0.2">
      <c r="A62" s="10">
        <v>37</v>
      </c>
      <c r="B62" s="10" t="s">
        <v>642</v>
      </c>
      <c r="C62" s="10" t="s">
        <v>643</v>
      </c>
      <c r="D62" s="10" t="s">
        <v>11</v>
      </c>
      <c r="E62" s="10" t="s">
        <v>558</v>
      </c>
      <c r="F62" s="11">
        <f t="shared" ref="F62:F67" si="25">+J62+K62+L62+M62+N62+I62</f>
        <v>294158.05</v>
      </c>
      <c r="G62" s="11">
        <v>220618.53</v>
      </c>
      <c r="H62" s="11">
        <f t="shared" ref="H62:H67" si="26">+F62-G62</f>
        <v>73539.51999999999</v>
      </c>
      <c r="I62" s="37">
        <v>2061</v>
      </c>
      <c r="J62" s="37">
        <v>5847.05</v>
      </c>
      <c r="K62" s="37">
        <v>30000</v>
      </c>
      <c r="L62" s="59">
        <v>51250</v>
      </c>
      <c r="M62" s="59">
        <v>102500</v>
      </c>
      <c r="N62" s="59">
        <v>102500</v>
      </c>
    </row>
    <row r="63" spans="1:14" ht="76.5" x14ac:dyDescent="0.2">
      <c r="A63" s="10">
        <v>38</v>
      </c>
      <c r="B63" s="10" t="s">
        <v>644</v>
      </c>
      <c r="C63" s="10" t="s">
        <v>645</v>
      </c>
      <c r="D63" s="10" t="s">
        <v>11</v>
      </c>
      <c r="E63" s="10" t="s">
        <v>558</v>
      </c>
      <c r="F63" s="11">
        <f t="shared" si="25"/>
        <v>54652.520000000004</v>
      </c>
      <c r="G63" s="11">
        <v>40989.39</v>
      </c>
      <c r="H63" s="11">
        <f t="shared" si="26"/>
        <v>13663.130000000005</v>
      </c>
      <c r="I63" s="11">
        <v>1708.67</v>
      </c>
      <c r="J63" s="11">
        <v>8983.82</v>
      </c>
      <c r="K63" s="11">
        <v>11200</v>
      </c>
      <c r="L63" s="58">
        <v>10920.01</v>
      </c>
      <c r="M63" s="58">
        <v>10920.01</v>
      </c>
      <c r="N63" s="58">
        <v>10920.01</v>
      </c>
    </row>
    <row r="64" spans="1:14" ht="76.5" x14ac:dyDescent="0.2">
      <c r="A64" s="10">
        <v>39</v>
      </c>
      <c r="B64" s="10" t="s">
        <v>646</v>
      </c>
      <c r="C64" s="10" t="s">
        <v>647</v>
      </c>
      <c r="D64" s="10" t="s">
        <v>11</v>
      </c>
      <c r="E64" s="10" t="s">
        <v>558</v>
      </c>
      <c r="F64" s="11">
        <f t="shared" si="25"/>
        <v>48349.789999999994</v>
      </c>
      <c r="G64" s="11">
        <v>36262.33</v>
      </c>
      <c r="H64" s="11">
        <f t="shared" si="26"/>
        <v>12087.459999999992</v>
      </c>
      <c r="I64" s="11">
        <v>3950.74</v>
      </c>
      <c r="J64" s="11">
        <v>10734.03</v>
      </c>
      <c r="K64" s="11">
        <v>8190.01</v>
      </c>
      <c r="L64" s="58">
        <v>8491.67</v>
      </c>
      <c r="M64" s="58">
        <v>8491.67</v>
      </c>
      <c r="N64" s="58">
        <v>8491.67</v>
      </c>
    </row>
    <row r="65" spans="1:14" ht="76.5" x14ac:dyDescent="0.2">
      <c r="A65" s="10">
        <v>40</v>
      </c>
      <c r="B65" s="10" t="s">
        <v>648</v>
      </c>
      <c r="C65" s="10" t="s">
        <v>649</v>
      </c>
      <c r="D65" s="10" t="s">
        <v>11</v>
      </c>
      <c r="E65" s="10" t="s">
        <v>558</v>
      </c>
      <c r="F65" s="11">
        <f t="shared" si="25"/>
        <v>40873.090000000004</v>
      </c>
      <c r="G65" s="11">
        <v>30654.815062500002</v>
      </c>
      <c r="H65" s="11">
        <f t="shared" si="26"/>
        <v>10218.274937500002</v>
      </c>
      <c r="I65" s="11">
        <v>3675.81</v>
      </c>
      <c r="J65" s="37">
        <v>4744.58</v>
      </c>
      <c r="K65" s="11">
        <v>7882.67</v>
      </c>
      <c r="L65" s="58">
        <v>8190.01</v>
      </c>
      <c r="M65" s="58">
        <v>8190.01</v>
      </c>
      <c r="N65" s="58">
        <v>8190.01</v>
      </c>
    </row>
    <row r="66" spans="1:14" ht="76.5" x14ac:dyDescent="0.2">
      <c r="A66" s="10">
        <v>41</v>
      </c>
      <c r="B66" s="10" t="s">
        <v>650</v>
      </c>
      <c r="C66" s="10" t="s">
        <v>651</v>
      </c>
      <c r="D66" s="10" t="s">
        <v>11</v>
      </c>
      <c r="E66" s="10" t="s">
        <v>558</v>
      </c>
      <c r="F66" s="11">
        <f t="shared" si="25"/>
        <v>327549.98</v>
      </c>
      <c r="G66" s="11">
        <v>245662.48</v>
      </c>
      <c r="H66" s="11">
        <f t="shared" si="26"/>
        <v>81887.499999999971</v>
      </c>
      <c r="I66" s="11"/>
      <c r="J66" s="37">
        <v>53787.47</v>
      </c>
      <c r="K66" s="37">
        <v>48262.509999999995</v>
      </c>
      <c r="L66" s="59">
        <v>61500</v>
      </c>
      <c r="M66" s="59">
        <v>82000</v>
      </c>
      <c r="N66" s="59">
        <v>82000</v>
      </c>
    </row>
    <row r="67" spans="1:14" ht="76.5" x14ac:dyDescent="0.2">
      <c r="A67" s="10">
        <v>42</v>
      </c>
      <c r="B67" s="10" t="s">
        <v>652</v>
      </c>
      <c r="C67" s="10" t="s">
        <v>653</v>
      </c>
      <c r="D67" s="10" t="s">
        <v>11</v>
      </c>
      <c r="E67" s="10" t="s">
        <v>558</v>
      </c>
      <c r="F67" s="11">
        <f t="shared" si="25"/>
        <v>52122.51</v>
      </c>
      <c r="G67" s="11">
        <v>39091.879999999997</v>
      </c>
      <c r="H67" s="11">
        <f t="shared" si="26"/>
        <v>13030.630000000005</v>
      </c>
      <c r="I67" s="11">
        <v>3002.57</v>
      </c>
      <c r="J67" s="11">
        <v>6550</v>
      </c>
      <c r="K67" s="11">
        <v>18000</v>
      </c>
      <c r="L67" s="58">
        <v>8189.98</v>
      </c>
      <c r="M67" s="58">
        <v>8189.98</v>
      </c>
      <c r="N67" s="58">
        <v>8189.98</v>
      </c>
    </row>
    <row r="68" spans="1:14" ht="63.75" x14ac:dyDescent="0.2">
      <c r="A68" s="19"/>
      <c r="B68" s="19" t="s">
        <v>654</v>
      </c>
      <c r="C68" s="19" t="s">
        <v>655</v>
      </c>
      <c r="D68" s="19" t="s">
        <v>8</v>
      </c>
      <c r="E68" s="19"/>
      <c r="F68" s="20">
        <f t="shared" ref="F68:N68" si="27">+F69+F70+F71</f>
        <v>319050.06</v>
      </c>
      <c r="G68" s="20">
        <f t="shared" si="27"/>
        <v>239287.53000000003</v>
      </c>
      <c r="H68" s="20">
        <f t="shared" si="27"/>
        <v>79762.52999999997</v>
      </c>
      <c r="I68" s="20">
        <f t="shared" si="27"/>
        <v>6326.55</v>
      </c>
      <c r="J68" s="20">
        <f t="shared" si="27"/>
        <v>53649.490000000005</v>
      </c>
      <c r="K68" s="20">
        <f t="shared" si="27"/>
        <v>39067.69</v>
      </c>
      <c r="L68" s="20">
        <f t="shared" si="27"/>
        <v>43306.33</v>
      </c>
      <c r="M68" s="20">
        <f t="shared" si="27"/>
        <v>88350</v>
      </c>
      <c r="N68" s="20">
        <f t="shared" si="27"/>
        <v>88350</v>
      </c>
    </row>
    <row r="69" spans="1:14" ht="76.5" x14ac:dyDescent="0.2">
      <c r="A69" s="10">
        <v>43</v>
      </c>
      <c r="B69" s="10" t="s">
        <v>656</v>
      </c>
      <c r="C69" s="10" t="s">
        <v>657</v>
      </c>
      <c r="D69" s="10" t="s">
        <v>11</v>
      </c>
      <c r="E69" s="10" t="s">
        <v>558</v>
      </c>
      <c r="F69" s="11">
        <f>+J69+K69+L69+M69+N69+I69</f>
        <v>202818.86</v>
      </c>
      <c r="G69" s="11">
        <v>152114.14000000001</v>
      </c>
      <c r="H69" s="11">
        <f>+F69-G69</f>
        <v>50704.719999999972</v>
      </c>
      <c r="I69" s="11"/>
      <c r="J69" s="11">
        <v>15854.2</v>
      </c>
      <c r="K69" s="11">
        <v>8491.66</v>
      </c>
      <c r="L69" s="59">
        <v>34973</v>
      </c>
      <c r="M69" s="59">
        <v>71750</v>
      </c>
      <c r="N69" s="59">
        <v>71750</v>
      </c>
    </row>
    <row r="70" spans="1:14" ht="76.5" x14ac:dyDescent="0.2">
      <c r="A70" s="10">
        <v>44</v>
      </c>
      <c r="B70" s="10" t="s">
        <v>658</v>
      </c>
      <c r="C70" s="10" t="s">
        <v>659</v>
      </c>
      <c r="D70" s="10" t="s">
        <v>11</v>
      </c>
      <c r="E70" s="10" t="s">
        <v>558</v>
      </c>
      <c r="F70" s="11">
        <f>+J70+K70+L70+M70+N70+I70</f>
        <v>49697.880000000005</v>
      </c>
      <c r="G70" s="11">
        <v>37273.4</v>
      </c>
      <c r="H70" s="11">
        <f>+F70-G70</f>
        <v>12424.480000000003</v>
      </c>
      <c r="I70" s="11">
        <v>6326.55</v>
      </c>
      <c r="J70" s="11">
        <v>21128.63</v>
      </c>
      <c r="K70" s="11">
        <v>22242.7</v>
      </c>
      <c r="L70" s="58"/>
      <c r="M70" s="58"/>
      <c r="N70" s="58"/>
    </row>
    <row r="71" spans="1:14" ht="76.5" x14ac:dyDescent="0.2">
      <c r="A71" s="10">
        <v>45</v>
      </c>
      <c r="B71" s="10" t="s">
        <v>660</v>
      </c>
      <c r="C71" s="10" t="s">
        <v>661</v>
      </c>
      <c r="D71" s="10" t="s">
        <v>11</v>
      </c>
      <c r="E71" s="10" t="s">
        <v>558</v>
      </c>
      <c r="F71" s="11">
        <f>+J71+K71+L71+M71+N71+I71</f>
        <v>66533.320000000007</v>
      </c>
      <c r="G71" s="11">
        <v>49899.990000000005</v>
      </c>
      <c r="H71" s="11">
        <f>+F71-G71</f>
        <v>16633.330000000002</v>
      </c>
      <c r="I71" s="11"/>
      <c r="J71" s="11">
        <v>16666.66</v>
      </c>
      <c r="K71" s="11">
        <v>8333.33</v>
      </c>
      <c r="L71" s="58">
        <v>8333.33</v>
      </c>
      <c r="M71" s="58">
        <v>16600</v>
      </c>
      <c r="N71" s="58">
        <v>16600</v>
      </c>
    </row>
    <row r="72" spans="1:14" ht="38.25" x14ac:dyDescent="0.2">
      <c r="A72" s="19"/>
      <c r="B72" s="19" t="s">
        <v>662</v>
      </c>
      <c r="C72" s="19" t="s">
        <v>663</v>
      </c>
      <c r="D72" s="19" t="s">
        <v>8</v>
      </c>
      <c r="E72" s="19"/>
      <c r="F72" s="20">
        <f>+F73</f>
        <v>33673.4</v>
      </c>
      <c r="G72" s="20">
        <f t="shared" ref="G72:N72" si="28">+G73</f>
        <v>25255.040000000001</v>
      </c>
      <c r="H72" s="20">
        <f t="shared" si="28"/>
        <v>8418.36</v>
      </c>
      <c r="I72" s="20"/>
      <c r="J72" s="20">
        <f t="shared" si="28"/>
        <v>3040.38</v>
      </c>
      <c r="K72" s="20">
        <f t="shared" si="28"/>
        <v>7658</v>
      </c>
      <c r="L72" s="20">
        <f t="shared" si="28"/>
        <v>7658.34</v>
      </c>
      <c r="M72" s="20">
        <f t="shared" si="28"/>
        <v>7658.34</v>
      </c>
      <c r="N72" s="20">
        <f t="shared" si="28"/>
        <v>7658.34</v>
      </c>
    </row>
    <row r="73" spans="1:14" ht="76.5" x14ac:dyDescent="0.2">
      <c r="A73" s="10">
        <v>46</v>
      </c>
      <c r="B73" s="10" t="s">
        <v>664</v>
      </c>
      <c r="C73" s="10" t="s">
        <v>665</v>
      </c>
      <c r="D73" s="10" t="s">
        <v>11</v>
      </c>
      <c r="E73" s="10" t="s">
        <v>558</v>
      </c>
      <c r="F73" s="11">
        <f>+J73+K73+L73+M73+N73+I73</f>
        <v>33673.4</v>
      </c>
      <c r="G73" s="11">
        <v>25255.040000000001</v>
      </c>
      <c r="H73" s="11">
        <f>+F73-G73</f>
        <v>8418.36</v>
      </c>
      <c r="I73" s="11"/>
      <c r="J73" s="11">
        <v>3040.38</v>
      </c>
      <c r="K73" s="11">
        <v>7658</v>
      </c>
      <c r="L73" s="58">
        <v>7658.34</v>
      </c>
      <c r="M73" s="58">
        <v>7658.34</v>
      </c>
      <c r="N73" s="58">
        <v>7658.34</v>
      </c>
    </row>
    <row r="74" spans="1:14" ht="76.5" x14ac:dyDescent="0.2">
      <c r="A74" s="19"/>
      <c r="B74" s="19" t="s">
        <v>666</v>
      </c>
      <c r="C74" s="19" t="s">
        <v>844</v>
      </c>
      <c r="D74" s="19" t="s">
        <v>8</v>
      </c>
      <c r="E74" s="19"/>
      <c r="F74" s="20">
        <f t="shared" ref="F74:N74" si="29">+F75+F76</f>
        <v>476177.44000000006</v>
      </c>
      <c r="G74" s="20">
        <f t="shared" si="29"/>
        <v>357133.07</v>
      </c>
      <c r="H74" s="20">
        <f t="shared" si="29"/>
        <v>119044.37000000002</v>
      </c>
      <c r="I74" s="20">
        <f t="shared" si="29"/>
        <v>3829.2</v>
      </c>
      <c r="J74" s="20">
        <f t="shared" si="29"/>
        <v>71760.789999999994</v>
      </c>
      <c r="K74" s="20">
        <f t="shared" si="29"/>
        <v>105582.09</v>
      </c>
      <c r="L74" s="20">
        <f t="shared" si="29"/>
        <v>114105.2</v>
      </c>
      <c r="M74" s="20">
        <f t="shared" si="29"/>
        <v>90450.08</v>
      </c>
      <c r="N74" s="20">
        <f t="shared" si="29"/>
        <v>90450.08</v>
      </c>
    </row>
    <row r="75" spans="1:14" ht="76.5" x14ac:dyDescent="0.2">
      <c r="A75" s="10">
        <v>47</v>
      </c>
      <c r="B75" s="10" t="s">
        <v>667</v>
      </c>
      <c r="C75" s="10" t="s">
        <v>668</v>
      </c>
      <c r="D75" s="10" t="s">
        <v>11</v>
      </c>
      <c r="E75" s="10" t="s">
        <v>558</v>
      </c>
      <c r="F75" s="11">
        <f>+J75+K75+L75+M75+N75+I75</f>
        <v>80728.350000000006</v>
      </c>
      <c r="G75" s="11">
        <v>60546.26</v>
      </c>
      <c r="H75" s="11">
        <f>+F75-G75</f>
        <v>20182.090000000004</v>
      </c>
      <c r="I75" s="11">
        <v>2750.1</v>
      </c>
      <c r="J75" s="37">
        <v>25001.16</v>
      </c>
      <c r="K75" s="37">
        <v>6852.09</v>
      </c>
      <c r="L75" s="59">
        <v>15375</v>
      </c>
      <c r="M75" s="58">
        <v>15375</v>
      </c>
      <c r="N75" s="58">
        <v>15375</v>
      </c>
    </row>
    <row r="76" spans="1:14" ht="76.5" x14ac:dyDescent="0.2">
      <c r="A76" s="10">
        <v>48</v>
      </c>
      <c r="B76" s="10" t="s">
        <v>669</v>
      </c>
      <c r="C76" s="10" t="s">
        <v>670</v>
      </c>
      <c r="D76" s="10" t="s">
        <v>11</v>
      </c>
      <c r="E76" s="10" t="s">
        <v>558</v>
      </c>
      <c r="F76" s="11">
        <f>+J76+K76+L76+M76+N76+I76</f>
        <v>395449.09</v>
      </c>
      <c r="G76" s="11">
        <v>296586.81</v>
      </c>
      <c r="H76" s="11">
        <f>+F76-G76</f>
        <v>98862.280000000028</v>
      </c>
      <c r="I76" s="11">
        <v>1079.0999999999999</v>
      </c>
      <c r="J76" s="11">
        <v>46759.63</v>
      </c>
      <c r="K76" s="11">
        <v>98730</v>
      </c>
      <c r="L76" s="58">
        <v>98730.2</v>
      </c>
      <c r="M76" s="58">
        <v>75075.08</v>
      </c>
      <c r="N76" s="58">
        <v>75075.08</v>
      </c>
    </row>
    <row r="77" spans="1:14" ht="51" x14ac:dyDescent="0.2">
      <c r="A77" s="19"/>
      <c r="B77" s="19" t="s">
        <v>671</v>
      </c>
      <c r="C77" s="19" t="s">
        <v>672</v>
      </c>
      <c r="D77" s="19" t="s">
        <v>8</v>
      </c>
      <c r="E77" s="19"/>
      <c r="F77" s="20">
        <f>+F78</f>
        <v>37227.449999999997</v>
      </c>
      <c r="G77" s="20">
        <f t="shared" ref="G77:N77" si="30">+G78</f>
        <v>27920.58</v>
      </c>
      <c r="H77" s="20">
        <f t="shared" si="30"/>
        <v>9306.8699999999953</v>
      </c>
      <c r="I77" s="20">
        <f t="shared" si="30"/>
        <v>0</v>
      </c>
      <c r="J77" s="20">
        <f t="shared" si="30"/>
        <v>827.43</v>
      </c>
      <c r="K77" s="20">
        <f t="shared" si="30"/>
        <v>18200.009999999998</v>
      </c>
      <c r="L77" s="20">
        <f t="shared" si="30"/>
        <v>18200.009999999998</v>
      </c>
      <c r="M77" s="20">
        <f t="shared" si="30"/>
        <v>0</v>
      </c>
      <c r="N77" s="20">
        <f t="shared" si="30"/>
        <v>0</v>
      </c>
    </row>
    <row r="78" spans="1:14" ht="76.5" x14ac:dyDescent="0.2">
      <c r="A78" s="10">
        <v>49</v>
      </c>
      <c r="B78" s="10" t="s">
        <v>673</v>
      </c>
      <c r="C78" s="10" t="s">
        <v>672</v>
      </c>
      <c r="D78" s="10" t="s">
        <v>11</v>
      </c>
      <c r="E78" s="10" t="s">
        <v>558</v>
      </c>
      <c r="F78" s="11">
        <f>+J78+K78+L78+M78+N78+I78</f>
        <v>37227.449999999997</v>
      </c>
      <c r="G78" s="11">
        <v>27920.58</v>
      </c>
      <c r="H78" s="11">
        <f>+F78-G78</f>
        <v>9306.8699999999953</v>
      </c>
      <c r="I78" s="11"/>
      <c r="J78" s="11">
        <v>827.43</v>
      </c>
      <c r="K78" s="11">
        <v>18200.009999999998</v>
      </c>
      <c r="L78" s="58">
        <v>18200.009999999998</v>
      </c>
      <c r="M78" s="58"/>
      <c r="N78" s="58"/>
    </row>
    <row r="79" spans="1:14" ht="38.25" x14ac:dyDescent="0.2">
      <c r="A79" s="19"/>
      <c r="B79" s="19" t="s">
        <v>796</v>
      </c>
      <c r="C79" s="19" t="s">
        <v>798</v>
      </c>
      <c r="D79" s="19" t="s">
        <v>8</v>
      </c>
      <c r="E79" s="19"/>
      <c r="F79" s="20">
        <f>+F80</f>
        <v>234999.99</v>
      </c>
      <c r="G79" s="20">
        <f t="shared" ref="G79:N79" si="31">+G80</f>
        <v>176249.99</v>
      </c>
      <c r="H79" s="20">
        <f t="shared" si="31"/>
        <v>58750</v>
      </c>
      <c r="I79" s="20">
        <f t="shared" si="31"/>
        <v>0</v>
      </c>
      <c r="J79" s="20">
        <f t="shared" si="31"/>
        <v>0</v>
      </c>
      <c r="K79" s="20">
        <f t="shared" si="31"/>
        <v>0</v>
      </c>
      <c r="L79" s="20">
        <f t="shared" si="31"/>
        <v>78333.33</v>
      </c>
      <c r="M79" s="20">
        <f t="shared" si="31"/>
        <v>78333.33</v>
      </c>
      <c r="N79" s="20">
        <f t="shared" si="31"/>
        <v>78333.33</v>
      </c>
    </row>
    <row r="80" spans="1:14" ht="76.5" x14ac:dyDescent="0.2">
      <c r="A80" s="10">
        <v>50</v>
      </c>
      <c r="B80" s="10" t="s">
        <v>797</v>
      </c>
      <c r="C80" s="10" t="s">
        <v>799</v>
      </c>
      <c r="D80" s="10" t="s">
        <v>11</v>
      </c>
      <c r="E80" s="10" t="s">
        <v>558</v>
      </c>
      <c r="F80" s="11">
        <f>+J80+K80+L80+M80+N80+I80</f>
        <v>234999.99</v>
      </c>
      <c r="G80" s="11">
        <v>176249.99</v>
      </c>
      <c r="H80" s="11">
        <f>+F80-G80</f>
        <v>58750</v>
      </c>
      <c r="I80" s="11">
        <v>0</v>
      </c>
      <c r="J80" s="11">
        <v>0</v>
      </c>
      <c r="K80" s="11">
        <v>0</v>
      </c>
      <c r="L80" s="58">
        <v>78333.33</v>
      </c>
      <c r="M80" s="58">
        <v>78333.33</v>
      </c>
      <c r="N80" s="58">
        <v>78333.33</v>
      </c>
    </row>
    <row r="81" spans="1:14" ht="27.75" customHeight="1" x14ac:dyDescent="0.2">
      <c r="A81" s="67"/>
      <c r="B81" s="67" t="s">
        <v>674</v>
      </c>
      <c r="C81" s="67" t="s">
        <v>675</v>
      </c>
      <c r="D81" s="67" t="s">
        <v>5</v>
      </c>
      <c r="E81" s="67"/>
      <c r="F81" s="68">
        <f>+F82+F84</f>
        <v>109330.67000000001</v>
      </c>
      <c r="G81" s="68">
        <f t="shared" ref="G81:N81" si="32">+G82+G84</f>
        <v>81998</v>
      </c>
      <c r="H81" s="68">
        <f t="shared" si="32"/>
        <v>27332.670000000006</v>
      </c>
      <c r="I81" s="68">
        <f t="shared" si="32"/>
        <v>0</v>
      </c>
      <c r="J81" s="68">
        <f t="shared" si="32"/>
        <v>3988.41</v>
      </c>
      <c r="K81" s="68">
        <f t="shared" si="32"/>
        <v>10946.12</v>
      </c>
      <c r="L81" s="68">
        <f t="shared" si="32"/>
        <v>36103.86</v>
      </c>
      <c r="M81" s="68">
        <f t="shared" si="32"/>
        <v>29146.14</v>
      </c>
      <c r="N81" s="68">
        <f t="shared" si="32"/>
        <v>29146.14</v>
      </c>
    </row>
    <row r="82" spans="1:14" ht="51" x14ac:dyDescent="0.2">
      <c r="A82" s="19"/>
      <c r="B82" s="19" t="s">
        <v>676</v>
      </c>
      <c r="C82" s="19" t="s">
        <v>677</v>
      </c>
      <c r="D82" s="19" t="s">
        <v>8</v>
      </c>
      <c r="E82" s="19"/>
      <c r="F82" s="20">
        <f>+F83</f>
        <v>54600.070000000007</v>
      </c>
      <c r="G82" s="20">
        <f t="shared" ref="G82:N82" si="33">+G83</f>
        <v>40950.050000000003</v>
      </c>
      <c r="H82" s="20">
        <f t="shared" si="33"/>
        <v>13650.020000000004</v>
      </c>
      <c r="I82" s="20">
        <f t="shared" si="33"/>
        <v>0</v>
      </c>
      <c r="J82" s="20">
        <f t="shared" si="33"/>
        <v>0</v>
      </c>
      <c r="K82" s="20">
        <f t="shared" si="33"/>
        <v>0</v>
      </c>
      <c r="L82" s="20">
        <f t="shared" si="33"/>
        <v>18200.03</v>
      </c>
      <c r="M82" s="20">
        <f t="shared" si="33"/>
        <v>18200.02</v>
      </c>
      <c r="N82" s="20">
        <f t="shared" si="33"/>
        <v>18200.02</v>
      </c>
    </row>
    <row r="83" spans="1:14" ht="76.5" x14ac:dyDescent="0.2">
      <c r="A83" s="10">
        <v>51</v>
      </c>
      <c r="B83" s="10" t="s">
        <v>678</v>
      </c>
      <c r="C83" s="10" t="s">
        <v>679</v>
      </c>
      <c r="D83" s="10" t="s">
        <v>11</v>
      </c>
      <c r="E83" s="10" t="s">
        <v>558</v>
      </c>
      <c r="F83" s="11">
        <f>+J83+K83+L83+M83+N83+I83</f>
        <v>54600.070000000007</v>
      </c>
      <c r="G83" s="11">
        <v>40950.050000000003</v>
      </c>
      <c r="H83" s="11">
        <f>+F83-G83</f>
        <v>13650.020000000004</v>
      </c>
      <c r="I83" s="11"/>
      <c r="J83" s="11"/>
      <c r="K83" s="11"/>
      <c r="L83" s="58">
        <v>18200.03</v>
      </c>
      <c r="M83" s="58">
        <v>18200.02</v>
      </c>
      <c r="N83" s="58">
        <v>18200.02</v>
      </c>
    </row>
    <row r="84" spans="1:14" ht="51" x14ac:dyDescent="0.2">
      <c r="A84" s="19"/>
      <c r="B84" s="19" t="s">
        <v>680</v>
      </c>
      <c r="C84" s="19" t="s">
        <v>681</v>
      </c>
      <c r="D84" s="19" t="s">
        <v>8</v>
      </c>
      <c r="E84" s="19"/>
      <c r="F84" s="20">
        <f>+F85</f>
        <v>54730.600000000006</v>
      </c>
      <c r="G84" s="20">
        <f t="shared" ref="G84:N84" si="34">+G85</f>
        <v>41047.950000000004</v>
      </c>
      <c r="H84" s="20">
        <f t="shared" si="34"/>
        <v>13682.650000000001</v>
      </c>
      <c r="I84" s="20">
        <f t="shared" si="34"/>
        <v>0</v>
      </c>
      <c r="J84" s="20">
        <f t="shared" si="34"/>
        <v>3988.41</v>
      </c>
      <c r="K84" s="20">
        <f t="shared" si="34"/>
        <v>10946.12</v>
      </c>
      <c r="L84" s="20">
        <f t="shared" si="34"/>
        <v>17903.830000000002</v>
      </c>
      <c r="M84" s="20">
        <f t="shared" si="34"/>
        <v>10946.12</v>
      </c>
      <c r="N84" s="20">
        <f t="shared" si="34"/>
        <v>10946.12</v>
      </c>
    </row>
    <row r="85" spans="1:14" ht="76.5" x14ac:dyDescent="0.2">
      <c r="A85" s="10">
        <v>52</v>
      </c>
      <c r="B85" s="10" t="s">
        <v>682</v>
      </c>
      <c r="C85" s="10" t="s">
        <v>683</v>
      </c>
      <c r="D85" s="10" t="s">
        <v>11</v>
      </c>
      <c r="E85" s="10" t="s">
        <v>558</v>
      </c>
      <c r="F85" s="11">
        <f>+J85+K85+L85+M85+N85+I85</f>
        <v>54730.600000000006</v>
      </c>
      <c r="G85" s="11">
        <v>41047.950000000004</v>
      </c>
      <c r="H85" s="11">
        <f>+F85-G85</f>
        <v>13682.650000000001</v>
      </c>
      <c r="I85" s="11"/>
      <c r="J85" s="11">
        <v>3988.41</v>
      </c>
      <c r="K85" s="11">
        <v>10946.12</v>
      </c>
      <c r="L85" s="58">
        <v>17903.830000000002</v>
      </c>
      <c r="M85" s="58">
        <v>10946.12</v>
      </c>
      <c r="N85" s="58">
        <v>10946.12</v>
      </c>
    </row>
    <row r="86" spans="1:14" ht="31.5" customHeight="1" x14ac:dyDescent="0.2">
      <c r="A86" s="67"/>
      <c r="B86" s="67" t="s">
        <v>684</v>
      </c>
      <c r="C86" s="67" t="s">
        <v>685</v>
      </c>
      <c r="D86" s="67" t="s">
        <v>2</v>
      </c>
      <c r="E86" s="67"/>
      <c r="F86" s="68">
        <f t="shared" ref="F86:N86" si="35">+F87+F92+F101+F104+F116+F123</f>
        <v>1463006.1800000002</v>
      </c>
      <c r="G86" s="68">
        <f t="shared" si="35"/>
        <v>1097254.6100000001</v>
      </c>
      <c r="H86" s="68">
        <f t="shared" si="35"/>
        <v>365751.56999999995</v>
      </c>
      <c r="I86" s="68">
        <f t="shared" si="35"/>
        <v>144227.14000000001</v>
      </c>
      <c r="J86" s="68">
        <f t="shared" si="35"/>
        <v>214407.83000000002</v>
      </c>
      <c r="K86" s="68">
        <f t="shared" si="35"/>
        <v>307186.21000000002</v>
      </c>
      <c r="L86" s="68">
        <f t="shared" si="35"/>
        <v>187185</v>
      </c>
      <c r="M86" s="68">
        <f t="shared" si="35"/>
        <v>295000</v>
      </c>
      <c r="N86" s="68">
        <f t="shared" si="35"/>
        <v>315000</v>
      </c>
    </row>
    <row r="87" spans="1:14" ht="25.5" x14ac:dyDescent="0.2">
      <c r="A87" s="67"/>
      <c r="B87" s="67" t="s">
        <v>686</v>
      </c>
      <c r="C87" s="67" t="s">
        <v>687</v>
      </c>
      <c r="D87" s="67" t="s">
        <v>5</v>
      </c>
      <c r="E87" s="67"/>
      <c r="F87" s="68">
        <f>+F88+F90</f>
        <v>110000</v>
      </c>
      <c r="G87" s="68">
        <f t="shared" ref="G87:N87" si="36">+G88+G90</f>
        <v>82500</v>
      </c>
      <c r="H87" s="68">
        <f t="shared" si="36"/>
        <v>27500</v>
      </c>
      <c r="I87" s="68">
        <f t="shared" si="36"/>
        <v>0</v>
      </c>
      <c r="J87" s="68">
        <f t="shared" si="36"/>
        <v>0</v>
      </c>
      <c r="K87" s="68">
        <f t="shared" si="36"/>
        <v>0</v>
      </c>
      <c r="L87" s="68">
        <f t="shared" si="36"/>
        <v>30000</v>
      </c>
      <c r="M87" s="68">
        <f t="shared" si="36"/>
        <v>20000</v>
      </c>
      <c r="N87" s="68">
        <f t="shared" si="36"/>
        <v>60000</v>
      </c>
    </row>
    <row r="88" spans="1:14" ht="38.25" x14ac:dyDescent="0.2">
      <c r="A88" s="19"/>
      <c r="B88" s="19" t="s">
        <v>688</v>
      </c>
      <c r="C88" s="19" t="s">
        <v>689</v>
      </c>
      <c r="D88" s="19" t="s">
        <v>8</v>
      </c>
      <c r="E88" s="19"/>
      <c r="F88" s="20">
        <f t="shared" ref="F88:N88" si="37">+F89</f>
        <v>50000</v>
      </c>
      <c r="G88" s="20">
        <f t="shared" si="37"/>
        <v>37500</v>
      </c>
      <c r="H88" s="20">
        <f t="shared" si="37"/>
        <v>12500</v>
      </c>
      <c r="I88" s="20">
        <f t="shared" si="37"/>
        <v>0</v>
      </c>
      <c r="J88" s="20">
        <f t="shared" si="37"/>
        <v>0</v>
      </c>
      <c r="K88" s="20">
        <f t="shared" si="37"/>
        <v>0</v>
      </c>
      <c r="L88" s="20">
        <f t="shared" si="37"/>
        <v>30000</v>
      </c>
      <c r="M88" s="20">
        <f t="shared" si="37"/>
        <v>20000</v>
      </c>
      <c r="N88" s="20">
        <f t="shared" si="37"/>
        <v>0</v>
      </c>
    </row>
    <row r="89" spans="1:14" ht="51" x14ac:dyDescent="0.2">
      <c r="A89" s="64">
        <v>53</v>
      </c>
      <c r="B89" s="65" t="s">
        <v>819</v>
      </c>
      <c r="C89" s="65" t="s">
        <v>820</v>
      </c>
      <c r="D89" s="65"/>
      <c r="E89" s="65" t="s">
        <v>698</v>
      </c>
      <c r="F89" s="58">
        <f>+I89+J89+K89+L89+M89+N89</f>
        <v>50000</v>
      </c>
      <c r="G89" s="58">
        <v>37500</v>
      </c>
      <c r="H89" s="58">
        <f>+F89-G89</f>
        <v>12500</v>
      </c>
      <c r="I89" s="58">
        <v>0</v>
      </c>
      <c r="J89" s="58">
        <v>0</v>
      </c>
      <c r="K89" s="58">
        <v>0</v>
      </c>
      <c r="L89" s="58">
        <v>30000</v>
      </c>
      <c r="M89" s="58">
        <v>20000</v>
      </c>
      <c r="N89" s="58">
        <v>0</v>
      </c>
    </row>
    <row r="90" spans="1:14" ht="63.75" x14ac:dyDescent="0.2">
      <c r="A90" s="19"/>
      <c r="B90" s="19" t="s">
        <v>690</v>
      </c>
      <c r="C90" s="19" t="s">
        <v>691</v>
      </c>
      <c r="D90" s="19" t="s">
        <v>8</v>
      </c>
      <c r="E90" s="19"/>
      <c r="F90" s="20">
        <f t="shared" ref="F90:N90" si="38">+F91</f>
        <v>60000</v>
      </c>
      <c r="G90" s="20">
        <f t="shared" si="38"/>
        <v>45000</v>
      </c>
      <c r="H90" s="20">
        <f t="shared" si="38"/>
        <v>15000</v>
      </c>
      <c r="I90" s="20">
        <f t="shared" si="38"/>
        <v>0</v>
      </c>
      <c r="J90" s="20">
        <f t="shared" si="38"/>
        <v>0</v>
      </c>
      <c r="K90" s="20">
        <f t="shared" si="38"/>
        <v>0</v>
      </c>
      <c r="L90" s="20">
        <f t="shared" si="38"/>
        <v>0</v>
      </c>
      <c r="M90" s="20">
        <f t="shared" si="38"/>
        <v>0</v>
      </c>
      <c r="N90" s="20">
        <f t="shared" si="38"/>
        <v>60000</v>
      </c>
    </row>
    <row r="91" spans="1:14" ht="75.75" customHeight="1" x14ac:dyDescent="0.2">
      <c r="A91" s="65">
        <v>54</v>
      </c>
      <c r="B91" s="65" t="s">
        <v>821</v>
      </c>
      <c r="C91" s="65" t="s">
        <v>822</v>
      </c>
      <c r="D91" s="65"/>
      <c r="E91" s="65" t="s">
        <v>698</v>
      </c>
      <c r="F91" s="58">
        <f>+I91+J91+K91+L91+M91+N91</f>
        <v>60000</v>
      </c>
      <c r="G91" s="58">
        <f>0.75*F91</f>
        <v>45000</v>
      </c>
      <c r="H91" s="58">
        <f>+F91-G91</f>
        <v>15000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60000</v>
      </c>
    </row>
    <row r="92" spans="1:14" x14ac:dyDescent="0.2">
      <c r="A92" s="67"/>
      <c r="B92" s="67" t="s">
        <v>692</v>
      </c>
      <c r="C92" s="67" t="s">
        <v>693</v>
      </c>
      <c r="D92" s="67" t="s">
        <v>5</v>
      </c>
      <c r="E92" s="67"/>
      <c r="F92" s="68">
        <f t="shared" ref="F92:N92" si="39">+F93+F95+F97+F99</f>
        <v>200000</v>
      </c>
      <c r="G92" s="68">
        <f t="shared" si="39"/>
        <v>150000</v>
      </c>
      <c r="H92" s="68">
        <f t="shared" si="39"/>
        <v>50000</v>
      </c>
      <c r="I92" s="68">
        <f t="shared" si="39"/>
        <v>0</v>
      </c>
      <c r="J92" s="68">
        <f t="shared" si="39"/>
        <v>11500</v>
      </c>
      <c r="K92" s="68">
        <f t="shared" si="39"/>
        <v>36632</v>
      </c>
      <c r="L92" s="68">
        <f t="shared" si="39"/>
        <v>21868</v>
      </c>
      <c r="M92" s="68">
        <f t="shared" si="39"/>
        <v>45000</v>
      </c>
      <c r="N92" s="68">
        <f t="shared" si="39"/>
        <v>85000</v>
      </c>
    </row>
    <row r="93" spans="1:14" ht="16.5" customHeight="1" x14ac:dyDescent="0.2">
      <c r="A93" s="19"/>
      <c r="B93" s="19" t="s">
        <v>694</v>
      </c>
      <c r="C93" s="19" t="s">
        <v>695</v>
      </c>
      <c r="D93" s="19" t="s">
        <v>8</v>
      </c>
      <c r="E93" s="19"/>
      <c r="F93" s="20">
        <f t="shared" ref="F93:N93" si="40">+F94</f>
        <v>50000</v>
      </c>
      <c r="G93" s="20">
        <f t="shared" si="40"/>
        <v>37500</v>
      </c>
      <c r="H93" s="20">
        <f t="shared" si="40"/>
        <v>12500</v>
      </c>
      <c r="I93" s="20">
        <f t="shared" si="40"/>
        <v>0</v>
      </c>
      <c r="J93" s="20">
        <f t="shared" si="40"/>
        <v>11500</v>
      </c>
      <c r="K93" s="20">
        <f t="shared" si="40"/>
        <v>36632</v>
      </c>
      <c r="L93" s="20">
        <f t="shared" si="40"/>
        <v>1868</v>
      </c>
      <c r="M93" s="20">
        <f t="shared" si="40"/>
        <v>0</v>
      </c>
      <c r="N93" s="20">
        <f t="shared" si="40"/>
        <v>0</v>
      </c>
    </row>
    <row r="94" spans="1:14" ht="51" x14ac:dyDescent="0.2">
      <c r="A94" s="10">
        <v>55</v>
      </c>
      <c r="B94" s="10" t="s">
        <v>696</v>
      </c>
      <c r="C94" s="10" t="s">
        <v>697</v>
      </c>
      <c r="D94" s="10" t="s">
        <v>11</v>
      </c>
      <c r="E94" s="10" t="s">
        <v>698</v>
      </c>
      <c r="F94" s="11">
        <f>+I94+J94+K94+L94+M94+N94</f>
        <v>50000</v>
      </c>
      <c r="G94" s="11">
        <f>0.75*F94</f>
        <v>37500</v>
      </c>
      <c r="H94" s="11">
        <f>+F94-G94</f>
        <v>12500</v>
      </c>
      <c r="I94" s="11">
        <v>0</v>
      </c>
      <c r="J94" s="11">
        <v>11500</v>
      </c>
      <c r="K94" s="58">
        <v>36632</v>
      </c>
      <c r="L94" s="58">
        <v>1868</v>
      </c>
      <c r="M94" s="58">
        <v>0</v>
      </c>
      <c r="N94" s="58">
        <v>0</v>
      </c>
    </row>
    <row r="95" spans="1:14" ht="51" x14ac:dyDescent="0.2">
      <c r="A95" s="19"/>
      <c r="B95" s="19" t="s">
        <v>699</v>
      </c>
      <c r="C95" s="19" t="s">
        <v>700</v>
      </c>
      <c r="D95" s="19" t="s">
        <v>8</v>
      </c>
      <c r="E95" s="19"/>
      <c r="F95" s="20">
        <f t="shared" ref="F95:N95" si="41">+F96</f>
        <v>50000</v>
      </c>
      <c r="G95" s="20">
        <f t="shared" si="41"/>
        <v>37500</v>
      </c>
      <c r="H95" s="20">
        <f t="shared" si="41"/>
        <v>12500</v>
      </c>
      <c r="I95" s="20">
        <f t="shared" si="41"/>
        <v>0</v>
      </c>
      <c r="J95" s="20">
        <f t="shared" si="41"/>
        <v>0</v>
      </c>
      <c r="K95" s="20">
        <f t="shared" si="41"/>
        <v>0</v>
      </c>
      <c r="L95" s="20">
        <f t="shared" si="41"/>
        <v>20000</v>
      </c>
      <c r="M95" s="20">
        <f t="shared" si="41"/>
        <v>30000</v>
      </c>
      <c r="N95" s="20">
        <f t="shared" si="41"/>
        <v>0</v>
      </c>
    </row>
    <row r="96" spans="1:14" ht="38.25" x14ac:dyDescent="0.2">
      <c r="A96" s="65">
        <v>56</v>
      </c>
      <c r="B96" s="65" t="s">
        <v>823</v>
      </c>
      <c r="C96" s="65" t="s">
        <v>824</v>
      </c>
      <c r="D96" s="65"/>
      <c r="E96" s="65" t="s">
        <v>698</v>
      </c>
      <c r="F96" s="58">
        <f>+I96+J96+K96+L96+M96+N96</f>
        <v>50000</v>
      </c>
      <c r="G96" s="58">
        <f>0.75*F96</f>
        <v>37500</v>
      </c>
      <c r="H96" s="58">
        <f>+F96-G96</f>
        <v>12500</v>
      </c>
      <c r="I96" s="58">
        <v>0</v>
      </c>
      <c r="J96" s="58">
        <v>0</v>
      </c>
      <c r="K96" s="58">
        <v>0</v>
      </c>
      <c r="L96" s="58">
        <v>20000</v>
      </c>
      <c r="M96" s="58">
        <v>30000</v>
      </c>
      <c r="N96" s="58">
        <v>0</v>
      </c>
    </row>
    <row r="97" spans="1:14" ht="51" x14ac:dyDescent="0.2">
      <c r="A97" s="19"/>
      <c r="B97" s="19" t="s">
        <v>701</v>
      </c>
      <c r="C97" s="19" t="s">
        <v>702</v>
      </c>
      <c r="D97" s="19" t="s">
        <v>8</v>
      </c>
      <c r="E97" s="19"/>
      <c r="F97" s="20">
        <f t="shared" ref="F97:N97" si="42">+F98</f>
        <v>50000</v>
      </c>
      <c r="G97" s="20">
        <f t="shared" si="42"/>
        <v>37500</v>
      </c>
      <c r="H97" s="20">
        <f t="shared" si="42"/>
        <v>12500</v>
      </c>
      <c r="I97" s="20">
        <f t="shared" si="42"/>
        <v>0</v>
      </c>
      <c r="J97" s="20">
        <f t="shared" si="42"/>
        <v>0</v>
      </c>
      <c r="K97" s="20">
        <f t="shared" si="42"/>
        <v>0</v>
      </c>
      <c r="L97" s="20">
        <f t="shared" si="42"/>
        <v>0</v>
      </c>
      <c r="M97" s="20">
        <f t="shared" si="42"/>
        <v>15000</v>
      </c>
      <c r="N97" s="20">
        <f t="shared" si="42"/>
        <v>35000</v>
      </c>
    </row>
    <row r="98" spans="1:14" ht="38.25" x14ac:dyDescent="0.2">
      <c r="A98" s="65">
        <v>57</v>
      </c>
      <c r="B98" s="65" t="s">
        <v>825</v>
      </c>
      <c r="C98" s="65" t="s">
        <v>826</v>
      </c>
      <c r="D98" s="65"/>
      <c r="E98" s="65" t="s">
        <v>698</v>
      </c>
      <c r="F98" s="58">
        <f>+I98+J98+K98+L98+M98+N98</f>
        <v>50000</v>
      </c>
      <c r="G98" s="58">
        <f>0.75*F98</f>
        <v>37500</v>
      </c>
      <c r="H98" s="58">
        <f>+F98-G98</f>
        <v>12500</v>
      </c>
      <c r="I98" s="58">
        <v>0</v>
      </c>
      <c r="J98" s="58">
        <v>0</v>
      </c>
      <c r="K98" s="58">
        <v>0</v>
      </c>
      <c r="L98" s="58">
        <v>0</v>
      </c>
      <c r="M98" s="58">
        <v>15000</v>
      </c>
      <c r="N98" s="58">
        <v>35000</v>
      </c>
    </row>
    <row r="99" spans="1:14" ht="51" x14ac:dyDescent="0.2">
      <c r="A99" s="19"/>
      <c r="B99" s="19" t="s">
        <v>703</v>
      </c>
      <c r="C99" s="19" t="s">
        <v>704</v>
      </c>
      <c r="D99" s="19" t="s">
        <v>8</v>
      </c>
      <c r="E99" s="19"/>
      <c r="F99" s="20">
        <f t="shared" ref="F99:N99" si="43">+F100</f>
        <v>50000</v>
      </c>
      <c r="G99" s="20">
        <f t="shared" si="43"/>
        <v>37500</v>
      </c>
      <c r="H99" s="20">
        <f t="shared" si="43"/>
        <v>12500</v>
      </c>
      <c r="I99" s="20">
        <f t="shared" si="43"/>
        <v>0</v>
      </c>
      <c r="J99" s="20">
        <f t="shared" si="43"/>
        <v>0</v>
      </c>
      <c r="K99" s="20">
        <f t="shared" si="43"/>
        <v>0</v>
      </c>
      <c r="L99" s="20">
        <f t="shared" si="43"/>
        <v>0</v>
      </c>
      <c r="M99" s="20">
        <f t="shared" si="43"/>
        <v>0</v>
      </c>
      <c r="N99" s="20">
        <f t="shared" si="43"/>
        <v>50000</v>
      </c>
    </row>
    <row r="100" spans="1:14" ht="44.25" customHeight="1" x14ac:dyDescent="0.2">
      <c r="A100" s="65">
        <v>58</v>
      </c>
      <c r="B100" s="65" t="s">
        <v>827</v>
      </c>
      <c r="C100" s="65" t="s">
        <v>828</v>
      </c>
      <c r="D100" s="65"/>
      <c r="E100" s="65" t="s">
        <v>698</v>
      </c>
      <c r="F100" s="58">
        <f>+I100+J100+K100+L100+M100+N100</f>
        <v>50000</v>
      </c>
      <c r="G100" s="58">
        <f>0.75*F100</f>
        <v>37500</v>
      </c>
      <c r="H100" s="58">
        <f>+F100-G100</f>
        <v>12500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50000</v>
      </c>
    </row>
    <row r="101" spans="1:14" x14ac:dyDescent="0.2">
      <c r="A101" s="67"/>
      <c r="B101" s="67" t="s">
        <v>705</v>
      </c>
      <c r="C101" s="67" t="s">
        <v>706</v>
      </c>
      <c r="D101" s="67" t="s">
        <v>5</v>
      </c>
      <c r="E101" s="67"/>
      <c r="F101" s="68">
        <f>+F102</f>
        <v>65867</v>
      </c>
      <c r="G101" s="68">
        <f t="shared" ref="G101:N102" si="44">+G102</f>
        <v>49400.25</v>
      </c>
      <c r="H101" s="68">
        <f t="shared" si="44"/>
        <v>16466.75</v>
      </c>
      <c r="I101" s="68">
        <f t="shared" si="44"/>
        <v>8962.0300000000007</v>
      </c>
      <c r="J101" s="68">
        <f t="shared" si="44"/>
        <v>21850.76</v>
      </c>
      <c r="K101" s="68">
        <f t="shared" si="44"/>
        <v>35054.210000000006</v>
      </c>
      <c r="L101" s="68">
        <f t="shared" si="44"/>
        <v>0</v>
      </c>
      <c r="M101" s="68">
        <f t="shared" si="44"/>
        <v>0</v>
      </c>
      <c r="N101" s="68">
        <f t="shared" si="44"/>
        <v>0</v>
      </c>
    </row>
    <row r="102" spans="1:14" ht="51" x14ac:dyDescent="0.2">
      <c r="A102" s="19"/>
      <c r="B102" s="19" t="s">
        <v>707</v>
      </c>
      <c r="C102" s="19" t="s">
        <v>708</v>
      </c>
      <c r="D102" s="19" t="s">
        <v>8</v>
      </c>
      <c r="E102" s="19"/>
      <c r="F102" s="20">
        <f>+F103</f>
        <v>65867</v>
      </c>
      <c r="G102" s="20">
        <f t="shared" si="44"/>
        <v>49400.25</v>
      </c>
      <c r="H102" s="20">
        <f t="shared" si="44"/>
        <v>16466.75</v>
      </c>
      <c r="I102" s="20">
        <f t="shared" si="44"/>
        <v>8962.0300000000007</v>
      </c>
      <c r="J102" s="20">
        <f t="shared" si="44"/>
        <v>21850.76</v>
      </c>
      <c r="K102" s="20">
        <f t="shared" si="44"/>
        <v>35054.210000000006</v>
      </c>
      <c r="L102" s="20">
        <f t="shared" si="44"/>
        <v>0</v>
      </c>
      <c r="M102" s="20">
        <f t="shared" si="44"/>
        <v>0</v>
      </c>
      <c r="N102" s="20">
        <f t="shared" si="44"/>
        <v>0</v>
      </c>
    </row>
    <row r="103" spans="1:14" ht="76.5" x14ac:dyDescent="0.2">
      <c r="A103" s="10">
        <v>59</v>
      </c>
      <c r="B103" s="10" t="s">
        <v>709</v>
      </c>
      <c r="C103" s="10" t="s">
        <v>710</v>
      </c>
      <c r="D103" s="10" t="s">
        <v>11</v>
      </c>
      <c r="E103" s="10" t="s">
        <v>711</v>
      </c>
      <c r="F103" s="11">
        <f>+I103+J103+K103+L103+M103+N103</f>
        <v>65867</v>
      </c>
      <c r="G103" s="11">
        <v>49400.25</v>
      </c>
      <c r="H103" s="11">
        <f>+F103-G103</f>
        <v>16466.75</v>
      </c>
      <c r="I103" s="11">
        <v>8962.0300000000007</v>
      </c>
      <c r="J103" s="11">
        <v>21850.76</v>
      </c>
      <c r="K103" s="58">
        <v>35054.210000000006</v>
      </c>
      <c r="L103" s="58">
        <v>0</v>
      </c>
      <c r="M103" s="58">
        <v>0</v>
      </c>
      <c r="N103" s="58">
        <v>0</v>
      </c>
    </row>
    <row r="104" spans="1:14" x14ac:dyDescent="0.2">
      <c r="A104" s="67"/>
      <c r="B104" s="67" t="s">
        <v>712</v>
      </c>
      <c r="C104" s="67" t="s">
        <v>713</v>
      </c>
      <c r="D104" s="67" t="s">
        <v>5</v>
      </c>
      <c r="E104" s="67"/>
      <c r="F104" s="68">
        <f t="shared" ref="F104:N104" si="45">+F105+F108+F110+F112+F114</f>
        <v>470877.77</v>
      </c>
      <c r="G104" s="68">
        <f t="shared" si="45"/>
        <v>353158.31</v>
      </c>
      <c r="H104" s="68">
        <f t="shared" si="45"/>
        <v>117719.45999999998</v>
      </c>
      <c r="I104" s="68">
        <f t="shared" si="45"/>
        <v>69672.710000000006</v>
      </c>
      <c r="J104" s="68">
        <f t="shared" si="45"/>
        <v>125705.06</v>
      </c>
      <c r="K104" s="68">
        <f t="shared" si="45"/>
        <v>160500</v>
      </c>
      <c r="L104" s="68">
        <f t="shared" si="45"/>
        <v>0</v>
      </c>
      <c r="M104" s="68">
        <f t="shared" si="45"/>
        <v>65000</v>
      </c>
      <c r="N104" s="68">
        <f t="shared" si="45"/>
        <v>50000</v>
      </c>
    </row>
    <row r="105" spans="1:14" ht="51" x14ac:dyDescent="0.2">
      <c r="A105" s="19"/>
      <c r="B105" s="19" t="s">
        <v>714</v>
      </c>
      <c r="C105" s="19" t="s">
        <v>715</v>
      </c>
      <c r="D105" s="19" t="s">
        <v>8</v>
      </c>
      <c r="E105" s="19"/>
      <c r="F105" s="20">
        <f t="shared" ref="F105:N105" si="46">+F107+F106</f>
        <v>249852.26</v>
      </c>
      <c r="G105" s="20">
        <f t="shared" si="46"/>
        <v>187389.19</v>
      </c>
      <c r="H105" s="20">
        <f t="shared" si="46"/>
        <v>62463.069999999992</v>
      </c>
      <c r="I105" s="20">
        <f t="shared" si="46"/>
        <v>0</v>
      </c>
      <c r="J105" s="20">
        <f t="shared" si="46"/>
        <v>100852.26</v>
      </c>
      <c r="K105" s="20">
        <f t="shared" si="46"/>
        <v>149000</v>
      </c>
      <c r="L105" s="20">
        <f t="shared" si="46"/>
        <v>0</v>
      </c>
      <c r="M105" s="20">
        <f t="shared" si="46"/>
        <v>0</v>
      </c>
      <c r="N105" s="20">
        <f t="shared" si="46"/>
        <v>0</v>
      </c>
    </row>
    <row r="106" spans="1:14" ht="38.25" x14ac:dyDescent="0.2">
      <c r="A106" s="10">
        <v>60</v>
      </c>
      <c r="B106" s="10" t="s">
        <v>716</v>
      </c>
      <c r="C106" s="10" t="s">
        <v>717</v>
      </c>
      <c r="D106" s="10" t="s">
        <v>11</v>
      </c>
      <c r="E106" s="10" t="s">
        <v>698</v>
      </c>
      <c r="F106" s="11">
        <f>+I106+J106+K106+L106+M106+N106</f>
        <v>100852.26</v>
      </c>
      <c r="G106" s="11">
        <v>75639.19</v>
      </c>
      <c r="H106" s="11">
        <f>+F106-G106</f>
        <v>25213.069999999992</v>
      </c>
      <c r="I106" s="11">
        <v>0</v>
      </c>
      <c r="J106" s="11">
        <v>100852.26</v>
      </c>
      <c r="K106" s="58">
        <v>0</v>
      </c>
      <c r="L106" s="58">
        <v>0</v>
      </c>
      <c r="M106" s="58">
        <v>0</v>
      </c>
      <c r="N106" s="58">
        <v>0</v>
      </c>
    </row>
    <row r="107" spans="1:14" ht="51" x14ac:dyDescent="0.2">
      <c r="A107" s="10">
        <v>61</v>
      </c>
      <c r="B107" s="10" t="s">
        <v>718</v>
      </c>
      <c r="C107" s="10" t="s">
        <v>719</v>
      </c>
      <c r="D107" s="10" t="s">
        <v>11</v>
      </c>
      <c r="E107" s="10" t="s">
        <v>698</v>
      </c>
      <c r="F107" s="11">
        <f>+I107+J107+K107+L107+M107+N107</f>
        <v>149000</v>
      </c>
      <c r="G107" s="11">
        <v>111750</v>
      </c>
      <c r="H107" s="11">
        <f>+F107-G107</f>
        <v>37250</v>
      </c>
      <c r="I107" s="11"/>
      <c r="J107" s="11"/>
      <c r="K107" s="58">
        <v>149000</v>
      </c>
      <c r="L107" s="58">
        <v>0</v>
      </c>
      <c r="M107" s="58">
        <v>0</v>
      </c>
      <c r="N107" s="58">
        <v>0</v>
      </c>
    </row>
    <row r="108" spans="1:14" ht="51" x14ac:dyDescent="0.2">
      <c r="A108" s="19"/>
      <c r="B108" s="19" t="s">
        <v>720</v>
      </c>
      <c r="C108" s="19" t="s">
        <v>721</v>
      </c>
      <c r="D108" s="19" t="s">
        <v>8</v>
      </c>
      <c r="E108" s="19"/>
      <c r="F108" s="20">
        <f>+F109</f>
        <v>62058.25</v>
      </c>
      <c r="G108" s="20">
        <f t="shared" ref="G108:N108" si="47">+G109</f>
        <v>46543.68</v>
      </c>
      <c r="H108" s="20">
        <f t="shared" si="47"/>
        <v>15514.57</v>
      </c>
      <c r="I108" s="20">
        <f t="shared" si="47"/>
        <v>62058.25</v>
      </c>
      <c r="J108" s="20">
        <f t="shared" si="47"/>
        <v>0</v>
      </c>
      <c r="K108" s="20">
        <f t="shared" si="47"/>
        <v>0</v>
      </c>
      <c r="L108" s="20">
        <f t="shared" si="47"/>
        <v>0</v>
      </c>
      <c r="M108" s="20">
        <f t="shared" si="47"/>
        <v>0</v>
      </c>
      <c r="N108" s="20">
        <f t="shared" si="47"/>
        <v>0</v>
      </c>
    </row>
    <row r="109" spans="1:14" ht="76.5" x14ac:dyDescent="0.2">
      <c r="A109" s="10">
        <v>62</v>
      </c>
      <c r="B109" s="10" t="s">
        <v>722</v>
      </c>
      <c r="C109" s="10" t="s">
        <v>723</v>
      </c>
      <c r="D109" s="10" t="s">
        <v>11</v>
      </c>
      <c r="E109" s="10" t="s">
        <v>711</v>
      </c>
      <c r="F109" s="11">
        <f>+I109+J109+K109+L109+M109+N109</f>
        <v>62058.25</v>
      </c>
      <c r="G109" s="11">
        <v>46543.68</v>
      </c>
      <c r="H109" s="11">
        <f>+F109-G109</f>
        <v>15514.57</v>
      </c>
      <c r="I109" s="11">
        <v>62058.25</v>
      </c>
      <c r="J109" s="11"/>
      <c r="K109" s="58">
        <v>0</v>
      </c>
      <c r="L109" s="58">
        <v>0</v>
      </c>
      <c r="M109" s="58">
        <v>0</v>
      </c>
      <c r="N109" s="58">
        <v>0</v>
      </c>
    </row>
    <row r="110" spans="1:14" ht="38.25" x14ac:dyDescent="0.2">
      <c r="A110" s="19"/>
      <c r="B110" s="19" t="s">
        <v>724</v>
      </c>
      <c r="C110" s="19" t="s">
        <v>725</v>
      </c>
      <c r="D110" s="19" t="s">
        <v>8</v>
      </c>
      <c r="E110" s="19"/>
      <c r="F110" s="20">
        <f>+F111</f>
        <v>50000</v>
      </c>
      <c r="G110" s="20">
        <f t="shared" ref="G110:N110" si="48">+G111</f>
        <v>37500</v>
      </c>
      <c r="H110" s="20">
        <f t="shared" si="48"/>
        <v>12500</v>
      </c>
      <c r="I110" s="20">
        <f t="shared" si="48"/>
        <v>0</v>
      </c>
      <c r="J110" s="20">
        <f t="shared" si="48"/>
        <v>0</v>
      </c>
      <c r="K110" s="20">
        <f t="shared" si="48"/>
        <v>0</v>
      </c>
      <c r="L110" s="20">
        <f t="shared" si="48"/>
        <v>0</v>
      </c>
      <c r="M110" s="20">
        <f t="shared" si="48"/>
        <v>0</v>
      </c>
      <c r="N110" s="20">
        <f t="shared" si="48"/>
        <v>50000</v>
      </c>
    </row>
    <row r="111" spans="1:14" ht="38.25" x14ac:dyDescent="0.2">
      <c r="A111" s="10">
        <v>63</v>
      </c>
      <c r="B111" s="10" t="s">
        <v>726</v>
      </c>
      <c r="C111" s="10" t="s">
        <v>727</v>
      </c>
      <c r="D111" s="10" t="s">
        <v>11</v>
      </c>
      <c r="E111" s="10" t="s">
        <v>698</v>
      </c>
      <c r="F111" s="11">
        <f>+I111+J111+K111+L111+M111+N111</f>
        <v>50000</v>
      </c>
      <c r="G111" s="11">
        <f>0.75*F111</f>
        <v>37500</v>
      </c>
      <c r="H111" s="11">
        <f>+F111-G111</f>
        <v>12500</v>
      </c>
      <c r="I111" s="11"/>
      <c r="J111" s="11"/>
      <c r="K111" s="58">
        <v>0</v>
      </c>
      <c r="L111" s="58">
        <v>0</v>
      </c>
      <c r="M111" s="58">
        <v>0</v>
      </c>
      <c r="N111" s="58">
        <v>50000</v>
      </c>
    </row>
    <row r="112" spans="1:14" ht="51" x14ac:dyDescent="0.2">
      <c r="A112" s="19"/>
      <c r="B112" s="19" t="s">
        <v>728</v>
      </c>
      <c r="C112" s="19" t="s">
        <v>729</v>
      </c>
      <c r="D112" s="19" t="s">
        <v>8</v>
      </c>
      <c r="E112" s="19"/>
      <c r="F112" s="20">
        <f>+F113</f>
        <v>43967.259999999995</v>
      </c>
      <c r="G112" s="20">
        <f t="shared" ref="G112:N112" si="49">+G113</f>
        <v>32975.440000000002</v>
      </c>
      <c r="H112" s="20">
        <f t="shared" si="49"/>
        <v>10991.819999999992</v>
      </c>
      <c r="I112" s="20">
        <f t="shared" si="49"/>
        <v>7614.46</v>
      </c>
      <c r="J112" s="20">
        <f t="shared" si="49"/>
        <v>24852.799999999999</v>
      </c>
      <c r="K112" s="20">
        <f t="shared" si="49"/>
        <v>11500</v>
      </c>
      <c r="L112" s="20">
        <f t="shared" si="49"/>
        <v>0</v>
      </c>
      <c r="M112" s="20">
        <f t="shared" si="49"/>
        <v>0</v>
      </c>
      <c r="N112" s="20">
        <f t="shared" si="49"/>
        <v>0</v>
      </c>
    </row>
    <row r="113" spans="1:14" ht="38.25" x14ac:dyDescent="0.2">
      <c r="A113" s="10">
        <v>64</v>
      </c>
      <c r="B113" s="10" t="s">
        <v>730</v>
      </c>
      <c r="C113" s="10" t="s">
        <v>731</v>
      </c>
      <c r="D113" s="10" t="s">
        <v>11</v>
      </c>
      <c r="E113" s="10" t="s">
        <v>698</v>
      </c>
      <c r="F113" s="11">
        <f>+I113+J113+K113+L113+M113+N113</f>
        <v>43967.259999999995</v>
      </c>
      <c r="G113" s="11">
        <v>32975.440000000002</v>
      </c>
      <c r="H113" s="11">
        <f>+F113-G113</f>
        <v>10991.819999999992</v>
      </c>
      <c r="I113" s="11">
        <v>7614.46</v>
      </c>
      <c r="J113" s="11">
        <v>24852.799999999999</v>
      </c>
      <c r="K113" s="58">
        <v>11500</v>
      </c>
      <c r="L113" s="58">
        <v>0</v>
      </c>
      <c r="M113" s="58">
        <v>0</v>
      </c>
      <c r="N113" s="58">
        <v>0</v>
      </c>
    </row>
    <row r="114" spans="1:14" ht="25.5" x14ac:dyDescent="0.2">
      <c r="A114" s="19"/>
      <c r="B114" s="19" t="s">
        <v>732</v>
      </c>
      <c r="C114" s="19" t="s">
        <v>829</v>
      </c>
      <c r="D114" s="19" t="s">
        <v>8</v>
      </c>
      <c r="E114" s="19"/>
      <c r="F114" s="20">
        <f>+F115</f>
        <v>65000</v>
      </c>
      <c r="G114" s="20">
        <f t="shared" ref="G114:N114" si="50">+G115</f>
        <v>48750</v>
      </c>
      <c r="H114" s="20">
        <f t="shared" si="50"/>
        <v>16250</v>
      </c>
      <c r="I114" s="20">
        <f t="shared" si="50"/>
        <v>0</v>
      </c>
      <c r="J114" s="20">
        <f t="shared" si="50"/>
        <v>0</v>
      </c>
      <c r="K114" s="20">
        <f t="shared" si="50"/>
        <v>0</v>
      </c>
      <c r="L114" s="20">
        <f t="shared" si="50"/>
        <v>0</v>
      </c>
      <c r="M114" s="20">
        <f t="shared" si="50"/>
        <v>65000</v>
      </c>
      <c r="N114" s="20">
        <f t="shared" si="50"/>
        <v>0</v>
      </c>
    </row>
    <row r="115" spans="1:14" ht="36.75" customHeight="1" x14ac:dyDescent="0.2">
      <c r="A115" s="65">
        <v>65</v>
      </c>
      <c r="B115" s="65" t="s">
        <v>843</v>
      </c>
      <c r="C115" s="66" t="s">
        <v>829</v>
      </c>
      <c r="D115" s="65"/>
      <c r="E115" s="65"/>
      <c r="F115" s="58">
        <f>+I115+J115+K115+L115+M115+N115</f>
        <v>65000</v>
      </c>
      <c r="G115" s="58">
        <f>0.75*F115</f>
        <v>48750</v>
      </c>
      <c r="H115" s="58">
        <f>+F115-G115</f>
        <v>16250</v>
      </c>
      <c r="I115" s="58">
        <v>0</v>
      </c>
      <c r="J115" s="58">
        <v>0</v>
      </c>
      <c r="K115" s="58">
        <v>0</v>
      </c>
      <c r="L115" s="58">
        <v>0</v>
      </c>
      <c r="M115" s="58">
        <v>65000</v>
      </c>
      <c r="N115" s="58">
        <v>0</v>
      </c>
    </row>
    <row r="116" spans="1:14" ht="25.5" x14ac:dyDescent="0.2">
      <c r="A116" s="67"/>
      <c r="B116" s="67" t="s">
        <v>733</v>
      </c>
      <c r="C116" s="67" t="s">
        <v>734</v>
      </c>
      <c r="D116" s="67" t="s">
        <v>5</v>
      </c>
      <c r="E116" s="67"/>
      <c r="F116" s="68">
        <f t="shared" ref="F116:N116" si="51">+F117+F119+F121</f>
        <v>446261.41000000003</v>
      </c>
      <c r="G116" s="68">
        <f t="shared" si="51"/>
        <v>334696.05</v>
      </c>
      <c r="H116" s="68">
        <f t="shared" si="51"/>
        <v>111565.36</v>
      </c>
      <c r="I116" s="68">
        <f t="shared" si="51"/>
        <v>65592.399999999994</v>
      </c>
      <c r="J116" s="68">
        <f t="shared" si="51"/>
        <v>55352.01</v>
      </c>
      <c r="K116" s="68">
        <f t="shared" si="51"/>
        <v>0</v>
      </c>
      <c r="L116" s="68">
        <f t="shared" si="51"/>
        <v>90317</v>
      </c>
      <c r="M116" s="68">
        <f t="shared" si="51"/>
        <v>115000</v>
      </c>
      <c r="N116" s="68">
        <f t="shared" si="51"/>
        <v>120000</v>
      </c>
    </row>
    <row r="117" spans="1:14" ht="51" x14ac:dyDescent="0.2">
      <c r="A117" s="19"/>
      <c r="B117" s="19" t="s">
        <v>735</v>
      </c>
      <c r="C117" s="19" t="s">
        <v>736</v>
      </c>
      <c r="D117" s="19" t="s">
        <v>8</v>
      </c>
      <c r="E117" s="19"/>
      <c r="F117" s="20">
        <f>+F118</f>
        <v>65592.399999999994</v>
      </c>
      <c r="G117" s="20">
        <f t="shared" ref="G117:N117" si="52">+G118</f>
        <v>49194.299999999996</v>
      </c>
      <c r="H117" s="20">
        <f t="shared" si="52"/>
        <v>16398.099999999999</v>
      </c>
      <c r="I117" s="20">
        <f t="shared" si="52"/>
        <v>65592.399999999994</v>
      </c>
      <c r="J117" s="20">
        <f t="shared" si="52"/>
        <v>0</v>
      </c>
      <c r="K117" s="20">
        <f t="shared" si="52"/>
        <v>0</v>
      </c>
      <c r="L117" s="20">
        <f t="shared" si="52"/>
        <v>0</v>
      </c>
      <c r="M117" s="20">
        <f t="shared" si="52"/>
        <v>0</v>
      </c>
      <c r="N117" s="20">
        <f t="shared" si="52"/>
        <v>0</v>
      </c>
    </row>
    <row r="118" spans="1:14" ht="38.25" x14ac:dyDescent="0.2">
      <c r="A118" s="10">
        <v>66</v>
      </c>
      <c r="B118" s="10" t="s">
        <v>737</v>
      </c>
      <c r="C118" s="10" t="s">
        <v>738</v>
      </c>
      <c r="D118" s="10" t="s">
        <v>11</v>
      </c>
      <c r="E118" s="10" t="s">
        <v>698</v>
      </c>
      <c r="F118" s="58">
        <f>+I118+J118+K118+L118+M118+N118</f>
        <v>65592.399999999994</v>
      </c>
      <c r="G118" s="58">
        <v>49194.299999999996</v>
      </c>
      <c r="H118" s="58">
        <f>+F118-G118</f>
        <v>16398.099999999999</v>
      </c>
      <c r="I118" s="11">
        <v>65592.399999999994</v>
      </c>
      <c r="J118" s="11"/>
      <c r="K118" s="58">
        <v>0</v>
      </c>
      <c r="L118" s="58">
        <v>0</v>
      </c>
      <c r="M118" s="58">
        <v>0</v>
      </c>
      <c r="N118" s="58">
        <v>0</v>
      </c>
    </row>
    <row r="119" spans="1:14" ht="51" x14ac:dyDescent="0.2">
      <c r="A119" s="19"/>
      <c r="B119" s="19" t="s">
        <v>739</v>
      </c>
      <c r="C119" s="19" t="s">
        <v>740</v>
      </c>
      <c r="D119" s="19" t="s">
        <v>8</v>
      </c>
      <c r="E119" s="19"/>
      <c r="F119" s="20">
        <f>+F120</f>
        <v>55352.01</v>
      </c>
      <c r="G119" s="20">
        <f t="shared" ref="G119:N119" si="53">+G120</f>
        <v>41514</v>
      </c>
      <c r="H119" s="20">
        <f t="shared" si="53"/>
        <v>13838.010000000002</v>
      </c>
      <c r="I119" s="20">
        <f t="shared" si="53"/>
        <v>0</v>
      </c>
      <c r="J119" s="20">
        <f t="shared" si="53"/>
        <v>55352.01</v>
      </c>
      <c r="K119" s="20">
        <f t="shared" si="53"/>
        <v>0</v>
      </c>
      <c r="L119" s="20">
        <f t="shared" si="53"/>
        <v>0</v>
      </c>
      <c r="M119" s="20">
        <f t="shared" si="53"/>
        <v>0</v>
      </c>
      <c r="N119" s="20">
        <f t="shared" si="53"/>
        <v>0</v>
      </c>
    </row>
    <row r="120" spans="1:14" ht="76.5" x14ac:dyDescent="0.2">
      <c r="A120" s="10">
        <v>68</v>
      </c>
      <c r="B120" s="10" t="s">
        <v>741</v>
      </c>
      <c r="C120" s="10" t="s">
        <v>742</v>
      </c>
      <c r="D120" s="10" t="s">
        <v>11</v>
      </c>
      <c r="E120" s="10" t="s">
        <v>711</v>
      </c>
      <c r="F120" s="11">
        <f>+I120+J120+K120+L120+M120+N120</f>
        <v>55352.01</v>
      </c>
      <c r="G120" s="11">
        <v>41514</v>
      </c>
      <c r="H120" s="11">
        <f>+F120-G120</f>
        <v>13838.010000000002</v>
      </c>
      <c r="I120" s="11"/>
      <c r="J120" s="11">
        <v>55352.01</v>
      </c>
      <c r="K120" s="58">
        <v>0</v>
      </c>
      <c r="L120" s="58">
        <v>0</v>
      </c>
      <c r="M120" s="58">
        <v>0</v>
      </c>
      <c r="N120" s="58">
        <v>0</v>
      </c>
    </row>
    <row r="121" spans="1:14" ht="25.5" x14ac:dyDescent="0.2">
      <c r="A121" s="19"/>
      <c r="B121" s="19" t="s">
        <v>830</v>
      </c>
      <c r="C121" s="19" t="s">
        <v>831</v>
      </c>
      <c r="D121" s="19" t="s">
        <v>8</v>
      </c>
      <c r="E121" s="19"/>
      <c r="F121" s="20">
        <f>+F122</f>
        <v>325317</v>
      </c>
      <c r="G121" s="20">
        <f t="shared" ref="G121:N121" si="54">+G122</f>
        <v>243987.75</v>
      </c>
      <c r="H121" s="20">
        <f t="shared" si="54"/>
        <v>81329.25</v>
      </c>
      <c r="I121" s="20">
        <f t="shared" si="54"/>
        <v>0</v>
      </c>
      <c r="J121" s="20">
        <f t="shared" si="54"/>
        <v>0</v>
      </c>
      <c r="K121" s="20">
        <f t="shared" si="54"/>
        <v>0</v>
      </c>
      <c r="L121" s="20">
        <f t="shared" si="54"/>
        <v>90317</v>
      </c>
      <c r="M121" s="20">
        <f t="shared" si="54"/>
        <v>115000</v>
      </c>
      <c r="N121" s="20">
        <f t="shared" si="54"/>
        <v>120000</v>
      </c>
    </row>
    <row r="122" spans="1:14" ht="25.5" x14ac:dyDescent="0.2">
      <c r="A122" s="10">
        <v>69</v>
      </c>
      <c r="B122" s="10" t="s">
        <v>832</v>
      </c>
      <c r="C122" s="10" t="s">
        <v>833</v>
      </c>
      <c r="D122" s="10" t="s">
        <v>11</v>
      </c>
      <c r="E122" s="65" t="s">
        <v>698</v>
      </c>
      <c r="F122" s="11">
        <f>+I122+J122+K122+L122+M122+N122</f>
        <v>325317</v>
      </c>
      <c r="G122" s="11">
        <v>243987.75</v>
      </c>
      <c r="H122" s="11">
        <f>+F122-G122</f>
        <v>81329.25</v>
      </c>
      <c r="I122" s="11"/>
      <c r="J122" s="11">
        <v>0</v>
      </c>
      <c r="K122" s="58">
        <v>0</v>
      </c>
      <c r="L122" s="58">
        <v>90317</v>
      </c>
      <c r="M122" s="58">
        <v>115000</v>
      </c>
      <c r="N122" s="58">
        <v>120000</v>
      </c>
    </row>
    <row r="123" spans="1:14" ht="25.5" x14ac:dyDescent="0.2">
      <c r="A123" s="67"/>
      <c r="B123" s="67" t="s">
        <v>743</v>
      </c>
      <c r="C123" s="67" t="s">
        <v>744</v>
      </c>
      <c r="D123" s="67" t="s">
        <v>5</v>
      </c>
      <c r="E123" s="67"/>
      <c r="F123" s="68">
        <f>+F124+F126</f>
        <v>170000</v>
      </c>
      <c r="G123" s="68">
        <f t="shared" ref="G123:N123" si="55">+G124+G126</f>
        <v>127500</v>
      </c>
      <c r="H123" s="68">
        <f t="shared" si="55"/>
        <v>42500</v>
      </c>
      <c r="I123" s="68">
        <f t="shared" si="55"/>
        <v>0</v>
      </c>
      <c r="J123" s="68">
        <f t="shared" si="55"/>
        <v>0</v>
      </c>
      <c r="K123" s="68">
        <f t="shared" si="55"/>
        <v>75000</v>
      </c>
      <c r="L123" s="68">
        <f t="shared" si="55"/>
        <v>45000</v>
      </c>
      <c r="M123" s="68">
        <f t="shared" si="55"/>
        <v>50000</v>
      </c>
      <c r="N123" s="68">
        <f t="shared" si="55"/>
        <v>0</v>
      </c>
    </row>
    <row r="124" spans="1:14" ht="51" x14ac:dyDescent="0.2">
      <c r="A124" s="19"/>
      <c r="B124" s="19" t="s">
        <v>745</v>
      </c>
      <c r="C124" s="19" t="s">
        <v>746</v>
      </c>
      <c r="D124" s="19" t="s">
        <v>8</v>
      </c>
      <c r="E124" s="19"/>
      <c r="F124" s="20">
        <f>+F125</f>
        <v>50000</v>
      </c>
      <c r="G124" s="20">
        <f t="shared" ref="G124:N124" si="56">+G125</f>
        <v>37500</v>
      </c>
      <c r="H124" s="20">
        <f t="shared" si="56"/>
        <v>12500</v>
      </c>
      <c r="I124" s="20">
        <f t="shared" si="56"/>
        <v>0</v>
      </c>
      <c r="J124" s="20">
        <f t="shared" si="56"/>
        <v>0</v>
      </c>
      <c r="K124" s="20">
        <f t="shared" si="56"/>
        <v>0</v>
      </c>
      <c r="L124" s="20">
        <f t="shared" si="56"/>
        <v>0</v>
      </c>
      <c r="M124" s="20">
        <f t="shared" si="56"/>
        <v>50000</v>
      </c>
      <c r="N124" s="20">
        <f t="shared" si="56"/>
        <v>0</v>
      </c>
    </row>
    <row r="125" spans="1:14" ht="51" x14ac:dyDescent="0.2">
      <c r="A125" s="65">
        <v>70</v>
      </c>
      <c r="B125" s="65" t="s">
        <v>747</v>
      </c>
      <c r="C125" s="65" t="s">
        <v>834</v>
      </c>
      <c r="D125" s="65"/>
      <c r="E125" s="65" t="s">
        <v>698</v>
      </c>
      <c r="F125" s="58">
        <f>+I125+J125+K125+L125+M125+N125</f>
        <v>50000</v>
      </c>
      <c r="G125" s="58">
        <f>0.75*F125</f>
        <v>37500</v>
      </c>
      <c r="H125" s="58">
        <f>+F125-G125</f>
        <v>12500</v>
      </c>
      <c r="I125" s="58">
        <v>0</v>
      </c>
      <c r="J125" s="58">
        <v>0</v>
      </c>
      <c r="K125" s="58">
        <v>0</v>
      </c>
      <c r="L125" s="58">
        <v>0</v>
      </c>
      <c r="M125" s="58">
        <v>50000</v>
      </c>
      <c r="N125" s="58">
        <v>0</v>
      </c>
    </row>
    <row r="126" spans="1:14" ht="51" x14ac:dyDescent="0.2">
      <c r="A126" s="19"/>
      <c r="B126" s="19" t="s">
        <v>748</v>
      </c>
      <c r="C126" s="19" t="s">
        <v>749</v>
      </c>
      <c r="D126" s="19" t="s">
        <v>8</v>
      </c>
      <c r="E126" s="19"/>
      <c r="F126" s="20">
        <f>+F127</f>
        <v>120000</v>
      </c>
      <c r="G126" s="20">
        <f t="shared" ref="G126:N126" si="57">+G127</f>
        <v>90000</v>
      </c>
      <c r="H126" s="20">
        <f t="shared" si="57"/>
        <v>30000</v>
      </c>
      <c r="I126" s="20">
        <f t="shared" si="57"/>
        <v>0</v>
      </c>
      <c r="J126" s="20">
        <f t="shared" si="57"/>
        <v>0</v>
      </c>
      <c r="K126" s="20">
        <f t="shared" si="57"/>
        <v>75000</v>
      </c>
      <c r="L126" s="20">
        <f t="shared" si="57"/>
        <v>45000</v>
      </c>
      <c r="M126" s="20">
        <f t="shared" si="57"/>
        <v>0</v>
      </c>
      <c r="N126" s="20">
        <f t="shared" si="57"/>
        <v>0</v>
      </c>
    </row>
    <row r="127" spans="1:14" ht="25.5" x14ac:dyDescent="0.2">
      <c r="A127" s="10">
        <v>71</v>
      </c>
      <c r="B127" s="10" t="s">
        <v>750</v>
      </c>
      <c r="C127" s="10" t="s">
        <v>751</v>
      </c>
      <c r="D127" s="10" t="s">
        <v>11</v>
      </c>
      <c r="E127" s="10" t="s">
        <v>698</v>
      </c>
      <c r="F127" s="11">
        <f>+I127+J127+K127+L127+M127+N127</f>
        <v>120000</v>
      </c>
      <c r="G127" s="11">
        <f>0.75*F127</f>
        <v>90000</v>
      </c>
      <c r="H127" s="11">
        <f>+F127-G127</f>
        <v>30000</v>
      </c>
      <c r="I127" s="11"/>
      <c r="J127" s="11"/>
      <c r="K127" s="58">
        <v>75000</v>
      </c>
      <c r="L127" s="58">
        <v>45000</v>
      </c>
      <c r="M127" s="58">
        <v>0</v>
      </c>
      <c r="N127" s="58">
        <v>0</v>
      </c>
    </row>
    <row r="128" spans="1:14" ht="25.5" customHeight="1" x14ac:dyDescent="0.2">
      <c r="A128" s="70"/>
      <c r="B128" s="67" t="s">
        <v>836</v>
      </c>
      <c r="C128" s="67" t="s">
        <v>837</v>
      </c>
      <c r="D128" s="67" t="s">
        <v>2</v>
      </c>
      <c r="E128" s="67"/>
      <c r="F128" s="68">
        <f>+F129</f>
        <v>585050.53</v>
      </c>
      <c r="G128" s="68">
        <f>+F128</f>
        <v>585050.53</v>
      </c>
      <c r="H128" s="68">
        <f t="shared" ref="H128:N128" si="58">+H129</f>
        <v>0</v>
      </c>
      <c r="I128" s="68">
        <f t="shared" si="58"/>
        <v>0</v>
      </c>
      <c r="J128" s="68">
        <f t="shared" si="58"/>
        <v>67500</v>
      </c>
      <c r="K128" s="68">
        <f t="shared" si="58"/>
        <v>90000</v>
      </c>
      <c r="L128" s="68">
        <f t="shared" si="58"/>
        <v>90000</v>
      </c>
      <c r="M128" s="68">
        <f t="shared" si="58"/>
        <v>163150.53</v>
      </c>
      <c r="N128" s="68">
        <f t="shared" si="58"/>
        <v>174400</v>
      </c>
    </row>
    <row r="129" spans="1:14" ht="25.5" x14ac:dyDescent="0.2">
      <c r="A129" s="18"/>
      <c r="B129" s="19" t="s">
        <v>838</v>
      </c>
      <c r="C129" s="19" t="s">
        <v>837</v>
      </c>
      <c r="D129" s="19" t="s">
        <v>5</v>
      </c>
      <c r="E129" s="19"/>
      <c r="F129" s="20">
        <f>+F130</f>
        <v>585050.53</v>
      </c>
      <c r="G129" s="20">
        <f>+F129</f>
        <v>585050.53</v>
      </c>
      <c r="H129" s="20">
        <f t="shared" ref="H129:N129" si="59">+H130</f>
        <v>0</v>
      </c>
      <c r="I129" s="20">
        <f t="shared" si="59"/>
        <v>0</v>
      </c>
      <c r="J129" s="20">
        <f t="shared" si="59"/>
        <v>67500</v>
      </c>
      <c r="K129" s="20">
        <f t="shared" si="59"/>
        <v>90000</v>
      </c>
      <c r="L129" s="20">
        <f t="shared" si="59"/>
        <v>90000</v>
      </c>
      <c r="M129" s="20">
        <f t="shared" si="59"/>
        <v>163150.53</v>
      </c>
      <c r="N129" s="20">
        <f t="shared" si="59"/>
        <v>174400</v>
      </c>
    </row>
    <row r="130" spans="1:14" ht="25.5" x14ac:dyDescent="0.2">
      <c r="A130" s="18"/>
      <c r="B130" s="19" t="s">
        <v>839</v>
      </c>
      <c r="C130" s="19" t="s">
        <v>837</v>
      </c>
      <c r="D130" s="19" t="s">
        <v>8</v>
      </c>
      <c r="E130" s="19"/>
      <c r="F130" s="20">
        <f>+J130+K130+L130+M130+N130</f>
        <v>585050.53</v>
      </c>
      <c r="G130" s="20">
        <f>+F130</f>
        <v>585050.53</v>
      </c>
      <c r="H130" s="20">
        <v>0</v>
      </c>
      <c r="I130" s="20">
        <v>0</v>
      </c>
      <c r="J130" s="20">
        <v>67500</v>
      </c>
      <c r="K130" s="20">
        <v>90000</v>
      </c>
      <c r="L130" s="20">
        <v>90000</v>
      </c>
      <c r="M130" s="20">
        <f>174400.37-11250.02+0.18</f>
        <v>163150.53</v>
      </c>
      <c r="N130" s="20">
        <v>174400</v>
      </c>
    </row>
    <row r="131" spans="1:14" ht="51" x14ac:dyDescent="0.2">
      <c r="A131" s="71">
        <v>72</v>
      </c>
      <c r="B131" s="10" t="s">
        <v>840</v>
      </c>
      <c r="C131" s="10" t="s">
        <v>841</v>
      </c>
      <c r="D131" s="10" t="s">
        <v>11</v>
      </c>
      <c r="E131" s="10" t="s">
        <v>842</v>
      </c>
      <c r="F131" s="11">
        <f>+J131+K131+L131+M131+N131</f>
        <v>427500</v>
      </c>
      <c r="G131" s="11">
        <f>+F131</f>
        <v>427500</v>
      </c>
      <c r="H131" s="11">
        <v>0</v>
      </c>
      <c r="I131" s="11">
        <v>0</v>
      </c>
      <c r="J131" s="11">
        <v>67500</v>
      </c>
      <c r="K131" s="11">
        <v>90000</v>
      </c>
      <c r="L131" s="11">
        <v>90000</v>
      </c>
      <c r="M131" s="11">
        <v>90000</v>
      </c>
      <c r="N131" s="11">
        <v>90000</v>
      </c>
    </row>
  </sheetData>
  <sheetProtection selectLockedCells="1"/>
  <pageMargins left="0.31496062992125984" right="0.31496062992125984" top="0.35433070866141736" bottom="0.35433070866141736" header="0.31496062992125984" footer="0.31496062992125984"/>
  <pageSetup paperSize="9" scale="68" fitToHeight="0" orientation="landscape" r:id="rId1"/>
  <headerFooter>
    <oddFooter>&amp;C&amp;P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AMIF MNZ</vt:lpstr>
      <vt:lpstr>AMIF POLICIJA</vt:lpstr>
      <vt:lpstr>ISF MEJE</vt:lpstr>
      <vt:lpstr>ISFP</vt:lpstr>
      <vt:lpstr>List1</vt:lpstr>
      <vt:lpstr>ISFP!Tiskanje_naslovov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2017-05-05T08:10:22Z</cp:lastPrinted>
  <dcterms:created xsi:type="dcterms:W3CDTF">2017-02-15T08:56:09Z</dcterms:created>
  <dcterms:modified xsi:type="dcterms:W3CDTF">2023-04-24T08:53:46Z</dcterms:modified>
</cp:coreProperties>
</file>