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KUPNI-DOKUMENTI\UFZN-PESNVM\12 OBVEŠČANJE &amp; OBJAVLJANJE\2023\17. Dostopnost na gov.si\AN\"/>
    </mc:Choice>
  </mc:AlternateContent>
  <bookViews>
    <workbookView xWindow="480" yWindow="30" windowWidth="14820" windowHeight="8010"/>
  </bookViews>
  <sheets>
    <sheet name="AN" sheetId="1" r:id="rId1"/>
    <sheet name="Kazalniki" sheetId="3" r:id="rId2"/>
  </sheets>
  <definedNames>
    <definedName name="_xlnm._FilterDatabase" localSheetId="0" hidden="1">AN!$A$1:$AA$524</definedName>
    <definedName name="_xlnm._FilterDatabase" localSheetId="1" hidden="1">Kazalniki!$A$1:$M$242</definedName>
  </definedNames>
  <calcPr calcId="162913"/>
</workbook>
</file>

<file path=xl/calcChain.xml><?xml version="1.0" encoding="utf-8"?>
<calcChain xmlns="http://schemas.openxmlformats.org/spreadsheetml/2006/main">
  <c r="L148" i="1" l="1"/>
  <c r="M148" i="1" s="1"/>
  <c r="P230" i="1"/>
  <c r="R230" i="1"/>
  <c r="T230" i="1"/>
  <c r="O49" i="1"/>
  <c r="K71" i="1"/>
  <c r="L71" i="1"/>
  <c r="M71" i="1"/>
  <c r="K496" i="1"/>
  <c r="L496" i="1" s="1"/>
  <c r="K493" i="1"/>
  <c r="W403" i="1"/>
  <c r="K302" i="1"/>
  <c r="L302" i="1"/>
  <c r="M302" i="1"/>
  <c r="K70" i="1"/>
  <c r="T347" i="1"/>
  <c r="K438" i="1"/>
  <c r="K514" i="1"/>
  <c r="K151" i="1"/>
  <c r="L151" i="1"/>
  <c r="K150" i="1"/>
  <c r="L150" i="1" s="1"/>
  <c r="L149" i="1" s="1"/>
  <c r="K511" i="1"/>
  <c r="W512" i="1"/>
  <c r="P512" i="1"/>
  <c r="Q512" i="1"/>
  <c r="R512" i="1"/>
  <c r="S512" i="1"/>
  <c r="T512" i="1"/>
  <c r="U512" i="1"/>
  <c r="V512" i="1"/>
  <c r="N512" i="1"/>
  <c r="L512" i="1"/>
  <c r="L511" i="1"/>
  <c r="O498" i="1"/>
  <c r="P498" i="1"/>
  <c r="Q498" i="1"/>
  <c r="R498" i="1"/>
  <c r="S498" i="1"/>
  <c r="T498" i="1"/>
  <c r="U498" i="1"/>
  <c r="V498" i="1"/>
  <c r="W498" i="1"/>
  <c r="N498" i="1"/>
  <c r="L498" i="1"/>
  <c r="M498" i="1"/>
  <c r="O490" i="1"/>
  <c r="P490" i="1"/>
  <c r="Q490" i="1"/>
  <c r="R490" i="1"/>
  <c r="S490" i="1"/>
  <c r="T490" i="1"/>
  <c r="U490" i="1"/>
  <c r="V490" i="1"/>
  <c r="W490" i="1"/>
  <c r="N490" i="1"/>
  <c r="L490" i="1"/>
  <c r="M490" i="1"/>
  <c r="O470" i="1"/>
  <c r="Q470" i="1"/>
  <c r="R470" i="1"/>
  <c r="S470" i="1"/>
  <c r="T470" i="1"/>
  <c r="U470" i="1"/>
  <c r="V470" i="1"/>
  <c r="W470" i="1"/>
  <c r="N470" i="1"/>
  <c r="L470" i="1"/>
  <c r="M470" i="1" s="1"/>
  <c r="O466" i="1"/>
  <c r="P466" i="1"/>
  <c r="Q466" i="1"/>
  <c r="R466" i="1"/>
  <c r="S466" i="1"/>
  <c r="T466" i="1"/>
  <c r="U466" i="1"/>
  <c r="V466" i="1"/>
  <c r="W466" i="1"/>
  <c r="N466" i="1"/>
  <c r="L466" i="1"/>
  <c r="M466" i="1" s="1"/>
  <c r="O453" i="1"/>
  <c r="P453" i="1"/>
  <c r="Q453" i="1"/>
  <c r="R453" i="1"/>
  <c r="S453" i="1"/>
  <c r="T453" i="1"/>
  <c r="U453" i="1"/>
  <c r="V453" i="1"/>
  <c r="W453" i="1"/>
  <c r="N453" i="1"/>
  <c r="L453" i="1"/>
  <c r="M453" i="1" s="1"/>
  <c r="O449" i="1"/>
  <c r="P449" i="1"/>
  <c r="Q449" i="1"/>
  <c r="R449" i="1"/>
  <c r="S449" i="1"/>
  <c r="T449" i="1"/>
  <c r="U449" i="1"/>
  <c r="V449" i="1"/>
  <c r="W449" i="1"/>
  <c r="N449" i="1"/>
  <c r="L450" i="1"/>
  <c r="M450" i="1"/>
  <c r="K450" i="1"/>
  <c r="L449" i="1"/>
  <c r="L438" i="1" s="1"/>
  <c r="M449" i="1"/>
  <c r="O439" i="1"/>
  <c r="P439" i="1"/>
  <c r="Q439" i="1"/>
  <c r="R439" i="1"/>
  <c r="S439" i="1"/>
  <c r="T439" i="1"/>
  <c r="U439" i="1"/>
  <c r="V439" i="1"/>
  <c r="W439" i="1"/>
  <c r="N439" i="1"/>
  <c r="L440" i="1"/>
  <c r="M440" i="1"/>
  <c r="K440" i="1"/>
  <c r="L439" i="1"/>
  <c r="O434" i="1"/>
  <c r="P434" i="1"/>
  <c r="Q434" i="1"/>
  <c r="R434" i="1"/>
  <c r="S434" i="1"/>
  <c r="T434" i="1"/>
  <c r="U434" i="1"/>
  <c r="V434" i="1"/>
  <c r="W434" i="1"/>
  <c r="N434" i="1"/>
  <c r="L435" i="1"/>
  <c r="M435" i="1"/>
  <c r="K435" i="1"/>
  <c r="O427" i="1"/>
  <c r="P427" i="1"/>
  <c r="Q427" i="1"/>
  <c r="R427" i="1"/>
  <c r="S427" i="1"/>
  <c r="T427" i="1"/>
  <c r="U427" i="1"/>
  <c r="V427" i="1"/>
  <c r="W427" i="1"/>
  <c r="N427" i="1"/>
  <c r="O403" i="1"/>
  <c r="P403" i="1"/>
  <c r="Q403" i="1"/>
  <c r="R403" i="1"/>
  <c r="S403" i="1"/>
  <c r="T403" i="1"/>
  <c r="U403" i="1"/>
  <c r="V403" i="1"/>
  <c r="N403" i="1"/>
  <c r="O380" i="1"/>
  <c r="P380" i="1"/>
  <c r="Q380" i="1"/>
  <c r="R380" i="1"/>
  <c r="S380" i="1"/>
  <c r="T380" i="1"/>
  <c r="U380" i="1"/>
  <c r="V380" i="1"/>
  <c r="W380" i="1"/>
  <c r="N380" i="1"/>
  <c r="O349" i="1"/>
  <c r="P349" i="1"/>
  <c r="Q349" i="1"/>
  <c r="R349" i="1"/>
  <c r="S349" i="1"/>
  <c r="T349" i="1"/>
  <c r="U349" i="1"/>
  <c r="V349" i="1"/>
  <c r="W349" i="1"/>
  <c r="N349" i="1"/>
  <c r="K348" i="1"/>
  <c r="L434" i="1"/>
  <c r="M434" i="1"/>
  <c r="L427" i="1"/>
  <c r="M427" i="1"/>
  <c r="L403" i="1"/>
  <c r="M403" i="1" s="1"/>
  <c r="L380" i="1"/>
  <c r="M380" i="1"/>
  <c r="L349" i="1"/>
  <c r="M349" i="1" s="1"/>
  <c r="M348" i="1" s="1"/>
  <c r="M347" i="1" s="1"/>
  <c r="O347" i="1"/>
  <c r="P347" i="1"/>
  <c r="Q347" i="1"/>
  <c r="R347" i="1"/>
  <c r="S347" i="1"/>
  <c r="U347" i="1"/>
  <c r="V347" i="1"/>
  <c r="W347" i="1"/>
  <c r="N347" i="1"/>
  <c r="M343" i="1"/>
  <c r="O342" i="1"/>
  <c r="Q342" i="1"/>
  <c r="R342" i="1"/>
  <c r="S342" i="1"/>
  <c r="T342" i="1"/>
  <c r="U342" i="1"/>
  <c r="V342" i="1"/>
  <c r="W342" i="1"/>
  <c r="N342" i="1"/>
  <c r="L342" i="1"/>
  <c r="K341" i="1"/>
  <c r="O294" i="1"/>
  <c r="P294" i="1"/>
  <c r="Q294" i="1"/>
  <c r="R294" i="1"/>
  <c r="S294" i="1"/>
  <c r="T294" i="1"/>
  <c r="U294" i="1"/>
  <c r="V294" i="1"/>
  <c r="W294" i="1"/>
  <c r="N294" i="1"/>
  <c r="O290" i="1"/>
  <c r="P290" i="1"/>
  <c r="Q290" i="1"/>
  <c r="R290" i="1"/>
  <c r="S290" i="1"/>
  <c r="T290" i="1"/>
  <c r="U290" i="1"/>
  <c r="V290" i="1"/>
  <c r="W290" i="1"/>
  <c r="N290" i="1"/>
  <c r="L294" i="1"/>
  <c r="M294" i="1" s="1"/>
  <c r="M289" i="1" s="1"/>
  <c r="L290" i="1"/>
  <c r="K289" i="1"/>
  <c r="O269" i="1"/>
  <c r="P269" i="1"/>
  <c r="Q269" i="1"/>
  <c r="R269" i="1"/>
  <c r="S269" i="1"/>
  <c r="T269" i="1"/>
  <c r="U269" i="1"/>
  <c r="V269" i="1"/>
  <c r="W269" i="1"/>
  <c r="N269" i="1"/>
  <c r="L269" i="1"/>
  <c r="M269" i="1" s="1"/>
  <c r="O254" i="1"/>
  <c r="P254" i="1"/>
  <c r="Q254" i="1"/>
  <c r="R254" i="1"/>
  <c r="S254" i="1"/>
  <c r="T254" i="1"/>
  <c r="U254" i="1"/>
  <c r="V254" i="1"/>
  <c r="W254" i="1"/>
  <c r="N254" i="1"/>
  <c r="L254" i="1"/>
  <c r="M254" i="1" s="1"/>
  <c r="O230" i="1"/>
  <c r="Q230" i="1"/>
  <c r="S230" i="1"/>
  <c r="U230" i="1"/>
  <c r="V230" i="1"/>
  <c r="W230" i="1"/>
  <c r="N230" i="1"/>
  <c r="L230" i="1"/>
  <c r="M230" i="1"/>
  <c r="O220" i="1"/>
  <c r="P220" i="1"/>
  <c r="Q220" i="1"/>
  <c r="R220" i="1"/>
  <c r="S220" i="1"/>
  <c r="T220" i="1"/>
  <c r="U220" i="1"/>
  <c r="V220" i="1"/>
  <c r="W220" i="1"/>
  <c r="N220" i="1"/>
  <c r="L220" i="1"/>
  <c r="M220" i="1" s="1"/>
  <c r="O212" i="1"/>
  <c r="P212" i="1"/>
  <c r="Q212" i="1"/>
  <c r="R212" i="1"/>
  <c r="S212" i="1"/>
  <c r="T212" i="1"/>
  <c r="U212" i="1"/>
  <c r="V212" i="1"/>
  <c r="W212" i="1"/>
  <c r="N212" i="1"/>
  <c r="L212" i="1"/>
  <c r="M212" i="1"/>
  <c r="L193" i="1"/>
  <c r="M193" i="1"/>
  <c r="M192" i="1" s="1"/>
  <c r="O193" i="1"/>
  <c r="P193" i="1"/>
  <c r="Q193" i="1"/>
  <c r="R193" i="1"/>
  <c r="S193" i="1"/>
  <c r="T193" i="1"/>
  <c r="U193" i="1"/>
  <c r="V193" i="1"/>
  <c r="W193" i="1"/>
  <c r="N193" i="1"/>
  <c r="L187" i="1"/>
  <c r="K187" i="1"/>
  <c r="K154" i="1" s="1"/>
  <c r="K155" i="1"/>
  <c r="L183" i="1"/>
  <c r="M183" i="1" s="1"/>
  <c r="L156" i="1"/>
  <c r="L173" i="1"/>
  <c r="M173" i="1"/>
  <c r="O188" i="1"/>
  <c r="P188" i="1"/>
  <c r="Q188" i="1"/>
  <c r="R188" i="1"/>
  <c r="S188" i="1"/>
  <c r="T188" i="1"/>
  <c r="U188" i="1"/>
  <c r="V188" i="1"/>
  <c r="W188" i="1"/>
  <c r="N188" i="1"/>
  <c r="U154" i="1"/>
  <c r="V154" i="1"/>
  <c r="W154" i="1"/>
  <c r="N154" i="1"/>
  <c r="O183" i="1"/>
  <c r="P183" i="1"/>
  <c r="Q183" i="1"/>
  <c r="R183" i="1"/>
  <c r="S183" i="1"/>
  <c r="T183" i="1"/>
  <c r="U183" i="1"/>
  <c r="V183" i="1"/>
  <c r="W183" i="1"/>
  <c r="N183" i="1"/>
  <c r="O173" i="1"/>
  <c r="P173" i="1"/>
  <c r="Q173" i="1"/>
  <c r="R173" i="1"/>
  <c r="S173" i="1"/>
  <c r="T173" i="1"/>
  <c r="U173" i="1"/>
  <c r="V173" i="1"/>
  <c r="W173" i="1"/>
  <c r="N173" i="1"/>
  <c r="O156" i="1"/>
  <c r="P156" i="1"/>
  <c r="Q156" i="1"/>
  <c r="R156" i="1"/>
  <c r="S156" i="1"/>
  <c r="T156" i="1"/>
  <c r="U156" i="1"/>
  <c r="V156" i="1"/>
  <c r="W156" i="1"/>
  <c r="N156" i="1"/>
  <c r="M149" i="1"/>
  <c r="N148" i="1"/>
  <c r="O148" i="1"/>
  <c r="P148" i="1"/>
  <c r="Q148" i="1"/>
  <c r="R148" i="1"/>
  <c r="S148" i="1"/>
  <c r="T148" i="1"/>
  <c r="U148" i="1"/>
  <c r="V148" i="1"/>
  <c r="W148" i="1"/>
  <c r="O143" i="1"/>
  <c r="P143" i="1"/>
  <c r="Q143" i="1"/>
  <c r="R143" i="1"/>
  <c r="S143" i="1"/>
  <c r="T143" i="1"/>
  <c r="U143" i="1"/>
  <c r="V143" i="1"/>
  <c r="W143" i="1"/>
  <c r="N143" i="1"/>
  <c r="L143" i="1"/>
  <c r="K142" i="1"/>
  <c r="O132" i="1"/>
  <c r="P132" i="1"/>
  <c r="Q132" i="1"/>
  <c r="R132" i="1"/>
  <c r="S132" i="1"/>
  <c r="T132" i="1"/>
  <c r="U132" i="1"/>
  <c r="V132" i="1"/>
  <c r="W132" i="1"/>
  <c r="N132" i="1"/>
  <c r="L132" i="1"/>
  <c r="O119" i="1"/>
  <c r="P119" i="1"/>
  <c r="Q119" i="1"/>
  <c r="R119" i="1"/>
  <c r="S119" i="1"/>
  <c r="T119" i="1"/>
  <c r="U119" i="1"/>
  <c r="V119" i="1"/>
  <c r="W119" i="1"/>
  <c r="N119" i="1"/>
  <c r="L119" i="1"/>
  <c r="M119" i="1" s="1"/>
  <c r="O98" i="1"/>
  <c r="P98" i="1"/>
  <c r="Q98" i="1"/>
  <c r="R98" i="1"/>
  <c r="S98" i="1"/>
  <c r="T98" i="1"/>
  <c r="U98" i="1"/>
  <c r="V98" i="1"/>
  <c r="W98" i="1"/>
  <c r="N98" i="1"/>
  <c r="K97" i="1"/>
  <c r="L98" i="1"/>
  <c r="O83" i="1"/>
  <c r="P83" i="1"/>
  <c r="Q83" i="1"/>
  <c r="R83" i="1"/>
  <c r="S83" i="1"/>
  <c r="T83" i="1"/>
  <c r="U83" i="1"/>
  <c r="V83" i="1"/>
  <c r="W83" i="1"/>
  <c r="N83" i="1"/>
  <c r="O58" i="1"/>
  <c r="P58" i="1"/>
  <c r="Q58" i="1"/>
  <c r="R58" i="1"/>
  <c r="S58" i="1"/>
  <c r="T58" i="1"/>
  <c r="U58" i="1"/>
  <c r="V58" i="1"/>
  <c r="W58" i="1"/>
  <c r="N58" i="1"/>
  <c r="L83" i="1"/>
  <c r="M83" i="1" s="1"/>
  <c r="L58" i="1"/>
  <c r="M58" i="1" s="1"/>
  <c r="K53" i="1"/>
  <c r="L54" i="1"/>
  <c r="M54" i="1"/>
  <c r="O54" i="1"/>
  <c r="P54" i="1"/>
  <c r="Q54" i="1"/>
  <c r="R54" i="1"/>
  <c r="S54" i="1"/>
  <c r="T54" i="1"/>
  <c r="U54" i="1"/>
  <c r="V54" i="1"/>
  <c r="W54" i="1"/>
  <c r="W39" i="1"/>
  <c r="V39" i="1"/>
  <c r="U39" i="1"/>
  <c r="T39" i="1"/>
  <c r="S39" i="1"/>
  <c r="R39" i="1"/>
  <c r="Q39" i="1"/>
  <c r="P39" i="1"/>
  <c r="O39" i="1"/>
  <c r="K60" i="1"/>
  <c r="L60" i="1" s="1"/>
  <c r="K61" i="1"/>
  <c r="L61" i="1" s="1"/>
  <c r="K64" i="1"/>
  <c r="L64" i="1"/>
  <c r="M64" i="1" s="1"/>
  <c r="K67" i="1"/>
  <c r="L67" i="1"/>
  <c r="K68" i="1"/>
  <c r="L68" i="1" s="1"/>
  <c r="M68" i="1" s="1"/>
  <c r="K69" i="1"/>
  <c r="L69" i="1"/>
  <c r="K77" i="1"/>
  <c r="L77" i="1" s="1"/>
  <c r="M77" i="1"/>
  <c r="K78" i="1"/>
  <c r="K81" i="1"/>
  <c r="L81" i="1" s="1"/>
  <c r="M81" i="1"/>
  <c r="N39" i="1"/>
  <c r="O5" i="1"/>
  <c r="P5" i="1"/>
  <c r="Q5" i="1"/>
  <c r="R5" i="1"/>
  <c r="S5" i="1"/>
  <c r="T5" i="1"/>
  <c r="U5" i="1"/>
  <c r="V5" i="1"/>
  <c r="W5" i="1"/>
  <c r="N5" i="1"/>
  <c r="L40" i="1"/>
  <c r="M40" i="1"/>
  <c r="K40" i="1"/>
  <c r="L39" i="1"/>
  <c r="M39" i="1" s="1"/>
  <c r="M4" i="1" s="1"/>
  <c r="L5" i="1"/>
  <c r="U3" i="1"/>
  <c r="V3" i="1"/>
  <c r="W3" i="1"/>
  <c r="N3" i="1"/>
  <c r="W49" i="1"/>
  <c r="V49" i="1"/>
  <c r="U49" i="1"/>
  <c r="T49" i="1"/>
  <c r="S49" i="1"/>
  <c r="R49" i="1"/>
  <c r="Q49" i="1"/>
  <c r="P49" i="1"/>
  <c r="N49" i="1"/>
  <c r="L49" i="1"/>
  <c r="L4" i="1" s="1"/>
  <c r="M49" i="1"/>
  <c r="K51" i="1"/>
  <c r="K50" i="1" s="1"/>
  <c r="K145" i="1"/>
  <c r="K308" i="1"/>
  <c r="L308" i="1"/>
  <c r="M308" i="1"/>
  <c r="M188" i="1"/>
  <c r="M187" i="1" s="1"/>
  <c r="P344" i="1"/>
  <c r="K344" i="1"/>
  <c r="L344" i="1" s="1"/>
  <c r="L343" i="1" s="1"/>
  <c r="T147" i="1"/>
  <c r="T3" i="1"/>
  <c r="S147" i="1"/>
  <c r="S3" i="1" s="1"/>
  <c r="R147" i="1"/>
  <c r="R3" i="1"/>
  <c r="Q147" i="1"/>
  <c r="Q3" i="1" s="1"/>
  <c r="P147" i="1"/>
  <c r="P3" i="1" s="1"/>
  <c r="O147" i="1"/>
  <c r="O3" i="1"/>
  <c r="K147" i="1"/>
  <c r="K3" i="1" s="1"/>
  <c r="M147" i="1"/>
  <c r="K92" i="1"/>
  <c r="K12" i="1"/>
  <c r="L12" i="1"/>
  <c r="M12" i="1"/>
  <c r="K108" i="1"/>
  <c r="L108" i="1"/>
  <c r="K190" i="1"/>
  <c r="K189" i="1"/>
  <c r="K244" i="1"/>
  <c r="L244" i="1"/>
  <c r="M244" i="1"/>
  <c r="K503" i="1"/>
  <c r="L503" i="1" s="1"/>
  <c r="M503" i="1" s="1"/>
  <c r="M499" i="1" s="1"/>
  <c r="K492" i="1"/>
  <c r="L492" i="1"/>
  <c r="M492" i="1" s="1"/>
  <c r="P482" i="1"/>
  <c r="P470" i="1"/>
  <c r="K479" i="1"/>
  <c r="L479" i="1" s="1"/>
  <c r="K476" i="1"/>
  <c r="K471" i="1" s="1"/>
  <c r="K472" i="1"/>
  <c r="K468" i="1"/>
  <c r="L468" i="1"/>
  <c r="K455" i="1"/>
  <c r="K454" i="1" s="1"/>
  <c r="K31" i="1"/>
  <c r="K30" i="1"/>
  <c r="L30" i="1"/>
  <c r="M30" i="1"/>
  <c r="K24" i="1"/>
  <c r="K271" i="1"/>
  <c r="L305" i="1"/>
  <c r="M305" i="1"/>
  <c r="K252" i="1"/>
  <c r="K277" i="1"/>
  <c r="L277" i="1"/>
  <c r="M277" i="1" s="1"/>
  <c r="K292" i="1"/>
  <c r="K185" i="1"/>
  <c r="K181" i="1"/>
  <c r="K174" i="1" s="1"/>
  <c r="L181" i="1"/>
  <c r="M181" i="1"/>
  <c r="K178" i="1"/>
  <c r="L178" i="1" s="1"/>
  <c r="K175" i="1"/>
  <c r="K171" i="1"/>
  <c r="L171" i="1"/>
  <c r="M171" i="1"/>
  <c r="K168" i="1"/>
  <c r="L168" i="1" s="1"/>
  <c r="K165" i="1"/>
  <c r="K162" i="1"/>
  <c r="L162" i="1" s="1"/>
  <c r="M162" i="1" s="1"/>
  <c r="K161" i="1"/>
  <c r="K158" i="1"/>
  <c r="L158" i="1"/>
  <c r="M158" i="1" s="1"/>
  <c r="K232" i="1"/>
  <c r="L232" i="1" s="1"/>
  <c r="K235" i="1"/>
  <c r="L235" i="1"/>
  <c r="M235" i="1"/>
  <c r="K415" i="1"/>
  <c r="L415" i="1"/>
  <c r="K339" i="1"/>
  <c r="L339" i="1"/>
  <c r="M339" i="1"/>
  <c r="K336" i="1"/>
  <c r="L336" i="1"/>
  <c r="K327" i="1"/>
  <c r="L327" i="1"/>
  <c r="M327" i="1"/>
  <c r="K324" i="1"/>
  <c r="L324" i="1"/>
  <c r="K321" i="1"/>
  <c r="L321" i="1"/>
  <c r="M321" i="1"/>
  <c r="K320" i="1"/>
  <c r="L320" i="1"/>
  <c r="K301" i="1"/>
  <c r="L301" i="1"/>
  <c r="K300" i="1"/>
  <c r="K295" i="1" s="1"/>
  <c r="K297" i="1"/>
  <c r="L297" i="1" s="1"/>
  <c r="K280" i="1"/>
  <c r="L280" i="1" s="1"/>
  <c r="K281" i="1"/>
  <c r="L281" i="1"/>
  <c r="K249" i="1"/>
  <c r="L249" i="1"/>
  <c r="M249" i="1"/>
  <c r="K250" i="1"/>
  <c r="L250" i="1"/>
  <c r="K251" i="1"/>
  <c r="L251" i="1"/>
  <c r="M251" i="1"/>
  <c r="K248" i="1"/>
  <c r="L248" i="1"/>
  <c r="K215" i="1"/>
  <c r="L215" i="1"/>
  <c r="K214" i="1"/>
  <c r="K213" i="1" s="1"/>
  <c r="K95" i="1"/>
  <c r="L95" i="1" s="1"/>
  <c r="K91" i="1"/>
  <c r="K88" i="1"/>
  <c r="L88" i="1"/>
  <c r="M88" i="1"/>
  <c r="K85" i="1"/>
  <c r="K37" i="1"/>
  <c r="L37" i="1" s="1"/>
  <c r="K34" i="1"/>
  <c r="L34" i="1"/>
  <c r="M34" i="1"/>
  <c r="K23" i="1"/>
  <c r="L23" i="1" s="1"/>
  <c r="K17" i="1"/>
  <c r="L17" i="1"/>
  <c r="M17" i="1"/>
  <c r="K8" i="1"/>
  <c r="L8" i="1" s="1"/>
  <c r="K9" i="1"/>
  <c r="M9" i="1" s="1"/>
  <c r="L9" i="1"/>
  <c r="K10" i="1"/>
  <c r="L10" i="1" s="1"/>
  <c r="K11" i="1"/>
  <c r="L11" i="1"/>
  <c r="M11" i="1"/>
  <c r="K13" i="1"/>
  <c r="K14" i="1"/>
  <c r="L14" i="1"/>
  <c r="M14" i="1"/>
  <c r="K7" i="1"/>
  <c r="L7" i="1" s="1"/>
  <c r="K134" i="1"/>
  <c r="K133" i="1" s="1"/>
  <c r="K127" i="1"/>
  <c r="K124" i="1"/>
  <c r="L124" i="1"/>
  <c r="M124" i="1"/>
  <c r="K121" i="1"/>
  <c r="K114" i="1"/>
  <c r="L114" i="1"/>
  <c r="M114" i="1" s="1"/>
  <c r="K117" i="1"/>
  <c r="K111" i="1"/>
  <c r="L111" i="1"/>
  <c r="M111" i="1"/>
  <c r="K106" i="1"/>
  <c r="L106" i="1" s="1"/>
  <c r="K107" i="1"/>
  <c r="L107" i="1" s="1"/>
  <c r="K100" i="1"/>
  <c r="L100" i="1" s="1"/>
  <c r="K103" i="1"/>
  <c r="L103" i="1"/>
  <c r="K432" i="1"/>
  <c r="K429" i="1"/>
  <c r="K425" i="1"/>
  <c r="L425" i="1"/>
  <c r="M425" i="1"/>
  <c r="K421" i="1"/>
  <c r="L421" i="1" s="1"/>
  <c r="K422" i="1"/>
  <c r="M422" i="1" s="1"/>
  <c r="L422" i="1"/>
  <c r="K418" i="1"/>
  <c r="K413" i="1"/>
  <c r="L413" i="1"/>
  <c r="M413" i="1" s="1"/>
  <c r="K414" i="1"/>
  <c r="L414" i="1"/>
  <c r="K406" i="1"/>
  <c r="L406" i="1"/>
  <c r="K407" i="1"/>
  <c r="L407" i="1"/>
  <c r="K408" i="1"/>
  <c r="L408" i="1" s="1"/>
  <c r="K409" i="1"/>
  <c r="L409" i="1"/>
  <c r="M409" i="1"/>
  <c r="K410" i="1"/>
  <c r="L410" i="1"/>
  <c r="K405" i="1"/>
  <c r="L405" i="1"/>
  <c r="K401" i="1"/>
  <c r="L401" i="1" s="1"/>
  <c r="K398" i="1"/>
  <c r="L398" i="1" s="1"/>
  <c r="K390" i="1"/>
  <c r="L390" i="1" s="1"/>
  <c r="M390" i="1" s="1"/>
  <c r="K394" i="1"/>
  <c r="L394" i="1"/>
  <c r="K395" i="1"/>
  <c r="L395" i="1"/>
  <c r="M395" i="1"/>
  <c r="K393" i="1"/>
  <c r="L393" i="1"/>
  <c r="K274" i="1"/>
  <c r="L274" i="1"/>
  <c r="K387" i="1"/>
  <c r="L387" i="1"/>
  <c r="M387" i="1"/>
  <c r="K383" i="1"/>
  <c r="K384" i="1"/>
  <c r="K382" i="1"/>
  <c r="L382" i="1" s="1"/>
  <c r="K377" i="1"/>
  <c r="L377" i="1"/>
  <c r="M377" i="1"/>
  <c r="K378" i="1"/>
  <c r="L378" i="1"/>
  <c r="K374" i="1"/>
  <c r="L374" i="1"/>
  <c r="M374" i="1"/>
  <c r="K371" i="1"/>
  <c r="L371" i="1" s="1"/>
  <c r="K367" i="1"/>
  <c r="L367" i="1"/>
  <c r="M367" i="1"/>
  <c r="K368" i="1"/>
  <c r="L368" i="1"/>
  <c r="K359" i="1"/>
  <c r="L359" i="1"/>
  <c r="M359" i="1"/>
  <c r="K360" i="1"/>
  <c r="L360" i="1"/>
  <c r="K361" i="1"/>
  <c r="L361" i="1"/>
  <c r="M361" i="1"/>
  <c r="K362" i="1"/>
  <c r="L362" i="1"/>
  <c r="K363" i="1"/>
  <c r="L363" i="1"/>
  <c r="M363" i="1" s="1"/>
  <c r="K364" i="1"/>
  <c r="L364" i="1"/>
  <c r="K352" i="1"/>
  <c r="L352" i="1"/>
  <c r="M352" i="1" s="1"/>
  <c r="K353" i="1"/>
  <c r="L353" i="1" s="1"/>
  <c r="K354" i="1"/>
  <c r="K355" i="1"/>
  <c r="L355" i="1"/>
  <c r="M355" i="1"/>
  <c r="K356" i="1"/>
  <c r="L356" i="1"/>
  <c r="K351" i="1"/>
  <c r="L351" i="1"/>
  <c r="M351" i="1"/>
  <c r="K261" i="1"/>
  <c r="K258" i="1"/>
  <c r="L258" i="1"/>
  <c r="K257" i="1"/>
  <c r="L257" i="1"/>
  <c r="K256" i="1"/>
  <c r="L256" i="1" s="1"/>
  <c r="K247" i="1"/>
  <c r="L247" i="1"/>
  <c r="M247" i="1"/>
  <c r="K241" i="1"/>
  <c r="L241" i="1"/>
  <c r="K225" i="1"/>
  <c r="K221" i="1" s="1"/>
  <c r="K222" i="1"/>
  <c r="L222" i="1"/>
  <c r="M222" i="1"/>
  <c r="K210" i="1"/>
  <c r="K204" i="1"/>
  <c r="M204" i="1" s="1"/>
  <c r="L204" i="1"/>
  <c r="K201" i="1"/>
  <c r="K296" i="1"/>
  <c r="K482" i="1"/>
  <c r="L482" i="1"/>
  <c r="M482" i="1"/>
  <c r="R154" i="1"/>
  <c r="K467" i="1"/>
  <c r="K499" i="1"/>
  <c r="K291" i="1"/>
  <c r="L214" i="1"/>
  <c r="M214" i="1" s="1"/>
  <c r="M213" i="1" s="1"/>
  <c r="L271" i="1"/>
  <c r="L270" i="1" s="1"/>
  <c r="P154" i="1"/>
  <c r="L185" i="1"/>
  <c r="L184" i="1"/>
  <c r="O154" i="1"/>
  <c r="S154" i="1"/>
  <c r="T154" i="1"/>
  <c r="L51" i="1"/>
  <c r="L50" i="1" s="1"/>
  <c r="K4" i="1"/>
  <c r="Q154" i="1"/>
  <c r="K192" i="1"/>
  <c r="M512" i="1"/>
  <c r="M511" i="1"/>
  <c r="L92" i="1"/>
  <c r="M92" i="1"/>
  <c r="L70" i="1"/>
  <c r="M70" i="1"/>
  <c r="N54" i="1"/>
  <c r="K56" i="1"/>
  <c r="L56" i="1"/>
  <c r="P342" i="1"/>
  <c r="L13" i="1"/>
  <c r="M13" i="1" s="1"/>
  <c r="K184" i="1"/>
  <c r="L190" i="1"/>
  <c r="L189" i="1" s="1"/>
  <c r="K55" i="1"/>
  <c r="K149" i="1"/>
  <c r="M178" i="1"/>
  <c r="M407" i="1"/>
  <c r="M301" i="1"/>
  <c r="L296" i="1"/>
  <c r="M5" i="1"/>
  <c r="M132" i="1"/>
  <c r="M97" i="1" s="1"/>
  <c r="M290" i="1"/>
  <c r="L354" i="1"/>
  <c r="M354" i="1"/>
  <c r="L432" i="1"/>
  <c r="M432" i="1" s="1"/>
  <c r="M95" i="1"/>
  <c r="M156" i="1"/>
  <c r="M155" i="1" s="1"/>
  <c r="L155" i="1"/>
  <c r="M60" i="1"/>
  <c r="M406" i="1"/>
  <c r="M61" i="1"/>
  <c r="M215" i="1"/>
  <c r="M468" i="1"/>
  <c r="M467" i="1"/>
  <c r="L467" i="1"/>
  <c r="L175" i="1"/>
  <c r="M175" i="1" s="1"/>
  <c r="M174" i="1" s="1"/>
  <c r="L145" i="1"/>
  <c r="M145" i="1" s="1"/>
  <c r="K144" i="1"/>
  <c r="M98" i="1"/>
  <c r="L97" i="1"/>
  <c r="L192" i="1"/>
  <c r="M405" i="1"/>
  <c r="M51" i="1"/>
  <c r="M50" i="1"/>
  <c r="L55" i="1"/>
  <c r="M56" i="1"/>
  <c r="M55" i="1" s="1"/>
  <c r="M296" i="1"/>
  <c r="K428" i="1"/>
  <c r="L429" i="1"/>
  <c r="L127" i="1"/>
  <c r="M127" i="1" s="1"/>
  <c r="K120" i="1"/>
  <c r="K6" i="1"/>
  <c r="L85" i="1"/>
  <c r="L165" i="1"/>
  <c r="M165" i="1"/>
  <c r="M185" i="1"/>
  <c r="M184" i="1"/>
  <c r="L472" i="1"/>
  <c r="M439" i="1"/>
  <c r="M438" i="1" s="1"/>
  <c r="L514" i="1"/>
  <c r="L513" i="1" s="1"/>
  <c r="K513" i="1"/>
  <c r="M258" i="1"/>
  <c r="M382" i="1"/>
  <c r="M274" i="1"/>
  <c r="M408" i="1"/>
  <c r="M241" i="1"/>
  <c r="M100" i="1"/>
  <c r="M472" i="1"/>
  <c r="M144" i="1"/>
  <c r="L295" i="1" l="1"/>
  <c r="L404" i="1"/>
  <c r="M157" i="1"/>
  <c r="L471" i="1"/>
  <c r="L231" i="1"/>
  <c r="M53" i="1"/>
  <c r="M3" i="1" s="1"/>
  <c r="M429" i="1"/>
  <c r="M428" i="1" s="1"/>
  <c r="L428" i="1"/>
  <c r="M261" i="1"/>
  <c r="M24" i="1"/>
  <c r="L24" i="1"/>
  <c r="L6" i="1" s="1"/>
  <c r="K350" i="1"/>
  <c r="L348" i="1"/>
  <c r="L347" i="1" s="1"/>
  <c r="L499" i="1"/>
  <c r="M415" i="1"/>
  <c r="L144" i="1"/>
  <c r="L53" i="1"/>
  <c r="L3" i="1" s="1"/>
  <c r="K343" i="1"/>
  <c r="M257" i="1"/>
  <c r="M360" i="1"/>
  <c r="M250" i="1"/>
  <c r="M336" i="1"/>
  <c r="M252" i="1"/>
  <c r="L252" i="1"/>
  <c r="M106" i="1"/>
  <c r="L213" i="1"/>
  <c r="K59" i="1"/>
  <c r="M256" i="1"/>
  <c r="M248" i="1"/>
  <c r="K194" i="1"/>
  <c r="M353" i="1"/>
  <c r="M401" i="1"/>
  <c r="K404" i="1"/>
  <c r="M300" i="1"/>
  <c r="M292" i="1"/>
  <c r="L292" i="1"/>
  <c r="L291" i="1" s="1"/>
  <c r="L31" i="1"/>
  <c r="M31" i="1" s="1"/>
  <c r="M69" i="1"/>
  <c r="M7" i="1"/>
  <c r="M271" i="1"/>
  <c r="K99" i="1"/>
  <c r="L491" i="1"/>
  <c r="K255" i="1"/>
  <c r="L289" i="1"/>
  <c r="L261" i="1"/>
  <c r="L255" i="1" s="1"/>
  <c r="M356" i="1"/>
  <c r="M378" i="1"/>
  <c r="L384" i="1"/>
  <c r="M384" i="1" s="1"/>
  <c r="M381" i="1" s="1"/>
  <c r="M418" i="1"/>
  <c r="L418" i="1"/>
  <c r="M85" i="1"/>
  <c r="L300" i="1"/>
  <c r="L476" i="1"/>
  <c r="L78" i="1"/>
  <c r="M78" i="1" s="1"/>
  <c r="M59" i="1" s="1"/>
  <c r="L225" i="1"/>
  <c r="L221" i="1" s="1"/>
  <c r="M371" i="1"/>
  <c r="K231" i="1"/>
  <c r="M232" i="1"/>
  <c r="M455" i="1"/>
  <c r="M454" i="1" s="1"/>
  <c r="M368" i="1"/>
  <c r="L383" i="1"/>
  <c r="M383" i="1"/>
  <c r="M394" i="1"/>
  <c r="M281" i="1"/>
  <c r="M108" i="1"/>
  <c r="M493" i="1"/>
  <c r="M491" i="1" s="1"/>
  <c r="K491" i="1"/>
  <c r="L493" i="1"/>
  <c r="K381" i="1"/>
  <c r="L350" i="1"/>
  <c r="M280" i="1"/>
  <c r="L142" i="1"/>
  <c r="M143" i="1"/>
  <c r="M142" i="1" s="1"/>
  <c r="K347" i="1"/>
  <c r="M514" i="1"/>
  <c r="M513" i="1" s="1"/>
  <c r="M190" i="1"/>
  <c r="M189" i="1" s="1"/>
  <c r="L134" i="1"/>
  <c r="L133" i="1" s="1"/>
  <c r="M362" i="1"/>
  <c r="M103" i="1"/>
  <c r="M99" i="1" s="1"/>
  <c r="L91" i="1"/>
  <c r="L84" i="1" s="1"/>
  <c r="M161" i="1"/>
  <c r="K157" i="1"/>
  <c r="L161" i="1"/>
  <c r="L157" i="1"/>
  <c r="L210" i="1"/>
  <c r="M210" i="1"/>
  <c r="M393" i="1"/>
  <c r="M414" i="1"/>
  <c r="L121" i="1"/>
  <c r="L120" i="1" s="1"/>
  <c r="M67" i="1"/>
  <c r="L455" i="1"/>
  <c r="L454" i="1" s="1"/>
  <c r="M324" i="1"/>
  <c r="L174" i="1"/>
  <c r="K270" i="1"/>
  <c r="K84" i="1"/>
  <c r="M496" i="1"/>
  <c r="L201" i="1"/>
  <c r="L194" i="1" s="1"/>
  <c r="M201" i="1"/>
  <c r="M194" i="1" s="1"/>
  <c r="M364" i="1"/>
  <c r="M350" i="1" s="1"/>
  <c r="M410" i="1"/>
  <c r="M404" i="1" s="1"/>
  <c r="M117" i="1"/>
  <c r="L117" i="1"/>
  <c r="L99" i="1" s="1"/>
  <c r="M320" i="1"/>
  <c r="M476" i="1"/>
  <c r="M342" i="1"/>
  <c r="M341" i="1" s="1"/>
  <c r="M154" i="1" s="1"/>
  <c r="L341" i="1"/>
  <c r="M398" i="1"/>
  <c r="M421" i="1"/>
  <c r="M107" i="1"/>
  <c r="M10" i="1"/>
  <c r="M8" i="1"/>
  <c r="M23" i="1"/>
  <c r="M37" i="1"/>
  <c r="M297" i="1"/>
  <c r="M168" i="1"/>
  <c r="M479" i="1"/>
  <c r="M121" i="1" l="1"/>
  <c r="M120" i="1" s="1"/>
  <c r="L381" i="1"/>
  <c r="M225" i="1"/>
  <c r="M221" i="1" s="1"/>
  <c r="L154" i="1"/>
  <c r="M255" i="1"/>
  <c r="M471" i="1"/>
  <c r="M134" i="1"/>
  <c r="M133" i="1" s="1"/>
  <c r="M231" i="1"/>
  <c r="M295" i="1"/>
  <c r="M91" i="1"/>
  <c r="M270" i="1"/>
  <c r="L59" i="1"/>
  <c r="M84" i="1"/>
  <c r="M6" i="1"/>
</calcChain>
</file>

<file path=xl/sharedStrings.xml><?xml version="1.0" encoding="utf-8"?>
<sst xmlns="http://schemas.openxmlformats.org/spreadsheetml/2006/main" count="6068" uniqueCount="1626">
  <si>
    <t xml:space="preserve">Dolgoročni cilj ukrepov podprtih prek AMIF pri vključevanju in zakonitem priseljevanju je doseči vključenost državljanov tretjih držav in oseb z mednarodno zaščito v vsa ključna področja življenja in dela Sloveniji. Posebna pozornost bo posvečena ranljivim skupinam oseb, kot so ženske, otroci in starejše osebe. Ukrepi bodo usmerjeni tudi k izboljšanju zavedanja splošne javnosti, organov in samih priseljencev o vprašanjih vključevanja. Pomoč osebam z mednarodno zaščito se bo pri vključevanju zagotavljala prek individualnega pristopa na osnovi osebnega integracijskega načrta. Krepitev kapacitet bo usmerjena k vzpostavitvi trajnostnega sodelovanja med pomembnimi deležniki, še posebno prek usposabljanj. Program bo tudi podpiral izboljšanje infrastrukture, storitev in bivanjskih razmer za osebe z mednarodno zaščito v integracijskih hišah. Prav tako se bo spodbujalo praktično sodelovanje med državami članicami ter izdelava analiz, vrednotenj in izboljšave trenutnih mehanizmov in pristopov vključevanja. 
</t>
  </si>
  <si>
    <t xml:space="preserve">Na področju vračanja je dolgotrajni cilj ukrepov sofinanciranih iz AMIF ustanoviti sistemski okvir za pošteno in učinkovito politiko vračanja s poudarkom na prostovoljnem vračanju. Slednje se bo zagotavljalo preko sodelovanja nevladnih organizacij, pristojnih mednarodnih organizacij in držav izvora. Posebna pozornost bo posvečena sodelovanju z drugimi državami članicami in agencijo Frontex pri postopkih identifikacije, urejanju skupnih letalskih prevozov za vračanje in izmenjavi znanja in izkušenj. Ukrepi za izboljšanje infrastrukture, vzdrževanja, storitev in življenjskih razmer bodo osredotočeni na center za pridržanje (tj. Center za tujce) in posebne objekte za zavrnjene državljane tretjih držav na mednarodnih letališčih. Pridržanim osebam bo na voljo potrebna podpora med postopkom vračanja (socialna, psihološka, zdravstvena in pravna). Pomembne naloge so tudi krepitev sistema spremljanja prisilne vrnitve in stalna analizira ter vrednotenje mehanizmov in praks vračanja. Trajnostni postopek vračanja se bo spodbujal z zagotavljanjem pomoči pred vrnitvijo in po njej. Podpora operacijam vračanja bo obsegala sodelovanje z državnimi konzularnimi službami in mednarodnimi organizacijami, organizacijo predhodnih srečanj, podporo uradnikom za zvezo in upravljanje operacij vračanja. Izobraževanje in usposabljanje osebja je načrtovano za povečanje kapacitet infrastrukture in osebja, ki se ukvarja s problematiko vračanja.
</t>
  </si>
  <si>
    <t>Slovenija se bo osredotočila na dva sklopa ukrepov: (1) azilni postopek in sprejemanje odločitev in (2) sprejemne kapacitete in pogoji za sprejem.</t>
  </si>
  <si>
    <t>Slovenija se bo osredotočila na učinkovito delovanje obstoječih sistemov za redno vrednotenje azilnih postopkov in kakovostno spremljanje/načrtovanje ukrepov ob nepredvidljivih dogodkih, ki vključujejo nadgradnjo nacionalnega sistema za upravljanje azilnih postopkov za poročanje Eurostatu in Evropskemu azilnemu podpornemu uradu, ko je to potrebno.</t>
  </si>
  <si>
    <t>Slovenija je vzpostavila zakonski okvir za preselitev (Zakon o mednarodnih zaščiti in izvajanju uredbe), nastanitev (Azilni dom in integracijske hiše), in druge aktivnosti (kot so usposabljanje kadrov, imenovanje koordinatorjev, svetovalcev itd.). MNZ lahko v primeru izvajanja programa preselitve imenuje posebnega koordinatorja za vključevanje, ki lajša proces vključevanja preseljenih oseb in s tem zagotavlja pomoč pri urejanju ustreznih dokumentov in življenjskih situacij (prijava nastanitve, odprtje bančnih računov, pridobivanje delovnih dovoljenj itd.) in pri potencialnem iskanju zaposlitve. Te aktivnosti so financirane predvsem iz sredstev državnega proračuna (operativni stroški objektov, stroški za zaposlene). Kljub temu pa je odločitev za sodelovanje v programih preseljevanja odvisna od političnega konsenza ter odobritve in trenutno ne kaže, da bo Slovenija v prihodnjih letih sodelovala pri teh projektih. Ne glede na to pa bi nestabilna in hitro spreminjajoča se situacija v nekaterih regijah lahko povzročila sprejetje drugačne politike v prihodnosti.</t>
  </si>
  <si>
    <t>Dejavnosti poskušajo osebam z mednarodno zaščito in državljanom tretjih držav zagotoviti (lokalni) dostop do celostnega svetovanja in informacij o življenju in delu v Sloveniji, tudi že pred njihovim prihodom. To vključuje tudi ukrepe, ki bodo varovali enotni sistem priseljevanja v državah članicah Evropske unije.</t>
  </si>
  <si>
    <t>Slovenija se bo osredotočala na ukrepe vključevanja v skladu z evropsko agendo za vključevanje in v okviru nacionalnih politik. Posebna pozornost bo posvečena posebnim ciljnim skupinam. Glavni cilj ukrepov je olajšati aktivno sodelovanje ciljnih skupin v vseh sferah družbenega življenja v Sloveniji.</t>
  </si>
  <si>
    <t>Zdravstveni pregledi prosilcev ob sprejemu</t>
  </si>
  <si>
    <t>V okviru projekta se bodo financirali stroški zdravstvenega osebja (zdravnik, medicinska sestra), ki po pogodbi izvajajo preventiven zdravstveno higienski pregled ob sprejemu prosilcev. Ciklični projekt.</t>
  </si>
  <si>
    <t>&gt; Število vključenih prosilcev za mednarodno zaščito v izobraževalne programe in programe prostočasnih aktivnosti (ocena 150/300)</t>
  </si>
  <si>
    <t>Izdaja slovarja namenjenega lažji komunikaciji migrantov z zdravstvenim osebjem</t>
  </si>
  <si>
    <t>Usposabljanje uslužbencev zasebnega in javnega sektorja je namenjeno pridobivanju medkulturnih kompetenc, katerih delovno področje je informiranje državljanov tretjih držav in oblikovanje politik na področju vključevanja in predstavitev uspešnih načinov komunikacije, ki upoštevajo specifičnost in heterogeno naravo državljanov tretjih držav.</t>
  </si>
  <si>
    <t>Projekt obsega pripravo dvojezičnih orodij, ki bodo izboljšela kvaliteto storitev javnega zdravstva. Orodja bodo imela obliko namenskih slovarjev, ki bodo olajšali cilni populaciji komunikacijo z izbranimi zdravniki in drugim zdravstvenim osebjem, zdravstvenim delavcem pa komunikacijo s pacienti ter postavljanje diagnoz. Slovarji bodo predvidoma dostopni zdravstvenim delavcem v fizični in digitalni obliki.</t>
  </si>
  <si>
    <t>Raziskave o možnih ukrepih za ublažitev škode v primerih onesposobitve kritične infrastrukture in uvedbe ukrepov za delovanje v nujnih primerih</t>
  </si>
  <si>
    <t>Cilj projekta je zagotoviti ustrezno IKT opremo štabne sobe za upravljanje in vodenje odzivov/ukrepanja ob nesrečah, ki bo prispevala k zagotavljanju učinkovitejšega zbiranja podatkov, uspešnejši obdelavi in uporabi zbranih informacij ter na ta način k doseganju cilja zboljšanja koordinacije odziva na nesreče. Predvidena je nabava naslednje opreme:
- video stena (6 monitorjev, kontrolerji, z vso strojno in programsko opremo),
- 1x stropni projektor,
- 4x namizni računalniki,
- 10x prenosni računalnik,
- 10x monitor.</t>
  </si>
  <si>
    <t>Vzpostavitev programov izobraževanja in usposabljanja v posameznih sektorjih kritične infrastrukture, zlasti o uporabi razpoložljivih sredstev za komuniciranje in izmenjavo informacij</t>
  </si>
  <si>
    <t>Usposabljanja za osebje na terenu s področja odkrivanja in preprečevanje nasilne radikalizacije (npr. lokalna policija zadolžena za skupnost usmerjenega policijskega dela, osebje v zaporih itd.)</t>
  </si>
  <si>
    <t>Sodelovanje z Evropsko mrežo inštitutov forenzičnih znanosti (ENFSI)</t>
  </si>
  <si>
    <t>Nadgradnja zmogljivosti Nacionalnega forenzičnega laboratorija za namene kemijskih analiz prepovedanih drog</t>
  </si>
  <si>
    <t>Krepitev boja proti terorizmu (predvsem nasilne radikalizacije in novačenja) z usposabljanjem in krepitvijo zmogljivosti za osebje na terenu za podporo prilagodljivosti posameznikov in civilne družbe, raziskav, uskladitve notranjih in zunanjih dejavnosti proti radikalizaciji itd.</t>
  </si>
  <si>
    <t>Izboljšanje zmogljivosti za boj proti kibernetski kriminaliteti, vključno z razvojem tehnične opreme, programskih orodij in postopkov</t>
  </si>
  <si>
    <t>Podpora in razvoj posebnih (prikritih) preiskovalnih ukrepov in skupnih čezmejnih policijskih dejavnosti</t>
  </si>
  <si>
    <t>Stroški vzdrževanja povezani s komunikacijsko opremo (npr. pomožne napajalne naprave, prenova prostorov in obnova antenskih stolpov)</t>
  </si>
  <si>
    <t>Vzdrževanje SIS II komunikacijskega vnesnika (SIB)</t>
  </si>
  <si>
    <t xml:space="preserve">Vzdrževanje in uporaba nacionalne SIS II infrastrukture </t>
  </si>
  <si>
    <t>Stroški vzdrževanja čezmejnih digitalnih radijskih sistemov</t>
  </si>
  <si>
    <t>Vzdrževanje opreme digitalnega radijskega sistema TETRA, ki se uporablja na schengenski meji, vključuje vzdrževanje opreme, kupljene s finančno podporo EU. Namen tega ukrepa je, da se zagotovi hitro in učinkovito izmenjavo informacije v realnem času med vsemi mejnimi stražami. Cilj je zagotoviti visoko raven pretoka komunikacije med mejnimi stražami.</t>
  </si>
  <si>
    <t>Stroški vzdrževanja širokopasovnega komunikacijskega omrežja (WAN)</t>
  </si>
  <si>
    <t>Operativno upravljanje SIS in novih nacionalnih sistemov vzpostavljenih v programskem obdobju</t>
  </si>
  <si>
    <t>Nepremičnine (amortizacija, obnova ali najem varnih prostorov)</t>
  </si>
  <si>
    <t>Stroški osebja (s pomočjo izračunane urne postavke za stroške osebja)</t>
  </si>
  <si>
    <t>Zaključek integracije VIS za celinski dostop (zamenjava in nakup nove stacionarne in mobilne opreme za policijski dostop do VIS)</t>
  </si>
  <si>
    <t>Nabava opreme, potrebne za ohranitev schengenskih standardov (npr. policijska patruljna vozila, IT in zaščitna oprema)</t>
  </si>
  <si>
    <t>Vzpostavitev pogojev za čezmejno komunikacijo s sosednjimi državami prek TETRA vmesnika za čezmejno komunikacijo na osnovi ključa za dodelitev</t>
  </si>
  <si>
    <t>Nabava opreme za osnovno preverjanje dokumentov</t>
  </si>
  <si>
    <t>Projekt se nanaša na naložbe v 600 ročnih povečevalnih stekel z različnimi viri svetlobe. Majhna, ročna povečevalna stekla z različnimi svetlobnimi viri so se izkazala za zelo koristna pri zgodnjem odkrivanju ponarejenih dokumentov. Izkazalo se je, da je manj okvar in poškodb opreme, če je povečevalno steklo osebna last vsakega policista.</t>
  </si>
  <si>
    <t>Naložbe v opremo za preverjanje dokumentov na policijskih enotah (t.j. oprema za temeljite preglede na regionalni ravni in oprema za osnovne preglede na lokalni ravni)</t>
  </si>
  <si>
    <t>Projekt zajema zamenjavo 90 dotrajanih policijskih patruljnih vozil. Cilj projekta je ustrezno opremljanje policijskih postaj za izravnalne ukrepe z novimi policijskimi avtomobili, s čimer se ohranja raven mobilnosti.</t>
  </si>
  <si>
    <t>Nabava opreme za mobilne preglede</t>
  </si>
  <si>
    <t>Naložbe v vozila, opremo in infrastrukturo za izravnalne ukrepe (npr. terminali za oddaljeni dostop do SIS in nacionalnih zbirk podatkov)</t>
  </si>
  <si>
    <t>Projekt zajema nakup 2 ročnih termalnih kamer. Termalne kamere so potrebne za izvajanje nočnih operacij za nadzor meje. Vse kamere imajo tudi možnost snemanja, ki se lahko kasneje uporablja za dokazovanje nezakonitega prehajanja meje ali kot dokaz na sodišču v primerih čezmejnega kriminala.</t>
  </si>
  <si>
    <t>Usposabljanje operaterjev SIRENE in NS.SIS in sistemskih administratorjev na NS.SIS.</t>
  </si>
  <si>
    <t>Usposabljanje na SIS in SIRENE</t>
  </si>
  <si>
    <t>Prenova prostorov primarnega sistema (Novo mesto)</t>
  </si>
  <si>
    <t>Nabava opreme za temeljito preiskavo vozil</t>
  </si>
  <si>
    <t>Oprema za usposabljanje</t>
  </si>
  <si>
    <t>Naložbe povezane z organizacijo in izvedbo usposabljanj za mejne straže</t>
  </si>
  <si>
    <t>Nadaljnji razvoj centrov za policijsko sodelovanje z vlaganjem v infrastrukturo, IT in programsko opremo, ki se uporablja izključno za naloge, povezane z upravljanjem meje ali na podlagi ključa za dodelitev sorazmernega s temi nalogami</t>
  </si>
  <si>
    <t>Virtualizacija uporabniškega namizja</t>
  </si>
  <si>
    <t>Izboljšanje uporabe alternativ k pridržanju, kot je na primer sistem rednega poročanja pristojnim organom</t>
  </si>
  <si>
    <t>Zagotavljanje ustreznih sredstev za življenje tistim prosilcem za mednarodno zaščito, ki prebivajo zunaj sprejemnih centrov (finančna pomoč)</t>
  </si>
  <si>
    <t>Stalno delovanje obstoječega državnega sistema za vrednotenje azilnih postopkov</t>
  </si>
  <si>
    <t>Spodbujanje praktičnega in trajnostnega sodelovanja med ustreznimi organi in organizacijami, vključno s sodelovanjem med pristojnimi javnimi organi, nevladnimi organizacijami, mednarodnimi organizacijami, pristojnimi organi držav članic in preostalimi deležniki prek izmenjave informacij, najboljših praks, razvojnih strategij in izvajanja skupnih ukrepov (npr. forumi, svetovanja, izmenjava dobrih praks itd.)</t>
  </si>
  <si>
    <t>Izboljšanje storitev in bivanjskih razmer za osebe pod mednarodno zaščito v integracijskih hišah</t>
  </si>
  <si>
    <t>Nadgradnja in vzdrževanje obstoječih evidenc, ki zagotavljajo učinkovito statistično beleženje in ustrezno informacijsko podporo programom vključevanja</t>
  </si>
  <si>
    <t>Izvedba sistema za načrtovanje ukrepov ob nepredvidenih dogodkih za upravljanje velikih, nenadnih in nepričakovanih pritokov prosilcev za mednarodno zaščito</t>
  </si>
  <si>
    <t>Krepitev sistema spremljanja prisilnega vračanja z vključevanjem nepristranskih entitet v operacije prisilnega vračanja (npr. nevladne organizacije in/ali mednarodne organizacije)</t>
  </si>
  <si>
    <t xml:space="preserve">V PP prijavljeno za 399.750,00 </t>
  </si>
  <si>
    <t>&gt; C6 - Število projektov, podprtih iz tega sklada, namenjenih razvoju, spremljanju in vrednotenju politik vračanja v državah članicah 
&gt; Število delovnih sestankov (150/leto)
&gt; Število pridobljenih potovalnih dokumentov (100/leto)
&gt; Število predhodnih obiskov ("advanced parties") (1/leto)</t>
  </si>
  <si>
    <t>ISF Borders (%)</t>
  </si>
  <si>
    <t>Javni razpis</t>
  </si>
  <si>
    <t>Šifra</t>
  </si>
  <si>
    <t>Kategorija</t>
  </si>
  <si>
    <t>Način dodelitve</t>
  </si>
  <si>
    <t>Celoten znesek</t>
  </si>
  <si>
    <t>EU del (75%, 100%)</t>
  </si>
  <si>
    <t>Slovenska soudeležba (25%, 0%)</t>
  </si>
  <si>
    <t>AMIF (%)</t>
  </si>
  <si>
    <t>Nacionalni program</t>
  </si>
  <si>
    <t>Posebni cilj</t>
  </si>
  <si>
    <t>Nacionalni cilj</t>
  </si>
  <si>
    <t>Ukrep</t>
  </si>
  <si>
    <t>Projekt</t>
  </si>
  <si>
    <t>/</t>
  </si>
  <si>
    <t>Policija-UKP</t>
  </si>
  <si>
    <t>Policija-NFL</t>
  </si>
  <si>
    <t>Usposabljanje je del projektov nabave opreme.</t>
  </si>
  <si>
    <t>Sodelovanje v magistrskem študiju "European Joint Master's in Strategic Border Management (EJMSBM)"</t>
  </si>
  <si>
    <t>Projekti odvisni od dinamike izvajanje paketa "Smart Borders"</t>
  </si>
  <si>
    <t>Program/ cilj/ ukrep/ projekt (max 10 besed/ 90 znakov za naslov projekta)</t>
  </si>
  <si>
    <t>Ciljne vrednosti kazalnikov</t>
  </si>
  <si>
    <t>&gt; Število izvedenih predaj po Uredbi 2013/604/EU (30/leto)</t>
  </si>
  <si>
    <t>&gt; 30</t>
  </si>
  <si>
    <t>&gt; 150</t>
  </si>
  <si>
    <t>&gt; C3.1 - Število oseb, usposobljenih na področju vprašanj, povezanih z azilom, ki prejemajo pomoč iz sklada
&gt; C3.2 - To število kot delež celotnega števila osebja, usposobljenega na področju teh vprašanj
&gt; Število izvedenih usposabljanj (3 letno)</t>
  </si>
  <si>
    <t>Ukrep se izvaja v okviru projekta AMIF.SO1.1.1-01</t>
  </si>
  <si>
    <t>Informiranje žrtev trgovine z ljudmi, spolnega nasilja ali nasilja po spolu</t>
  </si>
  <si>
    <t>&gt; Število izvedenih informiranj o trgovini z ljudmi (200/300)
&gt; Število prepoznanih žrtev trgovine z ljudmi (30/200)
&gt; Število izvedenih ukrepov za zaščito žrtev (30/30)</t>
  </si>
  <si>
    <t xml:space="preserve">&gt; Število izvedenih psihiatričnih pregledov in število izvedenih psihoterapij (20/100 ranljivih)
&gt; Število izvedeniških mnenj
&gt; Število izplačanih nagrad zakonitim zastopnikom </t>
  </si>
  <si>
    <t xml:space="preserve">Prosilcem za mednarodno zaščito bo zagotovljena psihiatrična podpora s psihoterapijo. Projekt zajema tudi plačilo izvedeniških mnenj ter nagrad za zakonite zastopnike mladoletnih prosilcev brez spremstva. </t>
  </si>
  <si>
    <t>Podpora prosilcem (psihiatrična podpora, priprava izvedeniških mnenj in zagotavljanje zakonitih zastopnikov za mladoletne prosilce)</t>
  </si>
  <si>
    <t xml:space="preserve">Nakup vozil za čezmejno tajno opazovanje </t>
  </si>
  <si>
    <t>Financiranje delovanja enote za tajno opazovanje</t>
  </si>
  <si>
    <t>Nadgradnja sistema za prepoznavo telekomunikacijske opreme</t>
  </si>
  <si>
    <t>Za učinkovito in uspešno izvajanje ukrepa tajnega opazovanja pri preiskovanju hudih in organiziranih oblik čezmejne kriminalitete je nujno potrebna posodobitev voznega parka oddelka za tajno opazovanja in mobilnih kriminalističnih oddelkov.</t>
  </si>
  <si>
    <t>Projekt obsega programsko in strojno nadgradnjo sistemov za prikrito komuniciranje, avdio komplete za prikrito komuniciranje, šifriran prenos video signala, video studio - programska in strojna nadgradnja.</t>
  </si>
  <si>
    <t>Projekt obsega financiranje stroškov najema tajne lokacije, kjer deluje enota za tajno opazovanje.</t>
  </si>
  <si>
    <t>&gt; Število izvedenih ukrepov tajnega opazovanja</t>
  </si>
  <si>
    <t>Projekt obsega nakup strojne in programske opreme za izvajanje prisluškovanja in opazovanja v tujem prostoru.</t>
  </si>
  <si>
    <t xml:space="preserve">V okviru navedenega projekta bodo sredstva namenjena za izplačila nagrad informatorjem in virom, ki s posredovanjem operativnih informacij policiji pripomorejo k uspešnemu zaključku konkretnih preiskav hujših oblik kriminalitete. Pri izplačilih se bodo v celoti upoštevala veljavna pravila določena v internem aktu policije, ki ureja področje poslovanja s finančnimi sredstvi za posebne operativne namene. Pravila pri tem jasno določajo postopke predlagateljev, presojo upravičenosti, postopke izplačil in nadzora. S tem projektom se bodo zagotovila finančna sredstva za nagrajevanje, ki je pogosto pogoj za uspešno sodelovanje s posamezniki, ki policiji nudijo pomoč. </t>
  </si>
  <si>
    <t>&gt; Število posredovanih operativnih informacij</t>
  </si>
  <si>
    <t>S projektom bomo financirali LTE tehnologijo oziroma strojno in programsko opremo na področju mobilnih komunikacij, ki omogoča bistveno večje hitrosti prenosa podatkov, odzivnejše omrežje in še več drugih prednosti.</t>
  </si>
  <si>
    <t>Razvoj specializiranih področij digitalne forenzike</t>
  </si>
  <si>
    <t>Informacijski sistem za shranjevanje/hranjenje in preiskovanje podatkov iz elektronskih naprav</t>
  </si>
  <si>
    <t>Projekt obsega nakup strojne in programske opreme za podporo različnim specializiranim področjem digitalne forenzike, vključno s programsko opremo Net Clean Analyse, ki omogoča obdelavo in pregled gradiv s spolno zlorabljenimi otroki ter delovnimi postajami.</t>
  </si>
  <si>
    <t>Priprava in izvedba ukrepov za preprečevanje radikalizacije na državnem in lokalnem nivoju v sodelovanju s pristojnimi organi, vključno z nevladnimi organizacijami in zasebnim sektorjem</t>
  </si>
  <si>
    <t>DUNZMN</t>
  </si>
  <si>
    <t>EUROSUR</t>
  </si>
  <si>
    <t>Policija-CT</t>
  </si>
  <si>
    <t>Policija-PA</t>
  </si>
  <si>
    <t>Policija-UIT</t>
  </si>
  <si>
    <t>Kratek opis (max 900 znakov)</t>
  </si>
  <si>
    <t>ISF Police (%)</t>
  </si>
  <si>
    <t>Stopnja sofinanciranja EU</t>
  </si>
  <si>
    <t>MZZ</t>
  </si>
  <si>
    <t>MORS</t>
  </si>
  <si>
    <t>Projekt bo naslavljal specifične potrebe posebnih ciljnih skupin (npr. žensk, ostarelih, mladih in otrok, nepismenih) skozi vsebine namenjene izboljšanju spretnosti in znanja ter odpravljanju ovir in spodbujanju vključevanja teh skupin v družbo. Ciklični projekt.</t>
  </si>
  <si>
    <t>Finančna pomoč osebam z mednarodno zaščito</t>
  </si>
  <si>
    <t>Projekt bo omogočal osebam z mednarodno zaščito da skladno z Zakonom o mednarodni zaščiti pridobijo finančno pomoč. Finančna pomoč je namenjena nastanivi na zasebnem naslovu, stroškom šolanja in enkratni finačni pomoči ob odhodu iz Azilnega doma. Ciklični projekt</t>
  </si>
  <si>
    <t>Spodbujanje medkulturnega dialoga</t>
  </si>
  <si>
    <t>Projekt je namenjene spodbujanju medkulturnega dialoga v najširšem pomenu, kar vključuje tudi aktivno vključevnaje državljanov tretjih držav v civilno družbo in odpiranje komunikacije o vplivih kulturne raznolikosti na razvoj družbe.</t>
  </si>
  <si>
    <t>Informacijska kampanja namenjena obveščanju o možnostih sodelovanja v programih integracije</t>
  </si>
  <si>
    <t>Usposabljanje uslužbencev zasebnega in javnega sektorja z namenom pridobivanja medkulturnih kompetenc</t>
  </si>
  <si>
    <t>Vdrževanje integracijskih hiš in nakup opreme</t>
  </si>
  <si>
    <t>Projekt vključuje menjavo strehe na integracijski hiši v Mariboru ter vzdrževanje in nakup opreme za integracijske hiše (pohištvo, bela tehnika, jedilni pribor, ipd.).</t>
  </si>
  <si>
    <t>Nadgradnja informacijskega sistema upravnih notranjih zadev</t>
  </si>
  <si>
    <t xml:space="preserve">Namen projekta je nadgradnja obstoječih registrov za nemoteno izvajanje migracijske politike. </t>
  </si>
  <si>
    <t>Učinkovito in uspešno delo tajnih delavcev temelji na specifičnih znanjih, veščinah in izkušnjah, ki jih le ti pridobivajo v različnih življenjskih okoljih in situacijah.
Pojasnilo glede odstopanja od minimalne skupne vrednosti projekta: Vsebine so že bile združene, dodatno združevanje ni smiselno. 2-3 letna vrednost projekta ne presega mejne vrednosti, a je projekt cikličen in bo trajal celotno obdobje financiranja.</t>
  </si>
  <si>
    <t>Narava dela tajnega opazovanja zahteva dobro usposobljene in izurjene voznike.
Pojasnilo glede odstopanja od minimalne skupne vrednosti projekta: Vsebine so že bile združene, dodatno združevanje ni smiselno. 2-3 letna vrednost projekta ne presega mejne vrednosti, a je projekt cikličen in bo trajal celotno obdobje financiranja.</t>
  </si>
  <si>
    <t>Nosilec vsebine</t>
  </si>
  <si>
    <t>Rezervni projekt?</t>
  </si>
  <si>
    <t>MJU</t>
  </si>
  <si>
    <t>Neposredna dodelitev</t>
  </si>
  <si>
    <t>Policija-UUP</t>
  </si>
  <si>
    <t>Namestitev vrat ABC je predvidena v okviru prihodnjih zahtev za implementacijo zakonodajnega paketa "Smart Borders".</t>
  </si>
  <si>
    <t>Prenova informacijskega sistema s področja kriminalitete (ISPK)</t>
  </si>
  <si>
    <t>Nakup robota za deaktiviranje neeksplodirane naprave</t>
  </si>
  <si>
    <t>Nakup hidravličnega sistema za nasilno odpiranje protivlomnih vrat</t>
  </si>
  <si>
    <t>Materialno tehnična podpora enotam kriminalistične policije</t>
  </si>
  <si>
    <t>Policija-SE</t>
  </si>
  <si>
    <t>Kriminalistični tečaj</t>
  </si>
  <si>
    <t>Cilj projekta je usposobiti preiskovalce za samostojno, strokovno in zakonito opravljanje nalog pri odkrivanju in preiskovanju kaznivih dejanj na področjih gospopdarskega kriminala, korupcije, kibernetske kriminalitete, organiziranih in hudih oblik mednarodnega kriminala, vključno s terorizmom.</t>
  </si>
  <si>
    <t>Organizacija in izvedba osnovnega usposabljanja za nadzornike državne meje</t>
  </si>
  <si>
    <t>Razvoj izboljšanega vizumskega informacijskega sistema</t>
  </si>
  <si>
    <t>Razvoj vrhunskega vizumskega informacijskega sistema z zanesljivimi komunikacijskimi linijami, možnostjo hitre ponovne vzpostavitve delovnega procesa v primeru izpoada ter orodji za učinkovito upravljanje sistema.</t>
  </si>
  <si>
    <t>Nakup strojne opreme za obdelavo vizumskih vlog (osebni računalniki, aplikacijski strežniki, strežniki baz podatkov, prenosni računalniki, komunikacijska oprema, multimedijska oprema, oprema za preverjanje pristnosti potnih listov, UPS napajalniki, večfunkcijske naprave, klimatske naprave, električno napajanje za sistemske prostore, itd.).</t>
  </si>
  <si>
    <t>Nakup opreme za odvzem prstnih odtisov</t>
  </si>
  <si>
    <t>Nakup strojne opreme za podporo obdelavi vizumskih vlog</t>
  </si>
  <si>
    <t>Nakup strojne opreme za skeniranje prstnih odtisov (1 prst in 4 prsti), skupaj s paketi za razvoj programske opreme in diagnostiko, vmesniki ter moduli za usposabljanje.</t>
  </si>
  <si>
    <t>Nakup programskih komponent nacionalnega vizumskega informacijskega sistema</t>
  </si>
  <si>
    <t>Nabava in redna nadgradnja spektralnih knjižnic t.i."designer drugs" in njihovih sestavin</t>
  </si>
  <si>
    <t xml:space="preserve">Sodelovanje z državami Zahodnega Balkana na področju kriminalistično obveščevalne dejavnosti </t>
  </si>
  <si>
    <t>&gt; Čas v dnevnih</t>
  </si>
  <si>
    <t>&gt; %</t>
  </si>
  <si>
    <t>Pridobitev programske opreme (razvoj VIZIS programske opreme, razvoj programske opreme za spletno oddajo vizumskih vlog, SI.VIS, IBM DB2, WebSphere itd., vsi sestavni deli nacionalnega vizumskega informacijskega sistema, ki mora biti v skladu z VIS)</t>
  </si>
  <si>
    <t>Nakup opreme za odkrivanje ponarejenih dokumentov, vključno s pridobitvijo licence za dostop do baze podatkov o ponarejenih dokumentih</t>
  </si>
  <si>
    <t>Nakup opreme za odkrivanje ponarejenih dokumentov, vključno s pridobitvijo licence za dostop do baze podatkov o ponarejenih dokumentih.</t>
  </si>
  <si>
    <t>Glavna naloga, ki jo je treba obravnavati, je izboljšanje delovanja vizumskega IT sistema in podpornih aplikacij / strojne opreme na centralni lokaciji in na slovenskih konzularnih predstavništvih tujini.</t>
  </si>
  <si>
    <t>Cilj Slovenije na področju vizumske politike je učinkovit, robusten sistem za obdelavo vizumskih vlog, ki je prijazen do prosilcev ter učinkovito preprečuje nezakonite migracije.</t>
  </si>
  <si>
    <t>Izboljšanje varnostnih standardov in funkcij kot tudi delovnih procesov na konzularnih predstavništvih v tretjih državah.</t>
  </si>
  <si>
    <t>V okviru nacionalnega cilja si bomo prizadevali za polno usposobljeno osebje na veleposlaništvih in konzulatih, ki se ukvarja z obdelavo vizumskih vlog, ter vzpostavljen sistem usposabljanja. Nacionalni cilj bo osredotočen na tri ključne zadeve: (1) usposabljanje na področju prepoznavanja ponarejenih dokumentov bo znatno izboljšalo preprečevanje nezakonitih migracij in določitev stopnje tveganja v posameznem vizumskem postopku, (2) splošjn usposabljanje na področju vizumov in (3) jezikovno usposabljanje za osebje, ki dela s prosilci.</t>
  </si>
  <si>
    <t>&gt; Št.
&gt; Št. ur</t>
  </si>
  <si>
    <t>Standardno, stalno usposabljanje o posodobitvah pravnega reda EU, tehnologijah in delovnih metodah na področju vizumov na osredni lokaciji ter na veleposlaništvih in konzulatih v tujini</t>
  </si>
  <si>
    <t>Standardno, stalno usposabljanje o posodobitvah pravnega reda EU, tehnologijah in delovnih metodah na področju vizumov na osredni lokaciji ter na veleposlaništvih in konzulatih v tujini (konzularni posvet MZZ).</t>
  </si>
  <si>
    <t>Prednapotitveno usposabljanje in usposabljanje na kraju samem o jezikovnih in medkulturnih kompetencah zaposlenih, ki komunicirajo s prosilci za izdajo vizumov na veleposlaništvih in konzulatih</t>
  </si>
  <si>
    <t>Slovenija želi ohraniti dobro uveljavljen instrument konzularnega sodelovanja med državami v regiji Zahodnega Balkana, kjer se zmanjšuje konzularno prisotnost države članice EU zaradi postopne odprave vizumske obveznosti.</t>
  </si>
  <si>
    <t>Podpora in nadaljnji razvoj skupnega prijavnega centra (Common Application Centre - CAC) na slovenskem veleposlaništvu v Podgorici (npr. oprema, specifična in standardna IT oprema, potrebna za CAC operacije, najem poslovnih prostorov, stroški plač, mednarodno in evropsko sodelovanje itd.)</t>
  </si>
  <si>
    <t>V okviru posebnega ukrepa bo Slovenija kot vodilna država vzpostavila schengensko pisarno (skupni prijavni center - CAC) v Prištini. Projekt bo izveden v sodelovanju z državami članicami EU, ki jih bo Slovenija v Prištini zastopala v vizumskih postopkih.</t>
  </si>
  <si>
    <t>Poglaviten cilj ukrepov na področju upravljanja meje je okrepitev preprečevanja in odkrivanja nedovoljenih migracij in s tem povezanega čezmejnega kriminala.</t>
  </si>
  <si>
    <t>Na morski meji se bo Slovenija osredotočila na nadaljnji razvoj sistema EUROSUR. Slovenija je vzpostavila nacionalni center za koordinacijo (National Coordination Centre - NCC) na postaji pomorske policije Koper. NCC EUROSUR in vozlišče tako zdaj oba celoti delujeta. NCC ima trenutno situacijski pregled celotnega teritorialnega morja Republike Slovenije, vendar je načrtovana povečana radarska pokritost. Načrtovana je tudi delitev državne slike o razmerah (National Situational Picture - NSP) z Italijo in Hrvaško.</t>
  </si>
  <si>
    <t>Aktivnosti za podporo operacijam, nadgradnjo in razvoja NCC (tehnična in programska oprema)</t>
  </si>
  <si>
    <t>Nadaljnji razvoj strojne in programske opreme za nadgradnjo nivoja analiz državne slike o razmerah</t>
  </si>
  <si>
    <t>Da bi seznanili državljane tretjih držav in osebe z mednarodno zaščito z njihovimi pravicami in obveznostmi ter zagotovili najvišjo stopnjo njihove vključenosti v programe vključevanja, je treba vzpostaviti učinkovite storitve za državljane tretjih držav. To se omogoča preko zagotavljanje informacij in na ustreznim usposabljanjem za kadre iz javnega in zasebnega sektorja.</t>
  </si>
  <si>
    <t>Ukrepi bodo osredotočeni na storitve, povezane z delovanjem Centra za tujce in posebnih objektov za zavrnjene državljane tretjih držav na mednarodnih letališčih. Ukrepi povezani s prostovoljnim vračanjem in ponovnim vključevanjem se bodo dopolnjevali glede na ugotovitve delovne skupine strokovne skupine za prostovoljno vračanje v okviru evropske migracijske mreže.</t>
  </si>
  <si>
    <t>Ukrepi vračanja bodo osredotočeni na (prednostno) uporabo prostovoljnega vračanja, sodelovanje z državami izvora in pomoč po vrnitvi.</t>
  </si>
  <si>
    <t>Sodelovanje bo obsegalo zlasti druge države članice in agencijo Frontex.</t>
  </si>
  <si>
    <t>Slovenija je vzpostavila zakonski okvir za premestitev (Zakon o mednarodni zaščiti in podzakonski predpisi), nastanitev ter ima druge kapacitete in izkušnje, pridobljene v okviru postopka premestitve iz Malte. Odločitev za sodelovanje v programih premestitve je odvisna od političnega konsenza ter odobritve in trenutno ne kaže, da bo Slovenija v prihodnjih letih sodelovala pri teh projektih. Ne glede na to pa bi nestabilna in hitro spreminjajoča se situacija v nekaterih regijah lahko povzročila sprejetje drugačne politike v prihodnosti.</t>
  </si>
  <si>
    <t>Projekt krije stroške plač, materialne stroške in stroške izobraževanj za osebje odgovornega organa. Poleg tega se v okviru projekta financirajo tudi ukrepi informiranja in obveščanja ter druge dejavnosti odgovornega organa, povezane z izvajanjem skladov EU na področju notranjih zadev (npr. evalvacija programov, razvoj IT orodij ipd.).</t>
  </si>
  <si>
    <t>Projekt krije stroške plač, materialne stroške in stroške izobraževanj za osebje revizijskega organa. Poleg tega se v okviru projekta financirajo tudi drugi ukrepi, povezani z delom navedenih organov (npr. izvedba zunanjih revizij, evalvacij ipd.).</t>
  </si>
  <si>
    <t>Projekt krije stroške plač, materialne stroške in stroške izobraževanj za osebje pooblaščenega organa za izvajanje finančnih transakcij med EU in nacionalnim proračunom.</t>
  </si>
  <si>
    <t>Projekt krije stroške plač, materialne stroške in stroške izobraževanj za osebje pooblaščenega organa za projekte, ki se izvajajo na podlagi javnih razpisov.</t>
  </si>
  <si>
    <t>MNZ-SES-PESNVM</t>
  </si>
  <si>
    <t>MNZ-SES-OFKES</t>
  </si>
  <si>
    <t>MF-SUSEU</t>
  </si>
  <si>
    <t>MF-UNP</t>
  </si>
  <si>
    <t xml:space="preserve">Izboljšanje varnostnih standardov in funkcij kot tudi delovnih procesov na konzularnih predstavništvih v tretjih državah </t>
  </si>
  <si>
    <t>Usposabljanje osebja na področju odkrivanja ponarejenih dokumentov</t>
  </si>
  <si>
    <t>Zaenkrat pokrito iz operativne podpore, nadaljni razvoj je odvisen od razvoja sistema (EK - FRONTEX).</t>
  </si>
  <si>
    <t xml:space="preserve">Namen projekta je ohraniti in vzpostaviti dobro, profesionalno in učinkovito sodelovanje s predstavniki tretjih držav, ki sodelujejo pri identifikaciji svojih državljanov z namenom, da pridobijo potne dokumente potrebne za vračanje. </t>
  </si>
  <si>
    <t>Krepitev pristojnih služb, vključenih v obdelavo prošenj za mednarodno zaščito (npr. usposabljanje mejne straže, sodnikov, skrbnikov, pravnih zastopnikov mladoletnih oseb brez spremstva, spodbujanje k uporabi kakovostnih informacij držav izvora, izpopolnjevanje upravnih postopkov, krepitev sodelovanja med službami itd.), za nadaljnje izboljšanje kakovosti in hitrejše sprejemanje odločitev o mednarodni zaščiti</t>
  </si>
  <si>
    <t>Vzpostavitev trajnostnega in strukturiranega zagotavljanja brezplačne pravne pomoči na prvi stopnji, na primer prek vzdrževanja seznama svetovalcev za begunce, seznanjanjem prosilcev za mednarodno zaščito o njihovih pravicah in dolžnostih itd.</t>
  </si>
  <si>
    <t>Razvoj sprejemne infrastrukture, storitev in bivanjskih razmer z rednim vzdrževanjem sprejemne infrastrukture, kar bo prineslo nižje operativne stroške</t>
  </si>
  <si>
    <t>Olajšanje identifikacije ranljivih oseb in zagotavljanje ustreznih okoliščin in storitev tem osebam, vključno prek sodelovanja z Evropskim azilnim podpornim uradom</t>
  </si>
  <si>
    <t>Ozaveščanje splošne javnosti (usposabljanja, informacijske kampanje in dogodki)</t>
  </si>
  <si>
    <t>Zagotavljanje stalnega delovanja sistema za spremljanje nacionalnih sprejemnih kapacitet</t>
  </si>
  <si>
    <t>Stalno delovanje informacijske točke za državljane tretjih držav in osebe z mednarodno zaščito, ki zagotavlja dostop do vseh informacij o življenju in delu v Sloveniji, vključno s sodelovanjem z organizacijami in ustanovami, ki ponujajo pomoč pred odhodom v državah izvora ali tranzitnih državah</t>
  </si>
  <si>
    <t>Nadaljnje izvajanje programov za osnovno pomoč državljanom tretjih držav, vključno z upravičenci do mednarodne zaščite, kot so jezikovni tečaji z državljansko komponento in izpiti na osnovni ravni, izobraževanje, pripravljalni ukrepi za olajšanje vstopa na trg dela, nastanitev, zdravstvena in psihološka pomoč, socialno svetovanje in svetovanje povezano z zaposlitvijo, priznanje diplom in kvalifikacij, zagotavljanje informacij o pravicah in dolžnostih in možnosti sodelovanja v programih vključevanja (v tiskani in spletni obliki)</t>
  </si>
  <si>
    <t>Posebni ukrepi namenjeni ranljivimi osebam in upravičencem do mednarodne zaščite, usmerjeni k spodbujanju dejavnejšega sodelovanja v slovenski družbi, kot so programi za spodbujanje družbenega vključevanja žensk, mladih in starejših oseb, ali priprava osebnih integracijskih načrtov za upravičence do mednarodne zaščite</t>
  </si>
  <si>
    <t>Pomoč pri vključevanju, obsegajoč pomoč za celostno vključevanje oseb z mednarodno zaščito</t>
  </si>
  <si>
    <t>Analiza in vrednotenje ukrepov vključevanja za potrebe izboljšanja dejavnosti in storitev vključevanja, ki so na voljo za priseljencem, na primer prek zunanjih/neodvisnih študij</t>
  </si>
  <si>
    <t>Dejavnosti ozaveščanja in informacijski ukrepi, ki vključujejo vse pomembnejše deležnike (ciljna publika je splošna javnost, strokovna javnost in sami priseljenci), z namenom obveščanja državljanov tretjih držav, dvig ozaveščenosti in senzibilizacije splošne javnosti o problematiki vključevanja</t>
  </si>
  <si>
    <t>Oblikovanje in redno izvajanje informacijskih programov z uporabo različnih komunikacijskih sredstev (brošure, letaki, spletna stran).</t>
  </si>
  <si>
    <t>Informacijski ukrepi za državljane tretjih držav o prostovoljnem vračanju in učinkovite programe za pomoč pri prostovoljnem vračanju (tj. prevajalske storitve, pravna pomoč v postopku vračanja na celotnem ozemlju države, socialno varstvo, delo z mladostniki itd.)</t>
  </si>
  <si>
    <t>Gradnja kapacitet in usposabljanje kadrov in drugih uslužbencev, vključenih v postopke vračanja (npr. jezikovni tečaji, predavanja o človekovih pravicah in svoboščinah, kulturna ozaveščenost in usposabljanja, usmerjena k medkulturnim kompetencam, redno usposabljanje za spremljevalce itd.)</t>
  </si>
  <si>
    <t>Sodelovanje s konzularnimi organi in službami za priseljevanje v tretjih državah (vključno z organizacijo predhodnih srečanj) z namenom pridobitve potnih listin ter olajšanja procesa vračanja in ponovnega sprejema</t>
  </si>
  <si>
    <t>Priprava in izvedba operacij vračanja (upravni stroški in stroški za zaposlene, potni stroški, nastanitev, stroški zdravljenja in preostali stroški, povezani z uspešno in varno izvedbo operacije)</t>
  </si>
  <si>
    <t>Sodelovanje z mednarodnimi organizacijami, nevladnimi organizacijami in drugimi partnerji pri zagotavljanju ustreznih storitev za državljane tretjih držav med pridržanjem z namenom spodbujanja programov prostovoljnega vračanja, vključno s pomočjo pred vračanjem in pri ponovnem vključevanju;</t>
  </si>
  <si>
    <t>Prosilci za mednarodno zaščito so upravičeni v njim razumljivem jeziku do informacij o azilnem postopku, informacij o pravicah in dolžnostih, ki izhajajo iz njihovega statusa. Projekt vključuje tudi pravno svetovanje. Projekt izvajajo izvajalci izbrani na javnem razpisu. Ciklični projekt.</t>
  </si>
  <si>
    <t>Informiranje tujcev, ki izrazijo namen podati prošnjo za mednarodno zaščito in prosilcev za mednarodno zaščito, ter pravno svetovanje</t>
  </si>
  <si>
    <t>Projekt bodo izvajali svetovalci za begunce - odvetniki, ki jih imenuje Ministrstvo za pravosodje. Projekt je prijavljen na podlagi dosedanjih pozitivnih izkušenj in števila sodelujočih prosilcev za mednarodno zaščito. Prosilci za mednarodno zaščito so upravičeni do brezplačne pravne pomoči pred Upravnim sodiščem Republike Slovenije in Vrhovnim sodiščem Republike Slovenije.</t>
  </si>
  <si>
    <t>Z izvajanjem projekta bodo zagotavljeni enotni standardi ter izboljšani pogoji bivanja, oskrbe in implementacije pravic prosilcev. Na ta način je zagotovljena celodnevna prisotnost usposobljenih delavcev ter izvajanje različnih interesnih dejavnosti za preživljanje prostega časa prosilcev, prirejenih njihovim potrebam, željam, starosti in spolu. Projekt je pripravljen na dosedanjih pozitivnih izkušnjah, izvajajo pa ga nevladne organizacije izbrane na javnem razpisu. Ciklični projekt.</t>
  </si>
  <si>
    <t>&gt; Število zdravstveno pregledanih ob sprejemu (100%)</t>
  </si>
  <si>
    <t>S pomočjo projekta se bodo prosilci seznanjali s slovenskim jezikom in njegovo uporabo tako v azilnem domu kot tudi izven v običajnih življenjskih situacijah (banka, pošta, zdravstveni dom, upravna enota, trgovina ipd.). Projekt vključuje tudi program opismenjevanja, saj je mnogo prosilcev nepismenih latinice. Ciklični projekt</t>
  </si>
  <si>
    <t>Usposabljanje javnih uslužbencev, zakonitih zastopnikov in drugih, ki se srečujejo z azilno problematiko</t>
  </si>
  <si>
    <t>V okviru projekta se bo z izvajanjem usposabljanj ali sodelovanjem na usposabljanjih izboljšalo delo zakonitih zastopnikov za mladoletnike brez spremstva, svetovalcev za begunce, javnih uslužbencev (na področju odločanja, psihosocialnega dela, COI, upravnih enot...), policistov, prevajalcev.</t>
  </si>
  <si>
    <t>V okviru projekta se bo zagotavljalo delno investicijsko vzdrževanje azilnega doma s pripravo spremljajoče dokumentacije ter nabavljala potrebna oprema. V azilnem domu bo vzpostavljen brezplačen brezžični internetni dostop za prosilce za mednarodno zaščito. Aktivnosti bo izvedel v postopku javnega naročanja izbran izvajalec.</t>
  </si>
  <si>
    <t>&gt; Št.
&gt; Št.</t>
  </si>
  <si>
    <t>&gt; Št.</t>
  </si>
  <si>
    <t>Program bo vseboval informiranje prosilcev o nevarnosti trgovine z ljudmi, prepoznavo žrtev mučenja in drugih oblik nasilja, ugotavljal stopnjo njihovo ranljivost ter predvidel potrebne ukrepe za zaščito žrtev (npr. nastanitev in oskrbe ranljivih skupin v posebnih institucijah).
Pojasnilo glede odstopanja od minimalne skupne vrednosti projekta: Projekt se izvaja v okviru javnega razpisa in ga ni mogoče združiti z drugimi projekti.</t>
  </si>
  <si>
    <t>&gt; 200
&gt; 30
&gt; 30</t>
  </si>
  <si>
    <t>&gt; 20
&gt; Št.
&gt; Št.</t>
  </si>
  <si>
    <t>Ozaveščanje splošne javnosti o begunski problematiki</t>
  </si>
  <si>
    <t>Zagotavljanje informacij o življenju in delu v Republiki Sloveniji, namenjenih predvsem državljanom tretjih držav</t>
  </si>
  <si>
    <t>Tečaji slovenščine omogočajo državljanom tretjih držav in osebam z mednarodno zaščito, da pridobijo osnovno znanje slovenskega jezika in slovenske kulture. Vsebina programa, ocenjevanje in končno preverjanja znanja ter potrdilo ob uspešno opravljenem izpitu so predpisani v predpisih, ki jih je izdalo ministrstvo, pristojno za izobraževanje. V projekt so zajeti tudi stroški nakupa vozovnic javnega prevoza za OMZ za namen obiskovanja tečajev. Ciklični projekt.</t>
  </si>
  <si>
    <t>&gt; 1
&gt; 1
&gt; 1</t>
  </si>
  <si>
    <t>&gt; 1
&gt; 1
&gt; 4
&gt; 4</t>
  </si>
  <si>
    <t>Ogledi dobrih praks med izvajanjem ter izmenjava informacij med pristojnimi organi držav članic</t>
  </si>
  <si>
    <t>&gt; 1
&gt; 1
&gt; 2</t>
  </si>
  <si>
    <t>&gt; 1</t>
  </si>
  <si>
    <t>S tem projektom se dokončno implementira 6. odstavek 8. člena Direktive o vračanju. Prisilno vračanje državljanov tretjih držav v okviru projekta se razume v smislu definicije t.i. kontaktne osebe za Direktivo o vračanju - 
(MIGRAPOL CC Return Dir 48). Za operacije, pri katerih je nujna uporaba sile ali prisilnih sredstev, se bo zagotovilo spremljanje (monitoring) s strani neodvisnega izvajalca.
Pojasnilo glede odstopanja od minimalne skupne vrednosti projekta: Projekt bo potekal v 2-3 letnih ciklih. Vrednost projekta je nižja od meje 50.000, saj je predvideno število aktivnosti v RS majhno, projekta pa ni mogoče združiti z nobenim drugim projektom oz. ukrepom.</t>
  </si>
  <si>
    <t>Potrebne so trajnostne naložbe v infrastrukturo Centra za tujce z namenom ne le ohraniti, ampak razvijati pogoje bivanja v njem. Del sredstev iz Sklada za vračanje je bilo že investirano za dvig življenjskega standarda. S podporo AMIF so predvidene nekatere prenove: prenova oddelka za moške, obnova zgradbe centra, izboljšanje delovnih pogojev v upravnem delu (možna obnova), stalni razvoj na varnosti in varnostnega sistema v vseh pogledih. Cilji projekta so:
 &gt; izboljšane življenjske razmere v Centru za tujce,
 &gt; izboljšana varnost in varnostni sistem,
 &gt; izboljšan upravni sistem za uveljavljanje ukrepov za vračanje (prostovoljno in prisilno).</t>
  </si>
  <si>
    <t>V okviru projekta bodo organizirana usposabljanja za osebje v Centra za tujce (t.j. policisti, socialni delavci, medicinske sestre in drugi zaposleni, ki imajo vsakodnevni stik s pridržanimi državljani tretjih držav). Usposabljanje bo vključevalo spodbujanje standardov z upoštevanjem varstva človekovih pravic in dostojanstva, izvajanje najboljših praks iz drugih držav članic EU v skladu z nacionalnimi postopki, jezikovne tečaje in druga usposabljanja, seminarje ali programe, ki lahko prispevajo k dodani vrednosti zgoraj omenjenih postopkov.
Cilj projekta je doseči najvišje možne stanadrde v vseh vidikih obrave državljanov tretjih držav, ki so v postopkih pridržanja in vračanja.
Pojasnilo glede odstopanja od minimalne skupne vrednosti projekta: Projekt bo potekal v 2-3 letnih ciklih. Vrednost projekta je nižja od meje 50.000, saj ga ni možno združiti z nobenim drugim projektom, usposabljanje pa je nujno za uspešno izvajanje politike vračanja.</t>
  </si>
  <si>
    <t>&gt; 1
&gt; 250/leto</t>
  </si>
  <si>
    <t>Projekt se osredotoča na zagotavljanje prevajalskih storitev za vse državljane tretjih držav, ki so v postopkih vračanja. V Sloveniji ima Policija seznam tolmačev, ki se uporabljajo v vseh vidikih policijskih postopkih. Seznam se vsako leto spremeni glede na trenutne potrebe in glede na jezike, ki jih je treba pokriti. Projekt bo pokrival stroške tolmačev šele, ko bodo izvedle storitve, ki se uporabljajo za namene vračanja državljanov tretjih držav. Vseeno bodo vključujeni tudi stroški prevajanja v vseh postopkih povezanih z vračanjem državljanov tretjih držav, kot so jezikovne analize, psihološke, sociološke in zdravstvene priprave migrantov, identifikacijo, postopki vračanja itd.
Pojasnilo glede odstopanja od minimalne skupne vrednosti projekta: Projekt bo potekal v 2-3 letnih ciklih. Vrednost projekta je nižja od meje 50.000, saj ga ni možno združiti z nobenim drugim projektom, usposabljanje pa je nujno za uspešno izvajanje politike vračanja.</t>
  </si>
  <si>
    <t>&gt; Št.
&gt; Št.
&gt; 100/leto
&gt; % povečanja</t>
  </si>
  <si>
    <t>&gt; 1
&gt; 150/leto
&gt; 100/leto
&gt; 1/leto</t>
  </si>
  <si>
    <t>Sodelovanje z državami članicami EU in agencijo Frontex pri izvajanju skupnih letalskih prevozov vračanja, projektih identifikacije in preostalih dejavnostih, ki se nanašajo na vračanje državljanov tretjih držav (organizacija čarterskih poletov v tretje države in/ali sodelovanje pri skupnih letih vračanja</t>
  </si>
  <si>
    <t>&gt; C1 - Število oseb, usposobljenih za vprašanja v zvezi z vračanjem s podporo sklada
&gt; Število posebnih usposabljanj za celotno osebje Centra za tujce (komunikacijske sposobnosti, jezikovni tečaji, usposabljanje za obravnavanje ranljivih kategorij državljanov tretjih držav, kot so žrtve trgovine z ljudmi, odvisniki itd., tečaji policijske taktike itd.)</t>
  </si>
  <si>
    <t>&gt; 50/leto
&gt; Št.</t>
  </si>
  <si>
    <t>Dolgoročni cilj Slovenije glede azila je učinkovita izvedba Skupnega evropskega azilnega sistema (CEAS) prek učinkovitih in hitrih postopkov, ki zagotavljajo enake možnosti vsem ljudem, ki potrebujejo zaščito. Ukrepi, ki jih sofinancira AMIF, se bodo osredotočali na izboljšanje kakovosti in hitrost sprejemanja odločitev ter na kakovost spremljanja, vrednotenja in načrtovanja ravnanja v nepredvidljivih razmerah. Prosilcem za mednarodno zaščito bo v sklopu pomoči in podpore zagotovljen dostop do informacij in storitev (pravnih, prevajalskih, tolmačenja, socialnih, zdravstvenih itd.). Ukrepi bodo usmerjeni k izboljšanju sprejemne infrastrukture, storitev in razmer, uporabi alternativ za pridržanje ter identifikacijo in izboljšanju razmer za ranljive osebe. Izboljšanje splošnega ozaveščanja javnosti se bo zagotovilo prek usposabljanja, informacijskih ukrepov in dogodkov.</t>
  </si>
  <si>
    <t>Obratovanje SIRENE urada z vzdrževanjem in zamenjavo nacionalne SIRENE informacijske infrastrukture (strežniki, računalniki, ki jih uporablja osebje urada SIRENE)</t>
  </si>
  <si>
    <t>Stroški izvedbe testiranj SIS II in SIRENE z državami članicami kandidatkami</t>
  </si>
  <si>
    <t>Projekt obsega izvajanje obveznih testiranj z državami članicami kandidatkami za integracijo v Schengenski prostor (Hrvaška, Irska, Ciper, itd.). Testiranja vsebinsko pokrivanjo testiranje nacionalnih SIS in SIRENE testiranja. Vključena so tudi druga testiranja, ki jih morajo države članice izvajati iz različnih razlogov (zamnjava lastne infrastrukture, spremebe centralnega sistema itd.)</t>
  </si>
  <si>
    <t>Projekt obsega vzdrževanje in obnovo infrastarukturnih objektov in pripadajočih naprav za digitalni radijski sistem v mejnem območju (sistemi rezervnega napajanja, antenski stolpi, prostori za bazne postaje itd.)</t>
  </si>
  <si>
    <t>Operativna podpora za meje je namenjena zagotavljanju ustrezne operativne zmogljivosti za neprekinjeno in nemoteno izvajanje mejne kontrole, preverjanj in integrirano upravljanje meja v skladu s schengenskim pravnim redom.</t>
  </si>
  <si>
    <t>ISF Borders - Tehnična pomoč za odgovorni organ</t>
  </si>
  <si>
    <t>AMIF - Tehnična pomoč za pooblaščeni organ za projekte, ki se izvajajo na podlagi javnih razpisov (PO DAC)</t>
  </si>
  <si>
    <t>AMIF - Tehnična pomoč za pooblaščeni organ za izvajanje finančnih transakcij med EU in nacionalnim proračunom (PO DAF)</t>
  </si>
  <si>
    <t>ISF Police - Tehnična pomoč za revizijski organ</t>
  </si>
  <si>
    <t>Krepitev zmogljivosti za preprečevanje, odkrivanje, prepoznavanje in preiskovanjae organiziranih kriminalnih skupin in kriminalnih mrež (analiza, oprema, komunikacijski sistemi, ISPK mobilne pisarne, licence za programsko opremo itd.)</t>
  </si>
  <si>
    <t>Namen projekta je zagotoviti elektronske dostope do plačljivih vsebin iz podatkovnih baz (IUS INFO, GVIN, Dun &amp; Brad street, Evropski poslovni register preko AJPES), ki so pomembne pri odkrivanju in preiskovanju gospodarske in organizirane kriminalitete.</t>
  </si>
  <si>
    <t>Pomoč in podpora prosilcem za mednarodno zaščito (informacije o postopku, pravna pomoč, svetovanje, prevajanje, tolmačenje, Dublinska uredba, zdravstvena pomoč, socialna mediacija, jezikovno usposabljanje itd.)</t>
  </si>
  <si>
    <t xml:space="preserve">Zagotovitev dodatnih varnostnih kamer in sprememba režima vstopanja in izstopanja iz azilnega doma. Z dobavo dodatnih varnostnih kamer in nabavo opreme za avtomatsko zapiranje in odpiranje vhodnih vrat in vzpostavitev novih vrat na ograji se bodo v azilnem domu izboljšali pogoji za izvajanje omejevanja gibanja, ki je sedaj omejeno na Center za tujce. </t>
  </si>
  <si>
    <t>Namen projekta je izvedba aktivnosti namenjenih posredovanju informacij državljanom tretjih držav o njihovih dolžnostih in pravicah (npr. socialno varstvo, zdravstvo, zaposlitev, itd.) in o možnostih sodelovanja v programih integracije v jeziku ki ga razumejo v spletni in v tiskani obliki (z brošurami in letaki). Brošure in spletni strani www.infotujci.si ter www.infoforeigners.si, vsebujejo pomembne podatke o vstopu in bivanju na področju RS, šolskem sistemu, zdravstvenem in socialnem varstvu, programih jezika in programih, ki podajajo vsebine iz področja slovensek zgodovine, kulture in ustavne ureditve ter organizacijah in društvih, ki izvajajo naše programe integracije in vrsto drugih koristnih informacij. Podatki so dostopni v različnih jezikih. Ciklični projekt.</t>
  </si>
  <si>
    <t xml:space="preserve">Tečaji slovenskega jezika </t>
  </si>
  <si>
    <t>Projekt bo omogočal osebam z mednarodno zaščito, da se uspešno vključujejo v slovensko družbo na vseh področjih: pomoč na področju šolanja (npr. nakup šolskih potrebščin, zvezkov in knjig,...), področju dodatnega poklicnega in drugega usposabljanja idr. Ciklični projekt.</t>
  </si>
  <si>
    <t>Obiski pristojnih organizacij v eni od držav članic (npr. Avstrija) z dobro izdelno strategijo integracije ter razvitim sistemom, ki omogoča učinkovito integracijo državljanom tretjih držav (pre-departure ukrepi, info-centri, programi integracije). Projekt bo omogočal javnim uslužbencem, ki delajo na področju integracije, da si iz prve roke ogledajo dober sistem integracije STS. Namen projekta je izboljšanje integracisjkih strategij v RS.</t>
  </si>
  <si>
    <t>Projekt bo usmerjen v zagotravljanje medicinske, socialne in psihološke obravnave pridržanih oseb. Pet (5) socialnih delavcev v sklopu osebja Centra za tujce bo s podporo Sklada zagotavljajo ustrezno pripravo za osebe, ki se bodo vračale, in tudi v času pridržanja. Organizirane bodo dnevne dejavnosti za vse priprte državljane tretjih držav, s posebno osredotočenostjo na potrebe ranljivih oseb. V zvezi s tem se bodo izvajale tudi nekatere dodatne prostočasne dejavnosti. Cilj projekta je zagotoviti boljšo oskrbo in ravnanje s pridržanimi osebami s posebnim poudarkom na ranljivih skupinah oseb.</t>
  </si>
  <si>
    <t>Okrepljena uporaba interoperabilnih sodobnih tehnologij v skladu z evropskimi standardi, kot so ABC vrata za državljane EU, ki se lahko uporabljajo tudi za program registriranih potnikov (RTP) v okviru pobude za pametne meje, in ICAO PKD podatkovne baze, ki omogočajo preverjanje podatkov, shranjenih v biometričnih dokumentih</t>
  </si>
  <si>
    <t>Spremljanje priporočil schengenske evalvacije, kot je nakup opreme za pregled vozil (npr. detektorji srčnega utripa), nakup opreme za nadzor meja v sistemu enotne prijave (Single Sign On - SSO) za policijske enote, izboljšanje prostorov NS-SIS II (dve ločeni schengenski evalvaciji SIS-SIRENE letih 2007 in 2013 sta močno priporočali izboljšanje NS-SIS prostorov; na podlagi priporočil je Slovenija začela obnavljati osrednje prostore, kjer se nahaja primarni NS-SIS, podobne aktivnosti pa so načrtovane tudi na rezervni lokaciji), usposabljanja za SIS, SIRENE, nadaljnji razvoj EIDA (policijski elektronski sistem usposabljanja na daljavo) itd.</t>
  </si>
  <si>
    <t>Za projekte, ki so povezani z zagotavljanjem mejne kontrole na Schengenskih mejah, mora biti zagotovljena 24/7 podpora (SIS, SIRENE). UIT zagotavlja sprejemanje napak prek operaterske službe ERC po principu 24/7, za samo odpravo napak pa so zadolženi strokovnjaki za posamezna področja, ki delajo v režimu pripravljenosti na domu. Pripravljenost ustreznih strokovnjakov je zagotovljena v režimu 24/7, kar zagotavlja, da se posamezna napaka prične odpravljati najkasneje 1 uro po prijavi. Za sam čas izvedbe intervencije se delavcem plačuje nadure. Pripravljenost na domu pomeni strošek v višini 20% od urne postavke plače konkretnega delavca. Nadure za intervencije se obračunavajo po dejansko opravljenem delu, ta čas pa se odšteje od časa pripravljenosti. Ta strošek se deli med financiranje iz nacionalnega in ISF vira skladno z zahtevo po zagotavljanju 24 urne pripravljenosti. Cilj projekta je zagotavljanje 100 % razpoložljivosti SIS informacijskega sistema.</t>
  </si>
  <si>
    <t>Projekt obsega vse kategorije stroškov upravljanja in vzdrževanja, potrebnih za obratovanje mejnih prehodov glede na obstoječe pogodbe in naročila (npr. stroški upravljanja in vzdrževanja, čiščenja, košnje, stroški zimske službe, vzdrževalnih kontrol/servisov, obratovalni stroški, vzdrževanje infrastrukture itd.), in sicer:
a) upravljanje ter vzdrževalna dela na objektih in napravah na vseh mejnih prehodih na začasni zunanji meji;
b) stroški materiala in vsa dela za redno servisiranje opreme v stavbah in obkrožujočih zunanjih površinah (zimska služba, vzdrževanje infrastrukture itd.), ki omogočajo nemoteno delovanje mejnih prehodov.</t>
  </si>
  <si>
    <t>Za varno deaktiviranje neeksplodirane naprave bombni tehniki SE UPS uporabljajo robote. V okviru projekta bi financirali nakup manjšega robota.</t>
  </si>
  <si>
    <t>Hidravlični sistem omogoča policistom SE UPS hiter in učinkovit vstop v objekt, prijetje nevarnih oseb, ter osvoboditev morebitnih talcev oziroma ugrabljenih oseb.</t>
  </si>
  <si>
    <t>Projekt obsega nakup informacijske in telekomunikacijske opreme (GSM aparati, GPS naprave, USB diktafoni, prenosni računalniki, multifunkcionalni tiskalniki, prenosni tiskalniki, paketi za mobilni internet) za preiskovanje gospodarske in organizirane kriminalitete, za kriminalistično obveščevalno dejavnost in dejavnost mobilnih kriminalističnih oddelkov.</t>
  </si>
  <si>
    <t>Nakup opreme za izvajanje ukrepa prisluškovanja in opazovanja v prostoru (151. člen ZKP)</t>
  </si>
  <si>
    <t>Namen projekta je izdelava rešitve informacijskega sistema namenjenega za shranjevanje/hranjenje in preiskovanje podatkov iz elektronskih naprav, pridobljenih na podlagi 219.a člena in 223.a člena ZKP. Z nabavo ustrezne strojne in programske opreme bo potrebno zagotoviti primerno shranjevanje in hranjenje podatkov, pregledovanje in primerjanje podatkov ter nadaljnje preiskovanje izločenih podatkov.</t>
  </si>
  <si>
    <t>Na osnovi predhodno pripravljene ocene tveganja bodo izvedeni seminarji, delavnice in strokovna srečanja za usklajeno delovanje vseh deležnikov pri omejevanju radikalizacije.</t>
  </si>
  <si>
    <t>Nova oprema bo povečala zmogljivosti NFL pri preiskavah prepovedanih drog, tako pri kvalitativnih kot kvantitativnih analizah. S tem po omogočen hiter in učinkovit prenos pridobljenih informacij v operativno policijsko delo kot tudi do zunanjih deležnikov (nevladne organizacije - Drogart, Ministrstvo za zdravje itd. v RS ter EMCDDA in UNODC v mednarodnem merilu).</t>
  </si>
  <si>
    <t>Z nakupom oziroma redno nadgrajevanimi spektralnimi knjižnicami bo NFL lahko zaznal in identificiral nove psihoaktivne snovi in t.i. "designer drugs" v realnem času in pravočasno, s čimer bo policiji omogočil proaktivno vlogo pri preiskavi preprodaje prepovedanih drog.</t>
  </si>
  <si>
    <t>Cilj projekta je vzpostavitev lastnega sistema dolgoročne eHrambe za področje kazenskih ovadb (KO) ter vseh spremljajočih zapisov in dokumentov. Vzpostavljena bo rešitev, ki bo skupaj z obstoječimi aplikacijami zagotavljala upravljanje z dokumenti v njihovem celotnem življenjskem ciklu z uporabo akreditirane strojne in programske opreme, skladno z ZVDAGA. Načrtovane aktivnosti so: priprava notranjih pravil za to področje, načrtovanje in vzpostavitev lastnega sistema eHrambe na primarni in sekundarni lokaciji (nakup akreditirane strojne in programske opreme), nadgradnja obstoječih aplikacij za poslovanje s KO, digitalizacija KO iz obstoječe stalne zbirke (mikrofilm), akreditacija sistema.</t>
  </si>
  <si>
    <t>Projekt obsega:
- izdelavo priročnika (in e-priročnika) za psihosocialno pomoč žrtvam in reševalcem,
- izdelavo brošur psihosocialne pomoči žrtvam za različne ciljne skupine, 
- tečaje usposabljanja nosilcev na lokalni in regionalni ravni za nudenje psihosocialne pomoči žrtvam, 
- program usposabljanja nosilcev na regionalni in državni ravni za organiziranje in izvajanje psihosocialne pomoči žrtvam in
- izmenjavo dobrih (tujih) praks (pregled smernic, priročnikov in srečanj strokovnjakov) z vključitvijo v Slovenski sistem psihosocialne podpore.</t>
  </si>
  <si>
    <t>Z nakupom mobilne računalniške opreme (torbe, prenosni računalnik z VPN povezavo in avtomobilskim polnilcem, tablični računalniki, prenosni tiskalniki in čitalci črtni kod) bomo zagotovili lažje dokumentiranje policijskih postopkov in večjo uporabnost podatkov za operativne namene.</t>
  </si>
  <si>
    <t>Projekt obsega:
a) nakup kemično-biološko-radiološko-nuklearne (CBRN) zaščitne opreme (zaščitna obleka z dihalnim aparatom in posodo za stisnjen zrak - 20 kompletov).
b) sestanke, delovna in strokovna srečanja z organi odkrivanja držav članic in držav Zahodnega Balkana.</t>
  </si>
  <si>
    <t>&gt; Št.
&gt; Št.
&gt; Št.</t>
  </si>
  <si>
    <t>&gt; Število izvedenih čezmejnih tajnih opazovanj</t>
  </si>
  <si>
    <t xml:space="preserve">Nakup opreme za izvajanje ukrepov tajnega opazovanja </t>
  </si>
  <si>
    <t>&gt; Število kosov nabavljene opreme
&gt; Vrednost nabavljene opreme</t>
  </si>
  <si>
    <t>&gt; Število kosov nabavljene opreme
&gt; Vrednost nabavljene opreme
&gt; Število programskih rešitev, razvitih s pomočjo sklada
&gt; Vrednost programskih rešitev, razvitih s pomočjo sklada</t>
  </si>
  <si>
    <t>Slovenija mora izboljšati koordinacijo med pristojnimi organi na nacionalni ravni in splošno zmogljivost ter kompetence za preprečevanje, odkrivanje in preiskovanje čezmejnega kriminala, vključno z nabavo najsodobnejše tehnične opreme in razvojem ustreznih informacijskih sistemov. Ukrepi bodo usklajeni s prioritetami EU za boj proti resnemu in organiziranemu kriminalu v obdobju 2014-2017 na področju nezakonitega priseljevanja, trgovine z ljudmi, nezakonite trgovine z orožjem, nezakonite trgovine s kokainom/heroinom, kibernetske kriminalitete, organizirane premoženjske kriminalitete ter goljufij s fiktivnimi kupci (missing trader).</t>
  </si>
  <si>
    <t>Podpora policijskemu sodelovanju in usklajevanju z drugimi državami članicami, Europolom in tretjimi državami (zlasti z Zahodnega Balkana) pri izvajanju skupnih operacij, vključno s skupnimi preiskovalnimi skupinami, povezanimi operativnimi dejavnostmi EMPACT, in prikritih preiskovalnih ukrepih</t>
  </si>
  <si>
    <t>Z navedenim projektom bo kriminalistična policija krila operativne stroške, ki nastanejo pri izvajanju tajnega delovanja (najem tajnih lokacij, operativni prodori, navidezni odkupi predmetov, nočitve, dnevnice, prevoz) tajnega opazovanja in kontroliranih pošiljk.</t>
  </si>
  <si>
    <t>Projekt zajema financiranje operativnih sestankov v Sloveniji in tujini (nočitve, dnevnice, prevoz za preiskovalce iz Slovenije in sodelujočih držav) in kritje stroškov prevoda dokaznega gradiva v tujem jeziku.</t>
  </si>
  <si>
    <t>Uvedba uradnika za zvezo v Rim (Italija) z namenom izboljšanja neposrednega policijskega sodelovanja in izmenjave informacij o čezmejnem kriminalu</t>
  </si>
  <si>
    <t>Izboljšanje infrastrukture, življenjskih razmer in tekočih stroškov objektov za pridržanje in posebnih objektov za zavrnjene državljane tretjih držav</t>
  </si>
  <si>
    <t>Socialna, psihološka in zdravstvena pomoč za pridržane osebe in posebna pomoč za ranljive osebe</t>
  </si>
  <si>
    <t>Razširitev mreže prevajalcev in tolmačev</t>
  </si>
  <si>
    <t>Izvajanje projektov prostovoljnega vračanja in ponovnega vključevanja za državljane tretjih držav</t>
  </si>
  <si>
    <t>Pomoč po vrnitvi pri prostovoljnem in prisilnem vračanju (zagotavljanje sredstev za sekundarni prevoz, prvo potrebno nastanitev, zdravstveno pomoč itd.)</t>
  </si>
  <si>
    <t>Sodelovanje z državami članicami EU pri izmenjavi dobrih praks na vseh področjih, povezanih z ukrepi vračanja (identifikacija, usposabljanje, strokovni sestanki itd.)</t>
  </si>
  <si>
    <t>Nakup strojne opreme, ki podpira izdajo vizumov (računalniki, strežniki, skenerji prstnih odtisov, prenosni računalniki, komunikacijska oprema, multimedijska oprema, oprema za preverjanje pristnosti potnih listov, UPS, večfunkcijske naprave, klimatske naprave, električno napajanje sistemskih prostorov itd.)</t>
  </si>
  <si>
    <t>&gt; C5 - Število projektov, podprtih iz tega sklada, namenjenih razvoju, spremljanju in ocenjevanju politik vključevanja v državah članicah (1)</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</si>
  <si>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t>
  </si>
  <si>
    <t>Kazalniki</t>
  </si>
  <si>
    <t>DA</t>
  </si>
  <si>
    <t>Projekt je namenjen nadgradnji in posodobitvi multimedijske opreme v sejni sobi NCKU z namenom zagotavljanja izvajanja popolne multimedijske podpore odločevalcem na strateškem nivoju (izkoriščenost vseh medijskih nosilcev, vseh vrst signalov, vseh oblik predstavnosti - vizualizer, monitorji, videokonferenca, avdiokonferenca). Projekt obsega izdedbo del in nabavo opreme kot sledi:
- izdelava sheme električnih in krmilnih povezav MM sistema,
- 4x profesionalni monitor HD ločljivost s stenskimi nosilci,
- 1x projektor visoke kakovosti s stropnim nosilcem,
- 1x profesionalna Rack omara,
- 4x HD PTZ kamere SDI,
- 1x SDI pretvornik in preklopnik za kamere,
- 1x LED TV 55" z DVB-C pretvornikom na stojalu,
- 1x BlueRay predvajalnik,
- 1x HDD snemalnik,
- 1x RS232 kontrola,
- 1x profesionalni TV tuner HD,
- 1x CRESTRON krmilni sistem za krmiljenje celotnega sistema,
- 1x videokonferenčni sistem HD 720,
- programiranje sistema in zagon,
- testiranje delovanja sistema,
- usposabljanje uporabnika za delo s sistemom.</t>
  </si>
  <si>
    <t>MORS-URSZR</t>
  </si>
  <si>
    <t>Projekt obsega povezovanje TK infrastrukture upravljavca sistemskega elektro-energetskega omrežja s TK infrastrukturo MO, cilj projekta pa je vzpostavitev redundančnih poti v primeru daljših izpadov in kriz. V okviru projekta bo fazno obdelano:
- pregled mest križanj TK infrastrukture MO s TK infrastrukturo ELES z določitvijo smiselnih mest povezav - priprava predloga lokacij povezovanja,
- priprava elaborata za izvedbo usklajenih mest križanj,
- izvedba povezovanj na usklajenih mestih križanja,
- proučitev možnosti z izdelavo predloga smotrnosti izvedbe povezav na TK omrežjih posameznih upravljavcev.</t>
  </si>
  <si>
    <t>Namen projekta je priprava konkretnih rešitev za prilagoditev oziroma nadgraditev mehanizmov kriznega upravljanja in vodenja ob večjih družbenih krizah, skladno s kompleksno naravo kriz, ki presegajo delitev na vojno ali nesreče. Cilj je sprejeti konsenz glede opredelitve kriz večjih družbenih razsežnosti v slovenskem prostoru in določiti kazalnike za njihovo razmejitev (npr. lokalna, državna kriza; preseganje zmožnosti enega resorja). Dodatni cilj je pregled tujih in slovenskih dobrih praks ter priprava predlogov za nadgraditev mehanizmov KUV na državni ravni: a) ocenjevanje; b) načrtovanje in izvajanje vaj; c) odločanje, koordiniranje, vodenje; č) informacijsko-komunikacijski sistem; d) pred- in po-krizna analiza. Projektne aktivnosti obsegajo:
- pripravo predloga praktične implementacije rešitev za nadgradnjo mehanizmov 
- pripravo predloga organiziranosti sistema KUV za upravljanje z večjimi družbenimi krizami,
- izdelavo priročnika za akterje v nacionalno varnostnem sistemu (sistemske rešitve in dobre prakse),
- izvedbo konference.</t>
  </si>
  <si>
    <t>&gt; (1)</t>
  </si>
  <si>
    <t>&gt; (1)
&gt; (3)</t>
  </si>
  <si>
    <t>&gt; (1)
&gt; (1)</t>
  </si>
  <si>
    <t>Projekt-posebni primeri</t>
  </si>
  <si>
    <t>V okviru tega nacionalnega cilja je načrtovano preveč, pri vmesnem pregledu je potrebno realocirati sredstva.</t>
  </si>
  <si>
    <t>&gt; 1.1 Število ur stroškov za osebje (vključno z usposabljanji)
&gt; 1.2 Prispevek Unije namenjen stroškom za osebje (vključno z usposabljanji)</t>
  </si>
  <si>
    <t>&gt; 2.1 Število pogodb namenjenih vzdrževanju in popravilom
&gt; 2.2 Prispevek Unije namenjen stroškom vzdrževanja in popravilom
&gt; 3.1 Število kosov nadgrajene/zamenjane opreme
&gt; 3.2 Prispevek Unije namenjen nadgradnji/zamenjavi opreme</t>
  </si>
  <si>
    <t>&gt; 2.1 Število pogodb namenjenih vzdrževanju in popravilom
&gt; 2.2 Prispevek Unije namenjen stroškom vzdrževanja in popravilom
&gt; 3.1 Število kosov nadgrajene/zamenjane opreme
&gt; 3.2 Prispevek Unije namenjen nadgradnji/zamenjavi opreme
&gt; 4.1 Število zgradb, za katere se uveljavlja strošek prenove/amortizacije
&gt; 4.2 Prispevek Unije namenjen prenovi/amortizaciji zgradb</t>
  </si>
  <si>
    <t>Projekt-tehnična pomoč</t>
  </si>
  <si>
    <t>Posebni cilj-tehnična pomoč</t>
  </si>
  <si>
    <t>Nacionalni cilj-tehnična pomoč</t>
  </si>
  <si>
    <t>Ukrep-tehnična pomoč</t>
  </si>
  <si>
    <t>Posebni cilj-Posebni ukrep</t>
  </si>
  <si>
    <t>Nacionalni cilj-posebni ukrep</t>
  </si>
  <si>
    <t>Ukrep-posebni ukrep</t>
  </si>
  <si>
    <t>Projekt-posebni ukrep</t>
  </si>
  <si>
    <t>Top-up funding (dodatna sredstva)</t>
  </si>
  <si>
    <t>Nacionalni cilj-posebni primeri</t>
  </si>
  <si>
    <t>Ukrep-posebni primeri</t>
  </si>
  <si>
    <t>Top-up funding (dodatna sredstva)
Pledging se vnaša preko sredstev po letih (tj. lump sum X št. Oseb)</t>
  </si>
  <si>
    <t>Posebni cilj-operativna podpora</t>
  </si>
  <si>
    <t>Nacionalni cilj-operativna podpora</t>
  </si>
  <si>
    <t>Ukrep-operativna podpora</t>
  </si>
  <si>
    <t>Projekt-operativna podpora</t>
  </si>
  <si>
    <t>&gt; Povečanje vključenosti subjektov KU in ZKI v omrežju KIS NCKU preko IP tehnologije iz 60% na 100%</t>
  </si>
  <si>
    <t>&gt; (100%)</t>
  </si>
  <si>
    <t>Opombe</t>
  </si>
  <si>
    <t>Načrtovanje</t>
  </si>
  <si>
    <t>Izvajanje</t>
  </si>
  <si>
    <t>Zaključek</t>
  </si>
  <si>
    <t>Mednarodni prostor za zavrnjene tujce</t>
  </si>
  <si>
    <t>Policija-PU KR</t>
  </si>
  <si>
    <t>V okviru projekta je predvideno financiranje stroškov, povezanih z obratovanjem mednarodnega prostora za zavrnjene tujce (MPZT) na Letališču Jožeta Pučnika, in sicer:
- stroški najema prostorov z obratovalnimi stroški,
- stroški čiščenja prostorov,
- stroški prehrane za zavrnjene tujce,
- stroški posteljnine za enkratno uporabo,
- stroški najema kanalščine za vzpostavitev optične povezave med MPZT in postajo letališke policije Brnik (PLP Brnik),
- troški vzdrževanja video nadzornega sistema MPZT</t>
  </si>
  <si>
    <t>&gt; 6</t>
  </si>
  <si>
    <t xml:space="preserve">Sklad za azil, migracije in vključevanje bo osredotočen na integrirano upravljanje migracijskih tokov, ki bo zajemalo različne vidike skpne azilne in imigracijske politike EU. Prav tako bo podpiral ukrepe povezane z azilom, zakonitim priseljevanjem in vključevanjem državljanov tretjih držav ter projekti vračanja. </t>
  </si>
  <si>
    <t>Glaven cilj Slovenije na področju preprečevanja in boja proti kriminalu je zagotavljanje varnosti državljanov in skupnosti, varovanje človekovih pravic in temeljnih svoboščin ter krepitev pravne države.</t>
  </si>
  <si>
    <t>V zvezi s kriminalom, tveganji in krizo bo sklad zagotovil finančno podporo policijskemu sodelovanju, preprečevanju kriminala in boju proti težjim oblikam čezmejnega kriminala, kot tudi za krizno upravljanje in varovanje kritične infrastrukture EU.</t>
  </si>
  <si>
    <t>V okviru posebnega ukrepa bo Slovenija vzpostavila schengensko pisarno (skupni prijavni center - CAC) v Prištini.</t>
  </si>
  <si>
    <t>Projekt obsega izvedbo konferenc, delavnic, delovnih obiskov ter izmenjavo informacij ter dobrih praks.</t>
  </si>
  <si>
    <t>Policija-SMPO</t>
  </si>
  <si>
    <t xml:space="preserve">Prenova statistike - KRIM </t>
  </si>
  <si>
    <t>Vzpostavitev sistema za elektronsko hranjenje kazenskih ovadb</t>
  </si>
  <si>
    <t>Zaščita tajnih podatkov policije - izvajanje Tempest meritev</t>
  </si>
  <si>
    <t>Izvajanje iniciative na področju policijskega sodelovanja v boju zoper terorizem (CTI)</t>
  </si>
  <si>
    <t>Sodelovanje z ENFSI za izmenjavo informacij in forenzično obveščevalno dejavnost</t>
  </si>
  <si>
    <t>Pridobivanje specifičnih znanj in veščin za potrebe čezmejnega tajnega policijskega delovanja</t>
  </si>
  <si>
    <t>Šola varne vožnje za kriminaliste, ki izvajajo tajno opazovanje</t>
  </si>
  <si>
    <t>Usposabljanja izvajalcev čezmejnega tajnega opazovanja</t>
  </si>
  <si>
    <t>Usposabljanja za odkrivanje in preiskovanje gospodarske kriminalitete in korupcije</t>
  </si>
  <si>
    <t>Usposabljanja za pridobivanje specifičnih strokovnih znanj pri zunanjih ustanovah</t>
  </si>
  <si>
    <t xml:space="preserve">Usposabljanja za odkrivanje in preprečevanje vseh oblik nasilne radikalizacije </t>
  </si>
  <si>
    <t>Reintegracija žrtev trgovine z ljudmi</t>
  </si>
  <si>
    <t>&gt; Število oseb vključenih v reintegracijske programe</t>
  </si>
  <si>
    <t>Tekoči stroški v Centru za tujce</t>
  </si>
  <si>
    <t>Brezplačna pravna pomoč pred Upravnim sodiščem Republike Slovenije in Vrhovnim sodiščem Republike Slovenije</t>
  </si>
  <si>
    <t xml:space="preserve">Prevajanje in tolmačenje </t>
  </si>
  <si>
    <t>Predaje po dublinski uredbi</t>
  </si>
  <si>
    <t>V okviru projekta se bodo financirali stroški dublinskih predaj. Stroški se nanašajajo na letalske karte in stroške spremljanja. Ciklični projekt.</t>
  </si>
  <si>
    <t>Opismenjevanje in učna pomoč za prosilce</t>
  </si>
  <si>
    <t>Materialna oskrba prosilcev za azil (žepnine za prosilce, plačilo pomoči pri vzdrževalnih delih, itd.)</t>
  </si>
  <si>
    <t>Izvajalci programa bodo izbrani prevajalci in tolmači, ki izpolnjujejo pogoje skladno z Zakonom o mednarodni zaščiti. Prosilec je upravičen do spremljanja in sodelovanja v azilnem postopku (sprejem prošnje, osebni razgovor, prevod odločbe, vabil, pri socialnem delu, itd.) s pomočjo tolmača. Projekt vsebuje tudi izvedbo strokovnih analiz za ugotavljanje jezikovnega izvora prosilcev. Ciljna skupina so vsi tujci, ki izrazijo namen podati prošnjo za mednarodno zaščito, prosilci in osebe s priznano mednarodno zaščito v Republiki Sloveniji. Ciklični projekt.</t>
  </si>
  <si>
    <t>&gt; Število vključenih prosilcev v tečaje in programe opismenjevanja (150/300)</t>
  </si>
  <si>
    <t>Ministrstvo za notranje zadeve bo prosilcem nastanjenim v azilnem domu izplačevalo žepnino za pokrivanje drobnih izdatkov za vsakodnevne potrebe ter plačilo za dela, ki jih prosilci lahko izvajajo v Azilnem domu. Ciklični projekt.</t>
  </si>
  <si>
    <t>Investicijsko vzdrževanje azilnega doma ter nakup opreme</t>
  </si>
  <si>
    <t>Izboljšanje pogojev za izvajanje omejitve gibanja v azilnem domu</t>
  </si>
  <si>
    <t>Finančna pomoč za nastanitev prosilcev za mednarodno zaščito na zasebnem naslovu</t>
  </si>
  <si>
    <t>Ministrstvo za notranje zadeve skladno z Zakonom o mednarodni zaščiti prosilcem, ki izpolnjujejo pogoje za nastanitev na zasebnem naslovu in nimajo lastnih sredstev za preživljanje, izplačuje finančno pomoč za nastanitev največ tri leta po pridobitvi mednarodne zaščite, razen v primerih, ko se redno izobražujejo.</t>
  </si>
  <si>
    <t>&gt; Število prosilcev prejemnikov finančne pomoči (15/leto)</t>
  </si>
  <si>
    <t>Obeležitev dneva beguncev, tiskanje brošur, informacijske kampanje, ipd.</t>
  </si>
  <si>
    <t xml:space="preserve">Izpiti iz slovenskega jezika </t>
  </si>
  <si>
    <t>Namen projekta je financiranje izpita iz slovenskega jezika na osnovni ravni, kot nadgradno znanja pridobljenega na tečajih slovenskega jezika za državljane tretjih držav in osebe z mednarodno zaščito. Uspešno opravljen izpit je tudi pogoj za pridobitev slovenskega državljanstva. Ciklični projekt.</t>
  </si>
  <si>
    <t>Nakup programske opreme (razvoj VIZIS opreme, razvoj programske opreme za spletno oddajo vizumskikh vlog, SI.VIS, IBM DB2, WebSphere, itd.). Gre za sestavne dele nacionalnega vizumskega informacijskega sistema, ki mora biti v skladu z zahtevami VIS.</t>
  </si>
  <si>
    <t>Usposabljanje osebja na področju prepoznavanja ponarejenih dokumentov</t>
  </si>
  <si>
    <t>Usposabljanje osebja na področju prepoznavanja ponarejenih dokumentov (lokalno usposabljanje).</t>
  </si>
  <si>
    <t>Prednapotitveno usposabljanje in usposabljanje na lokaciji na področju jezikovnih in medkultnrih kompetenc za osebje, ki pri svojem delu komunicira s prosilci za izdajo vizumov na veleposlaništvih in konzulatih v tujini (lokalno usposabljanje).</t>
  </si>
  <si>
    <t>Podpora in nadaljnji razvoj skupnega prijavnega centra (CAC) na slovenskem veleposlaništvu v Podgorici (investicije v zagotavljanje ustrezsnih varnostnih standardov, stroški najemnine in stroški plač, stroški mednarodnega in EU sodelovanja).</t>
  </si>
  <si>
    <t>Konzularno sodelovanje (posebni ukrep) - Schengenska pisarna v Prištini</t>
  </si>
  <si>
    <t xml:space="preserve">Stroški plač </t>
  </si>
  <si>
    <t>Uveljavljanje stroškov plač na osnovi urne postavke, in sicer:
A) Plače osebja na vizumskih oddelkih diplomatsko-konzularnih predstavništvih v Ankari, Prištini, Kariu, Moskvi, Kijevu, New Delhijiu in Pekingu.
B) Plače osebja osebja MZZ v Ljubljani, ki skrbi za delovanje Vizumskega informacijskega sistema VIZIS (Služba za informacijsko tehnologijo).</t>
  </si>
  <si>
    <t>Stroški plač (nadzorniki državne meje)</t>
  </si>
  <si>
    <t>Stroški vzdrževanja opreme in sistemov za nadzor državne meje</t>
  </si>
  <si>
    <t>Stroški vzdrževanja videonadzornih sistemov na državni meji</t>
  </si>
  <si>
    <t>&gt; Povprečen čas trajanja vizumskega postopka</t>
  </si>
  <si>
    <t>&gt; Odkrita stopnja napak v vizumskih postopkih</t>
  </si>
  <si>
    <t>&gt; Število konzularnih oddelkov z izboljšanimi varnostnimi standardi</t>
  </si>
  <si>
    <t xml:space="preserve">&gt; C2.1 - Število uslužbencev, usposobljenih o vidikih, povezanih s skupno vizumsko politiko, za katere so bila uporabljena sredstva sklada
&gt; C2.2 - Število tečajev (opravljene ure)
</t>
  </si>
  <si>
    <t>&gt; C2.1 - Število uslužbencev, usposobljenih o vidikih, povezanih s skupno vizumsko politiko, za katere so bila uporabljena sredstva sklada
&gt; C2.2 - Število tečajev (opravljene ure)</t>
  </si>
  <si>
    <t xml:space="preserve">Jezikovni tečaji </t>
  </si>
  <si>
    <t>Ukrep se bo izvajal kot del specializiranih usposabljanj za nadzornike državne meje (projekt ISF-B.SO2.4.1-02)</t>
  </si>
  <si>
    <t>Ukrep se bo izvajal kot del izmenjava situacijske slike s Hrvaško (ISF-B.SO2.1.4-01)</t>
  </si>
  <si>
    <t>Del usposabljanj za NDM (ISF-B.S02.4.1-01 in 02), del se izvaja v okviru eu-LISA. Delno je izvedno znotraj sistema EIDA.</t>
  </si>
  <si>
    <t>Izvedba ukrepa je odvisna od nadaljnjega razvoja projekta TETRA.</t>
  </si>
  <si>
    <t xml:space="preserve">Delno pokrito v projektu PNR, ABC gates, mPolicist, delno je odvisno od nadaljne implemetacije modernih tehnologij (Smart Borders). </t>
  </si>
  <si>
    <t>Gre za specialistično usposabljanje za odkrivanje in preiskovanje kaznivih dejanj, storjenih na skritih internetnih omrežjih z uporabo komunikacijskih protokolov, ki zagotavljajo popolno anonimnost pri komuniciranju.
Pojasnilo glede odstopanja od minimalne skupne vrednosti projekta: Vsebine so že bile združene, dodatno združevanje ni smiselno. 2-3 letna vrednost projekta ne presega mejne vrednosti, a je projekt cikličen in bo trajal celotno obdobje financiranja.</t>
  </si>
  <si>
    <t>&gt; Število delovnih mest na Schengenski meji, opremeljenih s tehnologijo VDI</t>
  </si>
  <si>
    <t>Predmet projekta je virtualizacija uporabniškega namizja mejnih prehodov. Z virtualizacijo namizij bo Policija obstoječi sistem namiznih delovnih okolij, ki temelji na distribuirani platformi s kopico lokalnih strežnikov, nadomestila s centraliziranim sistemom za zagotavljanje in upravljanje uporabniških namizij.</t>
  </si>
  <si>
    <t>Na področju meja bo sklad zagotavljal finančno podporo za upravljanje zunanjih mej ter izvajanje skupne vizumske politike.</t>
  </si>
  <si>
    <t>Projekt bo dokončan s pomočjo EBF (zamik možnosti uporabe vira ISF).</t>
  </si>
  <si>
    <t>Zamenjava amortizirane SIRENE II strežniške infrastrukture</t>
  </si>
  <si>
    <t>Zamenjava amortiziranih namiznih računalnikov (uporabniki NS-SIS in SIRENE operaterji)</t>
  </si>
  <si>
    <t>Azil</t>
  </si>
  <si>
    <t>Sprejem/azil</t>
  </si>
  <si>
    <t>Sklad za azil, migracije in vključevanje</t>
  </si>
  <si>
    <t>Vrednotenje</t>
  </si>
  <si>
    <t>Vključevanje/zakonito priseljevanje</t>
  </si>
  <si>
    <t>Zakonito priseljevanje</t>
  </si>
  <si>
    <t>Vključevanje</t>
  </si>
  <si>
    <t>Vračanje</t>
  </si>
  <si>
    <t>Spremljevalni ukrepi</t>
  </si>
  <si>
    <t>Ukrepi vračanja</t>
  </si>
  <si>
    <t>Sodelovanje</t>
  </si>
  <si>
    <t>Solidarnost</t>
  </si>
  <si>
    <t>Premestitev [Relocation]</t>
  </si>
  <si>
    <t>Preselitev [Resettlement]</t>
  </si>
  <si>
    <t>AMIF - Tehnična pomoč</t>
  </si>
  <si>
    <t>ISF Borders - Tehnična pomoč</t>
  </si>
  <si>
    <t>Skupni indikatorji:
• C1 - Število prosilcev za mednarodno zaščito in/ali upravičencev do mednarodne zaščite, premeščenih iz ene države članice v drugo s podporo iz tega sklada
• C2 - Število projektov sodelovanja z drugimi državami članicami za večjo solidarnost in delitev odgovornosti med državami članicami, podprtih iz tega sklada</t>
  </si>
  <si>
    <t>Sklad za notranjo varnost - Meje [ISF Borders]</t>
  </si>
  <si>
    <t>ISF Police - Tehnična pomoč</t>
  </si>
  <si>
    <t>Sklad za notranjo varnost - Policijsko sodelovanje, tveganja in krize [ISF Police]</t>
  </si>
  <si>
    <t>Podpora skupni vizumski politiki</t>
  </si>
  <si>
    <t>Nacionalne zmogljivosti</t>
  </si>
  <si>
    <t>Pravni red Unije</t>
  </si>
  <si>
    <t>Konzularno sodelovanje</t>
  </si>
  <si>
    <t>Meje</t>
  </si>
  <si>
    <t>Izmenjava informacij</t>
  </si>
  <si>
    <t>Skupni standardi Unije</t>
  </si>
  <si>
    <t>Prihodnji izzivi</t>
  </si>
  <si>
    <t>Operativna podpora</t>
  </si>
  <si>
    <t>Operativna podpora za meje</t>
  </si>
  <si>
    <t>Operativna podpora za vizume</t>
  </si>
  <si>
    <t>Preprečevanje kriminala in boj proti njemu</t>
  </si>
  <si>
    <t>Kriminal – preprečevanje in boj</t>
  </si>
  <si>
    <t>Kriminal – izmenjava informacij</t>
  </si>
  <si>
    <t>Kriminal – usposabljanje</t>
  </si>
  <si>
    <t>Kriminal – podpora žrtvam</t>
  </si>
  <si>
    <t>Kriminal – ocena nevarnosti in tveganj</t>
  </si>
  <si>
    <t>Tveganja in krize</t>
  </si>
  <si>
    <t>Tveganja – preprečevanje in boj</t>
  </si>
  <si>
    <t>Tveganja – izmenjava informacij</t>
  </si>
  <si>
    <t>Tveganja – usposabljanje</t>
  </si>
  <si>
    <t>Tveganja – podpora žrtvam</t>
  </si>
  <si>
    <t>Tveganja – infrastruktura</t>
  </si>
  <si>
    <t>Tveganja – zgodnje opozarjanje in krize</t>
  </si>
  <si>
    <t>Tveganja – ocena nevarnosti in tveganj</t>
  </si>
  <si>
    <t>Zmogljivost [Capacity]</t>
  </si>
  <si>
    <t xml:space="preserve">Projekt obsega zamenjavo poškodovane in dotrajane opreme na mejnih prehodih z namenom zagotavljana schengenskih standardov, kar omogoča pogoje za učinkovito schengensko kontrolo. Projekt se nanaša na:
a) zamenjavo zastarele, poškodovane in dotrajane opreme na mejnih prehodih na začasni zunanji meji (strežniki, delovne postaje, dizelski generatorji, klimatske naprave, konvektorji, semaforji, toplotne črpalke in ventili, rabljeni UPS, vrata, električni radiatorji, plinske peči, vrata na meji);
b) nadomestitev obrabljenih kontrolnih kabin in zabojnikov. </t>
  </si>
  <si>
    <t>Napotitev uradnika za zvezo za priseljevanje v Srbijo (Beograd)</t>
  </si>
  <si>
    <t>Vzpostavitev delovanja INTERPOL-ove mednarodne zbirke (ICSE DB) v Sloveniji</t>
  </si>
  <si>
    <t>&gt; 6
&gt; 50.000,00 €</t>
  </si>
  <si>
    <t>Kazniva dejanja zoper spolno nedotakljivost otrok predstavljajo hud poseg v spolno integriteto otrok, povzročijo jim hudo stisko in spremeni tok njihovega življenja. Običajne oblike spolnih zlorab oz. spolnega izkoriščanja otrok so sprva nacionalni družbeni problem, ko pa se ta KD preselijo in izvajajo še preko spleta pa pomenijo globalni problem. V okviru slednjega je potrebno zagotoviti učinkovito delovanje preiskovalnih organov, v Sloveniji kriminalistične policije, ter zagotoviti ustrezno opremo, orodja in znanje, da se bodo kriminalisti s tega področja lahko uspešneje, učinkoviteje in strokovneje lotevali globalnega problema spolnega izkoriščanja otrok, tudi v mednarodnem oziru. S projektom bomo vzpostavili delovanje INTERPOL-ove mednarodne zbirke gradiv o spolnih zlorabah otrok (ICSE DB), usposobili kriminaliste ter jih opremili s strojno opremo (strežnik, delovne postaje).</t>
  </si>
  <si>
    <t>Elektronski dostop do podatkovnih baz</t>
  </si>
  <si>
    <t>&gt; 7</t>
  </si>
  <si>
    <t>Sodelovanje na konferencah in skupnih usposabljanjih za mobilne kriminalistične oddelke</t>
  </si>
  <si>
    <t>Finančno nagrajevanje virov in informatorjev policije</t>
  </si>
  <si>
    <t>Izvajanje prikritih preiskovalnih ukrepov</t>
  </si>
  <si>
    <t>&gt; Št.
&gt; Št.
&gt; Št.
&gt; Št.
&gt; Št.
&gt; Št.
&gt; Št.</t>
  </si>
  <si>
    <t>&gt; C1 - Število oseb iz ciljnih skupin, ki so prejele pomoč iz projektov na področju sistemov za sprejem in azilnih sistemov, podprtih iz tega sklada
&gt; C1.1 - Izmed teh, število oseb iz ciljnih skupin, ki prejemajo informacije in pomoč med celotnim azilnim postopkom
&gt; C1.2 - Izmed teh, število oseb iz ciljnih skupin, ki prejemajo pravno pomoč in zastopanje
&gt; C1.3 - Izmed teh, število ranljivih oseb in mladoletnikov brez spremstva, ki prejemajo posebno pomoč</t>
  </si>
  <si>
    <t>&gt; Št.
&gt; Št.
&gt; Št.
&gt; Št.
&gt; 200
&gt; Št.
&gt; Delež</t>
  </si>
  <si>
    <t>&gt; št.
&gt; št.
&gt; št.
&gt; št.</t>
  </si>
  <si>
    <t>&gt; C1 - Število oseb iz ciljnih skupin, ki so prejele pomoč iz projektov na področju sistemov za sprejem in azilnih sistemov, podprtih iz tega sklada
&gt; C1.1 - Izmed teh, število oseb iz ciljnih skupin, ki prejemajo informacije in pomoč med celotnim azilnim postopkom
&gt; C1.3 - Izmed teh, število ranljivih oseb in mladoletnikov brez spremstva, ki prejemajo posebno pomoč
&gt; Število prosilcev, ki jim je bilo zagotovljeno tolmačenje in prevajanje (100%)</t>
  </si>
  <si>
    <t>&gt; C1 - Število oseb iz ciljnih skupin, ki so prejele pomoč iz projektov na področju sistemov za sprejem in azilnih sistemov, podprtih iz tega sklada
&gt; C1.2 - Izmed teh, število oseb iz ciljnih skupin, ki prejemajo pravno pomoč in zastopanje
&gt; C1.3 - Izmed teh, število ranljivih oseb in mladoletnikov brez spremstva, ki prejemajo posebno pomoč
&gt; Število prosilcev za mednarodno zaščito, ki jim je bila zagotovljena brezplačna pravna pomoč v postopkih na drugi in tretji stopnji (ocena 200/300)
&gt; Število pravnomočnih odločitev sodišč v azilnih postopkih
&gt; Delež povečanja oz. zmanjšanja pravnomočnih odločitev sodišč v azilnih postopkih glede na preteklo leto</t>
  </si>
  <si>
    <t>&gt; Št.
&gt; Št.
&gt; Št.
&gt; 300</t>
  </si>
  <si>
    <t>&gt; C1 - Število oseb iz ciljnih skupin, ki so prejele pomoč iz projektov na področju sistemov za sprejem in azilnih sistemov, podprtih iz tega sklada
&gt; C1.1 - Izmed teh, število oseb iz ciljnih skupin, ki prejemajo informacije in pomoč med celotnim azilnim postopkom
&gt; C1.3 - Izmed teh, število ranljivih oseb in mladoletnikov brez spremstva, ki prejemajo posebno pomoč
&gt; Število prosilcev za mednarodno zaščito, ki so prejeli žepnino oz. število izplačanih žepnin (ocena 300/300)
&gt; Število prosilcev, ki so izvajali dela v azilnem domu in število izdanih napotnic za delo</t>
  </si>
  <si>
    <t>&gt; Št.
&gt; Št.
&gt; 300
&gt; Št.</t>
  </si>
  <si>
    <t>&gt; 20.000
&gt; 1</t>
  </si>
  <si>
    <t>&gt; 500/leto
&gt; Št.
&gt; 1
&gt; 1
&gt; Št.</t>
  </si>
  <si>
    <t>&gt; 500
&gt; Št.
&gt; 1
&gt; 1
&gt; Št.</t>
  </si>
  <si>
    <t>Programi, namenjeni spodbujanju aktivnega vključevanja posebnih ciljnih skupin državljanov tretjih držav v slovensko družbo</t>
  </si>
  <si>
    <t>&gt; Št.
&gt; Št.
&gt; Št.
&gt; Št.
&gt; Št.
&gt; 1
&gt; 1
&gt; 3</t>
  </si>
  <si>
    <t>&gt; Št.
&gt; Št.
&gt; Št.
&gt; Št.
&gt; Št.
&gt; 50
&gt; 1
&gt; 1</t>
  </si>
  <si>
    <t>&gt; Št.
&gt; Št.
&gt; Št.
&gt; Št.
&gt; Št.
&gt; 50
&gt; 1</t>
  </si>
  <si>
    <t>&gt; Število izboljšav za izboljšanje pogojev bivanja v Centru za tujce (npr. prenova sob, skupnih prostorov, kopalnic, varnostnega sistema), s posebnim poudarkom na moškem oddelku</t>
  </si>
  <si>
    <t>&gt; Število različnih storitev oz. vrst stroškov, ki se financirajo v okviru posebnega cilja "Vračanje"</t>
  </si>
  <si>
    <t>&gt; 85
&gt; Št.
&gt; Št.</t>
  </si>
  <si>
    <t>&gt; C3.1 - Število oseb, ki so prečkale zunanje meje prek kontrolnih vrat ABC, za katere je bila uporabljena podpora sklada (število oseb, ki so prečkale mejo)
&gt; C3.2 - Skupno število oseb, ki so prečkale mejo</t>
  </si>
  <si>
    <t>&gt; 100.000
&gt; 371.000.000</t>
  </si>
  <si>
    <t>&gt; Razpoložljivost nacionalnega sistema NS.SIS</t>
  </si>
  <si>
    <t>IB</t>
  </si>
  <si>
    <t>IB.SO1</t>
  </si>
  <si>
    <t>IB.SO1.1</t>
  </si>
  <si>
    <t>IB.SO1.1.1</t>
  </si>
  <si>
    <t>IB.SO1.1.1-01</t>
  </si>
  <si>
    <t>IB.SO1.1.1-02</t>
  </si>
  <si>
    <t>IB.SO1.1.2</t>
  </si>
  <si>
    <t>IB.SO1.1.2-01</t>
  </si>
  <si>
    <t>IB.SO1.1.2-02</t>
  </si>
  <si>
    <t>IB.SO1.1.2-03</t>
  </si>
  <si>
    <t>IB.SO1.1.3</t>
  </si>
  <si>
    <t>IB.SO1.1.3-01</t>
  </si>
  <si>
    <t>IB.SO1.1.3-02</t>
  </si>
  <si>
    <t>IB.SO1.1.4</t>
  </si>
  <si>
    <t>IB.SO1.1.4-01</t>
  </si>
  <si>
    <t>IB.SO1.1.4-02</t>
  </si>
  <si>
    <t>IB.SO1.1.5</t>
  </si>
  <si>
    <t>IB.SO1.1.5-01</t>
  </si>
  <si>
    <t>IB.SO1.1.5-02</t>
  </si>
  <si>
    <t>IB.SO1.2</t>
  </si>
  <si>
    <t>IB.SO1.2.1</t>
  </si>
  <si>
    <t>IB.SO1.2.1-01</t>
  </si>
  <si>
    <t>IB.SO1.2.1-02</t>
  </si>
  <si>
    <t>IB.SO1.2.2</t>
  </si>
  <si>
    <t>IB.SO1.2.2-01</t>
  </si>
  <si>
    <t>IB.SO1.2.2-02</t>
  </si>
  <si>
    <t>IB.SO1.2.3</t>
  </si>
  <si>
    <t>IB.SO1.2.3-01</t>
  </si>
  <si>
    <t>IB.SO1.2.3-02</t>
  </si>
  <si>
    <t>IB.SO1.3</t>
  </si>
  <si>
    <t>IB.SO1.3.1</t>
  </si>
  <si>
    <t>IB.SO1.3.1-01</t>
  </si>
  <si>
    <t>IB.SO1.3.1-02</t>
  </si>
  <si>
    <t>IB.SA1</t>
  </si>
  <si>
    <t>IB.SA1.1</t>
  </si>
  <si>
    <t>IB.SA1.1.1</t>
  </si>
  <si>
    <t>IB.SA1.1.1-01</t>
  </si>
  <si>
    <t>IB.SO2</t>
  </si>
  <si>
    <t>IB.SO2.1</t>
  </si>
  <si>
    <t>IB.SO2.1.1</t>
  </si>
  <si>
    <t>IB.SO2.1.1-01</t>
  </si>
  <si>
    <t>IB.SO2.1.1-02</t>
  </si>
  <si>
    <t>IB.SO2.1.2</t>
  </si>
  <si>
    <t>IB.SO2.1.2-01</t>
  </si>
  <si>
    <t>IB.SO2.1.2-02</t>
  </si>
  <si>
    <t>IB.SO2.1.3</t>
  </si>
  <si>
    <t>IB.SO2.1.3-01</t>
  </si>
  <si>
    <t>IB.SO2.1.3-02</t>
  </si>
  <si>
    <t>IB.SO2.1.4</t>
  </si>
  <si>
    <t>IB.SO2.1.4-01</t>
  </si>
  <si>
    <t>IB.SO2.1.4-02</t>
  </si>
  <si>
    <t>IB.SO2.1.5</t>
  </si>
  <si>
    <t>IB.SO2.1.5-01</t>
  </si>
  <si>
    <t>IB.SO2.1.5-02</t>
  </si>
  <si>
    <t>IB.SO2.1.6</t>
  </si>
  <si>
    <t>IB.SO2.1.6-01</t>
  </si>
  <si>
    <t>IB.SO2.1.6-02</t>
  </si>
  <si>
    <t>IB.SO2.2</t>
  </si>
  <si>
    <t>IB.SO2.2.1</t>
  </si>
  <si>
    <t>IB.SO2.2.1-01</t>
  </si>
  <si>
    <t>IB.SO2.2.1-02</t>
  </si>
  <si>
    <t>IB.SO2.2.1-03</t>
  </si>
  <si>
    <t>IB.SO2.2.2</t>
  </si>
  <si>
    <t>IB.SO2.2.2-01</t>
  </si>
  <si>
    <t>IB.SO2.2.2-02</t>
  </si>
  <si>
    <t>IB.SO2.3</t>
  </si>
  <si>
    <t>IB.SO2.3.1</t>
  </si>
  <si>
    <t>IB.SO2.3.1-01</t>
  </si>
  <si>
    <t>IB.SO2.3.1-02</t>
  </si>
  <si>
    <t>IB.SO2.3.2</t>
  </si>
  <si>
    <t>IB.SO2.3.2-01</t>
  </si>
  <si>
    <t>IB.SO2.3.2-02</t>
  </si>
  <si>
    <t>IB.SO2.3.3</t>
  </si>
  <si>
    <t>IB.SO2.3.3-01</t>
  </si>
  <si>
    <t>IB.SO2.3.3-02</t>
  </si>
  <si>
    <t>IB.SO2.4</t>
  </si>
  <si>
    <t>IB.SO2.4.1</t>
  </si>
  <si>
    <t>IB.SO2.4.1-01</t>
  </si>
  <si>
    <t>IB.SO2.4.1-02</t>
  </si>
  <si>
    <t>IB.SO2.4.2</t>
  </si>
  <si>
    <t>IB.SO2.4.2-01</t>
  </si>
  <si>
    <t>IB.SO2.4.2-02</t>
  </si>
  <si>
    <t>IB.SO2.4.3</t>
  </si>
  <si>
    <t>IB.SO2.4.3-01</t>
  </si>
  <si>
    <t>IB.SO2.4.3-02</t>
  </si>
  <si>
    <t>IB.SO2.4.4</t>
  </si>
  <si>
    <t>IB.SO2.4.4-01</t>
  </si>
  <si>
    <t>IB.SO2.4.4-02</t>
  </si>
  <si>
    <t>IB.SO2.4.5</t>
  </si>
  <si>
    <t>IB.SO2.4.5-01</t>
  </si>
  <si>
    <t>IB.SO2.4.5-02</t>
  </si>
  <si>
    <t>IB.SO2.4.6</t>
  </si>
  <si>
    <t>IB.SO2.4.6-01</t>
  </si>
  <si>
    <t>IB.SO2.4.6-02</t>
  </si>
  <si>
    <t>IB.SO2.4.6-03</t>
  </si>
  <si>
    <t>IB.SO2.4.6-04</t>
  </si>
  <si>
    <t>IB.SO2.4.6-05</t>
  </si>
  <si>
    <t>IB.SO2.4.6-06</t>
  </si>
  <si>
    <t>IB.SO2.4.6-07</t>
  </si>
  <si>
    <t>IB.SO2.5</t>
  </si>
  <si>
    <t>IB.SO2.5.1</t>
  </si>
  <si>
    <t>IB.SO2.5.1-01</t>
  </si>
  <si>
    <t>IB.SO2.5.1-02</t>
  </si>
  <si>
    <t>IB.SO2.5.1-03</t>
  </si>
  <si>
    <t>IB.SO2.5.1-04</t>
  </si>
  <si>
    <t>IB.SO2.5.2</t>
  </si>
  <si>
    <t>IB.SO2.5.2-01</t>
  </si>
  <si>
    <t>IB.SO2.5.2-02</t>
  </si>
  <si>
    <t>IB.SO2.5.3</t>
  </si>
  <si>
    <t>IB.SO2.5.3-01</t>
  </si>
  <si>
    <t>IB.SO2.5.3-02</t>
  </si>
  <si>
    <t>IB.SO2.5.4</t>
  </si>
  <si>
    <t>IB.SO2.5.4-01</t>
  </si>
  <si>
    <t>IB.SO2.5.4-02</t>
  </si>
  <si>
    <t>IB.SO2.6</t>
  </si>
  <si>
    <t>IB.SO2.6.1</t>
  </si>
  <si>
    <t>IB.SO2.6.1-01</t>
  </si>
  <si>
    <t>IB.SO2.6.1-02</t>
  </si>
  <si>
    <t>IB.SO2.6.2</t>
  </si>
  <si>
    <t>IB.SO2.6.2-01</t>
  </si>
  <si>
    <t>IB.SO2.6.2-02</t>
  </si>
  <si>
    <t>IB.SO2.6.3</t>
  </si>
  <si>
    <t>IB.SO2.6.3-01</t>
  </si>
  <si>
    <t>IB.SO2.6.3-02</t>
  </si>
  <si>
    <t>IB.SO2.6.4</t>
  </si>
  <si>
    <t>IB.SO2.6.4-01</t>
  </si>
  <si>
    <t>IB.SO2.6.4-02</t>
  </si>
  <si>
    <t>IB.SO2.6.4-03</t>
  </si>
  <si>
    <t>IB.SO2.6.5</t>
  </si>
  <si>
    <t>IB.SO2.6.5-01</t>
  </si>
  <si>
    <t>IB.SO2.6.5-02</t>
  </si>
  <si>
    <t>IB.SO2.6.6</t>
  </si>
  <si>
    <t>IB.SO2.6.6-01</t>
  </si>
  <si>
    <t>IB.SO2.6.6-02</t>
  </si>
  <si>
    <t>IB.SO3</t>
  </si>
  <si>
    <t>IB.SO3.1</t>
  </si>
  <si>
    <t>IB.SO3.1.1</t>
  </si>
  <si>
    <t>IB.SO3.1.1-01</t>
  </si>
  <si>
    <t>IB.SO3.1.1-02</t>
  </si>
  <si>
    <t>IB.SO3.2</t>
  </si>
  <si>
    <t>IB.SO3.2.1</t>
  </si>
  <si>
    <t>IB.SO3.2.1-01</t>
  </si>
  <si>
    <t>IB.SO3.2.1-02</t>
  </si>
  <si>
    <t>IB.SO3.2.1-03</t>
  </si>
  <si>
    <t>IB.SO3.2.2</t>
  </si>
  <si>
    <t>IB.SO3.2.2-01</t>
  </si>
  <si>
    <t>IB.SO3.2.2-02</t>
  </si>
  <si>
    <t>IB.SO3.2.3</t>
  </si>
  <si>
    <t>IB.SO3.2.3-01</t>
  </si>
  <si>
    <t>IB.SO3.2.3-02</t>
  </si>
  <si>
    <t>IB.SO3.2.4</t>
  </si>
  <si>
    <t>IB.SO3.2.4-01</t>
  </si>
  <si>
    <t>IB.SO3.2.4-02</t>
  </si>
  <si>
    <t>IB.SO3.2.5</t>
  </si>
  <si>
    <t>IB.SO3.2.5-01</t>
  </si>
  <si>
    <t>IB.SO3.2.5-02</t>
  </si>
  <si>
    <t>IB.SO3.2.6</t>
  </si>
  <si>
    <t>IB.SO3.2.6-01</t>
  </si>
  <si>
    <t>IB.SO3.2.6-02</t>
  </si>
  <si>
    <t>IB.SO3.2.7</t>
  </si>
  <si>
    <t>IB.SO3.2.7-01</t>
  </si>
  <si>
    <t>IB.SO3.2.7-02</t>
  </si>
  <si>
    <t>IB.SO3.2.8</t>
  </si>
  <si>
    <t>IB.SO3.2.8-01</t>
  </si>
  <si>
    <t>IB.SO3.2.8-02</t>
  </si>
  <si>
    <t>IB.SO3.2.8-03</t>
  </si>
  <si>
    <t>IB.SO3.2.9</t>
  </si>
  <si>
    <t>IB.SO3.2.9-01</t>
  </si>
  <si>
    <t>IB.SO3.2.9-02</t>
  </si>
  <si>
    <t>IB.SO3.2.10</t>
  </si>
  <si>
    <t>IB.SO3.2.10-01</t>
  </si>
  <si>
    <t>IB.SO3.2.10-02</t>
  </si>
  <si>
    <t>IB.SO3.2.11</t>
  </si>
  <si>
    <t>IB.SO3.2.11-01</t>
  </si>
  <si>
    <t>IB.SO3.2.11-02</t>
  </si>
  <si>
    <t>IB.SO3.2.12</t>
  </si>
  <si>
    <t>IB.SO3.2.12-01</t>
  </si>
  <si>
    <t>IB.SO3.2.12-02</t>
  </si>
  <si>
    <t>IB.SO3.2.13</t>
  </si>
  <si>
    <t>IB.SO3.2.13-01</t>
  </si>
  <si>
    <t>IB.SO3.2.13-02</t>
  </si>
  <si>
    <t>IB.SO3.2.14</t>
  </si>
  <si>
    <t>IB.SO3.2.14-01</t>
  </si>
  <si>
    <t>IB.SO3.2.14-02</t>
  </si>
  <si>
    <t>IB.TA1</t>
  </si>
  <si>
    <t>IB.TA1.1</t>
  </si>
  <si>
    <t>IB.TA1.1.1</t>
  </si>
  <si>
    <t>IB.TA1.1.1-01</t>
  </si>
  <si>
    <t>IP</t>
  </si>
  <si>
    <t>IP.SO5</t>
  </si>
  <si>
    <t>IP.SO5.1</t>
  </si>
  <si>
    <t>IP.SO5.1.1</t>
  </si>
  <si>
    <t>IP.SO5.1.1-01</t>
  </si>
  <si>
    <t>IP.SO5.1.1-02</t>
  </si>
  <si>
    <t>IP.SO5.1.1-03</t>
  </si>
  <si>
    <t>IP.SO5.1.1-04</t>
  </si>
  <si>
    <t>IP.SO5.1.1-05</t>
  </si>
  <si>
    <t>IP.SO5.1.1-06</t>
  </si>
  <si>
    <t>IP.SO5.1.1-7</t>
  </si>
  <si>
    <t>IP.SO5.1.2</t>
  </si>
  <si>
    <t>IP.SO5.1.2-01</t>
  </si>
  <si>
    <t>IP.SO5.1.2-02</t>
  </si>
  <si>
    <t>IP.SO5.1.2-03</t>
  </si>
  <si>
    <t>IP.SO5.1.2-04</t>
  </si>
  <si>
    <t>IP.SO5.1.2-05</t>
  </si>
  <si>
    <t>IP.SO5.1.2-06</t>
  </si>
  <si>
    <t>IP.SO5.1.2-07</t>
  </si>
  <si>
    <t>IP.SO5.1.3</t>
  </si>
  <si>
    <t>IP.SO5.1.3-01</t>
  </si>
  <si>
    <t>IP.SO5.1.3-02</t>
  </si>
  <si>
    <t>IP.SO5.1.3-03</t>
  </si>
  <si>
    <t>IP.SO5.1.4</t>
  </si>
  <si>
    <t>IP.SO5.1.4-01</t>
  </si>
  <si>
    <t>IP.SO5.1.4-02</t>
  </si>
  <si>
    <t>IP.SO5.1.5</t>
  </si>
  <si>
    <t>IP.SO5.1.5-01</t>
  </si>
  <si>
    <t>IP.SO5.1.5-02</t>
  </si>
  <si>
    <t>IP.SO5.1.6</t>
  </si>
  <si>
    <t>IP.SO5.1.6-01</t>
  </si>
  <si>
    <t>IP.SO5.1.6-02</t>
  </si>
  <si>
    <t>IP.SO5.1.6-03</t>
  </si>
  <si>
    <t>IP.SO5.2</t>
  </si>
  <si>
    <t>IP.SO5.2.1</t>
  </si>
  <si>
    <t>IP.SO5.2.1-01</t>
  </si>
  <si>
    <t>IP.SO5.2.1-02</t>
  </si>
  <si>
    <t>IP.SO5.2.1-03</t>
  </si>
  <si>
    <t>IP.SO5.2.1-04</t>
  </si>
  <si>
    <t>IP.SO5.2.2</t>
  </si>
  <si>
    <t>IP.SO5.2.2-01</t>
  </si>
  <si>
    <t>IP.SO5.2.2-02</t>
  </si>
  <si>
    <t>IP.SO5.2.3</t>
  </si>
  <si>
    <t>IP.SO5.2.3-01</t>
  </si>
  <si>
    <t>IP.SO5.2.3-02</t>
  </si>
  <si>
    <t>IP.SO5.2.4</t>
  </si>
  <si>
    <t>IP.SO5.2.4-01</t>
  </si>
  <si>
    <t>IP.SO5.2.4-02</t>
  </si>
  <si>
    <t>IP.SO5.2.4-03</t>
  </si>
  <si>
    <t>IP.SO5.2.4-04</t>
  </si>
  <si>
    <t>IP.SO5.2.5</t>
  </si>
  <si>
    <t>IP.SO5.2.5-01</t>
  </si>
  <si>
    <t>IP.SO5.2.5-02</t>
  </si>
  <si>
    <t>IP.SO5.2.6</t>
  </si>
  <si>
    <t>IP.SO5.2.6-01</t>
  </si>
  <si>
    <t>IP.SO5.2.6-02</t>
  </si>
  <si>
    <t>IP.SO5.3</t>
  </si>
  <si>
    <t>IP.SO5.3.1</t>
  </si>
  <si>
    <t>IP.SO5.3.1-01</t>
  </si>
  <si>
    <t>IP.SO5.3.1-02</t>
  </si>
  <si>
    <t>IP.SO5.3.1-03</t>
  </si>
  <si>
    <t>IP.SO5.3.1-04</t>
  </si>
  <si>
    <t>IP.SO5.3.1-05</t>
  </si>
  <si>
    <t>IP.SO5.3.1-06</t>
  </si>
  <si>
    <t>IP.SO5.3.1-07</t>
  </si>
  <si>
    <t>IP.SO5.3.2</t>
  </si>
  <si>
    <t>IP.SO5.3.2-01</t>
  </si>
  <si>
    <t>IP.SO5.3.2-02</t>
  </si>
  <si>
    <t>IP.SO5.3.2-03</t>
  </si>
  <si>
    <t>IP.SO5.3.2-04</t>
  </si>
  <si>
    <t>IP.SO5.3.3</t>
  </si>
  <si>
    <t>IP.SO5.3.3-01</t>
  </si>
  <si>
    <t>IP.SO5.3.3-02</t>
  </si>
  <si>
    <t>IP.SO5.3.4</t>
  </si>
  <si>
    <t>IP.SO5.3.4-01</t>
  </si>
  <si>
    <t>IP.SO5.3.4-02</t>
  </si>
  <si>
    <t>IP.SO5.3.4-03</t>
  </si>
  <si>
    <t>IP.SO5.3.5</t>
  </si>
  <si>
    <t>IP.SO5.3.5-01</t>
  </si>
  <si>
    <t>IP.SO5.3.5-02</t>
  </si>
  <si>
    <t>IP.SO5.4</t>
  </si>
  <si>
    <t>IP.SO5.4.1</t>
  </si>
  <si>
    <t>IP.SO5.4.1-01</t>
  </si>
  <si>
    <t>Nabava policijskih patruljnih čolnov za uspešno nadzorovanje morske meje z namenom pridobitve podatkov za državne slike o razmerah z uporabo navigacijskih sistemov in poročanjem o pomembnih dogodkih</t>
  </si>
  <si>
    <t>Delitev državne slike o razmerah na morju s sosednjimi državami članicami</t>
  </si>
  <si>
    <t>Delitev državne slike o razmerah s Hrvaško</t>
  </si>
  <si>
    <t>Krepitev sodelovanja in mehanizmov obveščanja za izmenjave informacij z državami članicami, agencijo Frontex in drugimi organi (izboljšanje izmenjave v realnem času in sodelovanja NCC z drugimi organi, prisotnimi na morju)</t>
  </si>
  <si>
    <t>Podpora procesu izdelave analize tveganj za izvajanje mejne kontrole v pomorskem prometu (npr. dostop do Seasearcher baze podatkov, National Single Window, nadgradnja SafeSeaNet itd.)</t>
  </si>
  <si>
    <t>Dostop do komercialnih baz podatkov za potrebe mejne kontrole</t>
  </si>
  <si>
    <t>V okviru projekta je predvidena zagotovitev Seasearcher dostopa za izboljšano analizo tveganj za plovila. Cilj projekta je izboljšana kakovost prejetih podatkov analize tveganja morskih obmejnih pregledov.</t>
  </si>
  <si>
    <t>&gt; 50</t>
  </si>
  <si>
    <t>Ko bo Hrvaška vstopila v schengensko območje, se bodo vprašanja povezana z modernizacijo izmenjave informacij na vseh organizacijskih ravneh policije postopoma preselila z meje v notranjost države. Prihodnje naložbe bodo morale upoštevati tudi investicije v sklopu paketa Smart Boarders in potrebe po nadgradnji centralnega računalnika policije zaradi naraščajoče količine poizvedb.</t>
  </si>
  <si>
    <t>Zagotavljanje zadostnih zmogljivosti centralnega računalnika policije in vzpostavitev infrastrukture virtualnih namizij (Virtual Desktop Infrastructure - VDI) za izmenjavo potrebnih količin informacij na podlagi ključa za dodelitev</t>
  </si>
  <si>
    <t>Zamenjava amortiziranega centralnega policijskega strežnika - mainframe (del, vezan na NS.SIS)</t>
  </si>
  <si>
    <t>Projekt obsega zamenjavo centralnega računalnika (delno) in pripadajoče infrastrukture (diskete, trakovi, itd.). Zamenjava v zastarelem primarnem in sekundarnem centralnem računalniku bo povečala zmogljivost in izboljšala se bo hitrost aplikacije. Uporaba SIS II v centraliziranem sistemu predstavlja 20 %. Cilj projekta je, da informacijski sistem policije v vsamek trenutku deluje v skladu z zahtevami, ki veljajo za uporabo SIS.</t>
  </si>
  <si>
    <t>&gt; 100%</t>
  </si>
  <si>
    <t>Usposabljanje o delitvi in izmenjavi informacij (izboljšana usposobljenost za izmenjavo informacij in učinkovitega izvajanja poizvedb v realnem času prek nacionalnih policijskih evidenc, SIS in VIS)</t>
  </si>
  <si>
    <t>V skladu s tem nacionalnim ciljem bo Slovenija osredotočena na uporabo sodobnih, interoperabilnih tehnologij in opreme, katere namen je varovanje meje.To se nanaša na opremljanje centrov za policijsko sodelovanje (trilateralni center Vrata Megvarje in kvadrilateralni center Dolga vas) ter opremljanje mejnih prehodov (npr. ABC vrata na terminalu ljubljanskega letališča, ki so bila načrtovana če v okviru letnega programa EBF 2013, a so bila prestavljena v ISF zaradi zamud pri izgradnji).</t>
  </si>
  <si>
    <t>&gt; 2000</t>
  </si>
  <si>
    <t>Vzpostavitev ABC vrat na mejnem prehodu na letališču Jožeta Pučnika</t>
  </si>
  <si>
    <t>Usposabljanje za praktično uporabo sodobnih tehnologij (t.j. učinkovito uporaba sodobnih tehnologij za izboljšano kontrolo oseb na mejnih prehodih)</t>
  </si>
  <si>
    <t>&gt; 300
&gt; Št. ur</t>
  </si>
  <si>
    <t>&gt; 200
&gt; Št. ur</t>
  </si>
  <si>
    <t>Izvedba jezikovnih tečajev angleščine, italijanščine in drugih jezikov.</t>
  </si>
  <si>
    <t>Usposabljanja, usmerjena v pridobivanje jezikovnih in medkulturnih kompetenc, katerih cilj je izboljšanje komunikacije za namene vodenja intervjujev</t>
  </si>
  <si>
    <t>Usposabljanja za odkrivanje ponarejenih dokumentov in ukradenih vozil</t>
  </si>
  <si>
    <t>Naložbe v opremo za usposabljanje, ki je potrebna za izvedbo specializiranih usposabljanj (na primer za odkrivanje ponarejenih dokumentov, ukradenih vozil, izdelavo analize tveganj, profiliranje itd.)</t>
  </si>
  <si>
    <t>Policijske enote (19) nenehno izvajajo usposabljanja mejnih policistov. Da bi bili ti treningi bolj interaktivni, so potrebni projektorji za izboljšanje treningov
Pojasnilo glede odstopanja od minimalne skupne vrednosti projekta: projekt je vsebinsko zaključena celota in ga ni možno povezovati z drugimi vsebinami.</t>
  </si>
  <si>
    <t>&gt; 19</t>
  </si>
  <si>
    <t xml:space="preserve">Frontex je razvil Evropski Skupni magistrski študij strateškega upravljanja meja, zasnovan za podporo voditeljem organizacij mejnih straž pri razvoju strategij za upravljanje izzivov varnosti meja na ravni EU ter okrepiti in racionalizirati sodelovanje med nacionalnimi mejnimi organi. Program prispeva k interoperabilnosti na mejah s povečanim EU in medresorskim sodelovanjem, s skupnimi prizadevanji za, evropsko solidarnost ter skupnim strateškim pristopom k upravljanju meja v EU. Program tudi povečuje vrednost izobraževanja znotraj organizacij mejnih straž, katerih cilj je izboljšanje uspešnosti voditeljev mejne straže in storitve mejne straže.
Pojasnilo glede odstopanja od minimalne skupne vrednosti projekta: projekt je vsebinsko zaključena celota in ga ni možno povezovati z drugimi vsebinami. </t>
  </si>
  <si>
    <t>Projekt zajema nakup 14 detektorjev srčnega utripa. T.i. heartbeat detektorji so se izkazali kot najboljša in najhitrejša rešitev za preverjanje zaprtih tovornjakov.</t>
  </si>
  <si>
    <t>&gt; 9
&gt; 5</t>
  </si>
  <si>
    <t>V okviru projekta bo urejen dodatni prostor, namenjen postavitvi rezervnih (backup) EU informacijskih sistemov, v prostor pa bi prestavili tudi obstoječe EU sisteme, ki se trenutno nahajajo v prostorih rezervnega ERC v Novem mestu. Obstoječi sistemski prostor je že sedaj premajhen za vse naprave. Prostor je potrebno v celoti urediti, tako gradbeno, kot instalacijsko.</t>
  </si>
  <si>
    <t>Dodatni EIDA strežniki</t>
  </si>
  <si>
    <t>Projekt obsega nadgradnjo EIDA sistema strežniške infrastrukture za e-učenje z dvema dodatnima strežnikoma za izboljšanje zmogljivosti sistema, ki se uporablja za usposabljanje mejnih straž za izvajanje nalog varovanja zunanje meje.</t>
  </si>
  <si>
    <t>Nadgradnja sistema sistema enotne prijave (SSO)</t>
  </si>
  <si>
    <t>Uspešen nadzor meja zahteva stalno usposabljanje. Usposabljanje na področju upravljanja meja bo osredotočeno na področja, priporočena s strani schengenskih priročnikov in schengenskih standardov na splošno, usklajeno pa bo tudi z zahtevami integriranega upravljanja meja (IBM). Aktivnosti, ki so le delno povezane policijskim delom v zvezi z upravljanjem meja (npr. usposabljanja, sistem enotne prijave Single Sign On - SSO itd.) se bodo financirala na podlagi ključa za dodelitev. Glede na to, da bo Slovenija tudi v bodoče zagotavljala visoke schengenske standarde v smislu mejne kontrole in opreme za nadzor meje, bodo ukrepi usmerjeni tudi v izpolnjevanje priporočil schengenske evalvacije na raznih področjih. Ukrepi, povezani z usposabljanjem, bodo upoštevali relevantne izdelke, ki jih je razvila agencija Frontex.</t>
  </si>
  <si>
    <t>Namen projekta je zamenjava opreme, ki povečanje varnost dostopa do podatkov schengenskega informacijskega sistema. Trenutno imamo v informacijskem sistemu policije vzpostavljen sistem enotne prijave (SSO), ki je zastarel. Z uvajanjem novejših operacijskih sistemov in aplikacij se je pojavila potreba po nadgradnji sistema enotne prijave. V okviru projekta je predvidena nadgradnja programske in strojne opreme:
- strežniki,
- licence za programsko opremo za prijavo na delovnih postajah,
- licence za programsko opremo namenjeno upravljanju uporabniških identitet,
- čitalci pametnih kartic,
- storitve.</t>
  </si>
  <si>
    <t>&gt; 900</t>
  </si>
  <si>
    <t>Program celostne pomoči osebam z mednarodno zaščito pri vključevanju v slovensko družbo</t>
  </si>
  <si>
    <t>Pomoč pri integraciji oseb z mednarodno zaščito</t>
  </si>
  <si>
    <t>Projekt ponuja podporo osebam z mednarodno zaščito na področju nastanitve, psihosocialne pomoči, učne pomoči, pomoči na področju zaposlovanja, nudenje pomoči pri reševanju izrednih situacij in drugih oblik individualnih svetovanj. Ciklični projekt.</t>
  </si>
  <si>
    <t>V letih 2018-2020 bodo sredstva dodeljena po reviziji programa AMIF.</t>
  </si>
  <si>
    <t>Namen informacijske kampanje je izvajanje aktivnosti z namenom informiranja državljanov tretjih držav o možnostih sodelovanja v programih integracije v jeziku, ki ga razumejo (zloženke).
Pojasnilo glede odstopanja od minimalne skupne vrednosti projekta: projekt je vsebinsko ozko opredeljen (informiranje ciljnih skupin) in ga ni mogoče združevati z drugimi ukrepi.</t>
  </si>
  <si>
    <t>Projekt obsega zamenjavo 162 mobilnih terminalov za oddaljeni dostop do SIS in nacionalnih zbirk podatkov. Cilj projekta je opremljanje vseh enot za izravnalne ukrepe z mobilnih terminalov. Širitev PROJEKTA ePolicist v mPolicist z uporabo na področju mejne kontrole.
Pojasnilo glede odstopanja od minimalne skupne vrednosti projekta: projekt je vsebinsko zaključena celota in ga ni možno povezovati z drugimi vsebinami.</t>
  </si>
  <si>
    <t>&gt; 10
&gt; 3000</t>
  </si>
  <si>
    <t>Nabava patruljnih vozil policije za izvajanje izravnalnih ukrepov</t>
  </si>
  <si>
    <t>&gt; 2</t>
  </si>
  <si>
    <t>&gt; 20</t>
  </si>
  <si>
    <t>Naložbe v razvoj in uporabo novih tehnologij pri delu mejnih policistov</t>
  </si>
  <si>
    <t>Slovenija se bo osredotočila na 5 glavnih vprašanj: (1) nadgradnja infrastrukture mejnih prehodov, (2) nadaljnja redefinicija in preurejanje območij mejnih prehodov po ukinitvi carinske kontrole na slovensko-hrvaški meji, (3) napotitev uradnika za zvezo za priseljevanje v državo na Zahodnem Balkanu, (4) vzdrževanje schengenskih standardov preko naložb v opremo za mejno kontrolo in nadzor meje in (5) naložbe povezane s paketom pametne meje (Smart Borders).</t>
  </si>
  <si>
    <t>Zamenjava obrabljene, poškodovane in dotrajane opreme na mejnih prehodih z namenom zagotavljanja schengenskih standardov, kar omogoča pogoje za učinkovito schengensko kontrolo</t>
  </si>
  <si>
    <t>Napotitev uradnika za zvezo za priseljevanje v državo Zahodnega Balkana z namenom povečanja izmenjave informacij o nezakonitem priseljevanju z regijo, delno financirana iz Sklada za notranjo varnost (50 %)</t>
  </si>
  <si>
    <t>Naložbe povezane z neprekinjenim delovanjem nacionalnega sistema SIS II in SIRENE aplikacije (zamenjava amortizirane opreme, pripravljenosti sistema, razvoja, varnost, varnosti komunikacij, varstvo podatkov, beleženje podatkov, podpora SIRENE uradom)</t>
  </si>
  <si>
    <t>Projekt zajema zamenjavo amortizirane SIRENE II strežniške infrastrukture. Namen projekta je ohraniti zanesljivost delovanja informacijskega sistema na schengenski meji. Zamenjava opreme bo še naprej zagotavljala visoko raven dostopnosti opreme SIRENE in s tem učinkovitost informacijskega sistema.</t>
  </si>
  <si>
    <t>Projekt obsega naložbe v opremo in razvoj ustrezne programske opreme, potrebne za izvajanje paketa Smart Borders (npr. nabava strojne opreme in razvoj programske opreme za izmenjavo podatkov med nacionalnimi in osrednji sistem vstopa in izstopa, nakup strojne opreme in razvoj nacionalne rešitve za program za registrirane potnike, izvajanje ABC sistemov na mednarodnih letališčih).</t>
  </si>
  <si>
    <t>Investicije v opremo in razvoj ustrezne programske opreme, potrebne za izvajanje paketa pametne meje (Smart Borders), npr. nabava strojne opreme in razvoj programske opreme za izmenjavo podatkov med nacionalnim in osrednjim vstopno/izstopnim sistemom (entry-exit system), nakup strojne opreme in razvoj nacionalne rešitve za sistem registriranih potnikov (Registered Traveller Programme), izvajanje ABC sistemov na mednarodnih letališčih</t>
  </si>
  <si>
    <t>Operativna podpora za vizume je namenjena zagotavljanju stalne in zadostne podpore za postopke izdaje schengenskih vizumov tako na osrednji lokaciji v Sloveniji, kot tudi na slovenskih diplomatskih in konzularnih predstavništvih v tujini.</t>
  </si>
  <si>
    <t>&gt; Št.
&gt; €</t>
  </si>
  <si>
    <t>Stroški storitev, kot so vzdrževanje, popravila, nadgradnja in zamenjava opreme za upravljanja meja</t>
  </si>
  <si>
    <t>Projekt obsega kritje stroškov plač nadzornikov državne meje.</t>
  </si>
  <si>
    <t>Projekt obsega vzdrževanje opreme za nadzor državne meje vključuje vzdrževanje opreme že kupljene s finančno podporo EU. Ta oprema vključuje opremo za nočni nadzor, ročne termovizijske kamere, povečevalna stekla itd.</t>
  </si>
  <si>
    <t>Projekt obsega vzdrževanje video nadzorne opreme na mejnih prehodih, kupljenih v okviru prejšnjih letnih programov Sklada za zunanje meje (npr. snemalne naprave / kamere, nadzorni centri, operacijski sistem za kamere z visoko ločljivostjo, kamere z visoko ločljivostjo, povečevalna leče).</t>
  </si>
  <si>
    <t>&gt; Št.
&gt; €
&gt; Št.
&gt; €</t>
  </si>
  <si>
    <t>Vzdrževanje in nadgradnja operativnih zmogljivosti na morju (npr. patruljnih čolnov in opreme za nadzor morja)</t>
  </si>
  <si>
    <t>Projekt obsega vzdrževanje EUROSUR infrastrukture za pomorski nadzor, vključno z licencami za programsko opremo in posodobitve.</t>
  </si>
  <si>
    <t>&gt; Št.
&gt; €
&gt; Št.
&gt; €
&gt; Št.
&gt; €</t>
  </si>
  <si>
    <t>Upravljanje in vzdrževanje infrastrukture mejnih prehodov, kar zajema vse kategorije stroškov upravljanja in vzdrževanja, potrebnih za obratovanje mejnih prehodov glede na obstoječe pogodbe in naročila (npr. stroški upravljanja in vzdrževanja, čiščenja, košnje, stroški zimske službe, vzdrževalnih kontrol/servisov, obratovalni stroški, vzdrževanje infrastrukture itd.)</t>
  </si>
  <si>
    <t>Upravljanje in vzdrževanje infrastrukture mejnih prehodov</t>
  </si>
  <si>
    <t>Vzdrževanje in razvoj Nacionalnega centra za koordinacijo (NCC)</t>
  </si>
  <si>
    <t>V programskem obdobju je predvidena krepitev zmogljivosti na področju izravnalnih ukrepov z izboljšanjem mobilnosti in opreme policijskih enot, ki te ukrepe izvajajo, kot tudi olajšano čezmejno radijsko komunikacijo. Z ustanovitvijo nove policijske enote za izravnalne ukrepe in povečanjem števila zaposlenih v obstoječih enotah bodo potrebne tudi nekatere investicije v opremo in infrastrukturo.</t>
  </si>
  <si>
    <t>Komunikacijska infrastruktura in varnost ter zadeve, povezane z varstvom podatkov (digitalna radijska infrastruktura, video sistemi za nadzor meje, širokopasovno komunikacijsko omrežje WAN nacionalne policije itd.), ki se financirajo na podlagi ključa za dodelitev, kadar je to primerno</t>
  </si>
  <si>
    <t>Projekt obsega vzdrževanje širokopasovnega komunikacijskega omrežja. Namen tega ukrepa je zagotovitev hitre in učinkovite izmenjave informacij v realnem času med vsemi mejnimi prehodi, spodbujanje učinkovitih poizvedb na mejnih prehodih v realnem času s pomočjo uporabe obsežnih informacijskih sistemov in vzpostavitev in zagotovitev hitre povezave z ITSP SIS, VIS, Interpolom in sistemi Europola. Cilj je zagotoviti visoko raven izvedbe komuniciranja med dostopnimi sistemi ter zagotoviti učinkovito in integrirano komunikacijsko omrežje.</t>
  </si>
  <si>
    <t>&gt; €</t>
  </si>
  <si>
    <t>Projekt obsega vzdrževanje centralnega računalnika (delno) in pripadajoče infrastrukture (diskete, trakovi, itd.), vzdrževanje in operativni stroški sistemske programske opreme za glavni računalnik. Uporaba SIS II v centraliziranem sistemu predstavlja 20 % celotne uporabe IS. Cilj ukrepa je neprestano zagotavljanje delovanja informacijskega sistema policije v skladu z zahtevami, ki veljajo za uporabo SIS.</t>
  </si>
  <si>
    <t>Projekt obsega vzdrževanje SIB (Steria) komunikacijskega vmesnika v operacijskem okolju, ki je bil nameščen v informacijski sistem policije in omogoča nacionalnemu sistemu vključitev v centralni SIS II.</t>
  </si>
  <si>
    <t>Vzdrževanje in nadgradnja nacionalnega SIS II</t>
  </si>
  <si>
    <t>Poročanje po projektu o izboljšanju trenutnih kapacitet in spremljevalnih
objektov (1 azilni dom)</t>
  </si>
  <si>
    <t>Odstotek</t>
  </si>
  <si>
    <t>Trend</t>
  </si>
  <si>
    <t>C2.2 - Delež glede na celotno sprejemno nastanitveno zmogljivost</t>
  </si>
  <si>
    <t>Odstotek se računa izključno glede na obstoječe kapacitete.</t>
  </si>
  <si>
    <t>C3.1 - Število oseb, usposobljenih na področju vprašanj, povezanih z azilom, ki prejemajo pomoč iz sklada</t>
  </si>
  <si>
    <t>Šteje se osebe, ki se usposabljajo na področju azila in tudi sicer opravljajo delo na tem področju. Potrebno je paziti, da se osebe v okviru posebnega cilja ne štejejo dvakrat!</t>
  </si>
  <si>
    <t>C3.2 - To število kot delež celotnega števila osebja, usposobljenega na področju teh vprašanj</t>
  </si>
  <si>
    <t>C4 - Število produktov z informacijami o državi izvora in število misij za ugotavljanje dejstev v državi izvora, izvedenih s pomočjo iz sklada</t>
  </si>
  <si>
    <t>C5 - Število projektov, podprtih v okviru tega sklada, namenjenih razvoju, spremljanju in ocenjevanju azilnih politik v državah članicah</t>
  </si>
  <si>
    <t>Ob zaključku projekta</t>
  </si>
  <si>
    <t>C6 - Število oseb, preseljenih s podporo iz tega sklada</t>
  </si>
  <si>
    <t>Organ, pristojen za premestitve oseb</t>
  </si>
  <si>
    <t>Posebni</t>
  </si>
  <si>
    <t>Število prosilcev za mednarodno zaščito, ki jim je bila zagotovljena brezplačna pravna pomoč v postopkih na drugi in tretji stopnji</t>
  </si>
  <si>
    <t>Potrebno je paziti, da se osebe v okviru projekta ne štejejo dvakrat!</t>
  </si>
  <si>
    <t>Število pravnomočnih odločitev sodišč v azilnih postopkih</t>
  </si>
  <si>
    <t>Potrebno je poročati le za obdobje trajanja projekta (ne za koledarsko leto), da se izognemo podvajanju podatkov oz. dvojnemu štetju.</t>
  </si>
  <si>
    <t>Delež povečanja oz. zmanjšanja pravnomočnih odločitev sodišč v azilnih postopkih glede na preteklo leto</t>
  </si>
  <si>
    <t>Avtomatski izračun glede na št. pravnomočnih odločitev sodišč v azilnih postopkih.</t>
  </si>
  <si>
    <t>Ni potrebno poročanje po projektu, saj se delež lahko izračuna na podlagi podatkov po indikatorju "Število pravnomočnih odločitev sodišč v azilnih postopkih"</t>
  </si>
  <si>
    <t>Število prosilcev, ki jim je bilo zagotovljeno tolmačenje in prevajanje</t>
  </si>
  <si>
    <t>Število izvedenih predaj po Uredbi 2013/604/EU</t>
  </si>
  <si>
    <t>Število vključenih prosilcev za mednarodno zaščito v izobraževalne programe in programe prostočasnih aktivnosti</t>
  </si>
  <si>
    <t>Število zdravstveno pregledanih ob sprejemu</t>
  </si>
  <si>
    <t>Število vključenih prosilcev v tečaje in programe opismenjevanja</t>
  </si>
  <si>
    <t xml:space="preserve">Število prosilcev za mednarodno zaščito, ki so prejeli žepnino oz. število izplačanih žepnin </t>
  </si>
  <si>
    <t>Število prosilcev, ki so izvajali dela v azilnem domu in število izdanih napotnic za delo</t>
  </si>
  <si>
    <t>Število izvedenih del oz. posegov (glede na stanje v AD)</t>
  </si>
  <si>
    <t>Število kosov nabavljene opreme</t>
  </si>
  <si>
    <t>Število uporabljenih alternativnih oblik omejitev gibanja</t>
  </si>
  <si>
    <t>Poroča se le ob zaključku projekta, ko je določen ukrep oz. investicija končana.</t>
  </si>
  <si>
    <t>Število izvedenih informiranj o trgovini z ljudmi</t>
  </si>
  <si>
    <t>Število prepoznanih žrtev trgovine z ljudmi</t>
  </si>
  <si>
    <t>Število izvedenih ukrepov za zaščito žrtev</t>
  </si>
  <si>
    <t>Število izvedenih psihiatričnih pregledov in število izvedenih psihoterapij</t>
  </si>
  <si>
    <t>Število izvedeniških mnenj</t>
  </si>
  <si>
    <t xml:space="preserve">Število izplačanih nagrad zakonitim zastopnikom </t>
  </si>
  <si>
    <t>Število prosilcev prejemnikov finančne pomoči (15/leto)</t>
  </si>
  <si>
    <t>Poroča se le ob zaključku projekta, da se izognemo podvajanju podatkov oz. dvojnemu štetju (tj. dvakrat za isto osebo). V kolikor se bo projekt nadaljeval (tj. več ciklov), je treba paziti, da se ne poroča za iste osebe.</t>
  </si>
  <si>
    <t>Število dogodkov, namenjanih ozaveščanju splošne javnosti</t>
  </si>
  <si>
    <t>Vključevanje/ zakonito priseljevanje</t>
  </si>
  <si>
    <t>C1 - Število oseb iz ciljnih skupin, ki so sodelovale pri ukrepih pred odhodom, podprtih iz tega sklada</t>
  </si>
  <si>
    <t>Pri indikatorju je treba upoštevati čl. 8 uredbe AMIF, ki pravi, da se morajo ti ukrepi izvajati v tretjih državah. Potrebno je paziti, da se osebe v okviru posebnega cilja ne štejejo dvakrat!</t>
  </si>
  <si>
    <t>C2 - Število oseb iz ciljnih skupin, ki so prejele pomoč iz tega sklada prek ukrepov za vključevanje v okviru nacionalnih, lokalnih in regionalnih strategij</t>
  </si>
  <si>
    <t>C2.1 - Izmed teh, število oseb iz ciljnih skupin, ki so prejele pomoč prek ukrepov, namenjenih izobraževanju in usposabljanju, vključno z jezikovnim usposabljanjem in pripravljalnimi ukrepi za lažji dostop do trga dela</t>
  </si>
  <si>
    <t>C2.2 - Izmed teh, število oseb iz ciljnih skupin, ki so prejele svetovanje in pomoč na področju nastanitve</t>
  </si>
  <si>
    <t xml:space="preserve"> C2.3 - Izmed teh, število oseb iz ciljnih skupin, ki so prejele zdravstveno in psihološko pomoč</t>
  </si>
  <si>
    <t>C2.4 - Izmed teh, število oseb iz ciljnih skupin, ki so prejele pomoč prek ukrepov, povezanih z demokratično udeležbo</t>
  </si>
  <si>
    <t>C3 - Število vzpostavljenih lokalnih, regionalnih in nacionalnih političnih okvirov / ukrepov / orodij za vključevanje državljanov tretjih držav, pri katerih sodelujejo civilna družba, skupnosti migrantov in drugi zadevni deležniki, kot posledica ukrepov, podprtih iz tega sklada</t>
  </si>
  <si>
    <t>Poroča se ob zaključku, saj se razvoj določenega okvira, ukrepa ali orodja lahko razteza preko več ZzP.</t>
  </si>
  <si>
    <t>C4 - Število projektov sodelovanja z drugimi državami članicami glede vključevanja državljanov tretjih držav, podprtih iz tega sklada</t>
  </si>
  <si>
    <t>C5 - Število projektov, podprtih iz tega sklada, namenjenih razvoju, spremljanju in ocenjevanju politik vključevanja v državah članicah</t>
  </si>
  <si>
    <t>Posebni skupni</t>
  </si>
  <si>
    <t>Število projektov vključevanja</t>
  </si>
  <si>
    <t>Število lokacij izvajanja projektov vključevanja</t>
  </si>
  <si>
    <t>Potrebno je paziti, da se lokacije ne štejejo dvakrat (npr. ko se v istem kraju izvajata dva različna ukrepa ali projekta).</t>
  </si>
  <si>
    <t>Število natisnjenih in distribuiranih brošur v različnih jezikih</t>
  </si>
  <si>
    <t>Število medijskih kampanj</t>
  </si>
  <si>
    <t xml:space="preserve">Število projektov medkulturnega dialoga </t>
  </si>
  <si>
    <t>Število informacijskih kampanj</t>
  </si>
  <si>
    <t>Število javnih uslužbencev vključenih v programe sodelovanja med ustreznimi organi in organizacijami</t>
  </si>
  <si>
    <t>C1 - Število oseb, usposobljenih za vprašanja v zvezi z vračanjem s podporo sklada</t>
  </si>
  <si>
    <t>C2 - Število povratnikov, ki so prejeli pomoč za ponovno vključevanje pred ali po vrnitvi, sofinancirano iz sklada</t>
  </si>
  <si>
    <t>C3 - Število povratnikov, katerih vrnitev se je sofinancirala iz sklada – osebe, ki so se vrnile prostovoljno</t>
  </si>
  <si>
    <t>C4 - Število povratnikov, katerih vrnitev se je sofinancirala iz sklada – osebe, ki so bile odstranjene</t>
  </si>
  <si>
    <t>C5 - Število nadzorovanih postopkov odstranitve, sofinanciranih iz sklada</t>
  </si>
  <si>
    <t>Projekti monitoringa s strani NVO.</t>
  </si>
  <si>
    <t>C6 - Število projektov, podprtih iz tega sklada, namenjenih razvoju, spremljanju in vrednotenju politik vračanja v državah članicah</t>
  </si>
  <si>
    <t>Število različnih storitev oz. vrst stroškov, ki se financirajo v okviru posebnega cilja "Vračanje"</t>
  </si>
  <si>
    <t>Potrebno je paziti, da se v primeru cikličnega projekta storitve ne štejejo dvakrat!</t>
  </si>
  <si>
    <t>Število izboljšav za izboljšanje pogojev bivanja v Centru za tujce (npr. prenova sob, skupnih prostorov, kopalnic, varnostnega sistema), s posebnim poudarkom na moškem oddelku</t>
  </si>
  <si>
    <t>Poročanje ob zaključku, da so izbojšave tudi do konca izvedene.</t>
  </si>
  <si>
    <t>Število obravnav oseb, pridržanih v Centru za tujce</t>
  </si>
  <si>
    <t>Število posebnih usposabljanj za celotno osebje Centra za tujce (komunikacijske sposobnosti, jezikovni tečaji, usposabljanje za obravnavanje ranljivih kategorij državljanov tretjih držav, kot so žrtve trgovine z ljudmi, odvisniki itd., tečaji policijske taktike itd.)</t>
  </si>
  <si>
    <t>Število opravljenih storitev na področju prevajanja in tolmačenja (250/leto)</t>
  </si>
  <si>
    <t>Število državljanov tretjih držav, vključenih v programe "Assisted Voluntary Return and Reintegration" (100/leto)</t>
  </si>
  <si>
    <t>Povečanje števila oseb, vključenih v programe "Assisted Voluntary Return and Reintegration Projects" glede na leto 2013 (30% povečanje v času programa)</t>
  </si>
  <si>
    <t>Število delovnih sestankov (150/leto)</t>
  </si>
  <si>
    <t>Število pridobljenih potovalnih dokumentov</t>
  </si>
  <si>
    <t>Število predhodnih obiskov</t>
  </si>
  <si>
    <t>Število oseb vrnjenih brez spremstva (DEPU) (150/leto)</t>
  </si>
  <si>
    <t>Število vrnjenih oseb s spremstvom (DEPA) (10/leto)</t>
  </si>
  <si>
    <t>Število operacij, izvedenih pod posebnimi pogoji (bolne osebe, osebe s posebnimi potrebami) (3/leto)</t>
  </si>
  <si>
    <t>Število oseb, ki niso vključene v programe AVRR in se jim dodeli denarna pomoč (50/leto)</t>
  </si>
  <si>
    <t>Število skupnih letov vračanja, pri katerih sodeluje RS (4/leto)</t>
  </si>
  <si>
    <t>Število drugih aktivnosti agencije FRONTEX, pri katerih sodeluje RS (10/year)</t>
  </si>
  <si>
    <t>Število sestankov in drugih srečanj (5/leto)</t>
  </si>
  <si>
    <t>Število sestankov in drugih aktivnosti sodloevanja z državami članicami EU (5/leto)</t>
  </si>
  <si>
    <t>C1 - Število prosilcev za mednarodno zaščito in/ali upravičencev do mednarodne zaščite, premeščenih iz ene države članice v drugo s podporo iz tega sklada</t>
  </si>
  <si>
    <t>Poročanje organa, ki je pristojen za preseljevanje</t>
  </si>
  <si>
    <t>C2 - Število projektov sodelovanja z drugimi državami članicami za večjo solidarnost in delitev odgovornosti med državami članicami, podprtih iz tega sklada</t>
  </si>
  <si>
    <t>Dan</t>
  </si>
  <si>
    <t>Povprečen čas trajanja vizumskega postopka</t>
  </si>
  <si>
    <t>Statistike MZZ</t>
  </si>
  <si>
    <t>Kazalnik je vezan na več projektov, a se spremlja le v okviru projekta ISF-B.SO1.1.1-01!</t>
  </si>
  <si>
    <t>Odkrita stopnja napak v vizumskih postopkih</t>
  </si>
  <si>
    <t>Kazalnik je vezan na več projektov, a se spremlja le v okviru projekta ISF-B.SO1.1.2-01!</t>
  </si>
  <si>
    <t>Število odkritih ponarejenih dokumentov v vizumskih postopkih</t>
  </si>
  <si>
    <t>Število konzularnih oddelkov z izboljšanimi varnostnimi standardi</t>
  </si>
  <si>
    <t>Potrebno je paziti, da se lokacije v okviru projekta ne štejejo dvakrat!</t>
  </si>
  <si>
    <t>C1 - Število dejavnosti konzularnega sodelovanja, razvitih s pomočjo sklada</t>
  </si>
  <si>
    <t>Poroča se le ob zaključku projekta, ko je določen ukrep oz. dejavnost končana.</t>
  </si>
  <si>
    <t>C1.1 - Izmed teh, število kolokacij (co-location)</t>
  </si>
  <si>
    <t>C1.2 - Izmed teh, število skupnih centrov za sprejem vlog</t>
  </si>
  <si>
    <t>C1.3 - Izmed teh, število predstavništev</t>
  </si>
  <si>
    <t>C1.4 - Izmed teh, število drugih oblik konzularnega sodelovanja</t>
  </si>
  <si>
    <t>C2.1 - Število uslužbencev, usposobljenih o vidikih, povezanih s skupno vizumsko politiko, za katere so bila uporabljena sredstva sklada</t>
  </si>
  <si>
    <t>Potrebno je paziti, da se osebe v posebnega cilja ne štejejo dvakrat!</t>
  </si>
  <si>
    <t>Ura</t>
  </si>
  <si>
    <t>C2.2 - Število tečajev (opravljene ure)</t>
  </si>
  <si>
    <t>C3 - Število specializiranih delovnih mest v tretjih državah, za katera so bila uporabljena sredstva sklada</t>
  </si>
  <si>
    <t>Indikator sodi v posebni cilj "Podpora skupni vizumski politiki", projekti pa se izvajajo v okviru cilja "Meje" in "Preprečevanje kriminala in boj proti njemu". V kolikor gre za ciklične projekte, je potrebno paziti, da se isto delovno mesto ne šteje dvakrat.</t>
  </si>
  <si>
    <t>C3.1 - Izmed teh, število uradnikov za zvezo za priseljevanje</t>
  </si>
  <si>
    <t>C3.2 - Izmed teh, število drugih delovnih mest</t>
  </si>
  <si>
    <t>C4.1 - Število konzulatov, odprtih ali razširjenih s sredstvi sklada, glede na celotno število konzulatov</t>
  </si>
  <si>
    <t>C4.2 - Odstotek konzulatov, odprtih ali razširjenih s sredstvi sklada, glede na celotno število konzulatov</t>
  </si>
  <si>
    <t>C4.3 - Število dejavnosti konzularnega sodelovanja, razvitih s sredstvi sklada kot del posebnega ukrepa za konzularno sodelovanje</t>
  </si>
  <si>
    <t>C4.3.1 - Izmed teh, število kolokacij (co-location)</t>
  </si>
  <si>
    <t>C4.3.2 - Izmed teh, število skupnih centrov za sprejem vlog</t>
  </si>
  <si>
    <t>C4.3.3 - Izmed teh, število predstavništev</t>
  </si>
  <si>
    <t>C4.3.4 - Izmed teh, število drugih oblik konzularnega sodelovanja</t>
  </si>
  <si>
    <t>Število obravnavanih vizumskih vlog v imenu drugih držav članic Schengenskega območja</t>
  </si>
  <si>
    <t>C1.1 - Število uslužbencev, usposobljenih o vidikih, povezanih z upravljanjem meja, za katere so bila uporabljena sredstva sklada</t>
  </si>
  <si>
    <t>C1.2 - Število tečajev o vidikih, povezanih z upravljanjem meja, za katere so bila uporabljena sredstva sklada (število ur)</t>
  </si>
  <si>
    <t>C2 - Število objektov za nadzor nad mejami (kontrole in nadzor) in sredstva, razvita ali izboljšana s pomočjo sklada</t>
  </si>
  <si>
    <t>Poroča se le ob zaključku projekta, ko je določen ukrep oz. investicija končana. Kot objekte se razume zgradbe, kabine, vozila, plovila na mejnih prehodih ali mejah (ne šteje pa se delov, popravil ali vzdrževanja teh objektov).</t>
  </si>
  <si>
    <t>C2.1 - Izmed teh, število infrastrukturnih objektov</t>
  </si>
  <si>
    <t>C2.2 - Izmed teh, število povečanja flote (zračne, kopenske, morske meje)</t>
  </si>
  <si>
    <t>C2.3 - Izmed teh, število kosov opreme</t>
  </si>
  <si>
    <t>C2.4 - Izmed teh, število drugih objektov in sredstev</t>
  </si>
  <si>
    <t>C3.1 - Število oseb, ki so prečkale zunanje meje prek kontrolnih vrat ABC, za katere je bila uporabljena podpora sklada (število oseb, ki so prečkale mejo)</t>
  </si>
  <si>
    <t>Statistike Policije</t>
  </si>
  <si>
    <t>C3.2 - Skupno število oseb, ki so prečkale mejo</t>
  </si>
  <si>
    <t>C4 - Število infrastrukturnih objektov za nacionalni mejni nadzor, odprtih/nadgrajenih v okviru sistema EUROSUR</t>
  </si>
  <si>
    <t>Poroča se le ob zaključku projekta, ko je določen ukrep oz. investicija končana. Paziti je potrebno, da se v primeru cikličnih projektov isti objekt ne šteje dvakrat.</t>
  </si>
  <si>
    <t>C4.1 - Izmed teh, število nacionalnih koordinacijskih centrov</t>
  </si>
  <si>
    <t>C4.2 - Izmed teh, število regionalnih koordinacijskih centrov</t>
  </si>
  <si>
    <t>C4.3 - Izmed teh, število lokalnih koordinacijskih centrov</t>
  </si>
  <si>
    <t>C4.4 - Izmed teh, število drugih vrst koordinacijskih centrov</t>
  </si>
  <si>
    <t>C5 - Število incidentov, o katerih države članice poročajo za evropsko sliko o razmerah [European Situational Picture]</t>
  </si>
  <si>
    <t>C5.1 - Izmed teh, število incidentov, povezanih z nezakonitim priseljevanjem, vključno z incidenti, pri katerih je ogroženo življenje migrantov</t>
  </si>
  <si>
    <t>C5.2 - Izmed teh, število incidentov, povezanih se čezmejnim kriminalom</t>
  </si>
  <si>
    <t>C5.3 - Izmed teh, število incidentov, povezanih s kriznimi razmerami</t>
  </si>
  <si>
    <t>Število zamenjanih policijskih plovil</t>
  </si>
  <si>
    <t>Število članov posadke</t>
  </si>
  <si>
    <t>Število pripravljenih analiz tveganj za tovorne in potniške ladje, ki priplujejo do slovenskih pristaniščih</t>
  </si>
  <si>
    <t>Razpoložljivost nacionalnega sistema NS.SIS</t>
  </si>
  <si>
    <t>Število delovnih mest na Schengenski meji, opremeljenih s tehnologijo VDI</t>
  </si>
  <si>
    <t>Število enot izmenjanih informacij v okviru centrov za policijsko sodelovanje</t>
  </si>
  <si>
    <t>Število enot mejne policije opremljenih z opremo za usposabljanje</t>
  </si>
  <si>
    <t>Potrebno je paziti, da se v primeru več nakupov iste enote mejne policije ne štejejo večkrat.</t>
  </si>
  <si>
    <t>Število policijskih postaj za izravnalne ukrepe opremljenih z detektorji srčnega utripa</t>
  </si>
  <si>
    <t>Število večjih mejnih prehodov opremljenih z novimi detektorji srčnega utripa</t>
  </si>
  <si>
    <t>Število licenc in/ali kosov strojne opreme kupljenih v okviru sistema enotne prijave (SSO)</t>
  </si>
  <si>
    <t>Projekt obsega zamenjavo Interpolovega in Europolovega strežnika, delovnih postaj in monitorjev, nabava mrežnih tiskalnikov in optičnih čitalcev.</t>
  </si>
  <si>
    <t>Razvoj sistema za shranjevanje in iskanje podatkov za potrebe kriminalističnega policijskega dela in izboljšano zaščito tajnih podatkov policije (izvedba meritev Tempest)</t>
  </si>
  <si>
    <t>Projekt obsega izgradnjo novega sistema za integracijo podatkov in poslovno poročanje za področje kriminalitete - statistika KRIM. Predmet projekta je prenova sistema statističnega poročanja za področje kriminalitete (in druga področja, razen meje). Prenova obsega nabavo programske opreme za integracijo podatkov (ETL) in poslovno poročanje (ang. »Business Intelligence« - BI) z vsemi pripadajočimi licencami, pretvorbo obstoječih procesov (ETL) in izdelavo poročil ter usposabljanje naročnika (administracija, osnovna uporaba, napredna uporaba in razvoj). Sistem bo uporabljala policija za spremljanje in analiziranje podatkov povezanih s preprečevanjem kriminalitete.</t>
  </si>
  <si>
    <t>&gt; Št.
&gt; €
&gt; Št.</t>
  </si>
  <si>
    <t>Projekt obsega nadgradnjo in nakup nove strojne in programske opreme za izvajanje zoning TEMPEST meritev po Zakonu o tajnih podatkih (ZTP, določanje varnostnih območij). Posodobitev tehnološko zastarelega sistema zaradi novih standardov EU in NATO, ki so za nas zavezujoči in jih moramo upoštevati.</t>
  </si>
  <si>
    <t>Iniciativa CTI (Counter-Terrorist Initiative), ki se nanaša na medsebojno sodelovanje nacionalnih organov držav Slovenije, Avstrije in držav Zahodnega Balkana na področju protiterorizma, je bila podpisana v Ljubljani 2011 in izhaja iz t. i. procesa Brdo (Ministrska konferenca na področju boja proti organizirani kriminaliteti, nezakonitim migracijam, terorizmu in korupciji v Jugovzhodni Evropi je potekala oktobra 2010 na Brdu pri Kranju). Cilj iniciative je krepitev izmenjave dobrih praks in izkušenj, ki temeljijo na mednarodnih standardih policijskega sodelovanja, medsebojnem zaupanju in strokovnih poznanstvih. Delovna srečanja, posveti in delavnice bodo potekale glede na pojav posameznih regionalnih tveganj, na katera se bo potrebno odzvati na operativni ravni.</t>
  </si>
  <si>
    <t>Sodelovanje na seminarjih in sestankih ENFSI delovnih skupin z namenom usposabljanja in izmenjave informacij o znanstvenih metodah ter forenzični obveščevalni dejavnosti, zlasti v povezavi s sodelovanjem znotraj EU. Strokovna področja: DNK, prepovedane droge, barve, steklo, vlakna, prstni odtisi, sledi orodja, rokopisi, dokumenti, požari in eksplozije, orožje itd.</t>
  </si>
  <si>
    <t>Namen projekt aje posodobitev komunikacijskega omrežja NCKU, v katerega so vključeni vsi subjekti kriznega upravljanja (KU) in nosilci zaščite kritične infrastrukture (ZKI) v enotno IP zaščiteno omrežje z nabavo IP komunikacijskih naprav, s katerimi se omogoča prehod iz počasnih in dragih ISDN na hitrejše in cenejše IP komunikacijske linije. Z IP tehnologijo bo omogočena večja možnost nadzora nad delovanjem omrežja, hitrejše posodabljanje programske opreme in administriranje delovnih postaj na daljavo. Projekt obsega nabavo naslednje opreme:
- IP kripto naprave (9 kos),
- router (6 kos),
- firewall (6 kos).</t>
  </si>
  <si>
    <t>Usposabljanje s področja mednarodnega policijskega sodelovanja in izvajanja prikritih ukrepov v skupnih čezmejnih policijskih dejavnostih</t>
  </si>
  <si>
    <t>Projekt obsega udeležbo na skupnih usposabljanjih in konferencah za mobilne kriminalističnih oddelkov (MKO) iz Slovenije, Avstrije, Madžarske in Nemčije s poudarkom na izmenjavi informacij, izkušenj in dobrih praks. Predvidena je tudi udeležba slovenskih kriminalistov (MKO) na usposabljanjih in hospitacijah v državah EU in Zahodnega Balkana.
Pojasnilo glede odstopanja od minimalne skupne vrednosti projekta: Vsebine so že bile združene, dodatno združevanje ni smiselno. 2-3 letna vrednost projekta ne presega mejne vrednosti, a je projekt cikličen in bo trajal celotno obdobje financiranja.</t>
  </si>
  <si>
    <t>V okviru projekta je predvidena izvedba usposabljanj, vključno s študijskimi obiski in izmenjavo dobrih praks s sosednjimi državami za potrebe nadgradnje operativne taktike in metodike čezmejnega tajnega opazovanja.
Pojasnilo glede odstopanja od minimalne skupne vrednosti projekta: Vsebine so že bile združene, dodatno združevanje ni smiselno. 2-3 letna vrednost projekta ne presega mejne vrednosti, a je projekt cikličen in bo trajal celotno obdobje financiranja.</t>
  </si>
  <si>
    <t>Projekt je namenjen usposabljanju tajnih delavcev in kontaktnih inšpektorjev z udeležbo držav Zahodnega Balkana in sosednjih držav članic EU. Usposabljanje tajnih delavcev in kontaktnih inšpektorjev za pridobivanje specifičnih znanj v določenih okoljih na območju držav Zahodnega Balkana.</t>
  </si>
  <si>
    <t>V okviru projekta je predvidena udeležba na mednarodnih konferencah, seminarjih, sejmih in usposabljanjih s področja uporabe specialne tehnike.
Pojasnilo glede odstopanja od minimalne skupne vrednosti projekta: Vsebine so že bile združene, dodatno združevanje ni smiselno. 2-3 letna vrednost projekta ne presega mejne vrednosti, a je projekt cikličen in bo trajal celotno obdobje financiranja.</t>
  </si>
  <si>
    <t>Izboljšanje usposobljenosti preiskovalcev za odkrivanje in preiskovanje gospodarskega kriminala, korupcije ter izvajanje finančnih preiskav</t>
  </si>
  <si>
    <t>Projekt obsega individualne oblike usposabljanj na področju forenzičnega računovodstva, notranje revizije, ocenjevanja vrednosti podjetij in drugo.</t>
  </si>
  <si>
    <t>Usposabljanja na področju kriminalistične obveščevalne dejavnosti in kriminalistične analitike</t>
  </si>
  <si>
    <t>V okviru projekta je predvidena udeležba na usposabljanjih in izpopolnjevanjih s področja kriminalistično obveščevalne analitike v tujini in pri zunanjih ustanovah ter izvedba usposabljanj za delo z informatorji in viri na področju gospodarske in organizirane kriminalitete.
Pojasnilo glede odstopanja od minimalne skupne vrednosti projekta: Vsebine so že bile združene, dodatno združevanje ni smiselno. 2-3 letna vrednost projekta ne presega mejne vrednosti, a je projekt cikličen in bo trajal celotno obdobje financiranja.</t>
  </si>
  <si>
    <t>Specialistična usposabljanja na področju kibernetske kriminalitete, digitalne forenzike, spolnih zlorab otrok na spletu in trgovine z ljudmi</t>
  </si>
  <si>
    <t>Usposabljanje pokriva več modulov:
a) Usposabljanje za področje digitalne forenzike Apple naprav, neobstojnih podatkov, mobilnih naprav, omrežnih in strežniških sistemov.
b) Usposabljanje za uporabo programskih orodij za obdelavo in pregled gradiv s spolno zlorabljenimi otroki na spletu ter študijski obiski v tujini.
c) Usposabljanja za spoznavanje novejših načinov zlorab plačilnih kartic v elektronskem bančništvu.</t>
  </si>
  <si>
    <t>V okviru projekta je predvidena izvedba seminarjev in delavnic ter priprava gradiv za udeležence na področju odkrivanja in preprečevanja vseh oblik nasilne radikalizacije</t>
  </si>
  <si>
    <t>Podpora ponovnemu vključevanju žrtev trgovine z ljudmi, vključno z zagotavljanjem zmogljivosti za krizno in varno namestitev žrtev</t>
  </si>
  <si>
    <t>Projekt reintegracije žrtev trgovine z ljudmi je logična posledica programa oskrbe žrtev in njihove varne namestitve, katerega izvajanje zagotavlja MNZ. Hkrati se proces reintegracije prepleta s programom oskrbe, saj si tako žrtev kot njen skrbnik prizadevata za čimprejšnje vključevanje v socialno okolje in samostojnost življenja brez nasilja, izkoriščanja in kršenja človekovih pravic. V tem smislu bo projekt reintegracije pokrival nastajajoče stroške z vključevanjem žrtve trgovine z ljudmi v normalen tok življenja (stroški usposabljanja in izobraževanja ter stroški v povezavi z iskanjem zaposlitve).</t>
  </si>
  <si>
    <t>Priprava preventivnih gradiv (brošure in letaki) za zaščito in ozaveščanje žrtev</t>
  </si>
  <si>
    <t>Slovenija se bo osredotočila predvsem na identifikacijo, zaščito in podporo žrtvam trgovine z ljudmi in spolnih zlorab otrok na spletu.</t>
  </si>
  <si>
    <t>Osrednja točka tega nacionalnega cilja bo usposabljanje in krepitev zmogljivosti na novih in razvijajočih se področjih notranje varnosti (predvsem strokovnih izobraževalnih programih na področju gospodarskega kriminala, prikritih ukrepov in policijskega sodelovanja).</t>
  </si>
  <si>
    <t>Slovenija vsako leti pripravi nacionalno oceno ogroženosti zaradi hudih oblik kriminala in organiziranega kriminala (SI-SOCTA) z analizo informacij in obveščevalnih podatkov o kriminalnih dejavnostih in skupinah, ki vplivajo na Slovenijo. Na podlagi ugotovitev se oblikujejo nacionalne prednostne naloge za preiskovanje in pregon.</t>
  </si>
  <si>
    <t>Glavni cilj v programskem obdobju za Slovenijo je razviti učinkovit sistem za podporo odločanju in odzivanje na področju zaščite kritične infrastrukture,  kot tudi vzpostavitev celovitega sistema za podporo žrtev v izrednih razmerah in krizah.</t>
  </si>
  <si>
    <t>Priprava kakovostnih in funkcionalnih načrtov za zaščito kritične infrastrukture</t>
  </si>
  <si>
    <t>Vzpostavitev in izvajanje ukrepov za zaščito kritične infrastrukture (zagotavljanje ustrezne zaščite kritične infrastrukture prek neprekinjenega delovanja in izboljšanja obstoječih sistemov in storitev)</t>
  </si>
  <si>
    <t>Oblikovanje in razvoj posameznih sektorskih orodij, načrtov in programov za zaščito kritične infrastrukture (priprava kodeksov, priročnikov, prototipov)</t>
  </si>
  <si>
    <t>V okviru tega nacionalnega cilja se bo Slovenija osredotočila na načrtovanje ukrepov za odzivanje ob nepredvidljivih dogodkih v kriznih razmerah. Načrti bodo vključevali identifikacijo deležnikov, njihovih vlog in pristojnosti v smislu harmonizacije in usklajevanja ukrepov na nacionalni ravni. Razviti bodo tudi posebni načrti za lastnike/upravljavce kritične infrastrukture. Le-ti bodo bolj podrobno opredelili položaj in vloge posameznih deležnikov v okviru celotnega procesa načrtovanja, vključno z določitvijo odgovornosti.</t>
  </si>
  <si>
    <t>Krizno upravljanje vključuje več igralcev iz javnega in zasebnega sektorja (odločevalci, administratorji, sistemski operaterji itd.), od katerih ima vsak posebno vlogo pri zagotavljanju splošne odpornosti družbe na krize. Zato je treba vzpostaviti mehanizem za sodelovanje in izmenjavo informacij, najprej med javnimi organi, pa tudi med javnimi organi in zasebnimi podjetji, ki delujejo na področju kriznega upravljanja in zaščite kritične infrastrukture.</t>
  </si>
  <si>
    <t>Da bi zagotovili ustrezno usposabljanje za operaterje in odgovorne osebe za posamezne naloge na področju kriznega upravljanja, je potrebno opredeliti vsebino in način izvajanja strokovnih programov usposabljanj in izobraževanj, skupaj z mehanizmom preverjanja, ki se bo uporabljal na vajah.</t>
  </si>
  <si>
    <t>Priprava in izvedba usposabljanj za upravljavce/lastnike kritične infrastrukture in načrtovalce na področju kriznega upravljanja</t>
  </si>
  <si>
    <t>Delavnice o ukrepih za zaščito kritične infrastukrure in posvetovanja za razvoj teh ukrepov</t>
  </si>
  <si>
    <r>
      <t>Priprava in izvedba vaj in zagotavljanje strokovnega znanja za operaterje in upravljavce</t>
    </r>
    <r>
      <rPr>
        <sz val="10"/>
        <color indexed="10"/>
        <rFont val="Arial"/>
        <family val="2"/>
        <charset val="238"/>
      </rPr>
      <t xml:space="preserve"> </t>
    </r>
    <r>
      <rPr>
        <sz val="10"/>
        <rFont val="Arial"/>
        <family val="2"/>
        <charset val="238"/>
      </rPr>
      <t>(ta ukrep vključuje preverjanje usklajevalnih ukrepov imetnikov kritične infrastrukture in pravilno odzivanje upravljavcev/lastnikov kritične infrastrukture v primeru onesposobitve)</t>
    </r>
  </si>
  <si>
    <t>V okviru tega nacionalnega cilja bo Slovenija sistematično vzpostavila psihosocialno pomoč za žrtve v izrednih razmerah oz. krizah.</t>
  </si>
  <si>
    <t xml:space="preserve">Razvoj in izvajanje sistema za podporo žrtvam in upravljanje s psihosocialno pomočjo na vseh nivojih (lokalni, regionalni, nacionalni) z razvojem različnih pisnih gradiv, učnih priročnikov in usposabljanj za kadre, namenjenih psihosocialni pomoči žrtvam v različnih izrednih razmerah in krizah </t>
  </si>
  <si>
    <t>Slovenija se bo osredotočila na dve skupini ukrepov: (1) razvoj sodobnih upravnih in operativnih mehanizmov za zaščito kritične infrastrukture in (2) oblikovanje ukrepov za obvladovanje posledic. To je pogoj za uspešno zmanjšanje vpliva tovrstnih incidentov na družbo ter blažitev prihodnjih negativnih posledic. Posodbaljanje IKT opreme bo zagotavljalo večjo zanesljivost omrežja (preprečevanje izpadov) in zmanjšalo ranljivost sistema.</t>
  </si>
  <si>
    <t>Posodobitev informacijskih sistemov za podporo odločanju in zaščiti kritične informacijske infrastrukture</t>
  </si>
  <si>
    <t>Posodobitev štabne sobe za upravljanje in vodenje odzivov/ukrepanje ob nesrečah z nabavo potrebne IKT opreme</t>
  </si>
  <si>
    <t>Presoja o potrebnosti in primernosti redundančnih poti in lokacij (npr. projektov za povezovanje IKT kritične infrastrukture za redundančnost)</t>
  </si>
  <si>
    <t>Organizacijske in administrativne izboljšave (npr. ustanovitev specializirane delovne skupine, koordinatorja ali pristojnega organa, postopkov za zgodnje opozarjanje)</t>
  </si>
  <si>
    <t>Priprava ocenjevalnih orodjih/aplikacij, alternativnih načrtov, postopkov za odzivanje na grožnje</t>
  </si>
  <si>
    <t>Slovenija bo preučila tehnične rešitve in zagotovila ustrezno opremo za neprekinjeno in učinkovito delovanje centrov in subjektov, ki delujejo na področju kriznega upravljanja. Cilj je zmanjšati odvečno komunikacijo med subjekti za krizno upravljanje in zagotoviti boljšo podporo kriznemu upravljanju/odločanju na državni ravni. Narčrtovana je tudi omejena uporaba novih tehnologij.</t>
  </si>
  <si>
    <t>Da bi povečali odpornost družbe na krizo je treba upoštevati vse možne vidike potencialne krize (npr. tudi družbene in politične nemire kot posledico globoke gospodarske in finančne krize, naravne in civilne nesreče). Za učinkovito spoprijemanje z vidiki tveganja so potrebne navzkrižne nacionalne raziskave, ki obsegajo različne krize kot posledice nesreč, socialnih nemirov, terorizma in tehnoloških okvar. Ta nacionalni cilj se nanaša na vse druge prednostne naloge na področju tveganja in kriz, zato bo posebna pozornost namenjena preprečevanju podvajanja dela.</t>
  </si>
  <si>
    <t>Podpora raziskavam na področju ocene groženj in tveganj, kriznega upravljanja ter načrtovanja v okviru nacionalnih potreb</t>
  </si>
  <si>
    <t>Spodbujanje meddržavnih raziskav o posebnih kriznih razmerah, katerih cilj je izboljšanje načrtovanja, odziv in (mednarodna) koordinacija (npr. konference, delavnice, srečanja)</t>
  </si>
  <si>
    <t>Nakup tehnične opreme (še posebej IKT) in nadgradnja informacijskih sistemov, ki jih uporabljajo upravljavci kritične infrastrukture, z namenom omogočanja učinkovite izmenjave ter varovanja podatkov in informacij med organi kriznega upravljanja</t>
  </si>
  <si>
    <t>Določitev mejnih točk stopenj ogroženosti za različne vrste tveganj in kriz, kot tudi nadaljnji razvoj računalniške aplikacije za izboljšanje pripravljenosti države pri odzivanju natveganja in krize</t>
  </si>
  <si>
    <t>Razvoj zmogljivosti za dinamično in hitro zajetje 2D in 3D prostorskih podatkov, njihova obdelava in uporaba pri zaščiti kritične infrastrukture (predvsem linijskih in drugih obsežnih prostorskih podatkov) v realnem času</t>
  </si>
  <si>
    <t>Priprava in izvajanje ukrepov, namenjenih dvigu kibernetske varnosti varnih omrežij za krizno upravljanje (npr. preskus penetracije)</t>
  </si>
  <si>
    <t>Stroški plač (SIS – pripravljenost na domu)</t>
  </si>
  <si>
    <t>Zagotavljanje tehnične in operativne podpore za odkrivanje in preiskovanje spolnih zlorab otrok na spletu (na primer z ustanovitvijo nacionalne zbirke gradiv o zlorabi otrok, vzpostavitvijo elektronske povezave do mednarodne podatkovne baze spolno zlorabljenih otrok (ICSE), itd.)</t>
  </si>
  <si>
    <t>V skladu s tem nacionalnim ciljem se bo Slovenija osredotočila na izboljšanje sodelovanja, izmenjavo informacij in kriminalističnih obveščevalnih podatkov z drugimi državami članicami EU, agencijami, mednarodnimi organizacijami in tretjimi državami v skladu s prednostnimi nalogami politike EU za boj proti resnemu in organiziranemu kriminalu v obdobju 2014-2017 na področju nezakonitega priseljevanja, trgovine z ljudmi, nezakonite trgovine z orožjem, nezakonite trgovine s kokainom/heroinom, kibernetske kriminalitete, organizirane premoženjske kriminalitete ter goljufij s fiktivnimi kupci (missing trader).</t>
  </si>
  <si>
    <t>Izboljšanje izmenjave kriminalističnih obveščevalnih podatkov in informacij za podporo operativnim dejavnostim (vključno z boljšim posredovanjem informacij v analitične datoteke Europola)</t>
  </si>
  <si>
    <t>Sodelovanje in pravočasna izmenjava podatkov in kriminalističnih obveščevalnih podatkov z namenom preprečevanja in odkrivanja terorističnih dejavnosti in njihovega financiranja, zlasti z državami Zahodnega Balkana</t>
  </si>
  <si>
    <t>&gt; C2.1 - Zmogljivost (tj. število mest) nove sprejemne nastanitvene infrastrukture, urejene v skladu z minimalnimi zahtevami za sprejemne pogoje, določenimi v pravnem redu EU, in obstoječe sprejemne infrastrukture, izboljšane v skladu z istimi zahtevami na podlagi projektov, podprtih iz tega sklada (203)
&gt; C2.2 - Delež glede na celotno sprejemno nastanitveno zmogljivost (100%)
&gt; Število izvedenih del oz. posegov (glede na stanje v AD)
&gt; Število kosov nabavljene opreme</t>
  </si>
  <si>
    <t>&gt; 203
&gt; 100%
&gt; Št.
&gt; Št.</t>
  </si>
  <si>
    <t>&gt; Število vzpostavljenih alternativnih oblik omejitev gibanja</t>
  </si>
  <si>
    <t>&gt; 45</t>
  </si>
  <si>
    <t>&gt; Število dogodkov, namenjanih ozaveščanju splošne javnosti</t>
  </si>
  <si>
    <t>&gt; €
&gt; %</t>
  </si>
  <si>
    <t>&gt; C6 - Število oseb, preseljenih s podporo iz tega sklada</t>
  </si>
  <si>
    <t>Prijava</t>
  </si>
  <si>
    <t>Datum prijave</t>
  </si>
  <si>
    <t>Zap. št. projekta</t>
  </si>
  <si>
    <t>Zamenjava opreme na mejnih prehodih z namenom zagotavljanja schengenskih standardov</t>
  </si>
  <si>
    <t>Projekt obsega izvajanje pravnega svetovanja tujcem v postopkih vračanja iz Republike Slovenije, ki obsega izvedbo projekta s tremi bistvenimi in med seboj povezanimi aktivnostmi:
1. Informiranje tujcev o postopkih in možnostih vračanja; 
2. Nudenje pravnega svetovanja v postopku vračanja tujcev;
3. Predstavitev projekta in vloge izvajalca v postopkih vračanja.</t>
  </si>
  <si>
    <t>Število izvedenih informiranj tujcev o postopkih in možnostih vračanja</t>
  </si>
  <si>
    <t>Število tujcev, ki jim je bilo nudeno pravno svetovanje v postopku vračanja</t>
  </si>
  <si>
    <t>&gt; Število izvedenih informiranj tujcev o postopkih in možnostih vračanja
&gt; Število tujcev, ki jim je bilo nudeno pravno svetovanje v postopku vračanja
&gt; Število usposobljenih uradnih oseb oz. strokovnih delavcev, ki se srečujejo s tujci, glede nudenja pravnega svetovanja</t>
  </si>
  <si>
    <t>Število usposobljenih uradnih oseb oz. strokovnih delavcev, ki se srečujejo s tujci, glede nudenja pravnega svetovanja</t>
  </si>
  <si>
    <t>Poroča se le ob zaključku projekta, da se izognemo podvajanju podatkov oz. dvojnemu štetju (tj. štetje iste osebe dvakrat).</t>
  </si>
  <si>
    <t xml:space="preserve">Projekt orientacijski program bo omogočil osebam, ki bodo prišle v RS na podlagi letne kvote, da pridobijo osnove slovenskega jezika ter se seznanijo z načinom življenja in delovanjem sistema v državi sprejema. Orientacijski program bo osebam nudil osnovo in pripravo za kasnejše samostojno življenje in udeležbo v programu učenja slovenskega jezika. </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</si>
  <si>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lokacij izvajanja projektov vključevanja</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</si>
  <si>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</si>
  <si>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C2.2 - Izmed teh, število oseb iz ciljnih skupin, ki so prejele svetovanje in pomoč na področju nastanitve
&gt; C2.3 - Izmed teh, število oseb iz ciljnih skupin, ki so prejele zdravstveno in psihološko pomoč
&gt; C2.4 - Izmed teh, število oseb iz ciljnih skupin, ki so prejele pomoč prek ukrepov, povezanih z demokratično udeležbo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</si>
  <si>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C2.2 - Izmed teh, število oseb iz ciljnih skupin, ki so prejele svetovanje in pomoč na področju nastanitve
&gt; C2.3 - Izmed teh, število oseb iz ciljnih skupin, ki so prejele zdravstveno in psihološko pomoč
&gt; C2.4 - Izmed teh, število oseb iz ciljnih skupin, ki so prejele pomoč prek ukrepov, povezanih z demokratično udeležbo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</si>
  <si>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C2.2 - Izmed teh, število oseb iz ciljnih skupin, ki so prejele svetovanje in pomoč na področju nastanitve
&gt; C2.3 - Izmed teh, število oseb iz ciljnih skupin, ki so prejele zdravstveno in psihološko pomoč
&gt; C2.4 - Izmed teh, število oseb iz ciljnih skupin, ki so prejele pomoč prek ukrepov, povezanih z demokratično udeležbo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lokacij izvajanja projektov vključevanja</t>
  </si>
  <si>
    <t>&gt; C2 - Število oseb iz ciljnih skupin, ki so prejele pomoč iz tega sklada prek ukrepov za vključevanje v okviru nacionalnih, lokalnih in regionalnih strategij
&gt; C2.1 - Izmed teh, število oseb iz ciljnih skupin, ki so prejele pomoč prek ukrepov, namenjenih izobraževanju in usposabljanju, vključno z jezikovnim usposabljanjem in pripravljalnimi ukrepi za lažji dostop do trga dela
&gt; C2.2 - Izmed teh, število oseb iz ciljnih skupin, ki so prejele svetovanje in pomoč na področju nastanitve
&gt; C2.3 - Izmed teh, število oseb iz ciljnih skupin, ki so prejele zdravstveno in psihološko pomoč
&gt; C2.4 - Izmed teh, število oseb iz ciljnih skupin, ki so prejele pomoč prek ukrepov, povezanih z demokratično udeležbo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lokacij izvajanja projektov vključevanja</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</si>
  <si>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projektov medkulturnega dialoga
&gt; Število lokacij izvajanja projektov vključevanja</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</si>
  <si>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medijskih kampanj</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</si>
  <si>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&gt; Število projektov vključevanja
&gt; Število informacijskih kampanj</t>
  </si>
  <si>
    <t>&gt; Število natisnjenih in distribuiranih brošur v različnih jezikih
&gt; Število projektov vključevanja</t>
  </si>
  <si>
    <t>&gt; 567
&gt; Št.
&gt; Št.
&gt; Št.
&gt; Št.
&gt; 1
&gt; 1
&gt; 1</t>
  </si>
  <si>
    <t>Usposabljanje kadrov v javnih in zasebnih službah, ki se ukvarjajo z vprašanji vključevanja državljanov tretjih držav (medkulturnimi kompetencami) ter gradnjo kapacitet, in usposabljanje snovalcev in izvajalcev politik</t>
  </si>
  <si>
    <t>Načrtovani projekti presegajo finančne omejitve na ravni nacionalnega cilja (potrebno revidirati program).</t>
  </si>
  <si>
    <t>Presežene so finančne omejitve po letih. Potrebno je revidirati finančni načrt v nacionalnem programu.</t>
  </si>
  <si>
    <t>Ukrep se izvaja v okviru projekta A.SO3.3.1-01</t>
  </si>
  <si>
    <t>&gt; C4 - Število povratnikov, katerih vrnitev se je sofinancirala iz sklada – osebe, ki so bile odstranjene 
&gt; C6 - Število projektov, podprtih iz tega sklada, namenjenih razvoju, spremljanju in vrednotenju politik vračanja v državah članicah
&gt; Število skupnih letov vračanja, pri katerih sodeluje RS
&gt; Število drugih aktivnosti agencije FRONTEX, pri katerih sodeluje RS
&gt; Število sestankov in drugih srečanj
&gt; Število sestankov in drugih aktivnosti sodloevanja z državami članicami EU</t>
  </si>
  <si>
    <t>&gt; Št.
&gt; 2
&gt; 4/leto
&gt; 10/leto
&gt; 5/leto
&gt; 5/leto</t>
  </si>
  <si>
    <t>Project obsega vse oblike sodelovanja na področju vračanja, in sicer:
1) Sodelovanje z agencijo Frontex pri izvajanju skupnih operacij vračanja in sodelovanje pri drugih aktivnostih agencije s področja vračanja: gre za operacije, ki jih organizira oz. usklajuje Frontex, zlasti v primerih, ko vrnitev v tretje države iz kakršnega koli razloga ne bi bilo mogoče izvršiti s komercialnim letom. Sodelovanje z agencijo je predvideno tudi na področju identifikacije državljanov tretjih držav, povezovanjem s predstavniki tretjih držav, ki so odgovorni za identifikacijo in v drugih dejavnostih agencije.
2) Sodelovanje z državami članicami EU pri izmenjavi dobrih praks na vseh področjih, povezanih z ukrepi vračanj: ukrepi zajemajo identifikacijo državljanov tretjih držav, pridobitev ETC, izmenjavo najboljših praks, organizacijo skupnih operacij vračanja in druge dejavnosti povezane z vračanjem državljanov tretjih držav.</t>
  </si>
  <si>
    <t>Sodelovanje s partnerji na področju vračanja</t>
  </si>
  <si>
    <t>IB.SO3.2.2-03</t>
  </si>
  <si>
    <t>IB.SO3.2.2-04</t>
  </si>
  <si>
    <t>Stroški vzdrževanja vozil za nadzor državne meje in PPIU</t>
  </si>
  <si>
    <t>Projekt obsega vzdrževanje vozil za nadzor državne meje in vozil, ki jih uporabljajo policijske postaje za izravnalne ukrepe, in sicer zamenjavo pnevmatik, redne in izredne servise, popravila, rezervne dele, tehnične preglede ipd.</t>
  </si>
  <si>
    <t>&gt; 2.1 Število pogodb namenjenih vzdrževanju in popravilom
&gt; 2.2 Prispevek Unije namenjen stroškom vzdrževanja in popravilom</t>
  </si>
  <si>
    <t>Do vključno leta 2018 je načrtovano vzdrževanje vozil za meje in PPIU, nato samo PPIU.</t>
  </si>
  <si>
    <t>Popraviti je potrebno časovnico v nacionalnem programu.</t>
  </si>
  <si>
    <t>Orientacijski program za osebe, preseljene v Republiko Slovenijo na podlagi letne kvote</t>
  </si>
  <si>
    <t>&gt; 1
&gt; Št.
&gt; Št.
&gt; Št.
&gt; Št.
&gt; Št.
&gt; Št.</t>
  </si>
  <si>
    <t>Nabava opreme za identifikacijo prepovedanih drog (GC MS)</t>
  </si>
  <si>
    <t>IP.SO5.4.1-02</t>
  </si>
  <si>
    <t>IP.SO5.4.2</t>
  </si>
  <si>
    <t>IP.SO5.4.2-01</t>
  </si>
  <si>
    <t>IP.SO5.4.2-02</t>
  </si>
  <si>
    <t>IP.SO5.5</t>
  </si>
  <si>
    <t>IP.SO5.5.1</t>
  </si>
  <si>
    <t>IP.SO5.5.1-01</t>
  </si>
  <si>
    <t>IP.SO5.5.1-02</t>
  </si>
  <si>
    <t>IP.SO6</t>
  </si>
  <si>
    <t>IP.SO6.1</t>
  </si>
  <si>
    <t>IP.SO6.1.1</t>
  </si>
  <si>
    <t>IP.SO6.1.1-01</t>
  </si>
  <si>
    <t>IP.SO6.1.1-02</t>
  </si>
  <si>
    <t>IP.SO6.1.2</t>
  </si>
  <si>
    <t>IP.SO6.1.2-01</t>
  </si>
  <si>
    <t>IP.SO6.1.2-02</t>
  </si>
  <si>
    <t>IP.SO6.1.3</t>
  </si>
  <si>
    <t>IP.SO6.1.3-01</t>
  </si>
  <si>
    <t>IP.SO6.1.3-02</t>
  </si>
  <si>
    <t>IP.SO6.2</t>
  </si>
  <si>
    <t>IP.SO6.2.1</t>
  </si>
  <si>
    <t>IP.SO6.2.1-01</t>
  </si>
  <si>
    <t>IP.SO6.2.1-02</t>
  </si>
  <si>
    <t>IP.SO6.3</t>
  </si>
  <si>
    <t>IP.SO6.3.1</t>
  </si>
  <si>
    <t>IP.SO6.3.1-01</t>
  </si>
  <si>
    <t>IP.SO6.3.1-02</t>
  </si>
  <si>
    <t>IP.SO6.3.2</t>
  </si>
  <si>
    <t>IP.SO6.3.2-01</t>
  </si>
  <si>
    <t>IP.SO6.3.2-02</t>
  </si>
  <si>
    <t>IP.SO6.3.3</t>
  </si>
  <si>
    <t>IP.SO6.3.3-01</t>
  </si>
  <si>
    <t>IP.SO6.3.3-02</t>
  </si>
  <si>
    <t>IP.SO6.3.4</t>
  </si>
  <si>
    <t>IP.SO6.3.4-01</t>
  </si>
  <si>
    <t>IP.SO6.3.4-02</t>
  </si>
  <si>
    <t>IP.SO6.4</t>
  </si>
  <si>
    <t>IP.SO6.4.1</t>
  </si>
  <si>
    <t>IP.SO6.4.1-01</t>
  </si>
  <si>
    <t>IP.SO6.4.1-02</t>
  </si>
  <si>
    <t>IP.SO6.5</t>
  </si>
  <si>
    <t>IP.SO6.5.1</t>
  </si>
  <si>
    <t>IP.SO6.5.1-01</t>
  </si>
  <si>
    <t>IP.SO6.5.1-02</t>
  </si>
  <si>
    <t>IP.SO6.5.1-03</t>
  </si>
  <si>
    <t>IP.SO6.5.2</t>
  </si>
  <si>
    <t>IP.SO6.5.2-01</t>
  </si>
  <si>
    <t>IP.SO6.5.2-02</t>
  </si>
  <si>
    <t>IP.SO6.5.3</t>
  </si>
  <si>
    <t>IP.SO6.5.3-01</t>
  </si>
  <si>
    <t>IP.SO6.5.3-02</t>
  </si>
  <si>
    <t>IP.SO6.5.4</t>
  </si>
  <si>
    <t>IP.SO6.5.4-01</t>
  </si>
  <si>
    <t>IP.SO6.5.4-02</t>
  </si>
  <si>
    <t>IP.SO6.5.5</t>
  </si>
  <si>
    <t>IP.SO6.5.5-01</t>
  </si>
  <si>
    <t>IP.SO6.5.5-02</t>
  </si>
  <si>
    <t>IP.SO6.5.6</t>
  </si>
  <si>
    <t>IP.SO6.5.6-01</t>
  </si>
  <si>
    <t>IP.SO6.5.6-02</t>
  </si>
  <si>
    <t>IP.SO6.6</t>
  </si>
  <si>
    <t>IP.SO6.6.1</t>
  </si>
  <si>
    <t>IP.SO6.6.1-01</t>
  </si>
  <si>
    <t>IP.SO6.6.1-02</t>
  </si>
  <si>
    <t>IP.SO6.6.1-03</t>
  </si>
  <si>
    <t>IP.SO6.6.2</t>
  </si>
  <si>
    <t>IP.SO6.6.2-01</t>
  </si>
  <si>
    <t>IP.SO6.6.2-02</t>
  </si>
  <si>
    <t>IP.SO6.7</t>
  </si>
  <si>
    <t>IP.SO6.7.1</t>
  </si>
  <si>
    <t>IP.SO6.7.1-01</t>
  </si>
  <si>
    <t>IP.SO6.7.1-02</t>
  </si>
  <si>
    <t>IP.SO6.7.2</t>
  </si>
  <si>
    <t>IP.SO6.7.2-01</t>
  </si>
  <si>
    <t>IP.SO6.7.2-02</t>
  </si>
  <si>
    <t>IP.SO6.7.3</t>
  </si>
  <si>
    <t>IP.SO6.7.3-01</t>
  </si>
  <si>
    <t>IP.SO6.7.3-02</t>
  </si>
  <si>
    <t>IP.SO6.7.4</t>
  </si>
  <si>
    <t>IP.SO6.7.4-01</t>
  </si>
  <si>
    <t>IP.SO6.7.4-02</t>
  </si>
  <si>
    <t>IP.TA1</t>
  </si>
  <si>
    <t>IP.TA1.1</t>
  </si>
  <si>
    <t>IP.TA1.1.1</t>
  </si>
  <si>
    <t>IP.TA1.1.1-01</t>
  </si>
  <si>
    <t>&gt; Število enot izmenjanih informacij v okviru centrov za policijsko sodelovanje</t>
  </si>
  <si>
    <t>&gt; Število enot mejne policije opremljenih z opremo za usposabljanje</t>
  </si>
  <si>
    <t>&gt; C1.1 - Število uslužbencev, usposobljenih o vidikih, povezanih z upravljanjem meja, za katere so bila uporabljena sredstva sklada
&gt; C1.2 - Število tečajev o vidikih, povezanih z upravljanjem meja, za katere so bila uporabljena sredstva sklada (število ur)</t>
  </si>
  <si>
    <t>&gt; Število policijskih postaj za izravnalne ukrepe opremljenih z detektorji srčnega utripa
&gt; Število večjih mejnih prehodov opremljenih z novimi detektorji srčnega utripa</t>
  </si>
  <si>
    <t>&gt; Število licenc in/ali kosov strojne opreme kupljenih v okviru sistema enotne prijave (SSO)
&gt; Število delovnih postaj vključenih v sistem enotne prijave (SSO)</t>
  </si>
  <si>
    <t>&gt; Število udeležencev usposabljanj za operaterje SIRENE in NS.SIS ter sistemske administratorje na NS.SIS (novo osebje oz. obvnova)</t>
  </si>
  <si>
    <t>&gt; Število odkritih primerov nezakonitega prečkanja dražavne meje</t>
  </si>
  <si>
    <t>&gt; Število odkritih ponarejenih dokumentov pri izvajanju mejne kontrole</t>
  </si>
  <si>
    <t>&gt; Število odkritih ukradenih vozil
&gt; Število odkritih državljanov tretjih držav, ki nezakonito prebivajo na ozemlju RS</t>
  </si>
  <si>
    <t>&gt; Število odkritih varnostnih incidentov na mejnih prehodih</t>
  </si>
  <si>
    <t>&gt; C3 - Število specializiranih delovnih mest v tretjih državah, za katera so bila uporabljena sredstva sklada (indikator sodi pod posebni cilj "Podpora skupni vizumski politiki")
&gt; C3.1 - Izmed teh, število uradnikov za zvezo za priseljevanje
&gt; C3.2 - Izmed teh, število drugih delovnih mest
&gt; Število operativnih sestankov (uradnik za zvezo)
&gt; Število protokolarnih dokodkov in ostalih aktivnosti (uradnik za zvezo)
&gt; Število seminarjev, konferenc, delavnic, okroglih miz (uradnik za zvezo)
&gt; Število mesečnih poročil in poročil o ilegalnih migracijah (uradnik za zvezo)</t>
  </si>
  <si>
    <t>&gt; C2 - Število objektov za nadzor nad mejami (kontrole in nadzor) in sredstva, razvita ali izboljšana s pomočjo sklada
&gt; C2.3 - Izmed teh, število kosov opreme
&gt; C2.4 - Izmed teh, število drugih objektov in sredstev</t>
  </si>
  <si>
    <t>&gt; Razpoložljivost SIRENE II strežniške infrastrukture</t>
  </si>
  <si>
    <t>&gt; Razpoložljivost opreme na terminalih</t>
  </si>
  <si>
    <t>&gt; 5 Prispevek Unije namenjen IT sistemom (operativno upravljanje VIS, SIS in novih IT sistemov, najem in prenova prostorov, komunikacijske infrastrukture in varnosti)</t>
  </si>
  <si>
    <t>&gt; Število pripravljenih analiz tveganj za tovorne in potniške ladje, ki priplujejo do slovenskih pristaniščih</t>
  </si>
  <si>
    <t>&gt; C1 - Število skupnih preiskovalnih ekip (JIT) in operativnih projektov Evropske multidisciplinarne platforme proti kriminalnim grožnjam (EMPACT), ki jih podpira sklad, vključno s sodelujočimi državami članicami in organi
&gt; C1.1 - Znotraj teh, število nosilcev
&gt; C1.2 - Znotraj teh, število partnerjev
&gt; C1.3 - Znotraj teh, število sodelujočih javnih organov
&gt; C1.4 - Znotraj teh, število sodelujočih agencij EU (Eurojust, Europol), če je ustrezno
&gt; Število mednarodnih policijskih preiskav, razen JIT-ov in EMPACT operativnih projektov
&gt; Število izvedenih prikritih preiskovalnih ukrepov</t>
  </si>
  <si>
    <t>&gt; Št.
&gt; Št.
&gt; Št.
&gt; Št.
&gt; Št.
&gt; Št.
&gt; Št.
&gt; Št.
&gt; 250
&gt; 42</t>
  </si>
  <si>
    <t>&gt; 1
&gt; 1
&gt; 20.000 €
&gt; 20.000 €
&gt; 3
&gt; 30</t>
  </si>
  <si>
    <t>Vzdrževanje SIS II komunikacijskega vmesnika (SIB)</t>
  </si>
  <si>
    <t>&gt; Število identificiranih novih psihoaktivnih snovi</t>
  </si>
  <si>
    <t xml:space="preserve">&gt; C2.1 - Število uslužbencev organov pregona, usposobljenih na področjih čezmejne narave s pomočjo sklada
&gt; C2.1.9 - Izmed teh, število za področje izmenjave informacij
&gt; C2.1.10 - Izmed teh, število za področje operativnega sodelovanja
&gt; C2.2 - Trajanje usposabljanja (izvedenega) o čezmejnih temah, za katero so bila uporabljena sredstva sklada
&gt; C2.2.9 - Znotraj tega, trajanje za področje izmenjave informacij
&gt; C2.2.10 - Znotraj tega, trajanje za področje operativnega sodelovanja
&gt; Število preiskovalcev, ki so vključeni v splošna in specialistična usposabljanja/izpopolnjevanja
&gt; Število usposabljanj </t>
  </si>
  <si>
    <t>&gt; Število preiskovalcev, ki so vključeni v splošna in specialistična usposabljanja/izpopolnjevanja
&gt; Število usposabljanj</t>
  </si>
  <si>
    <t xml:space="preserve">
&gt; C2.1 - Število uslužbencev organov pregona, usposobljenih na področjih čezmejne narave s pomočjo sklada
&gt; C2.1.1 - Izmed teh, število za področje terorizma, trgovine z ljudmi in spolnih zlorab žensk in otrok
&gt; C2.1.6 - Izmed teh, število za področje ponarejanja plačilnih sredstev
&gt; C2.1.7 - Izmed teh, število za področje računalniškega kriminala
&gt; C2.2 - Trajanje usposabljanja (izvedenega) o čezmejnih temah, za katero so bila uporabljena sredstva sklada
&gt; C2.2.1 – Znotraj tega, trajanje za področje terorizma, trgovine z ljudmi in spolnih zlorab žensk in otrok
&gt; C2.2.6 - Znotraj tega, trajanje za področje ponarejanja plačilnih sredstev
&gt; C2.2.7 - Znotraj tega, trajanje za področje računalniškega kriminala
&gt; Število preiskovalcev, ki so vključeni v splošna in specialistična usposabljanja/izpopolnjevanja
&gt; Število usposabljanj</t>
  </si>
  <si>
    <t>&gt; Število vzpostavljenih dostopov</t>
  </si>
  <si>
    <t>&gt; Število kosov nabavljene opreme
&gt; Vrednost nabavljene opreme
&gt; Število delovnih srečanj oziroma sestankov na področju preprečevanja delovanja organiziranih kriminalnih združb, ki tihotapijo nevarne snovi in odpadke</t>
  </si>
  <si>
    <t>&gt; Število operacij izvedenih s pomočjo nabavljene opreme</t>
  </si>
  <si>
    <t>&gt; Število nadgrajenih sistemov za izvajanje ukrepov tajnega opazovanja</t>
  </si>
  <si>
    <t>&gt; Število posvetov, delavnic in strokovnih srečanj na področju preprečevanja in boja proti kriminalu
&gt; Število udeležencev posvetov, delavnic in strokovnih srečanj na področju preprečevanja in boja proti kriminalu</t>
  </si>
  <si>
    <t>&gt; C3.1 - Število projektov na področju preprečevanja kriminala
&gt; C3.1.1 - Izmed teh, število za področje terorizma, trgovine z ljudmi in spolnih zlorab žensk in otrok
&gt; C3.2 - Finančna vrednost projektov na področju preprečevanja kriminala
&gt; C3.2.1 - Izmed teh, vrednost za področje terorizma, trgovine z ljudmi in spolnih zlorab žensk in otrok
&gt; Število posvetov, delavnic in strokovnih srečanj na področju preprečevanja in boja proti kriminalu
&gt; Število udeležencev posvetov, delavnic in strokovnih srečanj na področju preprečevanja in boja proti kriminalu</t>
  </si>
  <si>
    <t>&gt; Število kosov nabavljene opreme
&gt; Vrednost nabavljene opreme
&gt; Število shranjenih dokumentov v elektronskem sistemu za hranjenje ovadb</t>
  </si>
  <si>
    <t>&gt; C1 - Število orodij, ki so jih države članice s pomočjo sklada vzpostavile in/ali izpopolnile za olajšanje varstva kritične infrastrukture na vseh področjih gospodarstva</t>
  </si>
  <si>
    <t>&gt; C1 - Število orodij, ki so jih države članice s pomočjo sklada vzpostavile in/ali izpopolnile za olajšanje varstva kritične infrastrukture na vseh področjih gospodarstva
&gt; C2 - Število projektov, podprtih iz sklada, ki so povezani z oceno in upravljanjem tveganj na področju notranje varnosti</t>
  </si>
  <si>
    <t>&gt; C2 - Število projektov, podprtih iz sklada, ki so povezani z oceno in upravljanjem tveganj na področju notranje varnosti
&gt; Število izdelkov projekta (predlog lokacij povezovanja, priprava elaborata za izvedbo in predlog smotrnosti izvedbe povezav na TK omrežjih posameznih upravljavcev)</t>
  </si>
  <si>
    <t>Sklad</t>
  </si>
  <si>
    <t>Št.</t>
  </si>
  <si>
    <t>Vrsta kazalnika</t>
  </si>
  <si>
    <t>Merska enota</t>
  </si>
  <si>
    <t>Tip podatkov</t>
  </si>
  <si>
    <t>Opis kazalnika</t>
  </si>
  <si>
    <t>Način poročanja</t>
  </si>
  <si>
    <t>Izhodiščna vrednost</t>
  </si>
  <si>
    <t>Ciljna vrednost</t>
  </si>
  <si>
    <t>Vir podatkov</t>
  </si>
  <si>
    <t>Referenčni projekt</t>
  </si>
  <si>
    <t>Opombe in pojasnila</t>
  </si>
  <si>
    <t>Obvezni skupni</t>
  </si>
  <si>
    <t>Število</t>
  </si>
  <si>
    <t>Seštevek</t>
  </si>
  <si>
    <t>C1 - Število oseb iz ciljnih skupin, ki so prejele pomoč iz projektov na področju sistemov za sprejem in azilnih sistemov, podprtih iz tega sklada</t>
  </si>
  <si>
    <t>Z vsakim zahtevkom za povračilo</t>
  </si>
  <si>
    <t>Poročanje po projektu</t>
  </si>
  <si>
    <t>Potrebno je paziti, da se osebe v okviru posebnega cilja ne štejejo dvakrat!</t>
  </si>
  <si>
    <t>C1.1 - Izmed teh, število oseb iz ciljnih skupin, ki prejemajo informacije in pomoč med celotnim azilnim postopkom</t>
  </si>
  <si>
    <t>C1.2 - Izmed teh, število oseb iz ciljnih skupin, ki prejemajo pravno pomoč in zastopanje</t>
  </si>
  <si>
    <t>C1.3 - Izmed teh, število ranljivih oseb in mladoletnikov brez spremstva, ki prejemajo posebno pomoč</t>
  </si>
  <si>
    <t>C2.1 - Zmogljivost (tj. število mest) nove sprejemne nastanitvene infrastrukture, urejene v skladu z minimalnimi zahtevami za sprejemne pogoje, določenimi v pravnem redu EU, in obstoječe sprejemne infrastrukture, izboljšane v skladu z istimi zahtevami na podlagi projektov, podprtih iz tega sklada</t>
  </si>
  <si>
    <t>&gt; C2 - Število povratnikov, ki so prejeli pomoč za ponovno vključevanje pred ali po vrnitvi, sofinancirano iz sklada
&gt; C4 - Število povratnikov, katerih vrnitev se je sofinancirala iz sklada – osebe, ki so bile odstranjene
&gt; Število oseb vrnjenih brez spremstva (DEPU) (150/leto)
&gt; Število vrnjenih oseb s spremstvom (DEPA) (10/leto)
&gt; Število operacij, izvedenih pod posebnimi pogoji (bolne osebe, osebe s posebnimi potrebami) (3/leto)
&gt; Število vrnitev sosednjim državam na podlagi bilaterarnih sporazumov
&gt; Število oseb, ki niso vključene v programe AVRR in se jim dodeli denarna pomoč (50/leto)</t>
  </si>
  <si>
    <t>&gt; Št.
&gt; Št.
&gt; 150/leto
&gt; 10/let
&gt; 3/leto
&gt; 650
&gt; Št.
&gt; 50/leto</t>
  </si>
  <si>
    <t>Usposabljanja v okviru projekta obsegajo osnovna in specialistična usposabljanja (skupne oblike usposabljanj) za izboljšanje strokovne usposobljenosti kriminalistov SKP in PP PU, SGK UKP in NPU za odkrivanje in preiskovanje gospodarske kriminalitete in korupcije.  Namen projekta je osnovno in specialistično usposabljanje s področja gospodarske kriminalitete in sicer na področju preiskovanja poslovne kriminalitete, kriminalitete javnega sektorja, finančne kriminalitete in korupcije, tako v RS, kakor tudi mednarodnem okolju.
Pojasnilo glede odstopanja od minimalne skupne vrednosti projekta: Vsebine so že bile združene, dodatno združevanje ni smiselno. 2-3 letna vrednost projekta ne presega mejne vrednosti, a je projekt cikličen in bo trajal celotno obdobje financiranja.</t>
  </si>
  <si>
    <t>Ukrep se izvaja v okviru projekta A.SO3.2.3-01</t>
  </si>
  <si>
    <t>V okviru projekta bodo izvedene vrnitve državljanov tretjih držav, katerim so bile izdane odločbe o vrnitvi in so bili priprti v Centru za tujce. Možnost prostovoljnega vračanja se bo spodbujala vzporedno, in sicer preko projekta, ki ga bo izvajala izbrana nevladna organizacija ali mednarodna organizacija, ali samostojne vrnitve, tj. brez spremstva in uporabe prisilnih ukrepov. Projekt bo podpiral vse ukrepe in postopke policije potrebne za izvedbo vrnitev, kot so stroški za spremstvo, stroški zdravstvene, jezikovne in druge pomoči, stroškov prtljage in prevoz drugih stvari v zvezi z vrnjeno osebo itd.) ter pomoč v gotovini, ki je namenjena za sekundarni prevoz v državi izvora (glej opombe). Največ vrnitev bo opravljenih z letalom, v bližnje kraje pa tudi z avtobusom in vlakom. V primeru varnostne, zdravstvene ali druge posebne potrebe tujca se lahko organizira tudi čarterski prevoz.
Ker je praksa Republike Slovenije povezana z zagotavljanjem denarne pomoči za prostovoljno in prisilno vračanje prinesla pozitivne rezultate, se bo nadaljevala praksa zagotavljanja povratnikom do 400 EUR pomoči. Do pomoči bodo upravičeni samo tisti državljani tretjih držav, pridržani v Centru za tujce, ki se ne bodo odločili za prostovoljno vračanje in projekte ponovnega vključevanja, vendar se bodo odločili, da bodo prostovoljno zapustili državo. Pomoč v gotovini je namenjena za sekundarni prevoz v državi izvora, kakor tudi za začetno namestitev ob prihodu. Znesek se izračuna na podlagi oddaljenosti stalnega naslova begunca od letališča (100 km / do 200 EUR, 200 km / do 300 EUR in nad 300 km / do 400 EUR) in bo vključeval tudi pristojbino za začetno namestitev.</t>
  </si>
  <si>
    <t>Potrebna znanja in predlog programa usposabljanja upravljavcev kritične infrastrukture</t>
  </si>
  <si>
    <t>Projekt obsega:
- proučitev potrebnih znanj za učinkovito zaščito kritične infrastrukture in ocena potrebe po dodatnih znanjih upravljavcev kritične infrastrukture ter odgovornih oseb za izvajanje ukrepov za zaščito kritične infrastrukture
- vzpostavitev podlag za kasnejše ustrezno usposabljanje operaterjev in odgovornih oseb za posamezne naloge na področju zaščite kritične infrastrukture z namenom izboljšanja varnosti kritične infrastrukture.
- izdelavo predloga programa usposabljanja na področju kriznega upravljanja in zaščite kritične infrastrukture za obdobje 2017-2020.</t>
  </si>
  <si>
    <t>Razvoj in implementacija sistema psihosocialne pomoči po nesrečah</t>
  </si>
  <si>
    <t>Nadgradnja in posodobitev multimedijskega sistema NCKU - soba DOŠO</t>
  </si>
  <si>
    <t>Nadgradnja in posodobitev multimedijskega sistema NCKU - predsedniška soba</t>
  </si>
  <si>
    <t>Nadgradnja in posodobitev IKT štabne sobe za upravljanje in vodenje ukrepanje ob nesrečah</t>
  </si>
  <si>
    <t>Redundančne poti TK infrastrukture in povezovanje v primeru kriz</t>
  </si>
  <si>
    <t>Pregled in nadgradnja mehanizmov kriznega upravljanja in vodenja v RS</t>
  </si>
  <si>
    <t>Nadgradnja informacijskega sistema kriznega upravljanja</t>
  </si>
  <si>
    <t>Vzpostavitev sistema radijske komunikacije med subjekti KU in NCKU</t>
  </si>
  <si>
    <t>Projekt je namenjen vzpostavitvi redundantne radijske povezave med subjekti kriznega upravljanja s ciljem povečanja odpornosti delovanja zaščitenih komunikacijskih poti. V primeru nedelovanja »žičnih« komunikacijskih poti bo tako komunikacija med subjekti kriznega upravljanja vzpostavljena preko radijskih komunikacijskih poti z ustrezno stopnjo zaščite prenosov podatkovnih in govornih informacij. V okviru projekta bo nadgradnja ITK prostora Nacionalnega centra za krizno upravljanje (NCKU) s strojno in programsko opremo za vzpostavitev zaščitene vstopne točke za prenos podatkov in govorno komunikacijo, zunanje lokacije pa se opremijo s prenosnimi terminali s kripto modulom. Obseg komunikacijskih naprav in pripadajoče programske opreme zajema 20 prenosnih terminalov s kripto modulom, stacionarni terminal v NCKU, opremo za vzpostavitev podatkovne in opremo za vzpostavitev pogovorne zaščitene vstopne točke. Programska nadgradnja mora biti izvedena tudi na napravah pri subjektih kriznega upravljanja.</t>
  </si>
  <si>
    <t>Razvoj zmogljivosti za vključitev geolociranih 2D in 3D podatkov v okolje 3D-GIS URSZR</t>
  </si>
  <si>
    <t xml:space="preserve"> / </t>
  </si>
  <si>
    <t>Razvoj zmogljivosti za vključitev geolociranih 2D in 3D podatkov v vizualizacijsko okolje 3D-GIS Uprave za zaščito in reševanje, njihova obdelava in uporaba pri upravljanju in zagotavljanju čim hitrejšega odziva ob naravnih in drugih nesrečah za zaščito kritične infrastrukture in drugih objektov</t>
  </si>
  <si>
    <t>Kibernetska varnost omrežja NCKU</t>
  </si>
  <si>
    <t>Namen projekta je zboljšanje varnosti omrežja KIS NCKU iz dveh perspektiv: človeški dejavnik in tehnologija.  Z ozaveščanjem uporabnikov o spoštovanju varnostnih pravil in potencialnih groženj ter seznanitev s posledicami nespoštovanja le-teh se poveča zavedanje pomena varnostne kulture pri uporabi storitev zaščitenega omrežja. S tehnološkimi postopki, ki se izvedejo na omrežju, se identificira ranljivost zaščitenega omrežja ter posledično predlaga spremembo ali nadgradnjo varnostne politike, varnostnih nastavitev in konfiguracije sistema.
Projekt obsega izvedbo naslednjih aktivnosti: ozaveščanje uporabnikov, analiziranje ranljivosti omrežja KIS NCKU ter analiza varnostne politike, varnostnih nastavitev in konfiguracije sistema. Ozaveščanje uporabnikov se bo izvajalo z usposabljanji in predavanji ter z delavnicami in e-učilnicami. Izdelana bo ocena tveganja za omrežje KIS NCKU, s katero bodo identificirane grožnje in ranljivosti, analizirane kontrole in posledice ter ugotavljanje tveganj. Dodana bo tudi ocena stroškov odprave ugotovljene ranljivosti omrežja.</t>
  </si>
  <si>
    <t>Število identificiranih vrzeli v zavarovanem omrežju kriznega upravljanja na podlagi opravljenih varnostnih testov</t>
  </si>
  <si>
    <t>&gt; C5 - Število nadzorovanih postopkov odstranitve, sofinanciranih iz sklada</t>
  </si>
  <si>
    <t>N/A</t>
  </si>
  <si>
    <t>Preprečevanje delovanja organiziranih kriminalnih združb, ki tihotapijo nevarne snovi</t>
  </si>
  <si>
    <t>Število delovnih postaj vključenih v sistem enotne prijave (SSO)</t>
  </si>
  <si>
    <t>Število udeležencev usposabljanj za operaterje SIRENE in NS.SIS ter sistemske administratorje na NS.SIS (novo osebje oz. obvnova)</t>
  </si>
  <si>
    <t>Število odkritih primerov nezakonitega prečkanja dražavne meje</t>
  </si>
  <si>
    <t>Število odkritih ukradenih vozil</t>
  </si>
  <si>
    <t>Število odkritih državljanov tretjih držav, ki nezakonito prebivajo na ozemlju RS</t>
  </si>
  <si>
    <t>Število zamenjanih patruljnih vozil za izvajanje izravnalnih ukrepov</t>
  </si>
  <si>
    <t>Število odkritih varnostnih incidentov na mejnih prehodih</t>
  </si>
  <si>
    <t>Število odkritih ponarejenih dokumentov pri izvajanju mejne kontrole</t>
  </si>
  <si>
    <t>Kazalnik je vezan na več projektov, a se spremlja le v okviru projekta IB.SO2.5.2-01!</t>
  </si>
  <si>
    <t>Število operativnih sestankov (uradnik za zvezo)</t>
  </si>
  <si>
    <t>Število protokolarnih dokodkov in ostalih aktivnosti (uradnik za zvezo)</t>
  </si>
  <si>
    <t>Število seminarjev, konferenc, delavnic, okroglih miz (uradnik za zvezo)</t>
  </si>
  <si>
    <t>Število mesečnih poročil in poročil o ilegalnih migracijah (uradnik za zvezo)</t>
  </si>
  <si>
    <t>Število nabavljenih vozil za nadzor državne meje</t>
  </si>
  <si>
    <t>Odstotek zamenjanih neprebojnih jopičev za policiste, ki izvajajo izravnalne ukrepe</t>
  </si>
  <si>
    <t>Razpoložljivost SIRENE II strežniške infrastrukture</t>
  </si>
  <si>
    <t>Razpoložljivost opreme na terminalih</t>
  </si>
  <si>
    <t>1.1 Število ur stroškov za osebje (vključno z usposabljanji)</t>
  </si>
  <si>
    <t>€</t>
  </si>
  <si>
    <t>1.2 Prispevek Unije namenjen stroškom za osebje (vključno z usposabljanji)</t>
  </si>
  <si>
    <t>2.1 Število pogodb namenjenih vzdrževanju in popravilom</t>
  </si>
  <si>
    <t>2.2 Prispevek Unije namenjen stroškom vzdrževanja in popravilom</t>
  </si>
  <si>
    <t>3.1 Število kosov nadgrajene/zamenjane opreme</t>
  </si>
  <si>
    <t>3.2 Prispevek Unije namenjen nadgradnji/zamenjavi opreme</t>
  </si>
  <si>
    <t>4.1 Število zgradb, za katere se uveljavlja strošek prenove/amortizacije</t>
  </si>
  <si>
    <t>4.2 Prispevek Unije namenjen prenovi/amortizaciji zgradb</t>
  </si>
  <si>
    <t>5 Prispevek Unije namenjen IT sistemom (operativno upravljanje VIS, SIS in novih IT sistemov, najem in prenova prostorov, komunikacijske infrastrukture in varnosti)</t>
  </si>
  <si>
    <t>6 Prispevek Unije namenjen operacijam (stroški, ki jih ne pokriva nobena druga kategorija znotraj Operativne podpore)</t>
  </si>
  <si>
    <t>C1 - Število skupnih preiskovalnih ekip (JIT) in operativnih projektov Evropske multidisciplinarne platforme proti kriminalnim grožnjam (EMPACT), ki jih podpira sklad, vključno s sodelujočimi državami članicami in organi</t>
  </si>
  <si>
    <t>Paziti je potrebno, da se v primeru cikličnih projektov isti JIT ali EMPACT projekt ne šteje večkrat!</t>
  </si>
  <si>
    <t>C1.1 - Znotraj teh, število nosilcev</t>
  </si>
  <si>
    <t>C1.2 - Znotraj teh, število partnerjev</t>
  </si>
  <si>
    <t>C1.3 - Znotraj teh, število sodelujočih javnih organov</t>
  </si>
  <si>
    <t>C1.4 - Znotraj teh, število sodelujočih agencij EU (Eurojust, Europol), če je ustrezno</t>
  </si>
  <si>
    <t>C2.1 - Število uslužbencev organov pregona, usposobljenih na področjih čezmejne narave s pomočjo sklada</t>
  </si>
  <si>
    <t>Potrebno je paziti, da se uslužbenci v okviru posebnega cilja ne štejejo dvakrat!</t>
  </si>
  <si>
    <t xml:space="preserve">C2.1.1 - Izmed teh, število za področje terorizma, trgovine z ljudmi in spolnih zlorab žensk in otrok </t>
  </si>
  <si>
    <t>C2.1.2 - Izmed teh, število za področje nedovoljenega prometa s prepovedanimi drogami</t>
  </si>
  <si>
    <t>C2.1.3 - Izmed teh, število za področje nedovoljenega prometa z orožjem</t>
  </si>
  <si>
    <t>C2.1.4 - Izmed teh, število za področje pranja denarja</t>
  </si>
  <si>
    <t>C2.1.5 - Izmed teh, število za področje korupcije</t>
  </si>
  <si>
    <t>C2.1.6 - Izmed teh, število za področje ponarejanja plačilnih sredstev</t>
  </si>
  <si>
    <t>C2.1.7 - Izmed teh, število za področje računalniškega kriminala</t>
  </si>
  <si>
    <t>C2.1.8 - Izmed teh, število za področje organiziranega kriminala</t>
  </si>
  <si>
    <t>C2.1.9 - Izmed teh, število za področje izmenjave informacij</t>
  </si>
  <si>
    <t>C2.1.10 - Izmed teh, število za področje operativnega sodelovanja</t>
  </si>
  <si>
    <t>C2.2 - Trajanje usposabljanja (izvedenega) o čezmejnih temah, za katero so bila uporabljena sredstva sklada (person/days )</t>
  </si>
  <si>
    <t>Osnovna merska enota je "person-day", kar znaša 8 ur. Poroča se dejanske ure usposabljanj.</t>
  </si>
  <si>
    <t>C2.2.1 – Znotraj tega, trajanje za področje terorizma, trgovine z ljudmi in spolnih zlorab žensk in otrok</t>
  </si>
  <si>
    <t>C2.2.2 - Znotraj tega, trajanje za področje nedovoljenega prometa s prepovedanimi drogami</t>
  </si>
  <si>
    <t>C2.2.3 - Znotraj tega, trajanje za področje nedovoljenega prometa z orožjem</t>
  </si>
  <si>
    <t>C2.2.4 - Znotraj tega, trajanje za področje pranja denarja</t>
  </si>
  <si>
    <t>C2.2.5 - Znotraj tega, trajanje za področje korupcije</t>
  </si>
  <si>
    <t>C2.2.6 - Znotraj tega, trajanje za področje ponarejanja plačilnih sredstev</t>
  </si>
  <si>
    <t>C2.2.7 - Znotraj tega, trajanje za področje računalniškega kriminala</t>
  </si>
  <si>
    <t>C2.2.8 - Znotraj tega, trajanje za področje organiziranega kriminala</t>
  </si>
  <si>
    <t>C2.2.9 - Znotraj tega, trajanje za področje izmenjave informacij</t>
  </si>
  <si>
    <t>C2.2.10 - Znotraj tega, trajanje za področje operativnega sodelovanja</t>
  </si>
  <si>
    <t>C3.1 - Število projektov na področju preprečevanja kriminala</t>
  </si>
  <si>
    <t>C3.1.1 - Izmed teh, število za področje terorizma, trgovine z ljudmi in spolnih zlorab žensk in otrok</t>
  </si>
  <si>
    <t>C3.1.2 - Izmed teh, število za področje nedovoljenega prometa s prepovedanimi drogami</t>
  </si>
  <si>
    <t>C3.1.3 - Izmed teh, število za področje nedovoljenega prometa z orožjem</t>
  </si>
  <si>
    <t>C3.1.4 - Izmed teh, število za področje pranja denarja</t>
  </si>
  <si>
    <t>C3.1.5 - Izmed teh, število za področje korupcije</t>
  </si>
  <si>
    <t>C3.1.6 - Izmed teh, število za področje ponarejanja plačilnih sredstev</t>
  </si>
  <si>
    <t>C3.1.7 - Izmed teh, število za področje računalniškega kriminala</t>
  </si>
  <si>
    <t>C3.1.8 - Izmed teh, število za področje organiziranega kriminala</t>
  </si>
  <si>
    <t>C3.2 - Finančna vrednost projektov na področju preprečevanja kriminala</t>
  </si>
  <si>
    <t>Celotna vrednost projekta (ne le prispevek Unije).</t>
  </si>
  <si>
    <t>C3.2.1 - Izmed teh, vrednost za področje terorizma, trgovine z ljudmi in spolnih zlorab žensk in otrok</t>
  </si>
  <si>
    <t>C3.2.2 - Izmed teh, vrednost za področje nedovoljenega prometa s prepovedanimi drogami</t>
  </si>
  <si>
    <t>C3.2.3 - Izmed teh, vrednost za področje nedovoljenega prometa z orožjem</t>
  </si>
  <si>
    <t>C3.2.4 - Izmed teh, vrednost za področje pranja denarja</t>
  </si>
  <si>
    <t>C3.2.5 - Izmed teh, vrednost za področje korupcije</t>
  </si>
  <si>
    <t>C3.2.6 - Izmed teh, vrednost za področje ponarejanja plačilnih sredstev</t>
  </si>
  <si>
    <t>C3.2.7 - Izmed teh, vrednost za področje računalniškega kriminala</t>
  </si>
  <si>
    <t>C3.2.8 - Izmed teh, vrednost za področje organiziranega kriminala</t>
  </si>
  <si>
    <t>C4 - Število projektov, podprtih iz Sklada, za izboljšanje izmenjave informacij na področju kazenskega pregona, ki so povezani s podatkovnimi sistemi, zbirkami ali komunikacijskimi orodji Europola</t>
  </si>
  <si>
    <t>C4.1 - Izmed teh, število na področju orodij za nalaganje podatkov</t>
  </si>
  <si>
    <t>C4.2 - Izmed teh, število na področju razširitev dostopa do orodja SIENA</t>
  </si>
  <si>
    <t>C4.3 - Izmed teh, število na področju izboljšanja priprave analitičnih delovnih datotek</t>
  </si>
  <si>
    <t>C4.4 - Izmed teh, število na drugih področjih</t>
  </si>
  <si>
    <t>Število mednarodnih policijskih preiskav, razen JIT-ov in EMPACT operativnih projektov</t>
  </si>
  <si>
    <t>Poroča se le ob zaključku projekta, da se izognemo podvajanju podatkov oz. dvojnemu štetju (tj. dvakrat za isto preiskavo).</t>
  </si>
  <si>
    <t>Povečanje količine informacij, ki se posredujejo v Europolove analitične delovne datoteke oz. analitične dosjeje (AWF/FP) v primerjavi s podatki za leto 2013 (10%/leto)</t>
  </si>
  <si>
    <t>Število preiskovalcev, ki so vključeni v splošna in specialistična usposabljanja/izpopolnjevanja</t>
  </si>
  <si>
    <t>Število usposabljanj</t>
  </si>
  <si>
    <t>Število vzpostavljenih dostopov</t>
  </si>
  <si>
    <t>Šteje se št. vzpostavljenih dostopov do</t>
  </si>
  <si>
    <t>Vrednost nabavljene opreme</t>
  </si>
  <si>
    <t>Število delovnih srečanj oziroma sestankov na področju preprečevanja delovanja organiziranih kriminalnih združb, ki tihotapijo nevarne snovi in odpadke</t>
  </si>
  <si>
    <t>Število operacij izvedenih s pomočjo nabavljene opreme</t>
  </si>
  <si>
    <t>Poroča se le ob zaključku projekta, da se izognemo podvajanju podatkov oz. dvojnemu štetju (tj. dvakrat za isto operacijo).</t>
  </si>
  <si>
    <t>Število izvedenih čezmejnih tajnih opazovanj</t>
  </si>
  <si>
    <t>Število nadgrajenih sistemov za izvajanje ukrepov tajnega opazovanja</t>
  </si>
  <si>
    <t>Poroča se le ob zaključku projekta, da se izognemo podvajanju podatkov oz. dvojnemu štetju (tj. dvakrat za isti sistem).</t>
  </si>
  <si>
    <t>Število izvedenih ukrepov tajnega opazovanja</t>
  </si>
  <si>
    <t>Število posredovanih operativnih informacij</t>
  </si>
  <si>
    <t>Število programskih rešitev, razvitih s pomočjo sklada</t>
  </si>
  <si>
    <t>Vrednost programskih rešitev, razvitih s pomočjo sklada</t>
  </si>
  <si>
    <t>Število posvetov, delavnic in strokovnih srečanj na področju preprečevanja in boja proti kriminalu</t>
  </si>
  <si>
    <t>Število udeležencev posvetov, delavnic in strokovnih srečanj na področju preprečevanja in boja proti kriminalu</t>
  </si>
  <si>
    <t>Število identificiranih novih psihoaktivnih snovi</t>
  </si>
  <si>
    <t>Število izvedenih prikritih preiskovalnih ukrepov</t>
  </si>
  <si>
    <t>Poroča se le ob zaključku projekta, da se izognemo podvajanju podatkov oz. dvojnemu štetju (tj. dvakrat za isti ukrep).</t>
  </si>
  <si>
    <t>Število skupnih policijskih preiskav</t>
  </si>
  <si>
    <t>Število mesečnih poročil in poročil s področja kriminala (uradnik za zvezo)</t>
  </si>
  <si>
    <t>Število izmenjanih informacij z Europolom in Interpolom, državami članicami EU in tretjimi državami</t>
  </si>
  <si>
    <t>Število shranjenih dokumentov v elektronskem sistemu za hranjenje ovadb</t>
  </si>
  <si>
    <t>Število oseb vključenih v reintegracijske programe</t>
  </si>
  <si>
    <t>Število izdelanih preventivnih gradiv</t>
  </si>
  <si>
    <t>C1 - Število orodij, ki so jih države članice s pomočjo sklada vzpostavile in/ali izpopolnile za olajšanje varstva kritične infrastrukture na vseh področjih gospodarstva</t>
  </si>
  <si>
    <t>Poroča se le ob zaključku projekta, da se izognemo podvajanju podatkov oz. dvojnemu štetju (tj. dvakrat za isto orodje).</t>
  </si>
  <si>
    <t>C2 - Število projektov, podprtih iz sklada, ki so povezani z oceno in upravljanjem tveganj na področju notranje varnosti</t>
  </si>
  <si>
    <t>C3 - Število strokovnih srečanj, delavnic, seminarjev, konferenc, objav, spletnih mest in (spletnih) posvetov, organiziranih s pomočjo sklada</t>
  </si>
  <si>
    <t>C3.1 - Izmed teh, število v zvezi z zaščito kritične infrastrukture</t>
  </si>
  <si>
    <t>C3.2 – Izmed teh, število v zvezi z obvladovanjem tveganj in kriz</t>
  </si>
  <si>
    <t>Število izdelkov projekta</t>
  </si>
  <si>
    <t>Število udeležencev</t>
  </si>
  <si>
    <t>Povečanje vključenosti subjektov KU in ZKI v omrežju KIS NCKU preko IP tehnologije iz 60% na 100%</t>
  </si>
  <si>
    <t>Število usposobljenih operaterjev in upravljavcev kritične infrastrukture na področju povečanja pripravljenosti in zagotavljanja ustreznega odziva na varnostne incidente</t>
  </si>
  <si>
    <t>Vračanje tujcev</t>
  </si>
  <si>
    <t>Število vrnitev sosednjim državam na podlagi bilaterarnih sporazumov</t>
  </si>
  <si>
    <t>A</t>
  </si>
  <si>
    <t>A.SO1</t>
  </si>
  <si>
    <t>A.SO1.1</t>
  </si>
  <si>
    <t>A.SO1.1.1</t>
  </si>
  <si>
    <t>A.SO1.1.1-01</t>
  </si>
  <si>
    <t>A.SO1.1.1-02</t>
  </si>
  <si>
    <t>A.SO1.1.1-03</t>
  </si>
  <si>
    <t>A.SO1.1.1-04</t>
  </si>
  <si>
    <t>A.SO1.1.1-05</t>
  </si>
  <si>
    <t>A.SO1.1.1-06</t>
  </si>
  <si>
    <t>A.SO1.1.1-07</t>
  </si>
  <si>
    <t>A.SO1.1.1-08</t>
  </si>
  <si>
    <t>A.SO1.1.1-09</t>
  </si>
  <si>
    <t>A.SO1.1.2</t>
  </si>
  <si>
    <t>A.SO1.1.2-01</t>
  </si>
  <si>
    <t>A.SO1.1.2-02</t>
  </si>
  <si>
    <t>A.SO1.1.3</t>
  </si>
  <si>
    <t>A.SO1.1.3-01</t>
  </si>
  <si>
    <t>A.SO1.1.3-02</t>
  </si>
  <si>
    <t>A.SO1.1.4</t>
  </si>
  <si>
    <t>A.SO1.1.4-01</t>
  </si>
  <si>
    <t>A.SO1.1.4-02</t>
  </si>
  <si>
    <t>A.SO1.1.4-03</t>
  </si>
  <si>
    <t>A.SO1.1.5</t>
  </si>
  <si>
    <t>A.SO1.1.5-01</t>
  </si>
  <si>
    <t>A.SO1.1.5-02</t>
  </si>
  <si>
    <t>A.SO1.1.6</t>
  </si>
  <si>
    <t>A.SO1.1.6-01</t>
  </si>
  <si>
    <t>A.SO1.1.6-02</t>
  </si>
  <si>
    <t>A.SO1.1.6-03</t>
  </si>
  <si>
    <t>A.SO1.1.7</t>
  </si>
  <si>
    <t>A.SO1.1.7-01</t>
  </si>
  <si>
    <t>A.SO1.1.7-02</t>
  </si>
  <si>
    <t>A.SO1.1.8</t>
  </si>
  <si>
    <t>A.SO1.1.8-01</t>
  </si>
  <si>
    <t>A.SO1.1.8-02</t>
  </si>
  <si>
    <t>A.SO1.2</t>
  </si>
  <si>
    <t>A.SO1.2.1</t>
  </si>
  <si>
    <t>A.SO1.2.1-01</t>
  </si>
  <si>
    <t>A.SO1.2.1-02</t>
  </si>
  <si>
    <t>A.SO1.2.2</t>
  </si>
  <si>
    <t>A.SO1.2.2-01</t>
  </si>
  <si>
    <t>A.SO1.2.2-02</t>
  </si>
  <si>
    <t>A.SO1.2.3</t>
  </si>
  <si>
    <t>A.SO1.2.3-01</t>
  </si>
  <si>
    <t>A.SO1.2.3-02</t>
  </si>
  <si>
    <t>A.SO1.3</t>
  </si>
  <si>
    <t>A.SO1.3.1</t>
  </si>
  <si>
    <t>A.SO1.3.1-01</t>
  </si>
  <si>
    <t>A.SO1.3.1-02</t>
  </si>
  <si>
    <t>A.SO2</t>
  </si>
  <si>
    <t>A.SO2.1</t>
  </si>
  <si>
    <t>A.SO2.1.1</t>
  </si>
  <si>
    <t>A.SO2.1.1-01</t>
  </si>
  <si>
    <t>A.SO2.1.1-02</t>
  </si>
  <si>
    <t>A.SO2.2</t>
  </si>
  <si>
    <t>A.SO2.2.1</t>
  </si>
  <si>
    <t>A.SO2.2.1-01</t>
  </si>
  <si>
    <t>A.SO2.2.1-02</t>
  </si>
  <si>
    <t>A.SO2.2.1-03</t>
  </si>
  <si>
    <t>A.SO2.2.2</t>
  </si>
  <si>
    <t>A.SO2.2.2-01</t>
  </si>
  <si>
    <t>A.SO2.2.2-02</t>
  </si>
  <si>
    <t>A.SO2.2.3</t>
  </si>
  <si>
    <t>A.SO2.2.3-01</t>
  </si>
  <si>
    <t>A.SO2.2.3-02</t>
  </si>
  <si>
    <t>A.SO2.2.3-03</t>
  </si>
  <si>
    <t>A.SO2.2.3-04</t>
  </si>
  <si>
    <t>A.SO2.2.4</t>
  </si>
  <si>
    <t>A.SO2.2.4-01</t>
  </si>
  <si>
    <t>A.SO2.2.4-02</t>
  </si>
  <si>
    <t>A.SO2.2.5</t>
  </si>
  <si>
    <t>A.SO2.2.5-01</t>
  </si>
  <si>
    <t>A.SO2.2.5-02</t>
  </si>
  <si>
    <t>A.SO2.2.5-03</t>
  </si>
  <si>
    <t>A.SO2.2.6</t>
  </si>
  <si>
    <t>A.SO2.2.6-01</t>
  </si>
  <si>
    <t>A.SO2.2.6-02</t>
  </si>
  <si>
    <t>A.SO2.3</t>
  </si>
  <si>
    <t>A.SO2.3.1</t>
  </si>
  <si>
    <t>A.SO2.3.1-01</t>
  </si>
  <si>
    <t>A.SO2.3.1-02</t>
  </si>
  <si>
    <t>A.SO2.3.2</t>
  </si>
  <si>
    <t>A.SO2.3.2-01</t>
  </si>
  <si>
    <t>A.SO2.3.2-02</t>
  </si>
  <si>
    <t>A.SO2.3.3</t>
  </si>
  <si>
    <t>A.SO2.3.3-01</t>
  </si>
  <si>
    <t>A.SO2.3.3-02</t>
  </si>
  <si>
    <t>A.SO2.3.3-03</t>
  </si>
  <si>
    <t>A.SO2.3.4</t>
  </si>
  <si>
    <t>A.SO2.3.4-01</t>
  </si>
  <si>
    <t>A.SO2.3.4-02</t>
  </si>
  <si>
    <t>A.SO3</t>
  </si>
  <si>
    <t>A.SO3.1</t>
  </si>
  <si>
    <t>A.SO3.1.1</t>
  </si>
  <si>
    <t>A.SO3.1.1-01</t>
  </si>
  <si>
    <t>A.SO3.1.1-02</t>
  </si>
  <si>
    <t>A.SO3.1.2</t>
  </si>
  <si>
    <t>A.SO3.1.2-01</t>
  </si>
  <si>
    <t>A.SO3.1.2-02</t>
  </si>
  <si>
    <t>A.SO3.1.3</t>
  </si>
  <si>
    <t>A.SO3.1.3-01</t>
  </si>
  <si>
    <t>A.SO3.1.3-02</t>
  </si>
  <si>
    <t>A.SO3.1.3-03</t>
  </si>
  <si>
    <t>A.SO3.1.3-04</t>
  </si>
  <si>
    <t>A.SO3.1.4</t>
  </si>
  <si>
    <t>A.SO3.1.4-01</t>
  </si>
  <si>
    <t>A.SO3.1.4-02</t>
  </si>
  <si>
    <t>A.SO3.1.5</t>
  </si>
  <si>
    <t>A.SO3.1.5-01</t>
  </si>
  <si>
    <t>A.SO3.1.5-02</t>
  </si>
  <si>
    <t>A.SO3.1.6</t>
  </si>
  <si>
    <t>A.SO3.1.6-01</t>
  </si>
  <si>
    <t>A.SO3.1.6-02</t>
  </si>
  <si>
    <t>A.SO3.2</t>
  </si>
  <si>
    <t>A.SO3.2.1</t>
  </si>
  <si>
    <t>A.SO3.2.1-01</t>
  </si>
  <si>
    <t>A.SO3.2.1-02</t>
  </si>
  <si>
    <t>A.SO3.2.2</t>
  </si>
  <si>
    <t>A.SO3.2.2-01</t>
  </si>
  <si>
    <t>A.SO3.2.2-02</t>
  </si>
  <si>
    <t>A.SO3.2.3</t>
  </si>
  <si>
    <t>A.SO3.2.3-01</t>
  </si>
  <si>
    <t>A.SO3.2.3-02</t>
  </si>
  <si>
    <t>A.SO3.2.4</t>
  </si>
  <si>
    <t>A.SO3.2.4-01</t>
  </si>
  <si>
    <t>A.SO3.2.4-02</t>
  </si>
  <si>
    <t>A.SO3.3</t>
  </si>
  <si>
    <t>A.SO3.3.1</t>
  </si>
  <si>
    <t>A.SO3.3.1-01</t>
  </si>
  <si>
    <t>A.SO3.3.1-02</t>
  </si>
  <si>
    <t>A.SO3.3.2</t>
  </si>
  <si>
    <t>A.SO3.3.2-01</t>
  </si>
  <si>
    <t>A.SO3.3.2-02</t>
  </si>
  <si>
    <t>A.SO3.3.3</t>
  </si>
  <si>
    <t>A.SO3.3.3-01</t>
  </si>
  <si>
    <t>A.SO3.3.3-02</t>
  </si>
  <si>
    <t>A.SO4</t>
  </si>
  <si>
    <t>A.SO4.1</t>
  </si>
  <si>
    <t>A.SO4.1.1</t>
  </si>
  <si>
    <t>A.SO4.1.1-01</t>
  </si>
  <si>
    <t>A.SO4.1.1-02</t>
  </si>
  <si>
    <t>A.TA1</t>
  </si>
  <si>
    <t>A.TA1.1</t>
  </si>
  <si>
    <t>A.TA1.1.1</t>
  </si>
  <si>
    <t>A.TA1.1.1-01</t>
  </si>
  <si>
    <t>A.TA1.1.1-02</t>
  </si>
  <si>
    <t>Sodelovanje z državami Zahodnega Balkana pri usposabljanju na področju tajnega delovanja</t>
  </si>
  <si>
    <t>&gt; Št.
&gt; Št.
&gt; Št.
&gt; Št.
&gt; Št.
&gt; Št.
&gt; Št.
&gt; Št.</t>
  </si>
  <si>
    <t>Usposabljanje za uporabo sodobnih telekomunikacijskih sistemov</t>
  </si>
  <si>
    <t>Število izvedenih delavnic (prostočasnih aktivnosti) za nastanjene tujce</t>
  </si>
  <si>
    <t>Specialistična usposabljanja za tajno delovanje - kibernetska kriminaliteta</t>
  </si>
  <si>
    <t>Operativno sodelovanje z državami Zahodnega Balkana na področju organizirane kriminalitete</t>
  </si>
  <si>
    <t>Nadgradnja strojne in programske opreme za potrebe SMPS</t>
  </si>
  <si>
    <t>Specialistična usposabljanja na področju digitalne forenzike</t>
  </si>
  <si>
    <t>Usposabljanja na področju kriminalistično obveščevalne dejavnosti</t>
  </si>
  <si>
    <t>Razpoložljivost komunikacijskega vmesnika SIS II (SIB) in s tem tudi slovenskega nacionalnega sistema SIS</t>
  </si>
  <si>
    <t>Izhodiščno stanje je stanje ob začetku projekta. Napredek se meri glede na to stanje.</t>
  </si>
  <si>
    <t>Pomoč pri nastanitvi in oskrbi prosilcev ob sprejemu</t>
  </si>
  <si>
    <t>Izboljšanje pogojev bivanja v Centru za tujce in in nadgradnja administrativnih postopkov</t>
  </si>
  <si>
    <t>Psihosocialna in zdravstvena oskrba tujcev</t>
  </si>
  <si>
    <t>Projekt je namenjen ozaveščanju žrtev kaznivih dejanj trgovine z ljudmi, spolne zlorabe otrok preko spleta in drugih kaznivih dejanj. Obsega pripravo in izdelavo (tiskanje, video produkcija) brošur, zloženk in preventivnih video posnetkov.</t>
  </si>
  <si>
    <t>Ozaveščanje žrtev kaznivih dejanj</t>
  </si>
  <si>
    <t>Spremljanje prisilnega vračanja</t>
  </si>
  <si>
    <t>Izobraževanje in usposabljanje osebja Centra za tujce</t>
  </si>
  <si>
    <t>Izvajanje projektov prostovoljnega vračanja in ponovnega vključevanja</t>
  </si>
  <si>
    <t>Sodelovanje z diplomatsko-konzularnimi predstavništvi</t>
  </si>
  <si>
    <t>Nakup opreme za odkrivanje ponarejenih dokumentov</t>
  </si>
  <si>
    <t>Jezikovni tečaji za zaposlene na konzularnih oddelkih</t>
  </si>
  <si>
    <t>Standardno konzularno usposabljanje</t>
  </si>
  <si>
    <t>A.SO2.2.3-05</t>
  </si>
  <si>
    <t>Premestitev [Relocation] prosilcev za mednarodno zaščito</t>
  </si>
  <si>
    <t>Projekt obsega premesitev 567 prosilcev za mednarodno zaščito v okviru evropskih shem za premestitev na podlagi Sklepa Sveta EU 2015/1523 s 14 septembera 2015 o premestitvi 40.000 oseb iz Italije in Grčije ter Sklepa Sveta EU 2015/1601 z 22 septembra 2015 o premestitvi 120.000 oseb iz Italije in Grčije. V okviru projekta je predvideno 100% povračilo iz sredstev EU v višini 6.000 EUR za vsako premeščeno osebo.</t>
  </si>
  <si>
    <t>&gt; C1 - Število prosilcev za mednarodno zaščito in/ali upravičencev do mednarodne zaščite, premeščenih iz ene države članice v drugo s podporo iz tega sklada</t>
  </si>
  <si>
    <t>Preselitev [Resettlement] oseb, ki potrebujejo mednarodno zaščito</t>
  </si>
  <si>
    <t>Projekt obsega preselitev 20 oseb, ki potrebujejo mednarodno zaščito, v okviru evropske sheme za preselitev na podlagi Sklepa Evropskega sveta z 20. julija 2015 o preselitvi 20.000 oseb. V okviru projekta je predvideno 100% povračilo iz sredstev EU v višini 10.000 EUR za vsako preseljeno osebo. Projekt se mora izvesti med 8.junijem 2015 in 8 decembrom 2017.</t>
  </si>
  <si>
    <t>MNZ</t>
  </si>
  <si>
    <t>Na tem nacionalnem cilju je planirano preveč!</t>
  </si>
  <si>
    <t>Načrtovani projekti presegajo finančne omejitve na ravni nacionalnega cilja (potrebno spremeniti nacionalni program)</t>
  </si>
  <si>
    <t>Projekt zajema napotitev policijskega atašeja v Republiko Srbijo, v Beograd, ter usmerjanje in spremljanje izvajanja njegovih aktivnosti. Policijski ataše bo opravljal naloge s področja dela policije, kar med drugim zajema tudi področje migracij ter boj proti ilegalnim migracijam. Policijski ataše bo v državi gostiteljici zastopal interese ministrstva za notranje zadeve Republike Slovenije in Policije ter predstavljal ministra in generalnega direktorja policije, spodbujal, pospeševal in krepil mednarodno policijsko sodelovanje, ugotavljal, zbiral, vrednotil, analiziral in posredoval informacije, ki so pomembne za delo ministrstva in policije, spremljal stanje javne varnosti v državi in regiji sprejema, ter opravljal druge naloge na podlagi odločitve namestnika GDP ali predstojnika. Projekt je delno (50%) financiran iz sredstev Sklada za notranjo varnost.</t>
  </si>
  <si>
    <t>&gt; 1
&gt; 1
&gt; 0
&gt; 36
&gt; 36
&gt; 36
&gt; 36</t>
  </si>
  <si>
    <t>Število vezano trenutno samo na IB.SO2.6.2-01</t>
  </si>
  <si>
    <t>Število vezano trenutno samo na IP.SO5.3.1-05</t>
  </si>
  <si>
    <t>Poroča se število udeležencev.
Na projektu IP.SO05.3.1-05 ej predvidenih 20.</t>
  </si>
  <si>
    <t>Prek javnega razpisa bo za izvedbo projekta izbrana nevladna organizacija ali mednarodna organizacija. Cilj projekta je promocija in izvajanje prostovoljnega vračanja in reintegracije tistih državljanov tretjih držav, ki morajo zapustiti Republiko Slovenijo.</t>
  </si>
  <si>
    <t>Pravno svetovanje tujcem v postopkih vračanja</t>
  </si>
  <si>
    <t>A.SO2.2.3-06</t>
  </si>
  <si>
    <t>Nudenje celostne obravnave trajno preseljenim osebam (resettlement)</t>
  </si>
  <si>
    <t>Projekt bo trajno preseljenim osebam zagotavljal nastanitev, ki jim omogoča samostojno bivanje, orientacijski program, kjer bodo spoznali okolje v katerem živijo ter pridobili osnove slovenskega jezika in pomoč pri vključevanju v slovensko družbo.</t>
  </si>
  <si>
    <t>&gt; 20
&gt; Št.
&gt; Št.
&gt; Št.
&gt; Št.
&gt; 1
&gt; 1
&gt; 1</t>
  </si>
  <si>
    <t>Izvedba medjske kampanje z namenom ozaveščanja širše slovenske javnosti o tematikah poveznih z migracijami in integracijo. Kampanja obravnava vsebinsko področje migracij in razvoj družbe.</t>
  </si>
  <si>
    <t>Vsi smo migranti</t>
  </si>
  <si>
    <t>Znesek presega razpoložljiva sredstva zaradi povečanih potreb. Ob reviziji nacionalnega programa bomo zneske uskladili s potrebami (ali s prerazporeditvijo ali pa z dodanimi alokacijami s strani Evropske komisije).</t>
  </si>
  <si>
    <t>Sprva predviden projekt "Vzpostavitev državne slike o razmerah na morju (radarska anena in infrastruktura)" se je že izvedel v okviru EBF in ISEC</t>
  </si>
  <si>
    <t>Projekt obsega 3 sklope aktivnosti:
(1) Organizacija in izvedba osnovnega usposabljanja za nadzornike državne meje (v letu 2015 je predvidena zaposlitev 152 NDM, potrebno jih je ustrezno usposobiti v skladu z verificiranim programom).
(2) Organizacija in izvedba specializiranih usposabljanj za nadzornike državne meje - posebna znanja (Policija opravlja usposabljanja za povečanje učinkovitosti mejnih kontrol na mejnih prehodih in celovitega varovanja zunanje meje (na kopnem, v zraku in na vodi). Glavni ukrepi (ali področja dejavnosti) zajemajo naslednje module: usposabljanje uslužbencev za odkrivanje ponarjenih dokumentov na BCP, usposabljanje uslužbenecev za odkrivanje ukradenih avtomobilov v BCP, usposabljanje za nadzor državne meje, usposabljanje za vodje / vodje izmen na BCP, usposabljanje mejne kontrole za izvajanje nadzora na BCP (morje, zrak, kopno), priprava analize tveganj, usposabljanje za nadzor državne meje iz helikopterja, nočni nadzor državne meje iz helikopterja).
(3) Naložbe, povezane z organizacijo in izvedbo posebnih usposabljanj mejnih straž - uporaba prevoznih sredstev (Policija izvaja usposabljanja za povečanje učinkovitosti mejnih kontrol na mejnih prehodih in celovitega varovanja zunanje meje (na kopnem, v zraku in na vodi) Glavni ukrepi (ali področja dejavnosti) zajemajo naslednje module: usposabljanje voznikov policijskih motorjev, ki varujejo schengensko mejo z motornimi kolesi, usposabljanje policistov za izvajanje nadzora in varovanja schengenske meje z uporabo vozil za vse terene, usposabljanje za voznike schengenskih avtobusov in pregled vozniških dovoljenje kategorije C).</t>
  </si>
  <si>
    <t>Združeni trije projekti (proračuni po letih so razvidni iz akcijskega načrta različica 1.0).</t>
  </si>
  <si>
    <t>Nakup ročnih termovizijskih naprav</t>
  </si>
  <si>
    <t>Nakup rentgenov za preglede pri nadzoru meje</t>
  </si>
  <si>
    <t>Projekt zajema nakup rentgenov, ki se uporabljajo na mejnih prehodih za odkrivanje eksplozivov, mamil in orožja, skritega v prtljagi.</t>
  </si>
  <si>
    <t>&gt; C2 - Število objektov za nadzor nad mejami (kontrole in nadzor) in sredstva, razvita ali izboljšana s pomočjo sklada
&gt; C2.2 - Izmed teh, število povečanja flote (zračne, kopenske, morske meje)
&gt; Število nabavljenih vozil za nadzor državne meje
&gt; Število odkritih ponarejenih dokumentov pri izvajanju mejne kontrole (spremlja se v okviru projekta IB.SO2.5.2-01)
&gt; Odstotek zamenjanih neprebojnih jopičev za policiste, ki izvajajo izravnalne ukrepe</t>
  </si>
  <si>
    <t>Projekt obsega tri sklope aktivnosti:
(1) Nabava patruljnih vozil policije (10 terenskih vozil, 60 patruljnih vozil civilne policije, 60 označenih policijskih patruljnih vozil). Cilj je opremljanje policijskih postaj za mejne kontrole z novimi policijskimi avtomobili in vzdrževanje ravni mobilnosti.
(2) Zamenjava opreme za nadzor državne meje (nabava detektorjev eksploziva in drog (126), naprav za preverjanje podatkov vozil (15), povečevalnih očal z različnimi svetlobnimi viri (400), rezervnih delov za žige mejne kontrole (4000) in detektorjev tihotapljenja (15)). Cilj je izboljšanje mejnih kontrol.
(3) Nabava zaščitne opreme (nabava zaščitne opreme za častnike pomorske policije (80), neprebojnih jopičev (250) in zaščitne opreme mejnih policistov). Cilj je, da se oprema uskladi z zakonskimi določbami o varnem delu v pristanišču in na ladjah.</t>
  </si>
  <si>
    <t>&gt; Št.
&gt; Št.
&gt; Št.
&gt; Št.
&gt; 100%</t>
  </si>
  <si>
    <t>Nabava opreme, potrebne za ohranitev schengenskih standardov</t>
  </si>
  <si>
    <t>Namen projekta je izboljšati in nadgraditi policijsko sodelovanje, usklajevanje in izmenjavo informacij ter kriminalistično obveščevalnih podatkov z Europolom in državami članicami EU pri odkrivanju in preiskovanju hudih in organiziranih oblik kriminalitete ter terorizma, ko je potreben skupen pristop držav članic</t>
  </si>
  <si>
    <t>Ukrep je spremenjen, Rim je nadomeščen s Haagom. Sprememba je usklajena z EK, sprememba nacionalnega programa ni potrebna.</t>
  </si>
  <si>
    <t>Prvotno je bila načrtovana napotitev v Rim, sprememba je usklajena z EK.</t>
  </si>
  <si>
    <t>Napotitev uradnika za zvezo v Europol</t>
  </si>
  <si>
    <t>&gt; Povečanje količine informacij, ki se posredujejo v Europolove analitične delovne datoteke oz. analitične dosjeje (AWF/FP) v primerjavi s podatki za leto 2013 (10%/leto)</t>
  </si>
  <si>
    <t>Poroča se število informacij ob zaključku projekta glede na situacijo ob začetku projekta, doseganje ciljne vrednosti pa se ocenjuje glede na predviden &amp; povečanja, tj. vsaj 10% letno). Kazalnik je vezan na več projektov, a se spremlja le v okviru projekta IP.SO5.2.2-01!</t>
  </si>
  <si>
    <t>&gt; C4 - Število projektov sodelovanja z drugimi državami članicami glede vključevanja državljanov tretjih držav, podprtih iz tega sklada (1)
&gt; C5 - Število projektov, podprtih iz tega sklada, namenjenih razvoju, spremljanju in ocenjevanju politik vključevanja v državah članicah (1)
&gt; Število javnih uslužbencev vključenih v programe sodelovanja med ustreznimi organi in organizacijami (vsaj 2)</t>
  </si>
  <si>
    <t>&gt; Št.
&gt; 5/leto</t>
  </si>
  <si>
    <t>Projekt bo zajemal obratovalne stroške Centra za tujce (stroški za hrano in druge potrebščine, ogrevanje, drugi stroški, povezani z vsakodnevnim življenjem priprtih državljanov tretjih držav v centru). Stroški se bodo financirali delno iz sklada AMIF na podlagi razdelitvenega ključa. Cilji projekta so:
 &gt; izboljšane življenjske razmere v Centru za tujce,
 &gt; izboljšanje kakovosti vseh storitev v Centru za tujce.</t>
  </si>
  <si>
    <t>&gt; Število obravnav oseb, pridržanih v Centru za tujce
&gt; Število izvedenih delavnic (prostočasnih aktivnosti) za nastanjene tujce</t>
  </si>
  <si>
    <t>&gt; C6 - Število projektov, podprtih iz tega sklada, namenjenih razvoju, spremljanju in vrednotenju politik vračanja v državah članicah
&gt; Število opravljenih storitev na področju prevajanja in tolmačenja (250/leto)</t>
  </si>
  <si>
    <t>&gt; C2 - Število povratnikov, ki so prejeli pomoč za ponovno vključevanje pred ali po vrnitvi, sofinancirano iz sklada
&gt; C3 - Število povratnikov, katerih vrnitev se je sofinancirala iz sklada – osebe, ki so se vrnile prostovoljno
&gt; Število državljanov tretjih držav, vključenih v programe "Assisted Voluntary Return and Reintegration" (100/leto)
&gt; Povečanje števila oseb, vključenih v programe "Assisted Voluntary Return and Reintegration Projects" glede na leto 2013 (30% povečanje v času programa)</t>
  </si>
  <si>
    <t>&gt; Odkrita stopnja napak v vizumskih postopkih (spremlja se v okviru projekta ISF-B.SO1.1.2-01)</t>
  </si>
  <si>
    <t>&gt; Povprečen čas trajanja vizumskega postopka (spremlja se v okviru projekta ISF-B.SO1.1.1-01)
&gt; Odkrita stopnja napak v vizumskih postopkih (spremlja se v okviru projekta ISF-B.SO1.1.2-01)</t>
  </si>
  <si>
    <t>&gt; Število odkritih ponarejenih dokumentov v vizumskih postopkih</t>
  </si>
  <si>
    <t>&gt; C1 - Število dejavnosti konzularnega sodelovanja, razvitih s pomočjo sklada
&gt; C1.1 - Izmed teh, število kolokacij (co-location)
&gt; C1.2 - Izmed teh, število skupnih centrov za sprejem vlog
&gt; C1.3 - Izmed teh, število predstavništev
&gt; C1.4 - Izmed teh, število drugih oblik konzularnega sodelovanja
&gt; C4.1 - Število konzulatov, odprtih ali razširjenih s sredstvi sklada, glede na celotno število konzulatov
&gt; C4.2 - Odstotek konzulatov, odprtih ali razširjenih s sredstvi sklada, glede na celotno število konzulatov
&gt; Število obravnavanih vizumskih vlog v imenu drugih držav članic Schengenskega območja</t>
  </si>
  <si>
    <t>&gt; 1
&gt; Št.
&gt; Št.
&gt; Št.
&gt; Št.
&gt; Št.
&gt; %
&gt; Št.</t>
  </si>
  <si>
    <t>&gt; C4.1 - Število konzulatov, odprtih ali razširjenih s sredstvi sklada, glede na celotno število konzulatov
&gt; C4.2 - Odstotek konzulatov, odprtih ali razširjenih s sredstvi sklada, glede na celotno število konzulatov
&gt; C4.3 - Število dejavnosti konzularnega sodelovanja, razvitih s sredstvi sklada kot del posebnega ukrepa za konzularno sodelovanje
&gt; C4.3.1 - Izmed teh, število kolokacij (co-location)
&gt; C4.3.2 - Izmed teh, število skupnih centrov za sprejem vlog
&gt; C4.3.3 - Izmed teh, število predstavništev
&gt; C4.3.4 - Izmed teh, število drugih oblik konzularnega sodelovanja
&gt; Število obravnavanih vizumskih vlog v imenu drugih držav članic Schengenskega območja</t>
  </si>
  <si>
    <t>&gt; Št.
&gt; %
&gt; 1
&gt; Št.
&gt; Št.
&gt; Št.
&gt; Št.
&gt; Št.</t>
  </si>
  <si>
    <t>&gt; C2 - Število objektov za nadzor nad mejami (kontrole in nadzor) in sredstva, razvita ali izboljšana s pomočjo sklada (85)
&gt; C2.2 - Izmed teh, število povečanja flote (zračne, kopenske, morske meje)
&gt; Število zamenjanih policijskih plovil (2)
&gt; Število članov posadke (cilj je zmanjšanje s 4 na 3)</t>
  </si>
  <si>
    <t>&gt; Št.
&gt; Št.
&gt; 2
&gt; 3</t>
  </si>
  <si>
    <t>&gt; C2 - Število objektov za nadzor nad mejami (kontrole in nadzor) in sredstva, razvita ali izboljšana s pomočjo sklada 
&gt; C2.2 - Izmed teh, število povečanja flote (zračne, kopenske, morske meje)
&gt; Število zamenjanih patruljnih vozil za izvajanje izravnalnih ukrepov</t>
  </si>
  <si>
    <t>&gt; 5 Prispevek Unije namenjen IT sistemom (operativno upravljanje VIS, SIS in novih IT sistemov, najem in prenova prostorov, komunikacijske infrastrukture in varnosti)
&gt; Razpoložljivost komunikacijskega vmesnika SIS II (SIB) in s tem tudi slovenskega nacionalnega sistema SIS</t>
  </si>
  <si>
    <t>&gt; 1
&gt; 1
&gt; €
&gt; €
&gt; Št.
&gt; Št.</t>
  </si>
  <si>
    <t>&gt; C1 - Število skupnih preiskovalnih ekip (JIT) in operativnih projektov Evropske multidisciplinarne platforme proti kriminalnim grožnjam (EMPACT), ki jih podpira sklad, vključno s sodelujočimi državami članicami in organi
&gt; C1.1 - Znotraj teh, število nosilcev
&gt; C1.2 - Znotraj teh, število partnerjev
&gt; C1.3 - Znotraj teh, število sodelujočih javnih organov
&gt; C1.4 - Znotraj teh, število sodelujočih agencij EU (Eurojust, Europol), če je ustrezno
&gt; Število mednarodnih policijskih preiskav, razen JIT-ov in EMPACT operativnih projektov
&gt; Število skupnih policijskih preiskav</t>
  </si>
  <si>
    <t>&gt; C4 - Število projektov, podprtih iz Sklada, za izboljšanje izmenjave informacij na področju kazenskega pregona, ki so povezani s podatkovnimi sistemi, zbirkami ali komunikacijskimi orodji Europola
&gt; C4.1 - Izmed teh, število na področju orodij za nalaganje podatkov
&gt; C4.2 - Izmed teh, število na področju razširitev dostopa do orodja SIENA
&gt; C4.3 - Izmed teh, število na področju izboljšanja priprave analitičnih delovnih datotek
&gt; C4.4 - Izmed teh, število na drugih področjih
&gt; Število izmenjanih informacij z Europolom in Interpolom, državami članicami EU in tretjimi državami
&gt; Povečanje količine informacij, ki se posredujejo v Europolove analitične delovne datoteke oz. analitične dosjeje (AWF/FP) v primerjavi s podatki za leto 2013 (10%/leto) (spremlja se le v okvirui projekta IP.SO5.2.2-01)
&gt; Število kosov nabavljene opreme
&gt; Vrednost nabavljene opreme</t>
  </si>
  <si>
    <t>&gt; 1
&gt; Št.
&gt; Št.
&gt; Št.
&gt; Št.
&gt; 90.000
&gt; 10%
&gt; 45
&gt; 54.600,00 €</t>
  </si>
  <si>
    <t>&gt; C2.1 - Število uslužbencev organov pregona, usposobljenih na področjih čezmejne narave s pomočjo sklada
&gt; C2.1.9 - Izmed teh, število za področje izmenjave informacij
&gt; C2.1.10 - Izmed teh, število za področje operativnega sodelovanja
&gt; C2.2 - Trajanje usposabljanja (izvedenega) o čezmejnih temah, za katero so bila uporabljena sredstva sklada
&gt; C2.2.9 - Znotraj tega, trajanje za področje izmenjave informacij
&gt; C2.2.10 - Znotraj tega, trajanje za področje operativnega sodelovanja
&gt; Število preiskovalcev, ki so vključeni v splošna in specialistična usposabljanja/izpopolnjevanja
&gt; Število usposabljanj</t>
  </si>
  <si>
    <t>&gt; C2.1 - Število uslužbencev organov pregona, usposobljenih na področjih čezmejne narave s pomočjo sklada
&gt; C2.1.10 - Izmed teh, število za področje operativnega sodelovanja
&gt; C2.2 - Trajanje usposabljanja (izvedenega) o čezmejnih temah, za katero so bila uporabljena sredstva sklada
&gt; C2.2.10 - Znotraj tega, trajanje za področje operativnega sodelovanja
&gt; Število preiskovalcev, ki so vključeni v splošna in specialistična usposabljanja/izpopolnjevanja
&gt; Število usposabljanj</t>
  </si>
  <si>
    <t>&gt; 20
&gt; 20
&gt; 2680
&gt; 2680
&gt; 20
&gt; 5</t>
  </si>
  <si>
    <t>&gt; Št.
&gt; Št.
&gt; Št.
&gt; Št.
&gt; Št.
&gt; Št.
&gt; Št.
&gt; Št.
&gt; Št.</t>
  </si>
  <si>
    <t>&gt; C2.1 - Število uslužbencev organov pregona, usposobljenih na področjih čezmejne narave s pomočjo sklada
&gt; C2.1.4 - Izmed teh, število za področje pranja denarja
&gt; C2.1.5 - Izmed teh, število za področje korupcije
&gt; C2.2 - Trajanje usposabljanja (izvedenega) o čezmejnih temah, za katero so bila uporabljena sredstva sklada
&gt; C2.2.4 - Znotraj tega, trajanje za področje pranja denarja
&gt; C2.2.5 - Znotraj tega, trajanje za področje korupcije
&gt; Število preiskovalcev, ki so vključeni v splošna in specialistična usposabljanja/izpopolnjevanja
&gt; Število usposabljanj
&gt; Število kosov nabavljene opreme
&gt; Vrednost nabavljene opreme</t>
  </si>
  <si>
    <t>&gt; Št.
&gt; Št.
&gt; Št.
&gt; Št.
&gt; Št.
&gt; Št.
&gt; Št.
&gt; €</t>
  </si>
  <si>
    <t>&gt; C2.1 - Število uslužbencev organov pregona, usposobljenih na področjih čezmejne narave s pomočjo sklada
&gt; C2.1.8 - Izmed teh, število za področje organiziranega kriminala
&gt; C2.2 - Trajanje usposabljanja (izvedenega) o čezmejnih temah, za katero so bila uporabljena sredstva sklada
&gt; C2.2.8 - Znotraj tega, trajanje za področje organiziranega kriminala
&gt; Število preiskovalcev, ki so vključeni v splošna in specialistična usposabljanja/izpopolnjevanja
&gt; Število usposabljanj</t>
  </si>
  <si>
    <t>&gt; Št.
&gt; Št.
&gt; Št.
&gt; Št.
&gt; Št.
&gt; Št.</t>
  </si>
  <si>
    <t xml:space="preserve">
&gt; C2.1 - Število uslužbencev organov pregona, usposobljenih na področjih čezmejne narave s pomočjo sklada
&gt; C2.1.9 - Izmed teh, število za področje izmenjave informacij
&gt; C2.1.10 - Izmed teh, število za področje operativnega sodelovanja
&gt; C2.2 - Trajanje usposabljanja (izvedenega) o čezmejnih temah, za katero so bila uporabljena sredstva sklada
&gt; C2.2.9 - Znotraj tega, trajanje za področje izmenjave informacij
&gt; C2.2.10 - Znotraj tega, trajanje za področje operativnega sodelovanja
&gt; Število preiskovalcev, ki so vključeni v splošna in specialistična usposabljanja/izpopolnjevanja
&gt; Število usposabljanj</t>
  </si>
  <si>
    <t xml:space="preserve">
&gt; Št.
&gt; Št.
&gt; Št.
&gt; Št.
&gt; Št.
&gt; Št.
&gt; Št.
&gt; Št.</t>
  </si>
  <si>
    <t xml:space="preserve">
&gt; C2.1 - Število uslužbencev organov pregona, usposobljenih na področjih čezmejne narave s pomočjo sklada
&gt; C2.1.7 - Izmed teh, število za področje računalniškega kriminala
&gt; C2.2 - Trajanje usposabljanja (izvedenega) o čezmejnih temah, za katero so bila uporabljena sredstva sklada
&gt; C2.2.7 - Znotraj tega, trajanje za področje računalniškega kriminala
&gt; Število preiskovalcev, ki so vključeni v splošna in specialistična usposabljanja/izpopolnjevanja
&gt; Število usposabljanj</t>
  </si>
  <si>
    <t xml:space="preserve">
&gt; C2.1 - Število uslužbencev organov pregona, usposobljenih na področjih čezmejne narave s pomočjo sklada
&gt; C2.1.1 - Izmed teh, število za področje terorizma, trgovine z ljudmi in spolnih zlorab žensk in otrok 
&gt; C2.2 - Trajanje usposabljanja (izvedenega) o čezmejnih temah, za katero so bila uporabljena sredstva sklada
&gt; C2.2.1 – Znotraj tega, trajanje za področje terorizma, trgovine z ljudmi in spolnih zlorab žensk in otrok
&gt; Število preiskovalcev, ki so vključeni v splošna in specialistična usposabljanja/izpopolnjevanja
&gt; Število usposabljanj</t>
  </si>
  <si>
    <t>&gt; C3.1 - Število projektov na področju preprečevanja kriminala
&gt; C3.1.1 - Izmed teh, število za področje terorizma, trgovine z ljudmi in spolnih zlorab žensk in otrok
&gt; C3.1.8 - Izmed teh, število za področje organiziranega kriminala
&gt; C3.2 - Finančna vrednost projektov na področju preprečevanja kriminala
&gt; C3.2.1 - Izmed teh, vrednost za področje terorizma, trgovine z ljudmi in spolnih zlorab žensk in otrok
&gt; C3.2.8 - Izmed teh, vrednost za področje organiziranega kriminala
&gt; Število izdelanih preventivnih gradiv</t>
  </si>
  <si>
    <t>&gt; C1 - Število orodij, ki so jih države članice s pomočjo sklada vzpostavile in/ali izpopolnile za olajšanje varstva kritične infrastrukture na vseh področjih gospodarstva (2 - ocena potrebnih znanj upravljavcev kritične infrastrukture in izdelava predloga programa usposabljanja na področju kriznega upravljanja in zaščite kritične infrastrukture za obdobje 2017-2020)
&gt; C2 - Število projektov, podprtih iz sklada, ki so povezani z oceno in upravljanjem tveganj na področju notranje varnosti
&gt; C3 - Število strokovnih srečanj, delavnic, seminarjev, konferenc, objav, spletnih mest in (spletnih) posvetov, organiziranih s pomočjo sklada
&gt; C3.1 - Izmed teh, število v zvezi z zaščito kritične infrastrukture
&gt; C3.2 – Izmed teh, število v zvezi z obvladovanjem tveganj in kriz</t>
  </si>
  <si>
    <t>&gt; (2)
&gt; (1)
&gt; (2)
&gt; (2)
&gt; (0)</t>
  </si>
  <si>
    <t>&gt; C3 - Število strokovnih srečanj, delavnic, seminarjev, konferenc, objav, spletnih mest in (spletnih) posvetov, organiziranih s pomočjo sklada
&gt; C3.1 - Izmed teh, število v zvezi z zaščito kritične infrastrukture
&gt; C3.2 – Izmed teh, število v zvezi z obvladovanjem tveganj in kriz
&gt; Število izdelkov projekta (3 - izdelava priročnika (1000 izvodov) in e-priročnika za psihosocialno pomoč žrtvam in reševalcem, izdelava dveh brošur psihosocialne pomoči žrtvam za različne ciljne skupine)
&gt; Število udeležencev (180 - najmanj 20 udeležencev na tečaj)</t>
  </si>
  <si>
    <t>&gt; (9)
&gt; (0)
&gt; (9)
&gt; (3)
&gt; (180)</t>
  </si>
  <si>
    <t>&gt; C2 - Število projektov, podprtih iz sklada, ki so povezani z oceno in upravljanjem tveganj na področju notranje varnosti
&gt; C3 - Število strokovnih srečanj, delavnic, seminarjev, konferenc, objav, spletnih mest in (spletnih) posvetov, organiziranih s pomočjo sklada
&gt; C3.1 - Izmed teh, število v zvezi z zaščito kritične infrastrukture
&gt; C3.2 – Izmed teh, število v zvezi z obvladovanjem tveganj in kriz
&gt; Število izdelkov projekta (3 - predlog praktične implementacije rešitev za nadgradnjo mehanizmov, predlog organiziranosti sistema KUV za upravljanje z večjimi družbenimi krizami in priročnik za akterje v nacionalno varnostnem sistemu)</t>
  </si>
  <si>
    <t>&gt; (1)
&gt; (0)
&gt; (1)
&gt; (3)
&gt; (3)</t>
  </si>
  <si>
    <t>&gt; C2 - Število projektov, podprtih iz sklada, ki so povezani z oceno in upravljanjem tveganj na področju notranje varnosti
&gt; C3 - Število strokovnih srečanj, delavnic, seminarjev, konferenc, objav, spletnih mest in (spletnih) posvetov, organiziranih s pomočjo sklada
&gt; C3.1 - Izmed teh, število v zvezi z zaščito kritične infrastrukture
&gt; C3.2 – Izmed teh, število v zvezi z obvladovanjem tveganj in kriz
&gt; Število izdelkov projekta (1 - varnostna politika zaščitenih omrežij)
&gt; Število identificiranih vrzeli v zavarovanem omrežju kriznega upravljanja na podlagi opravljenih varnostnih testov</t>
  </si>
  <si>
    <t>&gt; (1)
&gt; (2)
&gt; (1)
&gt; (1)
&gt; (1)
&gt; (1)</t>
  </si>
  <si>
    <t>Projekt obsega zamenjavo dotrajanih policijskih patruljnih čolnov za uspešno nadzorovanje morske meje z namenom pridobitve podatkov za državne slike o razmerah z uporabo navigacijskih sistemov in poročanjem o pomembnih dogodkih. S tem se bo tudi izboljšala učinkovitost pomorskega nadzora meje (manjše posadke na plovilu, manjša poraba goriva, izboljšanje v odzivnem času).</t>
  </si>
  <si>
    <t xml:space="preserve">Nabava policijskih patruljnih čolnov za nadzorovanje morske meje </t>
  </si>
  <si>
    <t>Projekt obsega nadaljnji razvoj centrov za policijsko sodelovanje z vlaganjem v infrastrukturo, IT in programsko opremo, ki se uporablja izključno za naloge, povezane z upravljanjem meje ali na podlagi ključa za dodelitev sorazmernega s temi nalogami. Projekt bo zagotovil, da bodo PCC prostori funkcionalno opremljeni za delo ter da bodo imeli upravljavci na voljo ustrezno IT in potrebno programsko opremo. Cilj projekta je zagotoviti enak nivo operativnih zmogljivosti obeh PCC, kot tudi uvajanje novih tehnologij za izmenjavo informacij.
Pojasnilo glede odstopanja od minimalne skupne vrednosti projekta: projekt je vsebinsko zaključena celota in ga ni možno povezovati z drugimi vsebinami. Centra sta že vzpostavljena, zato so stroški projekta minimalni.</t>
  </si>
  <si>
    <t>Nadaljnji razvoj centrov za policijsko sodelovanje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</si>
</sst>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6" formatCode="#,##0.00\ &quot;€&quot;"/>
    <numFmt numFmtId="167" formatCode="#,##0.00[$₮-450]"/>
  </numFmts>
  <fonts count="35" x14ac:knownFonts="1">
    <font>
      <sz val="10"/>
      <name val="Arial"/>
      <charset val="238"/>
    </font>
    <font>
      <sz val="10"/>
      <name val="Arial"/>
      <charset val="238"/>
    </font>
    <font>
      <sz val="8"/>
      <name val="Arial"/>
      <family val="2"/>
      <charset val="238"/>
    </font>
    <font>
      <b/>
      <sz val="10"/>
      <color indexed="9"/>
      <name val="Arial"/>
      <family val="2"/>
      <charset val="238"/>
    </font>
    <font>
      <sz val="10"/>
      <color indexed="9"/>
      <name val="Arial"/>
      <family val="2"/>
      <charset val="238"/>
    </font>
    <font>
      <b/>
      <sz val="10"/>
      <color indexed="55"/>
      <name val="Arial"/>
      <family val="2"/>
      <charset val="238"/>
    </font>
    <font>
      <sz val="10"/>
      <color indexed="55"/>
      <name val="Arial"/>
      <family val="2"/>
      <charset val="238"/>
    </font>
    <font>
      <sz val="10"/>
      <color indexed="12"/>
      <name val="Arial"/>
      <family val="2"/>
      <charset val="238"/>
    </font>
    <font>
      <i/>
      <sz val="10"/>
      <name val="Arial"/>
      <family val="2"/>
      <charset val="238"/>
    </font>
    <font>
      <i/>
      <sz val="10"/>
      <color indexed="55"/>
      <name val="Arial"/>
      <family val="2"/>
      <charset val="238"/>
    </font>
    <font>
      <sz val="10"/>
      <name val="Arial"/>
      <family val="2"/>
      <charset val="238"/>
    </font>
    <font>
      <i/>
      <sz val="10"/>
      <color indexed="9"/>
      <name val="Arial"/>
      <family val="2"/>
      <charset val="238"/>
    </font>
    <font>
      <sz val="10"/>
      <color indexed="12"/>
      <name val="Arial"/>
      <family val="2"/>
      <charset val="238"/>
    </font>
    <font>
      <sz val="10"/>
      <color indexed="10"/>
      <name val="Arial"/>
      <family val="2"/>
      <charset val="238"/>
    </font>
    <font>
      <i/>
      <sz val="10"/>
      <color indexed="10"/>
      <name val="Arial"/>
      <family val="2"/>
      <charset val="238"/>
    </font>
    <font>
      <sz val="10"/>
      <color indexed="12"/>
      <name val="Arial"/>
      <family val="2"/>
      <charset val="238"/>
    </font>
    <font>
      <i/>
      <sz val="10"/>
      <color indexed="12"/>
      <name val="Arial"/>
      <family val="2"/>
      <charset val="238"/>
    </font>
    <font>
      <sz val="10"/>
      <color indexed="10"/>
      <name val="Arial"/>
      <family val="2"/>
      <charset val="238"/>
    </font>
    <font>
      <sz val="10"/>
      <color indexed="10"/>
      <name val="Arial"/>
      <family val="2"/>
      <charset val="238"/>
    </font>
    <font>
      <i/>
      <sz val="10"/>
      <color indexed="10"/>
      <name val="Arial"/>
      <family val="2"/>
      <charset val="238"/>
    </font>
    <font>
      <sz val="10"/>
      <color indexed="10"/>
      <name val="Arial"/>
      <family val="2"/>
      <charset val="238"/>
    </font>
    <font>
      <sz val="10"/>
      <color indexed="12"/>
      <name val="Arial"/>
      <family val="2"/>
      <charset val="238"/>
    </font>
    <font>
      <b/>
      <sz val="11"/>
      <color indexed="8"/>
      <name val="Calibri"/>
      <family val="2"/>
      <charset val="238"/>
    </font>
    <font>
      <sz val="10"/>
      <color indexed="12"/>
      <name val="Arial"/>
      <family val="2"/>
      <charset val="238"/>
    </font>
    <font>
      <sz val="10"/>
      <color indexed="17"/>
      <name val="Arial"/>
      <family val="2"/>
      <charset val="238"/>
    </font>
    <font>
      <sz val="10"/>
      <color indexed="23"/>
      <name val="Arial"/>
      <family val="2"/>
      <charset val="238"/>
    </font>
    <font>
      <i/>
      <sz val="10"/>
      <color indexed="23"/>
      <name val="Arial"/>
      <family val="2"/>
      <charset val="238"/>
    </font>
    <font>
      <sz val="10"/>
      <color indexed="10"/>
      <name val="Arial"/>
      <family val="2"/>
      <charset val="238"/>
    </font>
    <font>
      <i/>
      <sz val="10"/>
      <color indexed="10"/>
      <name val="Arial"/>
      <family val="2"/>
      <charset val="238"/>
    </font>
    <font>
      <b/>
      <sz val="10"/>
      <color indexed="9"/>
      <name val="Arial"/>
      <family val="2"/>
      <charset val="238"/>
    </font>
    <font>
      <i/>
      <sz val="10"/>
      <color indexed="12"/>
      <name val="Arial"/>
      <family val="2"/>
      <charset val="238"/>
    </font>
    <font>
      <sz val="8"/>
      <name val="Arial"/>
      <family val="2"/>
      <charset val="238"/>
    </font>
    <font>
      <sz val="11"/>
      <color theme="1"/>
      <name val="Calibri"/>
      <family val="2"/>
      <charset val="238"/>
      <scheme val="minor"/>
    </font>
    <font>
      <sz val="10"/>
      <color rgb="FFFF0000"/>
      <name val="Arial"/>
      <family val="2"/>
      <charset val="238"/>
    </font>
    <font>
      <sz val="10"/>
      <color rgb="FF0000FF"/>
      <name val="Arial"/>
      <family val="2"/>
      <charset val="238"/>
    </font>
  </fonts>
  <fills count="15">
    <fill>
      <patternFill patternType="none"/>
    </fill>
    <fill>
      <patternFill patternType="gray125"/>
    </fill>
    <fill>
      <patternFill patternType="solid">
        <fgColor indexed="21"/>
        <bgColor indexed="64"/>
      </patternFill>
    </fill>
    <fill>
      <patternFill patternType="solid">
        <fgColor indexed="18"/>
        <bgColor indexed="64"/>
      </patternFill>
    </fill>
    <fill>
      <patternFill patternType="solid">
        <fgColor indexed="49"/>
        <bgColor indexed="64"/>
      </patternFill>
    </fill>
    <fill>
      <patternFill patternType="solid">
        <fgColor indexed="41"/>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17"/>
        <bgColor indexed="64"/>
      </patternFill>
    </fill>
    <fill>
      <patternFill patternType="solid">
        <fgColor indexed="57"/>
        <bgColor indexed="64"/>
      </patternFill>
    </fill>
    <fill>
      <patternFill patternType="solid">
        <fgColor indexed="42"/>
        <bgColor indexed="64"/>
      </patternFill>
    </fill>
    <fill>
      <patternFill patternType="solid">
        <fgColor indexed="27"/>
        <bgColor indexed="64"/>
      </patternFill>
    </fill>
    <fill>
      <patternFill patternType="solid">
        <fgColor indexed="1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2" fillId="0" borderId="0"/>
  </cellStyleXfs>
  <cellXfs count="315">
    <xf numFmtId="0" fontId="0" fillId="0" borderId="0" xfId="0"/>
    <xf numFmtId="0" fontId="0" fillId="0" borderId="0" xfId="0" applyAlignment="1">
      <alignment wrapText="1"/>
    </xf>
    <xf numFmtId="0" fontId="0" fillId="2" borderId="0" xfId="0" applyFill="1" applyAlignment="1">
      <alignment wrapText="1"/>
    </xf>
    <xf numFmtId="0" fontId="3" fillId="3" borderId="0" xfId="0" applyFont="1" applyFill="1" applyAlignment="1">
      <alignment horizontal="center" wrapText="1"/>
    </xf>
    <xf numFmtId="0" fontId="0" fillId="2" borderId="0" xfId="0" applyFill="1" applyAlignment="1">
      <alignment horizontal="center" wrapText="1"/>
    </xf>
    <xf numFmtId="0" fontId="0" fillId="0" borderId="0" xfId="0" applyAlignment="1">
      <alignment horizontal="center" wrapText="1"/>
    </xf>
    <xf numFmtId="0" fontId="1" fillId="0" borderId="0" xfId="0" applyFont="1" applyAlignment="1">
      <alignment wrapText="1"/>
    </xf>
    <xf numFmtId="0" fontId="8" fillId="4" borderId="0" xfId="0" applyFont="1" applyFill="1" applyAlignment="1">
      <alignment wrapText="1"/>
    </xf>
    <xf numFmtId="0" fontId="8" fillId="4" borderId="0" xfId="0" applyFont="1" applyFill="1" applyAlignment="1">
      <alignment horizontal="center" wrapText="1"/>
    </xf>
    <xf numFmtId="0" fontId="8" fillId="5" borderId="0" xfId="0" applyFont="1" applyFill="1" applyAlignment="1">
      <alignment wrapText="1"/>
    </xf>
    <xf numFmtId="0" fontId="8" fillId="5" borderId="0" xfId="0" applyFont="1" applyFill="1" applyAlignment="1">
      <alignment horizontal="center" wrapText="1"/>
    </xf>
    <xf numFmtId="166" fontId="8" fillId="4" borderId="0" xfId="0" applyNumberFormat="1" applyFont="1" applyFill="1" applyAlignment="1">
      <alignment horizontal="right" wrapText="1"/>
    </xf>
    <xf numFmtId="166" fontId="9" fillId="4" borderId="0" xfId="0" applyNumberFormat="1" applyFont="1" applyFill="1" applyAlignment="1">
      <alignment horizontal="right" wrapText="1"/>
    </xf>
    <xf numFmtId="166" fontId="8" fillId="5" borderId="0" xfId="0" applyNumberFormat="1" applyFont="1" applyFill="1" applyAlignment="1">
      <alignment horizontal="right" wrapText="1"/>
    </xf>
    <xf numFmtId="0" fontId="0" fillId="0" borderId="0" xfId="0" applyFill="1" applyAlignment="1">
      <alignment wrapText="1"/>
    </xf>
    <xf numFmtId="0" fontId="0" fillId="0" borderId="0" xfId="0" applyFill="1" applyAlignment="1">
      <alignment horizontal="center" wrapText="1"/>
    </xf>
    <xf numFmtId="0" fontId="0" fillId="6" borderId="0" xfId="0" applyFill="1" applyAlignment="1">
      <alignment wrapText="1"/>
    </xf>
    <xf numFmtId="0" fontId="0" fillId="6" borderId="0" xfId="0" applyFill="1" applyAlignment="1">
      <alignment horizontal="center" wrapText="1"/>
    </xf>
    <xf numFmtId="0" fontId="10" fillId="6" borderId="0" xfId="0" applyFont="1" applyFill="1" applyAlignment="1">
      <alignment wrapText="1"/>
    </xf>
    <xf numFmtId="0" fontId="10" fillId="6" borderId="0" xfId="0" applyFont="1" applyFill="1" applyAlignment="1">
      <alignment horizontal="center" wrapText="1"/>
    </xf>
    <xf numFmtId="0" fontId="10" fillId="2" borderId="0" xfId="0" applyFont="1" applyFill="1" applyAlignment="1">
      <alignment wrapText="1"/>
    </xf>
    <xf numFmtId="0" fontId="10" fillId="2" borderId="0" xfId="0" applyFont="1" applyFill="1" applyAlignment="1">
      <alignment horizontal="center" wrapText="1"/>
    </xf>
    <xf numFmtId="166" fontId="0" fillId="6" borderId="0" xfId="0" applyNumberFormat="1" applyFill="1" applyAlignment="1">
      <alignment horizontal="right" wrapText="1"/>
    </xf>
    <xf numFmtId="166" fontId="6" fillId="6" borderId="0" xfId="0" applyNumberFormat="1" applyFont="1" applyFill="1" applyAlignment="1">
      <alignment horizontal="right" wrapText="1"/>
    </xf>
    <xf numFmtId="0" fontId="8" fillId="7" borderId="0" xfId="0" applyFont="1" applyFill="1" applyAlignment="1">
      <alignment wrapText="1"/>
    </xf>
    <xf numFmtId="0" fontId="8" fillId="7" borderId="0" xfId="0" applyFont="1" applyFill="1" applyAlignment="1">
      <alignment horizontal="center" wrapText="1"/>
    </xf>
    <xf numFmtId="166" fontId="8" fillId="7" borderId="0" xfId="0" applyNumberFormat="1" applyFont="1" applyFill="1" applyAlignment="1">
      <alignment horizontal="right" wrapText="1"/>
    </xf>
    <xf numFmtId="166" fontId="9" fillId="7" borderId="0" xfId="0" applyNumberFormat="1" applyFont="1" applyFill="1" applyAlignment="1">
      <alignment horizontal="right" wrapText="1"/>
    </xf>
    <xf numFmtId="0" fontId="8" fillId="8" borderId="0" xfId="0" applyFont="1" applyFill="1" applyAlignment="1">
      <alignment wrapText="1"/>
    </xf>
    <xf numFmtId="0" fontId="8" fillId="8" borderId="0" xfId="0" applyFont="1" applyFill="1" applyAlignment="1">
      <alignment horizontal="center" wrapText="1"/>
    </xf>
    <xf numFmtId="166" fontId="8" fillId="8" borderId="0" xfId="0" applyNumberFormat="1" applyFont="1" applyFill="1" applyAlignment="1">
      <alignment horizontal="right" wrapText="1"/>
    </xf>
    <xf numFmtId="0" fontId="8" fillId="8" borderId="0" xfId="0" applyFont="1" applyFill="1" applyAlignment="1">
      <alignment horizontal="left" wrapText="1"/>
    </xf>
    <xf numFmtId="166" fontId="0" fillId="0" borderId="0" xfId="0" applyNumberFormat="1" applyAlignment="1">
      <alignment horizontal="right" wrapText="1"/>
    </xf>
    <xf numFmtId="166" fontId="6" fillId="0" borderId="0" xfId="0" applyNumberFormat="1" applyFont="1" applyAlignment="1">
      <alignment horizontal="right" wrapText="1"/>
    </xf>
    <xf numFmtId="166" fontId="0" fillId="0" borderId="0" xfId="0" applyNumberFormat="1" applyFill="1" applyAlignment="1">
      <alignment horizontal="right" wrapText="1"/>
    </xf>
    <xf numFmtId="166" fontId="6" fillId="0" borderId="0" xfId="0" applyNumberFormat="1" applyFont="1" applyFill="1" applyAlignment="1">
      <alignment horizontal="right" wrapText="1"/>
    </xf>
    <xf numFmtId="0" fontId="10" fillId="9" borderId="0" xfId="0" applyFont="1" applyFill="1" applyAlignment="1">
      <alignment wrapText="1"/>
    </xf>
    <xf numFmtId="0" fontId="10" fillId="9" borderId="0" xfId="0" applyFont="1" applyFill="1" applyAlignment="1">
      <alignment horizontal="center" wrapText="1"/>
    </xf>
    <xf numFmtId="0" fontId="0" fillId="9" borderId="0" xfId="0" applyFill="1" applyAlignment="1">
      <alignment wrapText="1"/>
    </xf>
    <xf numFmtId="0" fontId="0" fillId="9" borderId="0" xfId="0" applyFill="1" applyAlignment="1">
      <alignment horizontal="center" wrapText="1"/>
    </xf>
    <xf numFmtId="166" fontId="0" fillId="9" borderId="0" xfId="0" applyNumberFormat="1" applyFill="1" applyAlignment="1">
      <alignment horizontal="right" wrapText="1"/>
    </xf>
    <xf numFmtId="166" fontId="6" fillId="9" borderId="0" xfId="0" applyNumberFormat="1" applyFont="1" applyFill="1" applyAlignment="1">
      <alignment horizontal="right" wrapText="1"/>
    </xf>
    <xf numFmtId="0" fontId="8" fillId="10" borderId="0" xfId="0" applyFont="1" applyFill="1" applyAlignment="1">
      <alignment wrapText="1"/>
    </xf>
    <xf numFmtId="0" fontId="8" fillId="10" borderId="0" xfId="0" applyFont="1" applyFill="1" applyAlignment="1">
      <alignment horizontal="center" wrapText="1"/>
    </xf>
    <xf numFmtId="166" fontId="8" fillId="10" borderId="0" xfId="0" applyNumberFormat="1" applyFont="1" applyFill="1" applyAlignment="1">
      <alignment horizontal="right" wrapText="1"/>
    </xf>
    <xf numFmtId="166" fontId="9" fillId="10" borderId="0" xfId="0" applyNumberFormat="1" applyFont="1" applyFill="1" applyAlignment="1">
      <alignment horizontal="right" wrapText="1"/>
    </xf>
    <xf numFmtId="0" fontId="8" fillId="10" borderId="0" xfId="0" applyFont="1" applyFill="1" applyAlignment="1">
      <alignment horizontal="left" wrapText="1"/>
    </xf>
    <xf numFmtId="0" fontId="8" fillId="11" borderId="0" xfId="0" applyFont="1" applyFill="1" applyAlignment="1">
      <alignment wrapText="1"/>
    </xf>
    <xf numFmtId="0" fontId="8" fillId="11" borderId="0" xfId="0" applyFont="1" applyFill="1" applyAlignment="1">
      <alignment horizontal="center" wrapText="1"/>
    </xf>
    <xf numFmtId="166" fontId="8" fillId="11" borderId="0" xfId="0" applyNumberFormat="1" applyFont="1" applyFill="1" applyAlignment="1">
      <alignment horizontal="right" wrapText="1"/>
    </xf>
    <xf numFmtId="166" fontId="0" fillId="2" borderId="0" xfId="0" applyNumberFormat="1" applyFill="1" applyAlignment="1">
      <alignment horizontal="right" wrapText="1"/>
    </xf>
    <xf numFmtId="166" fontId="6" fillId="2" borderId="0" xfId="0" applyNumberFormat="1" applyFont="1" applyFill="1" applyAlignment="1">
      <alignment horizontal="right" wrapText="1"/>
    </xf>
    <xf numFmtId="166" fontId="10" fillId="2" borderId="0" xfId="0" applyNumberFormat="1" applyFont="1" applyFill="1" applyAlignment="1">
      <alignment horizontal="right" wrapText="1"/>
    </xf>
    <xf numFmtId="0" fontId="8" fillId="7" borderId="0" xfId="0" applyFont="1" applyFill="1" applyAlignment="1">
      <alignment horizontal="left" wrapText="1"/>
    </xf>
    <xf numFmtId="166" fontId="10" fillId="6" borderId="0" xfId="0" applyNumberFormat="1" applyFont="1" applyFill="1" applyAlignment="1">
      <alignment horizontal="right" wrapText="1"/>
    </xf>
    <xf numFmtId="10" fontId="3" fillId="3" borderId="0" xfId="0" applyNumberFormat="1" applyFont="1" applyFill="1" applyAlignment="1">
      <alignment horizontal="center" wrapText="1"/>
    </xf>
    <xf numFmtId="10" fontId="0" fillId="2" borderId="0" xfId="0" applyNumberFormat="1" applyFill="1" applyAlignment="1">
      <alignment horizontal="center" wrapText="1"/>
    </xf>
    <xf numFmtId="10" fontId="8" fillId="5" borderId="0" xfId="0" applyNumberFormat="1" applyFont="1" applyFill="1" applyAlignment="1">
      <alignment horizontal="center" wrapText="1"/>
    </xf>
    <xf numFmtId="10" fontId="0" fillId="0" borderId="0" xfId="0" applyNumberFormat="1" applyAlignment="1">
      <alignment horizontal="center" wrapText="1"/>
    </xf>
    <xf numFmtId="10" fontId="0" fillId="0" borderId="0" xfId="0" applyNumberFormat="1" applyFill="1" applyAlignment="1">
      <alignment horizontal="center" wrapText="1"/>
    </xf>
    <xf numFmtId="10" fontId="8" fillId="4" borderId="0" xfId="0" applyNumberFormat="1" applyFont="1" applyFill="1" applyAlignment="1">
      <alignment horizontal="center" wrapText="1"/>
    </xf>
    <xf numFmtId="10" fontId="0" fillId="6" borderId="0" xfId="0" applyNumberFormat="1" applyFill="1" applyAlignment="1">
      <alignment horizontal="center" wrapText="1"/>
    </xf>
    <xf numFmtId="10" fontId="8" fillId="8" borderId="0" xfId="0" applyNumberFormat="1" applyFont="1" applyFill="1" applyAlignment="1">
      <alignment horizontal="center" wrapText="1"/>
    </xf>
    <xf numFmtId="10" fontId="8" fillId="7" borderId="0" xfId="0" applyNumberFormat="1" applyFont="1" applyFill="1" applyAlignment="1">
      <alignment horizontal="center" wrapText="1"/>
    </xf>
    <xf numFmtId="10" fontId="0" fillId="9" borderId="0" xfId="0" applyNumberFormat="1" applyFill="1" applyAlignment="1">
      <alignment horizontal="center" wrapText="1"/>
    </xf>
    <xf numFmtId="10" fontId="8" fillId="11" borderId="0" xfId="0" applyNumberFormat="1" applyFont="1" applyFill="1" applyAlignment="1">
      <alignment horizontal="center" wrapText="1"/>
    </xf>
    <xf numFmtId="10" fontId="8" fillId="10" borderId="0" xfId="0" applyNumberFormat="1" applyFont="1" applyFill="1" applyAlignment="1">
      <alignment horizontal="center" wrapText="1"/>
    </xf>
    <xf numFmtId="10" fontId="10" fillId="2" borderId="0" xfId="0" applyNumberFormat="1" applyFont="1" applyFill="1" applyAlignment="1">
      <alignment horizontal="center" wrapText="1"/>
    </xf>
    <xf numFmtId="10" fontId="10" fillId="6" borderId="0" xfId="0" applyNumberFormat="1" applyFont="1" applyFill="1" applyAlignment="1">
      <alignment horizontal="center" wrapText="1"/>
    </xf>
    <xf numFmtId="10" fontId="10" fillId="9" borderId="0" xfId="0" applyNumberFormat="1" applyFont="1" applyFill="1" applyAlignment="1">
      <alignment horizontal="center" wrapText="1"/>
    </xf>
    <xf numFmtId="166" fontId="10" fillId="9" borderId="0" xfId="0" applyNumberFormat="1" applyFont="1" applyFill="1" applyAlignment="1">
      <alignment horizontal="right" wrapText="1"/>
    </xf>
    <xf numFmtId="166" fontId="11" fillId="2" borderId="0" xfId="0" applyNumberFormat="1" applyFont="1" applyFill="1" applyAlignment="1">
      <alignment horizontal="center" wrapText="1"/>
    </xf>
    <xf numFmtId="166" fontId="4" fillId="2" borderId="0" xfId="0" applyNumberFormat="1" applyFont="1" applyFill="1" applyAlignment="1">
      <alignment horizontal="center" wrapText="1"/>
    </xf>
    <xf numFmtId="166" fontId="11" fillId="6" borderId="0" xfId="0" applyNumberFormat="1" applyFont="1" applyFill="1" applyAlignment="1">
      <alignment horizontal="center" wrapText="1"/>
    </xf>
    <xf numFmtId="166" fontId="11" fillId="9" borderId="0" xfId="0" applyNumberFormat="1" applyFont="1" applyFill="1" applyAlignment="1">
      <alignment horizontal="center" wrapText="1"/>
    </xf>
    <xf numFmtId="166" fontId="1" fillId="0" borderId="0" xfId="0" applyNumberFormat="1" applyFont="1" applyAlignment="1">
      <alignment horizontal="right" wrapText="1"/>
    </xf>
    <xf numFmtId="166" fontId="4" fillId="6" borderId="0" xfId="0" applyNumberFormat="1" applyFont="1" applyFill="1" applyAlignment="1">
      <alignment horizontal="right" wrapText="1"/>
    </xf>
    <xf numFmtId="166" fontId="4" fillId="9" borderId="0" xfId="0" applyNumberFormat="1" applyFont="1" applyFill="1" applyAlignment="1">
      <alignment horizontal="right" wrapText="1"/>
    </xf>
    <xf numFmtId="0" fontId="3" fillId="3" borderId="0" xfId="0" applyNumberFormat="1" applyFont="1" applyFill="1" applyAlignment="1">
      <alignment horizontal="center" wrapText="1"/>
    </xf>
    <xf numFmtId="0" fontId="5" fillId="3" borderId="0" xfId="0" applyNumberFormat="1" applyFont="1" applyFill="1" applyAlignment="1">
      <alignment horizontal="center" wrapText="1"/>
    </xf>
    <xf numFmtId="0" fontId="7" fillId="0" borderId="0" xfId="0" applyFont="1" applyAlignment="1" applyProtection="1">
      <alignment wrapText="1"/>
      <protection locked="0"/>
    </xf>
    <xf numFmtId="0" fontId="7" fillId="0" borderId="0" xfId="0" applyFont="1" applyAlignment="1" applyProtection="1">
      <alignment horizontal="center" wrapText="1"/>
      <protection locked="0"/>
    </xf>
    <xf numFmtId="10" fontId="7" fillId="0" borderId="0" xfId="0" applyNumberFormat="1" applyFont="1" applyAlignment="1" applyProtection="1">
      <alignment horizontal="center" wrapText="1"/>
      <protection locked="0"/>
    </xf>
    <xf numFmtId="166" fontId="7" fillId="0" borderId="0" xfId="0" applyNumberFormat="1" applyFont="1" applyAlignment="1" applyProtection="1">
      <alignment horizontal="right" wrapText="1"/>
      <protection locked="0"/>
    </xf>
    <xf numFmtId="0" fontId="7" fillId="0" borderId="0" xfId="0" applyFont="1" applyFill="1" applyAlignment="1" applyProtection="1">
      <alignment wrapText="1"/>
      <protection locked="0"/>
    </xf>
    <xf numFmtId="0" fontId="7" fillId="0" borderId="0" xfId="0" applyFont="1" applyFill="1" applyAlignment="1" applyProtection="1">
      <alignment horizontal="center" wrapText="1"/>
      <protection locked="0"/>
    </xf>
    <xf numFmtId="10" fontId="7" fillId="0" borderId="0" xfId="0" applyNumberFormat="1" applyFont="1" applyFill="1" applyAlignment="1" applyProtection="1">
      <alignment horizontal="center" wrapText="1"/>
      <protection locked="0"/>
    </xf>
    <xf numFmtId="166" fontId="7" fillId="0" borderId="0" xfId="0" applyNumberFormat="1" applyFont="1" applyFill="1" applyAlignment="1" applyProtection="1">
      <alignment horizontal="right" wrapText="1"/>
      <protection locked="0"/>
    </xf>
    <xf numFmtId="0" fontId="8" fillId="4" borderId="0" xfId="0" applyFont="1" applyFill="1" applyAlignment="1">
      <alignment horizontal="left" wrapText="1"/>
    </xf>
    <xf numFmtId="0" fontId="0" fillId="0" borderId="0" xfId="0" applyFill="1" applyAlignment="1">
      <alignment horizontal="left" wrapText="1"/>
    </xf>
    <xf numFmtId="0" fontId="7" fillId="0" borderId="0" xfId="0" applyFont="1" applyFill="1" applyAlignment="1" applyProtection="1">
      <alignment horizontal="left" wrapText="1"/>
      <protection locked="0"/>
    </xf>
    <xf numFmtId="10" fontId="11" fillId="2" borderId="0" xfId="0" applyNumberFormat="1" applyFont="1" applyFill="1" applyAlignment="1">
      <alignment horizontal="center" wrapText="1"/>
    </xf>
    <xf numFmtId="10" fontId="11" fillId="6" borderId="0" xfId="0" applyNumberFormat="1" applyFont="1" applyFill="1" applyAlignment="1">
      <alignment horizontal="center" wrapText="1"/>
    </xf>
    <xf numFmtId="0" fontId="10" fillId="0" borderId="0" xfId="0" applyFont="1" applyAlignment="1">
      <alignment wrapText="1"/>
    </xf>
    <xf numFmtId="0" fontId="12" fillId="0" borderId="0" xfId="0" applyFont="1" applyAlignment="1" applyProtection="1">
      <alignment horizontal="center" wrapText="1"/>
      <protection locked="0"/>
    </xf>
    <xf numFmtId="0" fontId="10" fillId="0" borderId="0" xfId="0" applyFont="1" applyFill="1" applyAlignment="1">
      <alignment wrapText="1"/>
    </xf>
    <xf numFmtId="166" fontId="15" fillId="0" borderId="0" xfId="0" applyNumberFormat="1" applyFont="1" applyAlignment="1" applyProtection="1">
      <alignment horizontal="right" wrapText="1"/>
      <protection locked="0"/>
    </xf>
    <xf numFmtId="0" fontId="7" fillId="0" borderId="0" xfId="0" applyFont="1" applyAlignment="1">
      <alignment wrapText="1"/>
    </xf>
    <xf numFmtId="166" fontId="7" fillId="0" borderId="0" xfId="0" applyNumberFormat="1" applyFont="1" applyFill="1" applyAlignment="1" applyProtection="1">
      <alignment horizontal="right" wrapText="1"/>
    </xf>
    <xf numFmtId="166" fontId="7" fillId="0" borderId="0" xfId="0" applyNumberFormat="1" applyFont="1" applyFill="1" applyAlignment="1" applyProtection="1">
      <alignment wrapText="1"/>
    </xf>
    <xf numFmtId="166" fontId="7" fillId="0" borderId="0" xfId="0" applyNumberFormat="1" applyFont="1" applyBorder="1" applyAlignment="1">
      <alignment horizontal="right" wrapText="1"/>
    </xf>
    <xf numFmtId="0" fontId="7" fillId="0" borderId="0" xfId="0" applyNumberFormat="1" applyFont="1" applyFill="1" applyAlignment="1" applyProtection="1">
      <alignment wrapText="1"/>
      <protection locked="0"/>
    </xf>
    <xf numFmtId="166" fontId="7" fillId="0" borderId="0" xfId="0" applyNumberFormat="1" applyFont="1" applyAlignment="1" applyProtection="1">
      <alignment horizontal="right" wrapText="1"/>
    </xf>
    <xf numFmtId="0" fontId="7" fillId="0" borderId="0" xfId="0" applyNumberFormat="1" applyFont="1" applyAlignment="1" applyProtection="1">
      <alignment wrapText="1"/>
      <protection locked="0"/>
    </xf>
    <xf numFmtId="10" fontId="10" fillId="0" borderId="0" xfId="0" applyNumberFormat="1" applyFont="1" applyFill="1" applyAlignment="1">
      <alignment horizontal="center" wrapText="1"/>
    </xf>
    <xf numFmtId="166" fontId="14" fillId="8" borderId="0" xfId="0" applyNumberFormat="1" applyFont="1" applyFill="1" applyAlignment="1">
      <alignment horizontal="right" wrapText="1"/>
    </xf>
    <xf numFmtId="0" fontId="16" fillId="7" borderId="0" xfId="0" applyFont="1" applyFill="1" applyAlignment="1">
      <alignment horizontal="left" wrapText="1"/>
    </xf>
    <xf numFmtId="0" fontId="7" fillId="0" borderId="0" xfId="0" applyFont="1" applyFill="1" applyAlignment="1">
      <alignment horizontal="left" wrapText="1"/>
    </xf>
    <xf numFmtId="0" fontId="10" fillId="0" borderId="0" xfId="0" applyFont="1" applyFill="1" applyAlignment="1">
      <alignment horizontal="center" wrapText="1"/>
    </xf>
    <xf numFmtId="166" fontId="10" fillId="0" borderId="0" xfId="0" applyNumberFormat="1" applyFont="1" applyAlignment="1">
      <alignment horizontal="right" wrapText="1"/>
    </xf>
    <xf numFmtId="166" fontId="19" fillId="5" borderId="0" xfId="0" applyNumberFormat="1" applyFont="1" applyFill="1" applyAlignment="1">
      <alignment horizontal="right" wrapText="1"/>
    </xf>
    <xf numFmtId="0" fontId="7" fillId="0" borderId="0" xfId="0" applyFont="1" applyAlignment="1" applyProtection="1">
      <alignment horizontal="left" wrapText="1"/>
      <protection locked="0"/>
    </xf>
    <xf numFmtId="0" fontId="10" fillId="2" borderId="0" xfId="0" applyFont="1" applyFill="1" applyAlignment="1">
      <alignment horizontal="left" wrapText="1"/>
    </xf>
    <xf numFmtId="0" fontId="0" fillId="2" borderId="0" xfId="0" applyFill="1" applyAlignment="1">
      <alignment horizontal="left" wrapText="1"/>
    </xf>
    <xf numFmtId="0" fontId="8" fillId="5" borderId="0" xfId="0" applyFont="1" applyFill="1" applyAlignment="1">
      <alignment horizontal="left" wrapText="1"/>
    </xf>
    <xf numFmtId="0" fontId="0" fillId="0" borderId="0" xfId="0" applyAlignment="1">
      <alignment horizontal="left" wrapText="1"/>
    </xf>
    <xf numFmtId="0" fontId="10" fillId="6" borderId="0" xfId="0" applyFont="1" applyFill="1" applyAlignment="1">
      <alignment horizontal="left" wrapText="1"/>
    </xf>
    <xf numFmtId="0" fontId="0" fillId="6" borderId="0" xfId="0" applyFill="1" applyAlignment="1">
      <alignment horizontal="left" wrapText="1"/>
    </xf>
    <xf numFmtId="0" fontId="10" fillId="0" borderId="0" xfId="0" applyFont="1" applyFill="1" applyAlignment="1">
      <alignment horizontal="left" wrapText="1"/>
    </xf>
    <xf numFmtId="0" fontId="10" fillId="9" borderId="0" xfId="0" applyFont="1" applyFill="1" applyAlignment="1">
      <alignment horizontal="left" wrapText="1"/>
    </xf>
    <xf numFmtId="0" fontId="0" fillId="9" borderId="0" xfId="0" applyFill="1" applyAlignment="1">
      <alignment horizontal="left" wrapText="1"/>
    </xf>
    <xf numFmtId="0" fontId="8" fillId="11" borderId="0" xfId="0" applyFont="1" applyFill="1" applyAlignment="1">
      <alignment horizontal="left" wrapText="1"/>
    </xf>
    <xf numFmtId="49" fontId="3" fillId="3" borderId="0" xfId="0" applyNumberFormat="1" applyFont="1" applyFill="1" applyAlignment="1">
      <alignment horizontal="center" wrapText="1"/>
    </xf>
    <xf numFmtId="49" fontId="10" fillId="2" borderId="0" xfId="0" applyNumberFormat="1" applyFont="1" applyFill="1" applyAlignment="1">
      <alignment wrapText="1"/>
    </xf>
    <xf numFmtId="49" fontId="8" fillId="5" borderId="0" xfId="0" applyNumberFormat="1" applyFont="1" applyFill="1" applyAlignment="1">
      <alignment horizontal="center" wrapText="1"/>
    </xf>
    <xf numFmtId="49" fontId="0" fillId="0" borderId="0" xfId="0" applyNumberFormat="1" applyAlignment="1">
      <alignment horizontal="center" wrapText="1"/>
    </xf>
    <xf numFmtId="49" fontId="7" fillId="0" borderId="0" xfId="0" applyNumberFormat="1" applyFont="1" applyAlignment="1" applyProtection="1">
      <alignment wrapText="1"/>
      <protection locked="0"/>
    </xf>
    <xf numFmtId="49" fontId="0" fillId="0" borderId="0" xfId="0" applyNumberFormat="1" applyFill="1" applyAlignment="1">
      <alignment horizontal="center" wrapText="1"/>
    </xf>
    <xf numFmtId="49" fontId="8" fillId="4" borderId="0" xfId="0" applyNumberFormat="1" applyFont="1" applyFill="1" applyAlignment="1">
      <alignment horizontal="left" wrapText="1"/>
    </xf>
    <xf numFmtId="49" fontId="8" fillId="4" borderId="0" xfId="0" applyNumberFormat="1" applyFont="1" applyFill="1" applyAlignment="1">
      <alignment horizontal="center" wrapText="1"/>
    </xf>
    <xf numFmtId="49" fontId="10" fillId="6" borderId="0" xfId="0" applyNumberFormat="1" applyFont="1" applyFill="1" applyAlignment="1">
      <alignment wrapText="1"/>
    </xf>
    <xf numFmtId="49" fontId="0" fillId="6" borderId="0" xfId="0" applyNumberFormat="1" applyFill="1" applyAlignment="1">
      <alignment horizontal="center" wrapText="1"/>
    </xf>
    <xf numFmtId="49" fontId="8" fillId="7" borderId="0" xfId="0" applyNumberFormat="1" applyFont="1" applyFill="1" applyAlignment="1">
      <alignment wrapText="1"/>
    </xf>
    <xf numFmtId="49" fontId="8" fillId="8" borderId="0" xfId="0" applyNumberFormat="1" applyFont="1" applyFill="1" applyAlignment="1">
      <alignment horizontal="center" wrapText="1"/>
    </xf>
    <xf numFmtId="49" fontId="7" fillId="0" borderId="0" xfId="0" applyNumberFormat="1" applyFont="1" applyFill="1" applyAlignment="1" applyProtection="1">
      <alignment wrapText="1"/>
      <protection locked="0"/>
    </xf>
    <xf numFmtId="49" fontId="0" fillId="0" borderId="0" xfId="0" applyNumberFormat="1" applyAlignment="1">
      <alignment wrapText="1"/>
    </xf>
    <xf numFmtId="49" fontId="8" fillId="7" borderId="0" xfId="0" applyNumberFormat="1" applyFont="1" applyFill="1" applyAlignment="1">
      <alignment horizontal="center" wrapText="1"/>
    </xf>
    <xf numFmtId="49" fontId="10" fillId="0" borderId="0" xfId="0" applyNumberFormat="1" applyFont="1" applyFill="1" applyAlignment="1">
      <alignment horizontal="center" wrapText="1"/>
    </xf>
    <xf numFmtId="49" fontId="10" fillId="9" borderId="0" xfId="0" applyNumberFormat="1" applyFont="1" applyFill="1" applyAlignment="1">
      <alignment wrapText="1"/>
    </xf>
    <xf numFmtId="49" fontId="0" fillId="9" borderId="0" xfId="0" applyNumberFormat="1" applyFill="1" applyAlignment="1">
      <alignment horizontal="center" wrapText="1"/>
    </xf>
    <xf numFmtId="49" fontId="8" fillId="10" borderId="0" xfId="0" applyNumberFormat="1" applyFont="1" applyFill="1" applyAlignment="1">
      <alignment horizontal="left" wrapText="1"/>
    </xf>
    <xf numFmtId="49" fontId="8" fillId="11" borderId="0" xfId="0" applyNumberFormat="1" applyFont="1" applyFill="1" applyAlignment="1">
      <alignment horizontal="center" wrapText="1"/>
    </xf>
    <xf numFmtId="49" fontId="8" fillId="10" borderId="0" xfId="0" applyNumberFormat="1" applyFont="1" applyFill="1" applyAlignment="1">
      <alignment horizontal="center" wrapText="1"/>
    </xf>
    <xf numFmtId="49" fontId="0" fillId="0" borderId="0" xfId="0" applyNumberFormat="1" applyFill="1" applyAlignment="1">
      <alignment wrapText="1"/>
    </xf>
    <xf numFmtId="0" fontId="10" fillId="2" borderId="0" xfId="0" applyNumberFormat="1" applyFont="1" applyFill="1" applyAlignment="1">
      <alignment wrapText="1"/>
    </xf>
    <xf numFmtId="0" fontId="8" fillId="4" borderId="0" xfId="0" applyNumberFormat="1" applyFont="1" applyFill="1" applyAlignment="1">
      <alignment wrapText="1"/>
    </xf>
    <xf numFmtId="0" fontId="8" fillId="5" borderId="0" xfId="0" applyNumberFormat="1" applyFont="1" applyFill="1" applyAlignment="1">
      <alignment wrapText="1"/>
    </xf>
    <xf numFmtId="0" fontId="0" fillId="0" borderId="0" xfId="0" applyNumberFormat="1" applyAlignment="1">
      <alignment horizontal="center" wrapText="1"/>
    </xf>
    <xf numFmtId="0" fontId="0" fillId="0" borderId="0" xfId="0" applyNumberFormat="1" applyFill="1" applyAlignment="1">
      <alignment horizontal="center" wrapText="1"/>
    </xf>
    <xf numFmtId="0" fontId="8" fillId="4" borderId="0" xfId="0" applyNumberFormat="1" applyFont="1" applyFill="1" applyAlignment="1">
      <alignment horizontal="left" wrapText="1"/>
    </xf>
    <xf numFmtId="0" fontId="8" fillId="4" borderId="0" xfId="0" applyNumberFormat="1" applyFont="1" applyFill="1" applyAlignment="1">
      <alignment horizontal="center" wrapText="1"/>
    </xf>
    <xf numFmtId="0" fontId="10" fillId="6" borderId="0" xfId="0" applyNumberFormat="1" applyFont="1" applyFill="1" applyAlignment="1">
      <alignment wrapText="1"/>
    </xf>
    <xf numFmtId="0" fontId="8" fillId="7" borderId="0" xfId="0" applyNumberFormat="1" applyFont="1" applyFill="1" applyAlignment="1">
      <alignment wrapText="1"/>
    </xf>
    <xf numFmtId="0" fontId="8" fillId="8" borderId="0" xfId="0" applyNumberFormat="1" applyFont="1" applyFill="1" applyAlignment="1">
      <alignment wrapText="1"/>
    </xf>
    <xf numFmtId="0" fontId="8" fillId="8" borderId="0" xfId="0" applyNumberFormat="1" applyFont="1" applyFill="1" applyAlignment="1">
      <alignment horizontal="left" wrapText="1"/>
    </xf>
    <xf numFmtId="0" fontId="8" fillId="7" borderId="0" xfId="0" applyNumberFormat="1" applyFont="1" applyFill="1" applyAlignment="1">
      <alignment horizontal="left" wrapText="1"/>
    </xf>
    <xf numFmtId="0" fontId="17" fillId="0" borderId="0" xfId="0" applyNumberFormat="1" applyFont="1" applyFill="1" applyAlignment="1">
      <alignment horizontal="left" wrapText="1"/>
    </xf>
    <xf numFmtId="0" fontId="13" fillId="0" borderId="0" xfId="0" applyNumberFormat="1" applyFont="1" applyFill="1" applyAlignment="1" applyProtection="1">
      <alignment wrapText="1"/>
      <protection locked="0"/>
    </xf>
    <xf numFmtId="0" fontId="0" fillId="0" borderId="0" xfId="0" applyNumberFormat="1" applyAlignment="1">
      <alignment wrapText="1"/>
    </xf>
    <xf numFmtId="0" fontId="17" fillId="0" borderId="0" xfId="0" applyNumberFormat="1" applyFont="1" applyFill="1" applyAlignment="1">
      <alignment wrapText="1"/>
    </xf>
    <xf numFmtId="0" fontId="8" fillId="7" borderId="0" xfId="0" applyNumberFormat="1" applyFont="1" applyFill="1" applyAlignment="1">
      <alignment horizontal="center" wrapText="1"/>
    </xf>
    <xf numFmtId="0" fontId="7" fillId="0" borderId="0" xfId="0" applyNumberFormat="1" applyFont="1" applyFill="1" applyAlignment="1" applyProtection="1">
      <alignment horizontal="center" wrapText="1"/>
      <protection locked="0"/>
    </xf>
    <xf numFmtId="0" fontId="10" fillId="0" borderId="0" xfId="0" applyNumberFormat="1" applyFont="1" applyFill="1" applyAlignment="1">
      <alignment horizontal="center" wrapText="1"/>
    </xf>
    <xf numFmtId="0" fontId="10" fillId="9" borderId="0" xfId="0" applyNumberFormat="1" applyFont="1" applyFill="1" applyAlignment="1">
      <alignment wrapText="1"/>
    </xf>
    <xf numFmtId="0" fontId="8" fillId="10" borderId="0" xfId="0" applyNumberFormat="1" applyFont="1" applyFill="1" applyAlignment="1">
      <alignment wrapText="1"/>
    </xf>
    <xf numFmtId="0" fontId="8" fillId="11" borderId="0" xfId="0" applyNumberFormat="1" applyFont="1" applyFill="1" applyAlignment="1">
      <alignment wrapText="1"/>
    </xf>
    <xf numFmtId="0" fontId="8" fillId="10" borderId="0" xfId="0" applyNumberFormat="1" applyFont="1" applyFill="1" applyAlignment="1">
      <alignment horizontal="center" wrapText="1"/>
    </xf>
    <xf numFmtId="0" fontId="0" fillId="0" borderId="0" xfId="0" applyNumberFormat="1" applyFill="1" applyAlignment="1">
      <alignment wrapText="1"/>
    </xf>
    <xf numFmtId="166" fontId="19" fillId="11" borderId="0" xfId="0" applyNumberFormat="1" applyFont="1" applyFill="1" applyAlignment="1">
      <alignment horizontal="right" wrapText="1"/>
    </xf>
    <xf numFmtId="0" fontId="20" fillId="0" borderId="0" xfId="0" applyFont="1" applyFill="1" applyAlignment="1">
      <alignment wrapText="1"/>
    </xf>
    <xf numFmtId="49" fontId="8" fillId="7" borderId="0" xfId="0" applyNumberFormat="1" applyFont="1" applyFill="1" applyAlignment="1">
      <alignment horizontal="left" wrapText="1"/>
    </xf>
    <xf numFmtId="0" fontId="21" fillId="0" borderId="0" xfId="0" applyFont="1" applyFill="1" applyAlignment="1">
      <alignment wrapText="1"/>
    </xf>
    <xf numFmtId="0" fontId="21" fillId="0" borderId="0" xfId="0" applyFont="1" applyFill="1" applyAlignment="1">
      <alignment horizontal="center" wrapText="1"/>
    </xf>
    <xf numFmtId="0" fontId="21" fillId="0" borderId="0" xfId="0" applyNumberFormat="1" applyFont="1" applyFill="1" applyAlignment="1">
      <alignment horizontal="center" wrapText="1"/>
    </xf>
    <xf numFmtId="49" fontId="21" fillId="0" borderId="0" xfId="0" applyNumberFormat="1" applyFont="1" applyFill="1" applyAlignment="1">
      <alignment horizontal="center" wrapText="1"/>
    </xf>
    <xf numFmtId="0" fontId="21" fillId="0" borderId="0" xfId="0" applyFont="1" applyFill="1" applyAlignment="1">
      <alignment horizontal="left" wrapText="1"/>
    </xf>
    <xf numFmtId="10" fontId="21" fillId="0" borderId="0" xfId="0" applyNumberFormat="1" applyFont="1" applyFill="1" applyAlignment="1">
      <alignment horizontal="center" wrapText="1"/>
    </xf>
    <xf numFmtId="166" fontId="21" fillId="0" borderId="0" xfId="0" applyNumberFormat="1" applyFont="1" applyFill="1" applyAlignment="1">
      <alignment horizontal="right" wrapText="1"/>
    </xf>
    <xf numFmtId="166" fontId="10" fillId="0" borderId="0" xfId="0" applyNumberFormat="1" applyFont="1" applyFill="1" applyAlignment="1">
      <alignment horizontal="right" wrapText="1"/>
    </xf>
    <xf numFmtId="0" fontId="16" fillId="8" borderId="0" xfId="0" applyFont="1" applyFill="1" applyAlignment="1">
      <alignment horizontal="left" wrapText="1"/>
    </xf>
    <xf numFmtId="0" fontId="21" fillId="0" borderId="0" xfId="0" applyNumberFormat="1" applyFont="1" applyFill="1" applyAlignment="1">
      <alignment horizontal="left" wrapText="1"/>
    </xf>
    <xf numFmtId="49" fontId="7" fillId="0" borderId="0" xfId="0" applyNumberFormat="1" applyFont="1" applyFill="1" applyAlignment="1">
      <alignment horizontal="center" wrapText="1"/>
    </xf>
    <xf numFmtId="0" fontId="8" fillId="12" borderId="0" xfId="0" applyFont="1" applyFill="1" applyAlignment="1">
      <alignment wrapText="1"/>
    </xf>
    <xf numFmtId="0" fontId="8" fillId="12" borderId="0" xfId="0" applyFont="1" applyFill="1" applyAlignment="1">
      <alignment horizontal="center" wrapText="1"/>
    </xf>
    <xf numFmtId="0" fontId="8" fillId="12" borderId="0" xfId="0" applyFont="1" applyFill="1" applyAlignment="1">
      <alignment horizontal="left" wrapText="1"/>
    </xf>
    <xf numFmtId="10" fontId="8" fillId="12" borderId="0" xfId="0" applyNumberFormat="1" applyFont="1" applyFill="1" applyAlignment="1">
      <alignment horizontal="center" wrapText="1"/>
    </xf>
    <xf numFmtId="166" fontId="8" fillId="12" borderId="0" xfId="0" applyNumberFormat="1" applyFont="1" applyFill="1" applyAlignment="1">
      <alignment horizontal="right" wrapText="1"/>
    </xf>
    <xf numFmtId="0" fontId="10" fillId="0" borderId="0" xfId="0" applyFont="1" applyAlignment="1">
      <alignment horizontal="left" wrapText="1"/>
    </xf>
    <xf numFmtId="0" fontId="10" fillId="0" borderId="0" xfId="0" applyFont="1" applyAlignment="1" applyProtection="1">
      <alignment wrapText="1"/>
      <protection locked="0"/>
    </xf>
    <xf numFmtId="0" fontId="0" fillId="0" borderId="0" xfId="0" applyFont="1" applyFill="1" applyAlignment="1">
      <alignment wrapText="1"/>
    </xf>
    <xf numFmtId="0" fontId="1" fillId="0" borderId="0" xfId="0" applyFont="1" applyFill="1" applyAlignment="1">
      <alignment wrapText="1"/>
    </xf>
    <xf numFmtId="0" fontId="10" fillId="0" borderId="0" xfId="0" applyFont="1" applyFill="1" applyAlignment="1" applyProtection="1">
      <alignment wrapText="1"/>
      <protection locked="0"/>
    </xf>
    <xf numFmtId="0" fontId="10" fillId="0" borderId="0" xfId="0" applyNumberFormat="1" applyFont="1" applyFill="1" applyAlignment="1">
      <alignment horizontal="left" wrapText="1"/>
    </xf>
    <xf numFmtId="49" fontId="10" fillId="0" borderId="0" xfId="0" applyNumberFormat="1" applyFont="1" applyFill="1" applyAlignment="1" applyProtection="1">
      <alignment horizontal="center" wrapText="1"/>
      <protection locked="0"/>
    </xf>
    <xf numFmtId="0" fontId="23" fillId="0" borderId="0" xfId="0" applyFont="1" applyFill="1" applyAlignment="1">
      <alignment wrapText="1"/>
    </xf>
    <xf numFmtId="0" fontId="23" fillId="0" borderId="0" xfId="0" applyFont="1" applyFill="1" applyAlignment="1" applyProtection="1">
      <alignment wrapText="1"/>
      <protection locked="0"/>
    </xf>
    <xf numFmtId="0" fontId="4" fillId="3" borderId="0" xfId="0" applyFont="1" applyFill="1" applyAlignment="1">
      <alignment horizontal="center" wrapText="1"/>
    </xf>
    <xf numFmtId="0" fontId="1" fillId="0" borderId="0" xfId="0" applyFont="1" applyAlignment="1">
      <alignment horizontal="center" wrapText="1"/>
    </xf>
    <xf numFmtId="0" fontId="10" fillId="0" borderId="0" xfId="0" applyFont="1" applyAlignment="1">
      <alignment horizontal="center" wrapText="1"/>
    </xf>
    <xf numFmtId="0" fontId="4" fillId="3" borderId="0" xfId="0" applyNumberFormat="1" applyFont="1" applyFill="1" applyAlignment="1">
      <alignment horizontal="center" wrapText="1"/>
    </xf>
    <xf numFmtId="0" fontId="10" fillId="2" borderId="0" xfId="0" applyNumberFormat="1" applyFont="1" applyFill="1" applyAlignment="1">
      <alignment horizontal="center" wrapText="1"/>
    </xf>
    <xf numFmtId="0" fontId="0" fillId="2" borderId="0" xfId="0" applyNumberFormat="1" applyFill="1" applyAlignment="1">
      <alignment horizontal="center" wrapText="1"/>
    </xf>
    <xf numFmtId="0" fontId="8" fillId="5" borderId="0" xfId="0" applyNumberFormat="1" applyFont="1" applyFill="1" applyAlignment="1">
      <alignment horizontal="center" wrapText="1"/>
    </xf>
    <xf numFmtId="0" fontId="7" fillId="0" borderId="0" xfId="0" applyNumberFormat="1" applyFont="1" applyAlignment="1" applyProtection="1">
      <alignment horizontal="center" wrapText="1"/>
      <protection locked="0"/>
    </xf>
    <xf numFmtId="0" fontId="1" fillId="0" borderId="0" xfId="0" applyNumberFormat="1" applyFont="1" applyAlignment="1">
      <alignment horizontal="center" wrapText="1"/>
    </xf>
    <xf numFmtId="0" fontId="8" fillId="12" borderId="0" xfId="0" applyNumberFormat="1" applyFont="1" applyFill="1" applyAlignment="1">
      <alignment horizontal="center" wrapText="1"/>
    </xf>
    <xf numFmtId="0" fontId="10" fillId="6" borderId="0" xfId="0" applyNumberFormat="1" applyFont="1" applyFill="1" applyAlignment="1">
      <alignment horizontal="center" wrapText="1"/>
    </xf>
    <xf numFmtId="0" fontId="0" fillId="6" borderId="0" xfId="0" applyNumberFormat="1" applyFill="1" applyAlignment="1">
      <alignment horizontal="center" wrapText="1"/>
    </xf>
    <xf numFmtId="0" fontId="8" fillId="8" borderId="0" xfId="0" applyNumberFormat="1" applyFont="1" applyFill="1" applyAlignment="1">
      <alignment horizontal="center" wrapText="1"/>
    </xf>
    <xf numFmtId="0" fontId="10" fillId="0" borderId="0" xfId="0" applyNumberFormat="1" applyFont="1" applyAlignment="1">
      <alignment horizontal="center" wrapText="1"/>
    </xf>
    <xf numFmtId="0" fontId="10" fillId="9" borderId="0" xfId="0" applyNumberFormat="1" applyFont="1" applyFill="1" applyAlignment="1">
      <alignment horizontal="center" wrapText="1"/>
    </xf>
    <xf numFmtId="0" fontId="0" fillId="9" borderId="0" xfId="0" applyNumberFormat="1" applyFill="1" applyAlignment="1">
      <alignment horizontal="center" wrapText="1"/>
    </xf>
    <xf numFmtId="0" fontId="8" fillId="11" borderId="0" xfId="0" applyNumberFormat="1" applyFont="1" applyFill="1" applyAlignment="1">
      <alignment horizontal="center" wrapText="1"/>
    </xf>
    <xf numFmtId="0" fontId="24" fillId="0" borderId="0" xfId="0" applyFont="1" applyFill="1" applyAlignment="1" applyProtection="1">
      <alignment wrapText="1"/>
      <protection locked="0"/>
    </xf>
    <xf numFmtId="49" fontId="0" fillId="2" borderId="0" xfId="0" applyNumberFormat="1" applyFill="1" applyAlignment="1">
      <alignment horizontal="center" wrapText="1"/>
    </xf>
    <xf numFmtId="49" fontId="24" fillId="0" borderId="0" xfId="0" applyNumberFormat="1" applyFont="1" applyAlignment="1" applyProtection="1">
      <alignment wrapText="1"/>
      <protection locked="0"/>
    </xf>
    <xf numFmtId="0" fontId="32" fillId="0" borderId="1" xfId="1" applyFill="1" applyBorder="1" applyAlignment="1">
      <alignment horizontal="center" wrapText="1"/>
    </xf>
    <xf numFmtId="0" fontId="32" fillId="0" borderId="1" xfId="1" applyFill="1" applyBorder="1" applyAlignment="1">
      <alignment wrapText="1"/>
    </xf>
    <xf numFmtId="0" fontId="32" fillId="0" borderId="0" xfId="1" applyFill="1" applyAlignment="1">
      <alignment wrapText="1"/>
    </xf>
    <xf numFmtId="0" fontId="22" fillId="0" borderId="1" xfId="1" applyFont="1" applyFill="1" applyBorder="1" applyAlignment="1">
      <alignment horizontal="center" wrapText="1"/>
    </xf>
    <xf numFmtId="0" fontId="22" fillId="0" borderId="0" xfId="1" applyFont="1" applyFill="1" applyAlignment="1">
      <alignment horizontal="center" wrapText="1"/>
    </xf>
    <xf numFmtId="9" fontId="32" fillId="0" borderId="1" xfId="1" applyNumberFormat="1" applyFill="1" applyBorder="1" applyAlignment="1">
      <alignment horizontal="center" wrapText="1"/>
    </xf>
    <xf numFmtId="166" fontId="25" fillId="2" borderId="0" xfId="0" applyNumberFormat="1" applyFont="1" applyFill="1" applyAlignment="1">
      <alignment horizontal="right" wrapText="1"/>
    </xf>
    <xf numFmtId="166" fontId="26" fillId="4" borderId="0" xfId="0" applyNumberFormat="1" applyFont="1" applyFill="1" applyAlignment="1">
      <alignment horizontal="right" wrapText="1"/>
    </xf>
    <xf numFmtId="166" fontId="27" fillId="0" borderId="0" xfId="0" applyNumberFormat="1" applyFont="1" applyAlignment="1">
      <alignment horizontal="right" wrapText="1"/>
    </xf>
    <xf numFmtId="166" fontId="28" fillId="5" borderId="0" xfId="0" applyNumberFormat="1" applyFont="1" applyFill="1" applyAlignment="1">
      <alignment horizontal="right" wrapText="1"/>
    </xf>
    <xf numFmtId="166" fontId="28" fillId="0" borderId="0" xfId="0" applyNumberFormat="1" applyFont="1" applyAlignment="1">
      <alignment horizontal="right" wrapText="1"/>
    </xf>
    <xf numFmtId="166" fontId="14" fillId="0" borderId="0" xfId="0" applyNumberFormat="1" applyFont="1" applyAlignment="1">
      <alignment horizontal="right" wrapText="1"/>
    </xf>
    <xf numFmtId="166" fontId="14" fillId="0" borderId="0" xfId="0" applyNumberFormat="1" applyFont="1" applyFill="1" applyAlignment="1">
      <alignment horizontal="right" wrapText="1"/>
    </xf>
    <xf numFmtId="166" fontId="28" fillId="12" borderId="0" xfId="0" applyNumberFormat="1" applyFont="1" applyFill="1" applyAlignment="1">
      <alignment horizontal="right" wrapText="1"/>
    </xf>
    <xf numFmtId="166" fontId="28" fillId="0" borderId="0" xfId="0" applyNumberFormat="1" applyFont="1" applyFill="1" applyAlignment="1">
      <alignment horizontal="right" wrapText="1"/>
    </xf>
    <xf numFmtId="166" fontId="28" fillId="8" borderId="0" xfId="0" applyNumberFormat="1" applyFont="1" applyFill="1" applyAlignment="1">
      <alignment horizontal="right" wrapText="1"/>
    </xf>
    <xf numFmtId="166" fontId="26" fillId="7" borderId="0" xfId="0" applyNumberFormat="1" applyFont="1" applyFill="1" applyAlignment="1">
      <alignment horizontal="right" wrapText="1"/>
    </xf>
    <xf numFmtId="166" fontId="28" fillId="11" borderId="0" xfId="0" applyNumberFormat="1" applyFont="1" applyFill="1" applyAlignment="1">
      <alignment horizontal="right" wrapText="1"/>
    </xf>
    <xf numFmtId="166" fontId="26" fillId="10" borderId="0" xfId="0" applyNumberFormat="1" applyFont="1" applyFill="1" applyAlignment="1">
      <alignment horizontal="right" wrapText="1"/>
    </xf>
    <xf numFmtId="0" fontId="32" fillId="13" borderId="1" xfId="1" applyFill="1" applyBorder="1" applyAlignment="1">
      <alignment horizontal="center" wrapText="1"/>
    </xf>
    <xf numFmtId="166" fontId="0" fillId="0" borderId="0" xfId="0" applyNumberFormat="1" applyAlignment="1">
      <alignment wrapText="1"/>
    </xf>
    <xf numFmtId="166" fontId="0" fillId="0" borderId="0" xfId="0" applyNumberFormat="1" applyFill="1" applyAlignment="1">
      <alignment horizontal="left" wrapText="1"/>
    </xf>
    <xf numFmtId="0" fontId="13" fillId="0" borderId="0" xfId="0" applyNumberFormat="1" applyFont="1" applyAlignment="1">
      <alignment horizontal="left" wrapText="1"/>
    </xf>
    <xf numFmtId="0" fontId="27" fillId="0" borderId="0" xfId="0" applyNumberFormat="1" applyFont="1" applyFill="1" applyAlignment="1">
      <alignment horizontal="left" wrapText="1"/>
    </xf>
    <xf numFmtId="166" fontId="8" fillId="8" borderId="0" xfId="0" applyNumberFormat="1" applyFont="1" applyFill="1" applyAlignment="1">
      <alignment horizontal="center" wrapText="1"/>
    </xf>
    <xf numFmtId="0" fontId="29" fillId="3" borderId="0" xfId="0" applyFont="1" applyFill="1" applyAlignment="1">
      <alignment horizontal="center" wrapText="1"/>
    </xf>
    <xf numFmtId="0" fontId="23" fillId="2" borderId="0" xfId="0" applyFont="1" applyFill="1" applyAlignment="1">
      <alignment wrapText="1"/>
    </xf>
    <xf numFmtId="0" fontId="30" fillId="4" borderId="0" xfId="0" applyFont="1" applyFill="1" applyAlignment="1">
      <alignment wrapText="1"/>
    </xf>
    <xf numFmtId="166" fontId="30" fillId="5" borderId="0" xfId="0" applyNumberFormat="1" applyFont="1" applyFill="1" applyAlignment="1">
      <alignment wrapText="1"/>
    </xf>
    <xf numFmtId="166" fontId="23" fillId="0" borderId="0" xfId="0" applyNumberFormat="1" applyFont="1" applyAlignment="1">
      <alignment wrapText="1"/>
    </xf>
    <xf numFmtId="0" fontId="23" fillId="0" borderId="0" xfId="0" applyFont="1" applyAlignment="1" applyProtection="1">
      <alignment wrapText="1"/>
      <protection locked="0"/>
    </xf>
    <xf numFmtId="0" fontId="23" fillId="0" borderId="0" xfId="0" applyFont="1" applyAlignment="1">
      <alignment wrapText="1"/>
    </xf>
    <xf numFmtId="0" fontId="30" fillId="5" borderId="0" xfId="0" applyFont="1" applyFill="1" applyAlignment="1">
      <alignment wrapText="1"/>
    </xf>
    <xf numFmtId="0" fontId="30" fillId="12" borderId="0" xfId="0" applyFont="1" applyFill="1" applyAlignment="1">
      <alignment wrapText="1"/>
    </xf>
    <xf numFmtId="0" fontId="23" fillId="6" borderId="0" xfId="0" applyFont="1" applyFill="1" applyAlignment="1">
      <alignment wrapText="1"/>
    </xf>
    <xf numFmtId="0" fontId="30" fillId="7" borderId="0" xfId="0" applyFont="1" applyFill="1" applyAlignment="1">
      <alignment wrapText="1"/>
    </xf>
    <xf numFmtId="0" fontId="30" fillId="8" borderId="0" xfId="0" applyFont="1" applyFill="1" applyAlignment="1">
      <alignment wrapText="1"/>
    </xf>
    <xf numFmtId="0" fontId="23" fillId="0" borderId="0" xfId="0" applyFont="1" applyFill="1" applyAlignment="1">
      <alignment horizontal="left" wrapText="1"/>
    </xf>
    <xf numFmtId="0" fontId="23" fillId="0" borderId="0" xfId="0" applyFont="1" applyFill="1" applyAlignment="1">
      <alignment horizontal="center" wrapText="1"/>
    </xf>
    <xf numFmtId="0" fontId="23" fillId="9" borderId="0" xfId="0" applyFont="1" applyFill="1" applyAlignment="1">
      <alignment wrapText="1"/>
    </xf>
    <xf numFmtId="0" fontId="30" fillId="10" borderId="0" xfId="0" applyFont="1" applyFill="1" applyAlignment="1">
      <alignment wrapText="1"/>
    </xf>
    <xf numFmtId="0" fontId="30" fillId="11" borderId="0" xfId="0" applyFont="1" applyFill="1" applyAlignment="1">
      <alignment wrapText="1"/>
    </xf>
    <xf numFmtId="10" fontId="11" fillId="9" borderId="0" xfId="0" applyNumberFormat="1" applyFont="1" applyFill="1" applyAlignment="1">
      <alignment horizontal="center" wrapText="1"/>
    </xf>
    <xf numFmtId="0" fontId="33" fillId="0" borderId="0" xfId="0" applyNumberFormat="1" applyFont="1" applyFill="1" applyAlignment="1">
      <alignment horizontal="left" wrapText="1"/>
    </xf>
    <xf numFmtId="0" fontId="34" fillId="0" borderId="0" xfId="0" applyFont="1" applyFill="1" applyAlignment="1" applyProtection="1">
      <alignment wrapText="1"/>
      <protection locked="0"/>
    </xf>
    <xf numFmtId="0" fontId="34" fillId="0" borderId="0" xfId="0" applyFont="1" applyFill="1" applyAlignment="1" applyProtection="1">
      <alignment horizontal="center" wrapText="1"/>
      <protection locked="0"/>
    </xf>
    <xf numFmtId="0" fontId="34" fillId="0" borderId="0" xfId="0" applyNumberFormat="1" applyFont="1" applyFill="1" applyAlignment="1" applyProtection="1">
      <alignment wrapText="1"/>
      <protection locked="0"/>
    </xf>
    <xf numFmtId="49" fontId="34" fillId="0" borderId="0" xfId="0" applyNumberFormat="1" applyFont="1" applyFill="1" applyAlignment="1" applyProtection="1">
      <alignment wrapText="1"/>
      <protection locked="0"/>
    </xf>
    <xf numFmtId="0" fontId="34" fillId="0" borderId="0" xfId="0" applyFont="1" applyAlignment="1" applyProtection="1">
      <alignment horizontal="left" wrapText="1"/>
      <protection locked="0"/>
    </xf>
    <xf numFmtId="10" fontId="34" fillId="0" borderId="0" xfId="0" applyNumberFormat="1" applyFont="1" applyAlignment="1" applyProtection="1">
      <alignment horizontal="center" wrapText="1"/>
      <protection locked="0"/>
    </xf>
    <xf numFmtId="166" fontId="34" fillId="0" borderId="0" xfId="0" applyNumberFormat="1" applyFont="1" applyAlignment="1" applyProtection="1">
      <alignment horizontal="right" wrapText="1"/>
      <protection locked="0"/>
    </xf>
    <xf numFmtId="0" fontId="34" fillId="0" borderId="0" xfId="0" applyFont="1" applyAlignment="1" applyProtection="1">
      <alignment horizontal="center" wrapText="1"/>
      <protection locked="0"/>
    </xf>
    <xf numFmtId="0" fontId="34" fillId="0" borderId="0" xfId="0" applyNumberFormat="1" applyFont="1" applyAlignment="1" applyProtection="1">
      <alignment horizontal="center" wrapText="1"/>
      <protection locked="0"/>
    </xf>
    <xf numFmtId="0" fontId="34" fillId="0" borderId="0" xfId="0" applyFont="1" applyAlignment="1" applyProtection="1">
      <alignment wrapText="1"/>
      <protection locked="0"/>
    </xf>
    <xf numFmtId="0" fontId="34" fillId="0" borderId="0" xfId="0" applyFont="1" applyFill="1" applyAlignment="1" applyProtection="1">
      <alignment horizontal="left" wrapText="1"/>
      <protection locked="0"/>
    </xf>
    <xf numFmtId="10" fontId="34" fillId="0" borderId="0" xfId="0" applyNumberFormat="1" applyFont="1" applyFill="1" applyAlignment="1" applyProtection="1">
      <alignment horizontal="center" wrapText="1"/>
      <protection locked="0"/>
    </xf>
    <xf numFmtId="166" fontId="34" fillId="0" borderId="0" xfId="0" applyNumberFormat="1" applyFont="1" applyFill="1" applyAlignment="1" applyProtection="1">
      <alignment horizontal="right" wrapText="1"/>
      <protection locked="0"/>
    </xf>
    <xf numFmtId="0" fontId="34" fillId="0" borderId="0" xfId="0" applyNumberFormat="1" applyFont="1" applyFill="1" applyAlignment="1" applyProtection="1">
      <alignment horizontal="center" wrapText="1"/>
      <protection locked="0"/>
    </xf>
    <xf numFmtId="0" fontId="34" fillId="0" borderId="0" xfId="0" applyFont="1" applyAlignment="1" applyProtection="1">
      <alignment horizontal="right" wrapText="1"/>
      <protection locked="0"/>
    </xf>
    <xf numFmtId="0" fontId="34" fillId="0" borderId="0" xfId="0" applyNumberFormat="1" applyFont="1" applyAlignment="1" applyProtection="1">
      <alignment wrapText="1"/>
      <protection locked="0"/>
    </xf>
    <xf numFmtId="49" fontId="34" fillId="0" borderId="0" xfId="0" applyNumberFormat="1" applyFont="1" applyAlignment="1" applyProtection="1">
      <alignment wrapText="1"/>
      <protection locked="0"/>
    </xf>
    <xf numFmtId="49" fontId="34" fillId="0" borderId="0" xfId="0" applyNumberFormat="1" applyFont="1" applyAlignment="1">
      <alignment wrapText="1"/>
    </xf>
    <xf numFmtId="14" fontId="34" fillId="0" borderId="0" xfId="0" applyNumberFormat="1" applyFont="1" applyAlignment="1" applyProtection="1">
      <alignment wrapText="1"/>
      <protection locked="0"/>
    </xf>
    <xf numFmtId="166" fontId="34" fillId="0" borderId="0" xfId="0" applyNumberFormat="1" applyFont="1" applyAlignment="1" applyProtection="1">
      <alignment horizontal="center" wrapText="1"/>
      <protection locked="0"/>
    </xf>
    <xf numFmtId="49" fontId="34" fillId="0" borderId="0" xfId="0" applyNumberFormat="1" applyFont="1" applyAlignment="1" applyProtection="1">
      <alignment horizontal="left" wrapText="1"/>
      <protection locked="0"/>
    </xf>
    <xf numFmtId="14" fontId="34" fillId="0" borderId="0" xfId="0" applyNumberFormat="1" applyFont="1" applyFill="1" applyAlignment="1" applyProtection="1">
      <alignment wrapText="1"/>
      <protection locked="0"/>
    </xf>
    <xf numFmtId="0" fontId="34" fillId="0" borderId="0" xfId="0" applyFont="1" applyFill="1" applyAlignment="1">
      <alignment horizontal="left" wrapText="1"/>
    </xf>
    <xf numFmtId="0" fontId="34" fillId="0" borderId="0" xfId="0" applyFont="1" applyFill="1" applyAlignment="1">
      <alignment horizontal="center" wrapText="1"/>
    </xf>
    <xf numFmtId="0" fontId="34" fillId="0" borderId="0" xfId="0" applyNumberFormat="1" applyFont="1" applyFill="1" applyAlignment="1">
      <alignment horizontal="left" wrapText="1"/>
    </xf>
    <xf numFmtId="49" fontId="34" fillId="0" borderId="0" xfId="0" applyNumberFormat="1" applyFont="1" applyFill="1" applyAlignment="1">
      <alignment horizontal="left" wrapText="1"/>
    </xf>
    <xf numFmtId="10" fontId="34" fillId="0" borderId="0" xfId="0" applyNumberFormat="1" applyFont="1" applyFill="1" applyAlignment="1">
      <alignment horizontal="center" wrapText="1"/>
    </xf>
    <xf numFmtId="166" fontId="34" fillId="0" borderId="0" xfId="0" applyNumberFormat="1" applyFont="1" applyAlignment="1">
      <alignment horizontal="right" wrapText="1"/>
    </xf>
    <xf numFmtId="0" fontId="34" fillId="0" borderId="0" xfId="0" applyFont="1" applyAlignment="1">
      <alignment horizontal="center" wrapText="1"/>
    </xf>
    <xf numFmtId="0" fontId="34" fillId="0" borderId="0" xfId="0" applyNumberFormat="1" applyFont="1" applyAlignment="1">
      <alignment horizontal="center" wrapText="1"/>
    </xf>
    <xf numFmtId="14" fontId="34" fillId="0" borderId="0" xfId="0" applyNumberFormat="1" applyFont="1" applyAlignment="1">
      <alignment wrapText="1"/>
    </xf>
    <xf numFmtId="0" fontId="34" fillId="0" borderId="0" xfId="0" applyFont="1" applyAlignment="1">
      <alignment wrapText="1"/>
    </xf>
    <xf numFmtId="167" fontId="34" fillId="0" borderId="0" xfId="0" applyNumberFormat="1" applyFont="1" applyAlignment="1" applyProtection="1">
      <alignment horizontal="right" wrapText="1"/>
      <protection locked="0"/>
    </xf>
    <xf numFmtId="0" fontId="34" fillId="0" borderId="0" xfId="0" applyFont="1" applyFill="1" applyAlignment="1">
      <alignment wrapText="1"/>
    </xf>
    <xf numFmtId="49" fontId="34" fillId="0" borderId="0" xfId="0" applyNumberFormat="1" applyFont="1" applyFill="1" applyAlignment="1">
      <alignment horizontal="center" wrapText="1"/>
    </xf>
    <xf numFmtId="166" fontId="34" fillId="0" borderId="0" xfId="0" applyNumberFormat="1" applyFont="1" applyFill="1" applyAlignment="1">
      <alignment horizontal="right" wrapText="1"/>
    </xf>
    <xf numFmtId="0" fontId="34" fillId="0" borderId="0" xfId="0" applyNumberFormat="1" applyFont="1" applyFill="1" applyAlignment="1">
      <alignment horizontal="center" wrapText="1"/>
    </xf>
    <xf numFmtId="49" fontId="34" fillId="0" borderId="0" xfId="0" applyNumberFormat="1" applyFont="1" applyFill="1" applyAlignment="1" applyProtection="1">
      <alignment horizontal="left" wrapText="1"/>
      <protection locked="0"/>
    </xf>
    <xf numFmtId="49" fontId="34" fillId="0" borderId="0" xfId="0" applyNumberFormat="1" applyFont="1" applyFill="1" applyAlignment="1" applyProtection="1">
      <alignment horizontal="center" wrapText="1"/>
      <protection locked="0"/>
    </xf>
    <xf numFmtId="166" fontId="34" fillId="0" borderId="0" xfId="0" applyNumberFormat="1" applyFont="1" applyFill="1" applyBorder="1" applyAlignment="1">
      <alignment vertical="top" wrapText="1"/>
    </xf>
    <xf numFmtId="49" fontId="34" fillId="0" borderId="0" xfId="0" applyNumberFormat="1" applyFont="1" applyAlignment="1" applyProtection="1">
      <alignment horizontal="center" wrapText="1"/>
      <protection locked="0"/>
    </xf>
    <xf numFmtId="166" fontId="34" fillId="0" borderId="0" xfId="0" applyNumberFormat="1" applyFont="1" applyFill="1" applyAlignment="1" applyProtection="1">
      <alignment wrapText="1"/>
      <protection locked="0"/>
    </xf>
    <xf numFmtId="0" fontId="34" fillId="0" borderId="0" xfId="0" applyNumberFormat="1" applyFont="1" applyFill="1" applyAlignment="1" applyProtection="1">
      <alignment horizontal="left" wrapText="1"/>
      <protection locked="0"/>
    </xf>
    <xf numFmtId="14" fontId="34" fillId="0" borderId="0" xfId="0" applyNumberFormat="1" applyFont="1" applyFill="1" applyAlignment="1">
      <alignment wrapText="1"/>
    </xf>
    <xf numFmtId="0" fontId="34" fillId="0" borderId="0" xfId="0" applyFont="1" applyBorder="1" applyAlignment="1">
      <alignment wrapText="1"/>
    </xf>
    <xf numFmtId="0" fontId="34" fillId="0" borderId="0" xfId="0" applyFont="1" applyFill="1" applyBorder="1" applyAlignment="1">
      <alignment wrapText="1"/>
    </xf>
    <xf numFmtId="166" fontId="34" fillId="0" borderId="0" xfId="0" applyNumberFormat="1" applyFont="1" applyFill="1" applyAlignment="1" applyProtection="1">
      <alignment horizontal="right" wrapText="1"/>
    </xf>
    <xf numFmtId="166" fontId="34" fillId="0" borderId="0" xfId="0" applyNumberFormat="1" applyFont="1" applyFill="1" applyAlignment="1" applyProtection="1">
      <alignment wrapText="1"/>
    </xf>
    <xf numFmtId="166" fontId="34" fillId="0" borderId="0" xfId="0" applyNumberFormat="1" applyFont="1" applyBorder="1" applyAlignment="1">
      <alignment horizontal="right" wrapText="1"/>
    </xf>
    <xf numFmtId="49" fontId="34" fillId="0" borderId="0" xfId="0" applyNumberFormat="1" applyFont="1" applyFill="1" applyAlignment="1" applyProtection="1">
      <alignment horizontal="right" wrapText="1"/>
      <protection locked="0"/>
    </xf>
    <xf numFmtId="166" fontId="34" fillId="0" borderId="0" xfId="0" applyNumberFormat="1" applyFont="1" applyAlignment="1" applyProtection="1">
      <alignment horizontal="right" wrapText="1"/>
    </xf>
    <xf numFmtId="10" fontId="34" fillId="0" borderId="0" xfId="0" applyNumberFormat="1" applyFont="1" applyFill="1" applyAlignment="1" applyProtection="1">
      <alignment horizontal="left" wrapText="1"/>
      <protection locked="0"/>
    </xf>
    <xf numFmtId="0" fontId="34" fillId="14" borderId="0" xfId="0" applyFont="1" applyFill="1" applyAlignment="1" applyProtection="1">
      <alignment wrapText="1"/>
      <protection locked="0"/>
    </xf>
    <xf numFmtId="0" fontId="34" fillId="0" borderId="0" xfId="0" quotePrefix="1" applyNumberFormat="1" applyFont="1" applyFill="1" applyAlignment="1" applyProtection="1">
      <alignment wrapText="1"/>
      <protection locked="0"/>
    </xf>
    <xf numFmtId="49" fontId="33" fillId="0" borderId="0" xfId="0" applyNumberFormat="1" applyFont="1" applyFill="1" applyAlignment="1">
      <alignment horizontal="left" wrapText="1"/>
    </xf>
  </cellXfs>
  <cellStyles count="2">
    <cellStyle name="Navadno" xfId="0" builtinId="0"/>
    <cellStyle name="Navad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0070C0"/>
    <outlinePr summaryBelow="0"/>
  </sheetPr>
  <dimension ref="A1:AC524"/>
  <sheetViews>
    <sheetView tabSelected="1" zoomScaleNormal="100" workbookViewId="0">
      <pane ySplit="1" topLeftCell="A2" activePane="bottomLeft" state="frozen"/>
      <selection activeCell="D1" sqref="D1"/>
      <selection pane="bottomLeft"/>
    </sheetView>
  </sheetViews>
  <sheetFormatPr defaultRowHeight="12.75" outlineLevelRow="4" x14ac:dyDescent="0.2"/>
  <cols>
    <col min="1" max="1" width="13.85546875" style="1" bestFit="1" customWidth="1"/>
    <col min="2" max="2" width="65.7109375" style="1" bestFit="1" customWidth="1"/>
    <col min="3" max="3" width="23.28515625" style="1" bestFit="1" customWidth="1"/>
    <col min="4" max="4" width="18.28515625" style="5" customWidth="1"/>
    <col min="5" max="5" width="13.140625" style="5" customWidth="1"/>
    <col min="6" max="6" width="11" style="5" customWidth="1"/>
    <col min="7" max="7" width="64.42578125" style="158" customWidth="1"/>
    <col min="8" max="8" width="84.7109375" style="135" customWidth="1"/>
    <col min="9" max="9" width="13.5703125" style="115" customWidth="1"/>
    <col min="10" max="10" width="13.85546875" style="58" customWidth="1"/>
    <col min="11" max="12" width="15.28515625" style="32" customWidth="1"/>
    <col min="13" max="13" width="15.42578125" style="32" customWidth="1"/>
    <col min="14" max="14" width="12" style="33" bestFit="1" customWidth="1"/>
    <col min="15" max="20" width="14.140625" style="32" bestFit="1" customWidth="1"/>
    <col min="21" max="22" width="12.42578125" style="33" bestFit="1" customWidth="1"/>
    <col min="23" max="23" width="11.42578125" style="32" bestFit="1" customWidth="1"/>
    <col min="24" max="24" width="15" style="5" bestFit="1" customWidth="1"/>
    <col min="25" max="25" width="11.7109375" style="147" customWidth="1"/>
    <col min="26" max="26" width="13.5703125" style="1" bestFit="1" customWidth="1"/>
    <col min="27" max="27" width="54.140625" style="247" customWidth="1"/>
    <col min="28" max="29" width="14.28515625" style="1" bestFit="1" customWidth="1"/>
    <col min="30" max="16384" width="9.140625" style="1"/>
  </cols>
  <sheetData>
    <row r="1" spans="1:27" s="196" customFormat="1" ht="38.25" x14ac:dyDescent="0.2">
      <c r="A1" s="3" t="s">
        <v>61</v>
      </c>
      <c r="B1" s="3" t="s">
        <v>79</v>
      </c>
      <c r="C1" s="3" t="s">
        <v>62</v>
      </c>
      <c r="D1" s="3" t="s">
        <v>129</v>
      </c>
      <c r="E1" s="3" t="s">
        <v>63</v>
      </c>
      <c r="F1" s="3" t="s">
        <v>130</v>
      </c>
      <c r="G1" s="78" t="s">
        <v>111</v>
      </c>
      <c r="H1" s="122" t="s">
        <v>293</v>
      </c>
      <c r="I1" s="3" t="s">
        <v>80</v>
      </c>
      <c r="J1" s="55" t="s">
        <v>113</v>
      </c>
      <c r="K1" s="78" t="s">
        <v>64</v>
      </c>
      <c r="L1" s="78" t="s">
        <v>65</v>
      </c>
      <c r="M1" s="78" t="s">
        <v>66</v>
      </c>
      <c r="N1" s="79">
        <v>2014</v>
      </c>
      <c r="O1" s="78">
        <v>2015</v>
      </c>
      <c r="P1" s="78">
        <v>2016</v>
      </c>
      <c r="Q1" s="78">
        <v>2017</v>
      </c>
      <c r="R1" s="78">
        <v>2018</v>
      </c>
      <c r="S1" s="78">
        <v>2019</v>
      </c>
      <c r="T1" s="78">
        <v>2020</v>
      </c>
      <c r="U1" s="79">
        <v>2021</v>
      </c>
      <c r="V1" s="79">
        <v>2022</v>
      </c>
      <c r="W1" s="79">
        <v>2023</v>
      </c>
      <c r="X1" s="196" t="s">
        <v>1041</v>
      </c>
      <c r="Y1" s="199" t="s">
        <v>1043</v>
      </c>
      <c r="Z1" s="196" t="s">
        <v>1042</v>
      </c>
      <c r="AA1" s="241" t="s">
        <v>325</v>
      </c>
    </row>
    <row r="2" spans="1:27" s="20" customFormat="1" x14ac:dyDescent="0.2">
      <c r="D2" s="21"/>
      <c r="E2" s="21"/>
      <c r="F2" s="21"/>
      <c r="G2" s="144"/>
      <c r="H2" s="123"/>
      <c r="I2" s="112"/>
      <c r="J2" s="67"/>
      <c r="K2" s="52"/>
      <c r="L2" s="52"/>
      <c r="M2" s="71" t="s">
        <v>67</v>
      </c>
      <c r="N2" s="91">
        <v>0.13</v>
      </c>
      <c r="O2" s="91">
        <v>0.13</v>
      </c>
      <c r="P2" s="91">
        <v>0.14000000000000001</v>
      </c>
      <c r="Q2" s="91">
        <v>0.13</v>
      </c>
      <c r="R2" s="91">
        <v>0.16</v>
      </c>
      <c r="S2" s="91">
        <v>0.14000000000000001</v>
      </c>
      <c r="T2" s="91">
        <v>0.17</v>
      </c>
      <c r="U2" s="72"/>
      <c r="V2" s="72"/>
      <c r="W2" s="72"/>
      <c r="X2" s="21"/>
      <c r="Y2" s="200"/>
      <c r="AA2" s="242"/>
    </row>
    <row r="3" spans="1:27" s="2" customFormat="1" ht="63.75" x14ac:dyDescent="0.2">
      <c r="A3" s="2" t="s">
        <v>1371</v>
      </c>
      <c r="B3" s="20" t="s">
        <v>401</v>
      </c>
      <c r="C3" s="2" t="s">
        <v>68</v>
      </c>
      <c r="D3" s="4" t="s">
        <v>73</v>
      </c>
      <c r="E3" s="4" t="s">
        <v>73</v>
      </c>
      <c r="F3" s="4" t="s">
        <v>73</v>
      </c>
      <c r="G3" s="144" t="s">
        <v>333</v>
      </c>
      <c r="H3" s="214" t="s">
        <v>73</v>
      </c>
      <c r="I3" s="113"/>
      <c r="J3" s="56" t="s">
        <v>73</v>
      </c>
      <c r="K3" s="50">
        <f t="shared" ref="K3:W3" si="0">K4+K53+K97+K142+K147</f>
        <v>22632669</v>
      </c>
      <c r="L3" s="50">
        <f t="shared" si="0"/>
        <v>18327477</v>
      </c>
      <c r="M3" s="50">
        <f t="shared" si="0"/>
        <v>4305192</v>
      </c>
      <c r="N3" s="51">
        <f t="shared" si="0"/>
        <v>0</v>
      </c>
      <c r="O3" s="52">
        <f t="shared" si="0"/>
        <v>2886318.1316666668</v>
      </c>
      <c r="P3" s="52">
        <f t="shared" si="0"/>
        <v>4877624.8216666672</v>
      </c>
      <c r="Q3" s="52">
        <f t="shared" si="0"/>
        <v>4687318.1316666668</v>
      </c>
      <c r="R3" s="52">
        <f t="shared" si="0"/>
        <v>3457238.2016666662</v>
      </c>
      <c r="S3" s="52">
        <f t="shared" si="0"/>
        <v>3076624.8216666668</v>
      </c>
      <c r="T3" s="52">
        <f t="shared" si="0"/>
        <v>3647544.8916666671</v>
      </c>
      <c r="U3" s="222">
        <f t="shared" si="0"/>
        <v>0</v>
      </c>
      <c r="V3" s="222">
        <f t="shared" si="0"/>
        <v>0</v>
      </c>
      <c r="W3" s="222">
        <f t="shared" si="0"/>
        <v>0</v>
      </c>
      <c r="X3" s="4"/>
      <c r="Y3" s="201"/>
      <c r="AA3" s="242"/>
    </row>
    <row r="4" spans="1:27" s="7" customFormat="1" ht="165.75" outlineLevel="1" x14ac:dyDescent="0.2">
      <c r="A4" s="7" t="s">
        <v>1372</v>
      </c>
      <c r="B4" s="7" t="s">
        <v>399</v>
      </c>
      <c r="C4" s="7" t="s">
        <v>69</v>
      </c>
      <c r="D4" s="8" t="s">
        <v>73</v>
      </c>
      <c r="E4" s="8" t="s">
        <v>73</v>
      </c>
      <c r="F4" s="8" t="s">
        <v>73</v>
      </c>
      <c r="G4" s="145" t="s">
        <v>239</v>
      </c>
      <c r="H4" s="129" t="s">
        <v>73</v>
      </c>
      <c r="I4" s="88"/>
      <c r="J4" s="60">
        <v>0.75</v>
      </c>
      <c r="K4" s="11">
        <f>K5+K39+K49</f>
        <v>4505192</v>
      </c>
      <c r="L4" s="11">
        <f>L5+L39+L49</f>
        <v>3428894</v>
      </c>
      <c r="M4" s="11">
        <f>M5+M39+M49</f>
        <v>1076298</v>
      </c>
      <c r="N4" s="223">
        <v>0</v>
      </c>
      <c r="O4" s="11">
        <v>652954.12</v>
      </c>
      <c r="P4" s="11">
        <v>796006.04</v>
      </c>
      <c r="Q4" s="11">
        <v>752954.12</v>
      </c>
      <c r="R4" s="11">
        <v>782109.88</v>
      </c>
      <c r="S4" s="11">
        <v>696006.04</v>
      </c>
      <c r="T4" s="11">
        <v>825161.79999999993</v>
      </c>
      <c r="U4" s="223">
        <v>0</v>
      </c>
      <c r="V4" s="223">
        <v>0</v>
      </c>
      <c r="W4" s="223">
        <v>0</v>
      </c>
      <c r="X4" s="8"/>
      <c r="Y4" s="150"/>
      <c r="AA4" s="243"/>
    </row>
    <row r="5" spans="1:27" s="9" customFormat="1" ht="25.5" outlineLevel="2" x14ac:dyDescent="0.2">
      <c r="A5" s="9" t="s">
        <v>1373</v>
      </c>
      <c r="B5" s="9" t="s">
        <v>400</v>
      </c>
      <c r="C5" s="9" t="s">
        <v>70</v>
      </c>
      <c r="D5" s="10" t="s">
        <v>73</v>
      </c>
      <c r="E5" s="10" t="s">
        <v>73</v>
      </c>
      <c r="F5" s="10" t="s">
        <v>73</v>
      </c>
      <c r="G5" s="146" t="s">
        <v>2</v>
      </c>
      <c r="H5" s="124" t="s">
        <v>73</v>
      </c>
      <c r="I5" s="114"/>
      <c r="J5" s="57">
        <v>0.75</v>
      </c>
      <c r="K5" s="13">
        <v>4046880</v>
      </c>
      <c r="L5" s="13">
        <f>K5*J5</f>
        <v>3035160</v>
      </c>
      <c r="M5" s="13">
        <f>K5-L5</f>
        <v>1011720</v>
      </c>
      <c r="N5" s="110">
        <f>SUM(N6:N38)</f>
        <v>0</v>
      </c>
      <c r="O5" s="110">
        <f t="shared" ref="O5:W5" si="1">SUM(O6:O38)</f>
        <v>344980.73</v>
      </c>
      <c r="P5" s="110">
        <f t="shared" si="1"/>
        <v>656006.04</v>
      </c>
      <c r="Q5" s="110">
        <f t="shared" si="1"/>
        <v>662954.12</v>
      </c>
      <c r="R5" s="110">
        <f t="shared" si="1"/>
        <v>477000</v>
      </c>
      <c r="S5" s="110">
        <f t="shared" si="1"/>
        <v>477000</v>
      </c>
      <c r="T5" s="110">
        <f t="shared" si="1"/>
        <v>477000</v>
      </c>
      <c r="U5" s="110">
        <f t="shared" si="1"/>
        <v>0</v>
      </c>
      <c r="V5" s="110">
        <f t="shared" si="1"/>
        <v>0</v>
      </c>
      <c r="W5" s="110">
        <f t="shared" si="1"/>
        <v>0</v>
      </c>
      <c r="X5" s="10"/>
      <c r="Y5" s="202"/>
      <c r="AA5" s="244"/>
    </row>
    <row r="6" spans="1:27" ht="51" outlineLevel="3" x14ac:dyDescent="0.2">
      <c r="A6" s="1" t="s">
        <v>1374</v>
      </c>
      <c r="B6" s="95" t="s">
        <v>251</v>
      </c>
      <c r="C6" s="14" t="s">
        <v>71</v>
      </c>
      <c r="D6" s="15" t="s">
        <v>73</v>
      </c>
      <c r="E6" s="15" t="s">
        <v>73</v>
      </c>
      <c r="F6" s="15" t="s">
        <v>73</v>
      </c>
      <c r="G6" s="148" t="s">
        <v>73</v>
      </c>
      <c r="H6" s="127" t="s">
        <v>73</v>
      </c>
      <c r="K6" s="224">
        <f>SUM(K7:K38)</f>
        <v>3094940.89</v>
      </c>
      <c r="L6" s="224">
        <f>SUM(L7:L38)</f>
        <v>2321205.6675</v>
      </c>
      <c r="M6" s="224">
        <f>SUM(M7:M38)</f>
        <v>773735.22250000003</v>
      </c>
      <c r="N6" s="33" t="s">
        <v>326</v>
      </c>
      <c r="O6" s="32" t="s">
        <v>327</v>
      </c>
      <c r="P6" s="32" t="s">
        <v>327</v>
      </c>
      <c r="Q6" s="32" t="s">
        <v>327</v>
      </c>
      <c r="R6" s="32" t="s">
        <v>327</v>
      </c>
      <c r="S6" s="32" t="s">
        <v>327</v>
      </c>
      <c r="T6" s="32" t="s">
        <v>327</v>
      </c>
      <c r="U6" s="33" t="s">
        <v>327</v>
      </c>
      <c r="V6" s="33" t="s">
        <v>327</v>
      </c>
      <c r="W6" s="33" t="s">
        <v>328</v>
      </c>
      <c r="AA6" s="245"/>
    </row>
    <row r="7" spans="1:27" s="269" customFormat="1" ht="89.25" outlineLevel="4" x14ac:dyDescent="0.2">
      <c r="A7" s="260" t="s">
        <v>1375</v>
      </c>
      <c r="B7" s="260" t="s">
        <v>208</v>
      </c>
      <c r="C7" s="260" t="s">
        <v>72</v>
      </c>
      <c r="D7" s="261" t="s">
        <v>106</v>
      </c>
      <c r="E7" s="261" t="s">
        <v>60</v>
      </c>
      <c r="F7" s="261" t="s">
        <v>73</v>
      </c>
      <c r="G7" s="262" t="s">
        <v>207</v>
      </c>
      <c r="H7" s="263" t="s">
        <v>456</v>
      </c>
      <c r="I7" s="264" t="s">
        <v>458</v>
      </c>
      <c r="J7" s="265">
        <v>0.75</v>
      </c>
      <c r="K7" s="266">
        <f>SUM(N7:W7)</f>
        <v>412500</v>
      </c>
      <c r="L7" s="266">
        <f>K7*J7</f>
        <v>309375</v>
      </c>
      <c r="M7" s="266">
        <f>K7-L7</f>
        <v>103125</v>
      </c>
      <c r="N7" s="266"/>
      <c r="O7" s="266">
        <v>37500</v>
      </c>
      <c r="P7" s="266">
        <v>75000</v>
      </c>
      <c r="Q7" s="266">
        <v>75000</v>
      </c>
      <c r="R7" s="266">
        <v>75000</v>
      </c>
      <c r="S7" s="266">
        <v>75000</v>
      </c>
      <c r="T7" s="266">
        <v>75000</v>
      </c>
      <c r="U7" s="266"/>
      <c r="V7" s="266"/>
      <c r="W7" s="266"/>
      <c r="X7" s="267"/>
      <c r="Y7" s="268"/>
    </row>
    <row r="8" spans="1:27" s="269" customFormat="1" ht="127.5" outlineLevel="4" x14ac:dyDescent="0.2">
      <c r="A8" s="260" t="s">
        <v>1376</v>
      </c>
      <c r="B8" s="260" t="s">
        <v>353</v>
      </c>
      <c r="C8" s="260" t="s">
        <v>72</v>
      </c>
      <c r="D8" s="261" t="s">
        <v>106</v>
      </c>
      <c r="E8" s="261" t="s">
        <v>132</v>
      </c>
      <c r="F8" s="261" t="s">
        <v>73</v>
      </c>
      <c r="G8" s="262" t="s">
        <v>209</v>
      </c>
      <c r="H8" s="263" t="s">
        <v>460</v>
      </c>
      <c r="I8" s="264" t="s">
        <v>457</v>
      </c>
      <c r="J8" s="265">
        <v>0.75</v>
      </c>
      <c r="K8" s="266">
        <f t="shared" ref="K8:K17" si="2">SUM(N8:W8)</f>
        <v>220000</v>
      </c>
      <c r="L8" s="266">
        <f t="shared" ref="L8:L17" si="3">K8*J8</f>
        <v>165000</v>
      </c>
      <c r="M8" s="266">
        <f t="shared" ref="M8:M17" si="4">K8-L8</f>
        <v>55000</v>
      </c>
      <c r="N8" s="266"/>
      <c r="O8" s="266">
        <v>20000</v>
      </c>
      <c r="P8" s="266">
        <v>40000</v>
      </c>
      <c r="Q8" s="266">
        <v>40000</v>
      </c>
      <c r="R8" s="266">
        <v>40000</v>
      </c>
      <c r="S8" s="266">
        <v>40000</v>
      </c>
      <c r="T8" s="266">
        <v>40000</v>
      </c>
      <c r="U8" s="266"/>
      <c r="V8" s="266"/>
      <c r="W8" s="266"/>
      <c r="X8" s="267"/>
      <c r="Y8" s="268"/>
    </row>
    <row r="9" spans="1:27" s="269" customFormat="1" ht="102" outlineLevel="4" x14ac:dyDescent="0.2">
      <c r="A9" s="260" t="s">
        <v>1377</v>
      </c>
      <c r="B9" s="260" t="s">
        <v>354</v>
      </c>
      <c r="C9" s="260" t="s">
        <v>72</v>
      </c>
      <c r="D9" s="261" t="s">
        <v>106</v>
      </c>
      <c r="E9" s="261" t="s">
        <v>132</v>
      </c>
      <c r="F9" s="261" t="s">
        <v>73</v>
      </c>
      <c r="G9" s="262" t="s">
        <v>359</v>
      </c>
      <c r="H9" s="263" t="s">
        <v>459</v>
      </c>
      <c r="I9" s="264" t="s">
        <v>461</v>
      </c>
      <c r="J9" s="265">
        <v>0.75</v>
      </c>
      <c r="K9" s="266">
        <f t="shared" si="2"/>
        <v>850000</v>
      </c>
      <c r="L9" s="266">
        <f t="shared" si="3"/>
        <v>637500</v>
      </c>
      <c r="M9" s="266">
        <f t="shared" si="4"/>
        <v>212500</v>
      </c>
      <c r="N9" s="266"/>
      <c r="O9" s="266">
        <v>100000</v>
      </c>
      <c r="P9" s="266">
        <v>150000</v>
      </c>
      <c r="Q9" s="266">
        <v>150000</v>
      </c>
      <c r="R9" s="266">
        <v>150000</v>
      </c>
      <c r="S9" s="266">
        <v>150000</v>
      </c>
      <c r="T9" s="266">
        <v>150000</v>
      </c>
      <c r="U9" s="266"/>
      <c r="V9" s="266"/>
      <c r="W9" s="266"/>
      <c r="X9" s="267"/>
      <c r="Y9" s="268"/>
    </row>
    <row r="10" spans="1:27" s="269" customFormat="1" ht="25.5" outlineLevel="4" x14ac:dyDescent="0.2">
      <c r="A10" s="260" t="s">
        <v>1378</v>
      </c>
      <c r="B10" s="260" t="s">
        <v>355</v>
      </c>
      <c r="C10" s="260" t="s">
        <v>72</v>
      </c>
      <c r="D10" s="261" t="s">
        <v>106</v>
      </c>
      <c r="E10" s="261" t="s">
        <v>132</v>
      </c>
      <c r="F10" s="261" t="s">
        <v>73</v>
      </c>
      <c r="G10" s="262" t="s">
        <v>356</v>
      </c>
      <c r="H10" s="263" t="s">
        <v>81</v>
      </c>
      <c r="I10" s="264" t="s">
        <v>82</v>
      </c>
      <c r="J10" s="265">
        <v>0.75</v>
      </c>
      <c r="K10" s="266">
        <f t="shared" si="2"/>
        <v>220000</v>
      </c>
      <c r="L10" s="266">
        <f t="shared" si="3"/>
        <v>165000</v>
      </c>
      <c r="M10" s="266">
        <f t="shared" si="4"/>
        <v>55000</v>
      </c>
      <c r="N10" s="266"/>
      <c r="O10" s="266">
        <v>20000</v>
      </c>
      <c r="P10" s="266">
        <v>40000</v>
      </c>
      <c r="Q10" s="266">
        <v>40000</v>
      </c>
      <c r="R10" s="266">
        <v>40000</v>
      </c>
      <c r="S10" s="266">
        <v>40000</v>
      </c>
      <c r="T10" s="266">
        <v>40000</v>
      </c>
      <c r="U10" s="266"/>
      <c r="V10" s="266"/>
      <c r="W10" s="266"/>
      <c r="X10" s="267"/>
      <c r="Y10" s="268"/>
    </row>
    <row r="11" spans="1:27" s="260" customFormat="1" ht="89.25" outlineLevel="4" x14ac:dyDescent="0.2">
      <c r="A11" s="260" t="s">
        <v>1379</v>
      </c>
      <c r="B11" s="260" t="s">
        <v>1529</v>
      </c>
      <c r="C11" s="260" t="s">
        <v>72</v>
      </c>
      <c r="D11" s="261" t="s">
        <v>106</v>
      </c>
      <c r="E11" s="261" t="s">
        <v>60</v>
      </c>
      <c r="F11" s="261" t="s">
        <v>73</v>
      </c>
      <c r="G11" s="262" t="s">
        <v>210</v>
      </c>
      <c r="H11" s="263" t="s">
        <v>9</v>
      </c>
      <c r="I11" s="270" t="s">
        <v>83</v>
      </c>
      <c r="J11" s="271">
        <v>0.75</v>
      </c>
      <c r="K11" s="272">
        <f t="shared" si="2"/>
        <v>440000</v>
      </c>
      <c r="L11" s="272">
        <f t="shared" si="3"/>
        <v>330000</v>
      </c>
      <c r="M11" s="272">
        <f t="shared" si="4"/>
        <v>110000</v>
      </c>
      <c r="N11" s="272"/>
      <c r="O11" s="272">
        <v>40000</v>
      </c>
      <c r="P11" s="272">
        <v>80000</v>
      </c>
      <c r="Q11" s="272">
        <v>80000</v>
      </c>
      <c r="R11" s="272">
        <v>80000</v>
      </c>
      <c r="S11" s="272">
        <v>80000</v>
      </c>
      <c r="T11" s="272">
        <v>80000</v>
      </c>
      <c r="U11" s="272"/>
      <c r="V11" s="272"/>
      <c r="W11" s="272"/>
      <c r="X11" s="261"/>
      <c r="Y11" s="273"/>
    </row>
    <row r="12" spans="1:27" s="260" customFormat="1" ht="38.25" outlineLevel="4" x14ac:dyDescent="0.2">
      <c r="A12" s="260" t="s">
        <v>1380</v>
      </c>
      <c r="B12" s="260" t="s">
        <v>7</v>
      </c>
      <c r="C12" s="260" t="s">
        <v>72</v>
      </c>
      <c r="D12" s="261" t="s">
        <v>106</v>
      </c>
      <c r="E12" s="261" t="s">
        <v>132</v>
      </c>
      <c r="F12" s="261" t="s">
        <v>73</v>
      </c>
      <c r="G12" s="262" t="s">
        <v>8</v>
      </c>
      <c r="H12" s="263" t="s">
        <v>211</v>
      </c>
      <c r="I12" s="270" t="s">
        <v>83</v>
      </c>
      <c r="J12" s="271">
        <v>0.75</v>
      </c>
      <c r="K12" s="272">
        <f t="shared" si="2"/>
        <v>55000</v>
      </c>
      <c r="L12" s="272">
        <f t="shared" si="3"/>
        <v>41250</v>
      </c>
      <c r="M12" s="272">
        <f t="shared" si="4"/>
        <v>13750</v>
      </c>
      <c r="N12" s="272"/>
      <c r="O12" s="272">
        <v>5000</v>
      </c>
      <c r="P12" s="272">
        <v>10000</v>
      </c>
      <c r="Q12" s="272">
        <v>10000</v>
      </c>
      <c r="R12" s="272">
        <v>10000</v>
      </c>
      <c r="S12" s="272">
        <v>10000</v>
      </c>
      <c r="T12" s="272">
        <v>10000</v>
      </c>
      <c r="U12" s="272"/>
      <c r="V12" s="272"/>
      <c r="W12" s="272"/>
      <c r="X12" s="261"/>
      <c r="Y12" s="273"/>
    </row>
    <row r="13" spans="1:27" s="269" customFormat="1" ht="63.75" outlineLevel="4" x14ac:dyDescent="0.2">
      <c r="A13" s="260" t="s">
        <v>1381</v>
      </c>
      <c r="B13" s="260" t="s">
        <v>357</v>
      </c>
      <c r="C13" s="260" t="s">
        <v>72</v>
      </c>
      <c r="D13" s="261" t="s">
        <v>106</v>
      </c>
      <c r="E13" s="261" t="s">
        <v>60</v>
      </c>
      <c r="F13" s="261" t="s">
        <v>73</v>
      </c>
      <c r="G13" s="262" t="s">
        <v>212</v>
      </c>
      <c r="H13" s="263" t="s">
        <v>360</v>
      </c>
      <c r="I13" s="264" t="s">
        <v>83</v>
      </c>
      <c r="J13" s="265">
        <v>0.75</v>
      </c>
      <c r="K13" s="266">
        <f t="shared" si="2"/>
        <v>130000</v>
      </c>
      <c r="L13" s="266">
        <f t="shared" si="3"/>
        <v>97500</v>
      </c>
      <c r="M13" s="266">
        <f t="shared" si="4"/>
        <v>32500</v>
      </c>
      <c r="N13" s="266"/>
      <c r="O13" s="266">
        <v>10000</v>
      </c>
      <c r="P13" s="266">
        <v>20000</v>
      </c>
      <c r="Q13" s="266">
        <v>25000</v>
      </c>
      <c r="R13" s="266">
        <v>25000</v>
      </c>
      <c r="S13" s="266">
        <v>25000</v>
      </c>
      <c r="T13" s="266">
        <v>25000</v>
      </c>
      <c r="U13" s="266"/>
      <c r="V13" s="266"/>
      <c r="W13" s="266"/>
      <c r="X13" s="267" t="s">
        <v>294</v>
      </c>
      <c r="Y13" s="268">
        <v>47</v>
      </c>
      <c r="Z13" s="274" t="s">
        <v>1246</v>
      </c>
    </row>
    <row r="14" spans="1:27" s="269" customFormat="1" ht="114.75" outlineLevel="4" x14ac:dyDescent="0.2">
      <c r="A14" s="260" t="s">
        <v>1382</v>
      </c>
      <c r="B14" s="260" t="s">
        <v>358</v>
      </c>
      <c r="C14" s="260" t="s">
        <v>72</v>
      </c>
      <c r="D14" s="261" t="s">
        <v>106</v>
      </c>
      <c r="E14" s="261" t="s">
        <v>132</v>
      </c>
      <c r="F14" s="261" t="s">
        <v>73</v>
      </c>
      <c r="G14" s="262" t="s">
        <v>361</v>
      </c>
      <c r="H14" s="263" t="s">
        <v>462</v>
      </c>
      <c r="I14" s="264" t="s">
        <v>463</v>
      </c>
      <c r="J14" s="265">
        <v>0.75</v>
      </c>
      <c r="K14" s="266">
        <f t="shared" si="2"/>
        <v>211000</v>
      </c>
      <c r="L14" s="266">
        <f t="shared" si="3"/>
        <v>158250</v>
      </c>
      <c r="M14" s="266">
        <f t="shared" si="4"/>
        <v>52750</v>
      </c>
      <c r="N14" s="266"/>
      <c r="O14" s="266">
        <v>26000</v>
      </c>
      <c r="P14" s="266">
        <v>37000</v>
      </c>
      <c r="Q14" s="266">
        <v>37000</v>
      </c>
      <c r="R14" s="266">
        <v>37000</v>
      </c>
      <c r="S14" s="266">
        <v>37000</v>
      </c>
      <c r="T14" s="266">
        <v>37000</v>
      </c>
      <c r="U14" s="266"/>
      <c r="V14" s="266"/>
      <c r="W14" s="266"/>
      <c r="X14" s="267"/>
      <c r="Y14" s="268"/>
    </row>
    <row r="15" spans="1:27" s="269" customFormat="1" outlineLevel="4" x14ac:dyDescent="0.2">
      <c r="A15" s="269" t="s">
        <v>1383</v>
      </c>
      <c r="B15" s="260"/>
      <c r="C15" s="260" t="s">
        <v>72</v>
      </c>
      <c r="D15" s="261"/>
      <c r="E15" s="261"/>
      <c r="F15" s="261"/>
      <c r="G15" s="262"/>
      <c r="H15" s="263"/>
      <c r="I15" s="264"/>
      <c r="J15" s="265"/>
      <c r="K15" s="266"/>
      <c r="L15" s="266"/>
      <c r="M15" s="266"/>
      <c r="N15" s="266"/>
      <c r="O15" s="266"/>
      <c r="P15" s="266"/>
      <c r="Q15" s="266"/>
      <c r="R15" s="266"/>
      <c r="S15" s="266"/>
      <c r="T15" s="266"/>
      <c r="U15" s="266"/>
      <c r="V15" s="266"/>
      <c r="W15" s="266"/>
      <c r="X15" s="267"/>
      <c r="Y15" s="268"/>
    </row>
    <row r="16" spans="1:27" s="6" customFormat="1" ht="76.5" outlineLevel="3" x14ac:dyDescent="0.2">
      <c r="A16" s="6" t="s">
        <v>1384</v>
      </c>
      <c r="B16" s="95" t="s">
        <v>189</v>
      </c>
      <c r="C16" s="1" t="s">
        <v>71</v>
      </c>
      <c r="D16" s="5" t="s">
        <v>73</v>
      </c>
      <c r="E16" s="5" t="s">
        <v>73</v>
      </c>
      <c r="F16" s="5" t="s">
        <v>73</v>
      </c>
      <c r="G16" s="147" t="s">
        <v>73</v>
      </c>
      <c r="H16" s="125" t="s">
        <v>73</v>
      </c>
      <c r="I16" s="115"/>
      <c r="J16" s="58"/>
      <c r="K16" s="83"/>
      <c r="L16" s="83"/>
      <c r="M16" s="83"/>
      <c r="N16" s="33" t="s">
        <v>326</v>
      </c>
      <c r="O16" s="32" t="s">
        <v>327</v>
      </c>
      <c r="P16" s="32" t="s">
        <v>327</v>
      </c>
      <c r="Q16" s="32" t="s">
        <v>327</v>
      </c>
      <c r="R16" s="32" t="s">
        <v>327</v>
      </c>
      <c r="S16" s="32" t="s">
        <v>327</v>
      </c>
      <c r="T16" s="32" t="s">
        <v>327</v>
      </c>
      <c r="U16" s="33" t="s">
        <v>327</v>
      </c>
      <c r="V16" s="33" t="s">
        <v>327</v>
      </c>
      <c r="W16" s="33" t="s">
        <v>328</v>
      </c>
      <c r="X16" s="197"/>
      <c r="Y16" s="204"/>
      <c r="AA16" s="247"/>
    </row>
    <row r="17" spans="1:27" s="269" customFormat="1" ht="63.75" outlineLevel="4" x14ac:dyDescent="0.2">
      <c r="A17" s="260" t="s">
        <v>1385</v>
      </c>
      <c r="B17" s="260" t="s">
        <v>213</v>
      </c>
      <c r="C17" s="269" t="s">
        <v>72</v>
      </c>
      <c r="D17" s="267" t="s">
        <v>106</v>
      </c>
      <c r="E17" s="267" t="s">
        <v>132</v>
      </c>
      <c r="F17" s="267" t="s">
        <v>73</v>
      </c>
      <c r="G17" s="275" t="s">
        <v>214</v>
      </c>
      <c r="H17" s="276" t="s">
        <v>84</v>
      </c>
      <c r="I17" s="264" t="s">
        <v>216</v>
      </c>
      <c r="J17" s="265">
        <v>0.75</v>
      </c>
      <c r="K17" s="266">
        <f t="shared" si="2"/>
        <v>50000</v>
      </c>
      <c r="L17" s="266">
        <f t="shared" si="3"/>
        <v>37500</v>
      </c>
      <c r="M17" s="266">
        <f t="shared" si="4"/>
        <v>12500</v>
      </c>
      <c r="N17" s="266"/>
      <c r="O17" s="266"/>
      <c r="P17" s="266">
        <v>10000</v>
      </c>
      <c r="Q17" s="266">
        <v>10000</v>
      </c>
      <c r="R17" s="266">
        <v>10000</v>
      </c>
      <c r="S17" s="266">
        <v>10000</v>
      </c>
      <c r="T17" s="266">
        <v>10000</v>
      </c>
      <c r="U17" s="266"/>
      <c r="V17" s="266"/>
      <c r="W17" s="266"/>
      <c r="X17" s="267"/>
      <c r="Y17" s="268"/>
    </row>
    <row r="18" spans="1:27" s="269" customFormat="1" outlineLevel="4" x14ac:dyDescent="0.2">
      <c r="A18" s="269" t="s">
        <v>1386</v>
      </c>
      <c r="B18" s="260"/>
      <c r="C18" s="269" t="s">
        <v>72</v>
      </c>
      <c r="D18" s="267"/>
      <c r="E18" s="267"/>
      <c r="F18" s="267"/>
      <c r="G18" s="275"/>
      <c r="H18" s="276"/>
      <c r="I18" s="264"/>
      <c r="J18" s="265"/>
      <c r="K18" s="266"/>
      <c r="L18" s="266"/>
      <c r="M18" s="266"/>
      <c r="N18" s="266"/>
      <c r="O18" s="266"/>
      <c r="P18" s="266"/>
      <c r="Q18" s="266"/>
      <c r="R18" s="266"/>
      <c r="S18" s="266"/>
      <c r="T18" s="266"/>
      <c r="U18" s="266"/>
      <c r="V18" s="266"/>
      <c r="W18" s="266"/>
      <c r="X18" s="267"/>
      <c r="Y18" s="268"/>
    </row>
    <row r="19" spans="1:27" s="6" customFormat="1" ht="51" outlineLevel="3" x14ac:dyDescent="0.2">
      <c r="A19" s="6" t="s">
        <v>1387</v>
      </c>
      <c r="B19" s="95" t="s">
        <v>190</v>
      </c>
      <c r="C19" s="1" t="s">
        <v>71</v>
      </c>
      <c r="D19" s="5" t="s">
        <v>73</v>
      </c>
      <c r="E19" s="5" t="s">
        <v>73</v>
      </c>
      <c r="F19" s="5" t="s">
        <v>73</v>
      </c>
      <c r="G19" s="238" t="s">
        <v>85</v>
      </c>
      <c r="H19" s="125" t="s">
        <v>73</v>
      </c>
      <c r="I19" s="115"/>
      <c r="J19" s="58"/>
      <c r="K19" s="75"/>
      <c r="L19" s="75"/>
      <c r="M19" s="75"/>
      <c r="N19" s="75"/>
      <c r="O19" s="75"/>
      <c r="P19" s="75"/>
      <c r="Q19" s="75"/>
      <c r="R19" s="75"/>
      <c r="S19" s="75"/>
      <c r="T19" s="75"/>
      <c r="U19" s="75"/>
      <c r="V19" s="75"/>
      <c r="W19" s="75"/>
      <c r="X19" s="197"/>
      <c r="Y19" s="204"/>
      <c r="AA19" s="247"/>
    </row>
    <row r="20" spans="1:27" s="269" customFormat="1" outlineLevel="4" x14ac:dyDescent="0.2">
      <c r="A20" s="269" t="s">
        <v>1388</v>
      </c>
      <c r="B20" s="260"/>
      <c r="C20" s="269" t="s">
        <v>72</v>
      </c>
      <c r="D20" s="267" t="s">
        <v>106</v>
      </c>
      <c r="E20" s="267"/>
      <c r="F20" s="267"/>
      <c r="G20" s="275"/>
      <c r="H20" s="276"/>
      <c r="I20" s="264"/>
      <c r="J20" s="265"/>
      <c r="K20" s="266"/>
      <c r="L20" s="266"/>
      <c r="M20" s="266"/>
      <c r="N20" s="266"/>
      <c r="O20" s="266"/>
      <c r="P20" s="266"/>
      <c r="Q20" s="266"/>
      <c r="R20" s="266"/>
      <c r="S20" s="266"/>
      <c r="T20" s="266"/>
      <c r="U20" s="266"/>
      <c r="V20" s="266"/>
      <c r="W20" s="266"/>
      <c r="X20" s="267"/>
      <c r="Y20" s="268"/>
    </row>
    <row r="21" spans="1:27" s="269" customFormat="1" outlineLevel="4" x14ac:dyDescent="0.2">
      <c r="A21" s="269" t="s">
        <v>1389</v>
      </c>
      <c r="B21" s="260"/>
      <c r="C21" s="269" t="s">
        <v>72</v>
      </c>
      <c r="D21" s="267"/>
      <c r="E21" s="267"/>
      <c r="F21" s="267"/>
      <c r="G21" s="275"/>
      <c r="H21" s="276"/>
      <c r="I21" s="264"/>
      <c r="J21" s="265"/>
      <c r="K21" s="266"/>
      <c r="L21" s="266"/>
      <c r="M21" s="266"/>
      <c r="N21" s="266"/>
      <c r="O21" s="266"/>
      <c r="P21" s="266"/>
      <c r="Q21" s="266"/>
      <c r="R21" s="266"/>
      <c r="S21" s="266"/>
      <c r="T21" s="266"/>
      <c r="U21" s="266"/>
      <c r="V21" s="266"/>
      <c r="W21" s="266"/>
      <c r="X21" s="267"/>
      <c r="Y21" s="268"/>
    </row>
    <row r="22" spans="1:27" s="6" customFormat="1" ht="38.25" outlineLevel="3" x14ac:dyDescent="0.2">
      <c r="A22" s="6" t="s">
        <v>1390</v>
      </c>
      <c r="B22" s="95" t="s">
        <v>191</v>
      </c>
      <c r="C22" s="6" t="s">
        <v>71</v>
      </c>
      <c r="D22" s="5" t="s">
        <v>73</v>
      </c>
      <c r="E22" s="5" t="s">
        <v>73</v>
      </c>
      <c r="F22" s="5" t="s">
        <v>73</v>
      </c>
      <c r="G22" s="147" t="s">
        <v>73</v>
      </c>
      <c r="H22" s="125" t="s">
        <v>73</v>
      </c>
      <c r="I22" s="115"/>
      <c r="J22" s="58"/>
      <c r="K22" s="75"/>
      <c r="L22" s="75"/>
      <c r="M22" s="75"/>
      <c r="N22" s="75"/>
      <c r="O22" s="75" t="s">
        <v>326</v>
      </c>
      <c r="P22" s="32" t="s">
        <v>327</v>
      </c>
      <c r="Q22" s="32" t="s">
        <v>327</v>
      </c>
      <c r="R22" s="32" t="s">
        <v>327</v>
      </c>
      <c r="S22" s="32" t="s">
        <v>327</v>
      </c>
      <c r="T22" s="32" t="s">
        <v>327</v>
      </c>
      <c r="U22" s="33" t="s">
        <v>327</v>
      </c>
      <c r="V22" s="33" t="s">
        <v>327</v>
      </c>
      <c r="W22" s="33" t="s">
        <v>328</v>
      </c>
      <c r="X22" s="197"/>
      <c r="Y22" s="204"/>
      <c r="AA22" s="247"/>
    </row>
    <row r="23" spans="1:27" s="269" customFormat="1" ht="89.25" outlineLevel="4" x14ac:dyDescent="0.2">
      <c r="A23" s="260" t="s">
        <v>1391</v>
      </c>
      <c r="B23" s="260" t="s">
        <v>362</v>
      </c>
      <c r="C23" s="260" t="s">
        <v>72</v>
      </c>
      <c r="D23" s="261" t="s">
        <v>106</v>
      </c>
      <c r="E23" s="267" t="s">
        <v>132</v>
      </c>
      <c r="F23" s="267" t="s">
        <v>73</v>
      </c>
      <c r="G23" s="275" t="s">
        <v>215</v>
      </c>
      <c r="H23" s="276" t="s">
        <v>1034</v>
      </c>
      <c r="I23" s="264" t="s">
        <v>1035</v>
      </c>
      <c r="J23" s="265">
        <v>0.75</v>
      </c>
      <c r="K23" s="266">
        <f>SUM(N23:W23)</f>
        <v>111440.89000000001</v>
      </c>
      <c r="L23" s="266">
        <f>K23*J23</f>
        <v>83580.66750000001</v>
      </c>
      <c r="M23" s="266">
        <f>K23-L23</f>
        <v>27860.222500000003</v>
      </c>
      <c r="N23" s="266"/>
      <c r="O23" s="266">
        <v>31480.73</v>
      </c>
      <c r="P23" s="266">
        <v>64006.040000000008</v>
      </c>
      <c r="Q23" s="266">
        <v>15954.120000000003</v>
      </c>
      <c r="R23" s="266"/>
      <c r="S23" s="266"/>
      <c r="T23" s="266"/>
      <c r="U23" s="266"/>
      <c r="V23" s="266"/>
      <c r="W23" s="266"/>
      <c r="X23" s="267"/>
      <c r="Y23" s="268"/>
    </row>
    <row r="24" spans="1:27" s="269" customFormat="1" ht="63.75" outlineLevel="4" x14ac:dyDescent="0.2">
      <c r="A24" s="260" t="s">
        <v>1392</v>
      </c>
      <c r="B24" s="260" t="s">
        <v>363</v>
      </c>
      <c r="C24" s="260" t="s">
        <v>72</v>
      </c>
      <c r="D24" s="261" t="s">
        <v>106</v>
      </c>
      <c r="E24" s="267" t="s">
        <v>132</v>
      </c>
      <c r="F24" s="267" t="s">
        <v>73</v>
      </c>
      <c r="G24" s="275" t="s">
        <v>252</v>
      </c>
      <c r="H24" s="276" t="s">
        <v>1036</v>
      </c>
      <c r="I24" s="264" t="s">
        <v>217</v>
      </c>
      <c r="J24" s="265">
        <v>0.75</v>
      </c>
      <c r="K24" s="266">
        <f>SUM(N24:W24)</f>
        <v>50000</v>
      </c>
      <c r="L24" s="266">
        <f>K24*J24</f>
        <v>37500</v>
      </c>
      <c r="M24" s="266">
        <f>K24-L24</f>
        <v>12500</v>
      </c>
      <c r="N24" s="266"/>
      <c r="O24" s="266"/>
      <c r="P24" s="266">
        <v>25000</v>
      </c>
      <c r="Q24" s="266">
        <v>25000</v>
      </c>
      <c r="R24" s="266"/>
      <c r="S24" s="266"/>
      <c r="T24" s="266"/>
      <c r="U24" s="266"/>
      <c r="V24" s="266"/>
      <c r="W24" s="266"/>
      <c r="X24" s="267"/>
      <c r="Y24" s="268"/>
    </row>
    <row r="25" spans="1:27" s="269" customFormat="1" outlineLevel="4" x14ac:dyDescent="0.2">
      <c r="A25" s="269" t="s">
        <v>1393</v>
      </c>
      <c r="B25" s="260"/>
      <c r="C25" s="260" t="s">
        <v>72</v>
      </c>
      <c r="D25" s="261"/>
      <c r="E25" s="267"/>
      <c r="F25" s="267"/>
      <c r="G25" s="275"/>
      <c r="H25" s="276"/>
      <c r="I25" s="264"/>
      <c r="J25" s="265"/>
      <c r="K25" s="266"/>
      <c r="L25" s="266"/>
      <c r="M25" s="266"/>
      <c r="N25" s="266"/>
      <c r="O25" s="266"/>
      <c r="P25" s="266"/>
      <c r="Q25" s="266"/>
      <c r="R25" s="266"/>
      <c r="S25" s="266"/>
      <c r="T25" s="266"/>
      <c r="U25" s="266"/>
      <c r="V25" s="266"/>
      <c r="W25" s="266"/>
      <c r="X25" s="267"/>
      <c r="Y25" s="268"/>
    </row>
    <row r="26" spans="1:27" s="6" customFormat="1" ht="25.5" outlineLevel="3" x14ac:dyDescent="0.2">
      <c r="A26" s="6" t="s">
        <v>1394</v>
      </c>
      <c r="B26" s="189" t="s">
        <v>49</v>
      </c>
      <c r="C26" s="190" t="s">
        <v>71</v>
      </c>
      <c r="D26" s="15" t="s">
        <v>73</v>
      </c>
      <c r="E26" s="5" t="s">
        <v>73</v>
      </c>
      <c r="F26" s="5" t="s">
        <v>73</v>
      </c>
      <c r="G26" s="147" t="s">
        <v>73</v>
      </c>
      <c r="H26" s="125" t="s">
        <v>73</v>
      </c>
      <c r="I26" s="115"/>
      <c r="J26" s="58"/>
      <c r="K26" s="83"/>
      <c r="L26" s="83"/>
      <c r="M26" s="83"/>
      <c r="N26" s="75"/>
      <c r="O26" s="75"/>
      <c r="P26" s="75"/>
      <c r="Q26" s="75"/>
      <c r="R26" s="75"/>
      <c r="S26" s="75"/>
      <c r="T26" s="75"/>
      <c r="U26" s="75"/>
      <c r="V26" s="75"/>
      <c r="W26" s="75"/>
      <c r="X26" s="197"/>
      <c r="Y26" s="204"/>
      <c r="AA26" s="247"/>
    </row>
    <row r="27" spans="1:27" s="80" customFormat="1" outlineLevel="4" x14ac:dyDescent="0.2">
      <c r="A27" s="80" t="s">
        <v>1395</v>
      </c>
      <c r="B27" s="84"/>
      <c r="C27" s="84"/>
      <c r="D27" s="85"/>
      <c r="E27" s="81"/>
      <c r="F27" s="81"/>
      <c r="G27" s="103"/>
      <c r="H27" s="126"/>
      <c r="I27" s="111"/>
      <c r="J27" s="82"/>
      <c r="K27" s="83"/>
      <c r="L27" s="83"/>
      <c r="M27" s="83"/>
      <c r="N27" s="83"/>
      <c r="O27" s="83"/>
      <c r="P27" s="83"/>
      <c r="Q27" s="83"/>
      <c r="R27" s="83"/>
      <c r="S27" s="83"/>
      <c r="T27" s="83"/>
      <c r="U27" s="83"/>
      <c r="V27" s="83"/>
      <c r="W27" s="83"/>
      <c r="X27" s="81"/>
      <c r="Y27" s="203"/>
      <c r="AA27" s="246"/>
    </row>
    <row r="28" spans="1:27" s="269" customFormat="1" outlineLevel="4" x14ac:dyDescent="0.2">
      <c r="A28" s="269" t="s">
        <v>1396</v>
      </c>
      <c r="B28" s="260"/>
      <c r="C28" s="260" t="s">
        <v>72</v>
      </c>
      <c r="D28" s="261"/>
      <c r="E28" s="267"/>
      <c r="F28" s="267"/>
      <c r="G28" s="275"/>
      <c r="H28" s="276"/>
      <c r="I28" s="264"/>
      <c r="J28" s="265"/>
      <c r="K28" s="266"/>
      <c r="L28" s="266"/>
      <c r="M28" s="266"/>
      <c r="N28" s="266"/>
      <c r="O28" s="266"/>
      <c r="P28" s="266"/>
      <c r="Q28" s="266"/>
      <c r="R28" s="266"/>
      <c r="S28" s="266"/>
      <c r="T28" s="266"/>
      <c r="U28" s="266"/>
      <c r="V28" s="266"/>
      <c r="W28" s="266"/>
      <c r="X28" s="267"/>
      <c r="Y28" s="268"/>
    </row>
    <row r="29" spans="1:27" s="6" customFormat="1" ht="38.25" outlineLevel="3" x14ac:dyDescent="0.2">
      <c r="A29" s="6" t="s">
        <v>1397</v>
      </c>
      <c r="B29" s="95" t="s">
        <v>192</v>
      </c>
      <c r="C29" s="190" t="s">
        <v>71</v>
      </c>
      <c r="D29" s="15" t="s">
        <v>73</v>
      </c>
      <c r="E29" s="5" t="s">
        <v>73</v>
      </c>
      <c r="F29" s="5" t="s">
        <v>73</v>
      </c>
      <c r="G29" s="147" t="s">
        <v>73</v>
      </c>
      <c r="H29" s="125" t="s">
        <v>73</v>
      </c>
      <c r="I29" s="115"/>
      <c r="J29" s="58"/>
      <c r="K29" s="83"/>
      <c r="L29" s="83"/>
      <c r="M29" s="83"/>
      <c r="N29" s="75"/>
      <c r="O29" s="75"/>
      <c r="P29" s="75"/>
      <c r="Q29" s="75"/>
      <c r="R29" s="75"/>
      <c r="S29" s="75"/>
      <c r="T29" s="75"/>
      <c r="U29" s="75"/>
      <c r="V29" s="75"/>
      <c r="W29" s="75"/>
      <c r="X29" s="197"/>
      <c r="Y29" s="204"/>
      <c r="AA29" s="247"/>
    </row>
    <row r="30" spans="1:27" s="269" customFormat="1" ht="102" outlineLevel="4" x14ac:dyDescent="0.2">
      <c r="A30" s="260" t="s">
        <v>1398</v>
      </c>
      <c r="B30" s="260" t="s">
        <v>86</v>
      </c>
      <c r="C30" s="260" t="s">
        <v>72</v>
      </c>
      <c r="D30" s="261" t="s">
        <v>106</v>
      </c>
      <c r="E30" s="267" t="s">
        <v>60</v>
      </c>
      <c r="F30" s="267" t="s">
        <v>73</v>
      </c>
      <c r="G30" s="275" t="s">
        <v>218</v>
      </c>
      <c r="H30" s="276" t="s">
        <v>87</v>
      </c>
      <c r="I30" s="264" t="s">
        <v>219</v>
      </c>
      <c r="J30" s="265">
        <v>0.75</v>
      </c>
      <c r="K30" s="266">
        <f>SUM(N30:W30)</f>
        <v>20000</v>
      </c>
      <c r="L30" s="266">
        <f>K30*J30</f>
        <v>15000</v>
      </c>
      <c r="M30" s="266">
        <f>K30-L30</f>
        <v>5000</v>
      </c>
      <c r="N30" s="266"/>
      <c r="O30" s="266">
        <v>5000</v>
      </c>
      <c r="P30" s="266">
        <v>10000</v>
      </c>
      <c r="Q30" s="266">
        <v>5000</v>
      </c>
      <c r="R30" s="266"/>
      <c r="S30" s="266"/>
      <c r="T30" s="266"/>
      <c r="U30" s="266"/>
      <c r="V30" s="266"/>
      <c r="W30" s="266"/>
      <c r="X30" s="267"/>
      <c r="Y30" s="268"/>
    </row>
    <row r="31" spans="1:27" s="269" customFormat="1" ht="38.25" outlineLevel="4" x14ac:dyDescent="0.2">
      <c r="A31" s="260" t="s">
        <v>1399</v>
      </c>
      <c r="B31" s="260" t="s">
        <v>90</v>
      </c>
      <c r="C31" s="260" t="s">
        <v>72</v>
      </c>
      <c r="D31" s="261" t="s">
        <v>106</v>
      </c>
      <c r="E31" s="267" t="s">
        <v>132</v>
      </c>
      <c r="F31" s="267" t="s">
        <v>73</v>
      </c>
      <c r="G31" s="275" t="s">
        <v>89</v>
      </c>
      <c r="H31" s="276" t="s">
        <v>88</v>
      </c>
      <c r="I31" s="264" t="s">
        <v>220</v>
      </c>
      <c r="J31" s="265">
        <v>0.75</v>
      </c>
      <c r="K31" s="266">
        <f>SUM(N31:W31)</f>
        <v>155000</v>
      </c>
      <c r="L31" s="266">
        <f>K31*J31</f>
        <v>116250</v>
      </c>
      <c r="M31" s="266">
        <f>K31-L31</f>
        <v>38750</v>
      </c>
      <c r="N31" s="266"/>
      <c r="O31" s="266">
        <v>30000</v>
      </c>
      <c r="P31" s="266">
        <v>60000</v>
      </c>
      <c r="Q31" s="266">
        <v>65000</v>
      </c>
      <c r="R31" s="266"/>
      <c r="S31" s="266"/>
      <c r="T31" s="266"/>
      <c r="U31" s="266"/>
      <c r="V31" s="266"/>
      <c r="W31" s="266"/>
      <c r="X31" s="267"/>
      <c r="Y31" s="268"/>
    </row>
    <row r="32" spans="1:27" s="269" customFormat="1" outlineLevel="4" x14ac:dyDescent="0.2">
      <c r="A32" s="269" t="s">
        <v>1400</v>
      </c>
      <c r="B32" s="260"/>
      <c r="C32" s="260" t="s">
        <v>72</v>
      </c>
      <c r="D32" s="261"/>
      <c r="E32" s="267"/>
      <c r="F32" s="267"/>
      <c r="G32" s="275"/>
      <c r="H32" s="276"/>
      <c r="I32" s="264"/>
      <c r="J32" s="265"/>
      <c r="K32" s="266"/>
      <c r="L32" s="266"/>
      <c r="M32" s="266"/>
      <c r="N32" s="266"/>
      <c r="O32" s="266"/>
      <c r="P32" s="266"/>
      <c r="Q32" s="266"/>
      <c r="R32" s="266"/>
      <c r="S32" s="266"/>
      <c r="T32" s="266"/>
      <c r="U32" s="266"/>
      <c r="V32" s="266"/>
      <c r="W32" s="266"/>
      <c r="X32" s="267"/>
      <c r="Y32" s="268"/>
    </row>
    <row r="33" spans="1:27" s="6" customFormat="1" ht="25.5" outlineLevel="3" x14ac:dyDescent="0.2">
      <c r="A33" s="6" t="s">
        <v>1401</v>
      </c>
      <c r="B33" s="95" t="s">
        <v>50</v>
      </c>
      <c r="C33" s="190" t="s">
        <v>71</v>
      </c>
      <c r="D33" s="15" t="s">
        <v>73</v>
      </c>
      <c r="E33" s="5" t="s">
        <v>73</v>
      </c>
      <c r="F33" s="5" t="s">
        <v>73</v>
      </c>
      <c r="G33" s="147" t="s">
        <v>73</v>
      </c>
      <c r="H33" s="125" t="s">
        <v>73</v>
      </c>
      <c r="I33" s="115"/>
      <c r="J33" s="58"/>
      <c r="K33" s="83"/>
      <c r="L33" s="83"/>
      <c r="M33" s="83"/>
      <c r="N33" s="75"/>
      <c r="O33" s="75"/>
      <c r="P33" s="75"/>
      <c r="Q33" s="75"/>
      <c r="R33" s="75"/>
      <c r="S33" s="75"/>
      <c r="T33" s="75"/>
      <c r="U33" s="75"/>
      <c r="V33" s="75"/>
      <c r="W33" s="75"/>
      <c r="X33" s="197"/>
      <c r="Y33" s="204"/>
      <c r="AA33" s="247"/>
    </row>
    <row r="34" spans="1:27" s="269" customFormat="1" ht="63.75" outlineLevel="4" x14ac:dyDescent="0.2">
      <c r="A34" s="260" t="s">
        <v>1402</v>
      </c>
      <c r="B34" s="260" t="s">
        <v>364</v>
      </c>
      <c r="C34" s="260" t="s">
        <v>72</v>
      </c>
      <c r="D34" s="261" t="s">
        <v>106</v>
      </c>
      <c r="E34" s="267" t="s">
        <v>132</v>
      </c>
      <c r="F34" s="267" t="s">
        <v>73</v>
      </c>
      <c r="G34" s="275" t="s">
        <v>365</v>
      </c>
      <c r="H34" s="276" t="s">
        <v>366</v>
      </c>
      <c r="I34" s="264" t="s">
        <v>1037</v>
      </c>
      <c r="J34" s="265">
        <v>0.75</v>
      </c>
      <c r="K34" s="266">
        <f>SUM(N34:W34)</f>
        <v>70000</v>
      </c>
      <c r="L34" s="266">
        <f>K34*J34</f>
        <v>52500</v>
      </c>
      <c r="M34" s="266">
        <f>K34-L34</f>
        <v>17500</v>
      </c>
      <c r="N34" s="266"/>
      <c r="O34" s="266">
        <v>20000</v>
      </c>
      <c r="P34" s="266">
        <v>25000</v>
      </c>
      <c r="Q34" s="266">
        <v>25000</v>
      </c>
      <c r="R34" s="266"/>
      <c r="S34" s="266"/>
      <c r="T34" s="266"/>
      <c r="U34" s="266"/>
      <c r="V34" s="266"/>
      <c r="W34" s="266"/>
      <c r="X34" s="267"/>
      <c r="Y34" s="268"/>
    </row>
    <row r="35" spans="1:27" s="269" customFormat="1" outlineLevel="4" x14ac:dyDescent="0.2">
      <c r="A35" s="269" t="s">
        <v>1403</v>
      </c>
      <c r="B35" s="260"/>
      <c r="C35" s="260" t="s">
        <v>72</v>
      </c>
      <c r="D35" s="261"/>
      <c r="E35" s="267"/>
      <c r="F35" s="267"/>
      <c r="G35" s="275"/>
      <c r="H35" s="276"/>
      <c r="I35" s="264"/>
      <c r="J35" s="265"/>
      <c r="K35" s="266"/>
      <c r="L35" s="266"/>
      <c r="M35" s="266"/>
      <c r="N35" s="266"/>
      <c r="O35" s="266"/>
      <c r="P35" s="266"/>
      <c r="Q35" s="266"/>
      <c r="R35" s="266"/>
      <c r="S35" s="266"/>
      <c r="T35" s="266"/>
      <c r="U35" s="266"/>
      <c r="V35" s="266"/>
      <c r="W35" s="266"/>
      <c r="X35" s="267"/>
      <c r="Y35" s="268"/>
    </row>
    <row r="36" spans="1:27" s="6" customFormat="1" ht="25.5" outlineLevel="3" x14ac:dyDescent="0.2">
      <c r="A36" s="6" t="s">
        <v>1404</v>
      </c>
      <c r="B36" s="95" t="s">
        <v>193</v>
      </c>
      <c r="C36" s="190" t="s">
        <v>71</v>
      </c>
      <c r="D36" s="15" t="s">
        <v>73</v>
      </c>
      <c r="E36" s="5" t="s">
        <v>73</v>
      </c>
      <c r="F36" s="5" t="s">
        <v>73</v>
      </c>
      <c r="G36" s="147" t="s">
        <v>73</v>
      </c>
      <c r="H36" s="125" t="s">
        <v>73</v>
      </c>
      <c r="I36" s="115"/>
      <c r="J36" s="58"/>
      <c r="K36" s="83"/>
      <c r="L36" s="83"/>
      <c r="M36" s="83"/>
      <c r="N36" s="75"/>
      <c r="O36" s="75"/>
      <c r="P36" s="75"/>
      <c r="Q36" s="75"/>
      <c r="R36" s="75"/>
      <c r="S36" s="75"/>
      <c r="T36" s="75"/>
      <c r="U36" s="75"/>
      <c r="V36" s="75"/>
      <c r="W36" s="75"/>
      <c r="X36" s="197"/>
      <c r="Y36" s="204"/>
      <c r="AA36" s="247"/>
    </row>
    <row r="37" spans="1:27" s="269" customFormat="1" ht="25.5" outlineLevel="4" x14ac:dyDescent="0.2">
      <c r="A37" s="260" t="s">
        <v>1405</v>
      </c>
      <c r="B37" s="260" t="s">
        <v>221</v>
      </c>
      <c r="C37" s="260" t="s">
        <v>72</v>
      </c>
      <c r="D37" s="261" t="s">
        <v>106</v>
      </c>
      <c r="E37" s="267" t="s">
        <v>132</v>
      </c>
      <c r="F37" s="267" t="s">
        <v>73</v>
      </c>
      <c r="G37" s="275" t="s">
        <v>367</v>
      </c>
      <c r="H37" s="276" t="s">
        <v>1038</v>
      </c>
      <c r="I37" s="264" t="s">
        <v>217</v>
      </c>
      <c r="J37" s="265">
        <v>0.75</v>
      </c>
      <c r="K37" s="266">
        <f>SUM(N37:W37)</f>
        <v>100000</v>
      </c>
      <c r="L37" s="266">
        <f>K37*J37</f>
        <v>75000</v>
      </c>
      <c r="M37" s="266">
        <f>K37-L37</f>
        <v>25000</v>
      </c>
      <c r="N37" s="266"/>
      <c r="O37" s="266"/>
      <c r="P37" s="266">
        <v>10000</v>
      </c>
      <c r="Q37" s="266">
        <v>60000</v>
      </c>
      <c r="R37" s="266">
        <v>10000</v>
      </c>
      <c r="S37" s="266">
        <v>10000</v>
      </c>
      <c r="T37" s="266">
        <v>10000</v>
      </c>
      <c r="U37" s="266"/>
      <c r="V37" s="266"/>
      <c r="W37" s="266"/>
      <c r="X37" s="267"/>
      <c r="Y37" s="268"/>
    </row>
    <row r="38" spans="1:27" s="269" customFormat="1" outlineLevel="4" x14ac:dyDescent="0.2">
      <c r="A38" s="269" t="s">
        <v>1406</v>
      </c>
      <c r="B38" s="260"/>
      <c r="C38" s="260" t="s">
        <v>72</v>
      </c>
      <c r="D38" s="261" t="s">
        <v>106</v>
      </c>
      <c r="E38" s="267"/>
      <c r="F38" s="267"/>
      <c r="G38" s="275"/>
      <c r="H38" s="276"/>
      <c r="I38" s="264"/>
      <c r="J38" s="265"/>
      <c r="K38" s="266"/>
      <c r="L38" s="266"/>
      <c r="M38" s="266"/>
      <c r="N38" s="266"/>
      <c r="O38" s="266"/>
      <c r="P38" s="266"/>
      <c r="Q38" s="266"/>
      <c r="R38" s="266"/>
      <c r="S38" s="266"/>
      <c r="T38" s="266"/>
      <c r="U38" s="266"/>
      <c r="V38" s="266"/>
      <c r="W38" s="266"/>
      <c r="X38" s="267"/>
      <c r="Y38" s="268"/>
    </row>
    <row r="39" spans="1:27" s="9" customFormat="1" ht="76.5" outlineLevel="2" x14ac:dyDescent="0.2">
      <c r="A39" s="9" t="s">
        <v>1407</v>
      </c>
      <c r="B39" s="9" t="s">
        <v>402</v>
      </c>
      <c r="C39" s="9" t="s">
        <v>70</v>
      </c>
      <c r="D39" s="10" t="s">
        <v>73</v>
      </c>
      <c r="E39" s="10" t="s">
        <v>73</v>
      </c>
      <c r="F39" s="10" t="s">
        <v>73</v>
      </c>
      <c r="G39" s="146" t="s">
        <v>3</v>
      </c>
      <c r="H39" s="124" t="s">
        <v>73</v>
      </c>
      <c r="I39" s="114"/>
      <c r="J39" s="57">
        <v>0.75</v>
      </c>
      <c r="K39" s="13">
        <v>258312</v>
      </c>
      <c r="L39" s="13">
        <f>K39*J39</f>
        <v>193734</v>
      </c>
      <c r="M39" s="13">
        <f>K39-L39</f>
        <v>64578</v>
      </c>
      <c r="N39" s="225">
        <f>SUM(N40:N48)</f>
        <v>0</v>
      </c>
      <c r="O39" s="225">
        <f t="shared" ref="O39:W39" si="5">SUM(O40:O48)</f>
        <v>0</v>
      </c>
      <c r="P39" s="225">
        <f t="shared" si="5"/>
        <v>0</v>
      </c>
      <c r="Q39" s="225">
        <f t="shared" si="5"/>
        <v>0</v>
      </c>
      <c r="R39" s="225">
        <f t="shared" si="5"/>
        <v>0</v>
      </c>
      <c r="S39" s="225">
        <f t="shared" si="5"/>
        <v>0</v>
      </c>
      <c r="T39" s="225">
        <f t="shared" si="5"/>
        <v>0</v>
      </c>
      <c r="U39" s="225">
        <f t="shared" si="5"/>
        <v>0</v>
      </c>
      <c r="V39" s="225">
        <f t="shared" si="5"/>
        <v>0</v>
      </c>
      <c r="W39" s="225">
        <f t="shared" si="5"/>
        <v>0</v>
      </c>
      <c r="X39" s="10"/>
      <c r="Y39" s="202"/>
      <c r="AA39" s="248"/>
    </row>
    <row r="40" spans="1:27" ht="25.5" outlineLevel="3" x14ac:dyDescent="0.2">
      <c r="A40" s="14" t="s">
        <v>1408</v>
      </c>
      <c r="B40" s="95" t="s">
        <v>194</v>
      </c>
      <c r="C40" s="14" t="s">
        <v>71</v>
      </c>
      <c r="D40" s="5" t="s">
        <v>73</v>
      </c>
      <c r="E40" s="5" t="s">
        <v>73</v>
      </c>
      <c r="F40" s="5" t="s">
        <v>73</v>
      </c>
      <c r="G40" s="147" t="s">
        <v>73</v>
      </c>
      <c r="H40" s="125" t="s">
        <v>73</v>
      </c>
      <c r="K40" s="224">
        <f>SUM(K41:K48)</f>
        <v>0</v>
      </c>
      <c r="L40" s="224">
        <f>SUM(L41:L48)</f>
        <v>0</v>
      </c>
      <c r="M40" s="224">
        <f>SUM(M41:M48)</f>
        <v>0</v>
      </c>
      <c r="N40" s="33" t="s">
        <v>326</v>
      </c>
      <c r="O40" s="32" t="s">
        <v>327</v>
      </c>
      <c r="P40" s="32" t="s">
        <v>327</v>
      </c>
      <c r="Q40" s="32" t="s">
        <v>327</v>
      </c>
      <c r="R40" s="32" t="s">
        <v>327</v>
      </c>
      <c r="S40" s="32" t="s">
        <v>327</v>
      </c>
      <c r="T40" s="32" t="s">
        <v>327</v>
      </c>
      <c r="U40" s="33" t="s">
        <v>327</v>
      </c>
      <c r="V40" s="33" t="s">
        <v>327</v>
      </c>
      <c r="W40" s="33" t="s">
        <v>328</v>
      </c>
    </row>
    <row r="41" spans="1:27" s="269" customFormat="1" outlineLevel="4" x14ac:dyDescent="0.2">
      <c r="A41" s="260" t="s">
        <v>1409</v>
      </c>
      <c r="B41" s="260"/>
      <c r="C41" s="260" t="s">
        <v>72</v>
      </c>
      <c r="D41" s="267" t="s">
        <v>106</v>
      </c>
      <c r="E41" s="267"/>
      <c r="F41" s="267"/>
      <c r="G41" s="275"/>
      <c r="H41" s="276"/>
      <c r="I41" s="264"/>
      <c r="J41" s="265"/>
      <c r="K41" s="266"/>
      <c r="L41" s="266"/>
      <c r="M41" s="266"/>
      <c r="N41" s="266"/>
      <c r="O41" s="266"/>
      <c r="P41" s="266"/>
      <c r="Q41" s="266"/>
      <c r="R41" s="266"/>
      <c r="S41" s="266"/>
      <c r="T41" s="266"/>
      <c r="U41" s="266"/>
      <c r="V41" s="266"/>
      <c r="W41" s="266"/>
      <c r="X41" s="267"/>
      <c r="Y41" s="268"/>
    </row>
    <row r="42" spans="1:27" s="269" customFormat="1" outlineLevel="4" x14ac:dyDescent="0.2">
      <c r="A42" s="260" t="s">
        <v>1410</v>
      </c>
      <c r="B42" s="260"/>
      <c r="C42" s="260" t="s">
        <v>72</v>
      </c>
      <c r="D42" s="267" t="s">
        <v>106</v>
      </c>
      <c r="E42" s="267"/>
      <c r="F42" s="267"/>
      <c r="G42" s="275"/>
      <c r="H42" s="276"/>
      <c r="I42" s="264"/>
      <c r="J42" s="265"/>
      <c r="K42" s="266"/>
      <c r="L42" s="266"/>
      <c r="M42" s="266"/>
      <c r="N42" s="266"/>
      <c r="O42" s="266"/>
      <c r="P42" s="266"/>
      <c r="Q42" s="266"/>
      <c r="R42" s="266"/>
      <c r="S42" s="266"/>
      <c r="T42" s="266"/>
      <c r="U42" s="266"/>
      <c r="V42" s="266"/>
      <c r="W42" s="266"/>
      <c r="X42" s="267"/>
      <c r="Y42" s="268"/>
    </row>
    <row r="43" spans="1:27" ht="25.5" outlineLevel="3" x14ac:dyDescent="0.2">
      <c r="A43" s="14" t="s">
        <v>1411</v>
      </c>
      <c r="B43" s="95" t="s">
        <v>51</v>
      </c>
      <c r="C43" s="14" t="s">
        <v>71</v>
      </c>
      <c r="D43" s="5" t="s">
        <v>73</v>
      </c>
      <c r="E43" s="5" t="s">
        <v>73</v>
      </c>
      <c r="F43" s="5" t="s">
        <v>73</v>
      </c>
      <c r="G43" s="147" t="s">
        <v>73</v>
      </c>
      <c r="H43" s="125" t="s">
        <v>73</v>
      </c>
      <c r="Q43" s="33" t="s">
        <v>326</v>
      </c>
      <c r="R43" s="32" t="s">
        <v>327</v>
      </c>
      <c r="S43" s="33" t="s">
        <v>328</v>
      </c>
    </row>
    <row r="44" spans="1:27" s="269" customFormat="1" outlineLevel="4" x14ac:dyDescent="0.2">
      <c r="A44" s="260" t="s">
        <v>1412</v>
      </c>
      <c r="B44" s="260"/>
      <c r="C44" s="260" t="s">
        <v>72</v>
      </c>
      <c r="D44" s="267" t="s">
        <v>106</v>
      </c>
      <c r="E44" s="267"/>
      <c r="F44" s="267"/>
      <c r="G44" s="275"/>
      <c r="H44" s="276"/>
      <c r="I44" s="264"/>
      <c r="J44" s="265"/>
      <c r="K44" s="266"/>
      <c r="L44" s="266"/>
      <c r="M44" s="266"/>
      <c r="N44" s="266"/>
      <c r="O44" s="266"/>
      <c r="P44" s="266"/>
      <c r="Q44" s="266"/>
      <c r="R44" s="266"/>
      <c r="S44" s="266"/>
      <c r="T44" s="266"/>
      <c r="U44" s="266"/>
      <c r="V44" s="266"/>
      <c r="W44" s="266"/>
      <c r="X44" s="267"/>
      <c r="Y44" s="268"/>
    </row>
    <row r="45" spans="1:27" s="269" customFormat="1" outlineLevel="4" x14ac:dyDescent="0.2">
      <c r="A45" s="260" t="s">
        <v>1413</v>
      </c>
      <c r="B45" s="260"/>
      <c r="C45" s="260" t="s">
        <v>72</v>
      </c>
      <c r="D45" s="267" t="s">
        <v>106</v>
      </c>
      <c r="E45" s="267"/>
      <c r="F45" s="267"/>
      <c r="G45" s="275"/>
      <c r="H45" s="276"/>
      <c r="I45" s="264"/>
      <c r="J45" s="265"/>
      <c r="K45" s="266"/>
      <c r="L45" s="266"/>
      <c r="M45" s="266"/>
      <c r="N45" s="266"/>
      <c r="O45" s="266"/>
      <c r="P45" s="266"/>
      <c r="Q45" s="266"/>
      <c r="R45" s="266"/>
      <c r="S45" s="266"/>
      <c r="T45" s="266"/>
      <c r="U45" s="266"/>
      <c r="V45" s="266"/>
      <c r="W45" s="266"/>
      <c r="X45" s="267"/>
      <c r="Y45" s="268"/>
    </row>
    <row r="46" spans="1:27" ht="38.25" outlineLevel="3" x14ac:dyDescent="0.2">
      <c r="A46" s="14" t="s">
        <v>1414</v>
      </c>
      <c r="B46" s="95" t="s">
        <v>55</v>
      </c>
      <c r="C46" s="14" t="s">
        <v>71</v>
      </c>
      <c r="D46" s="5" t="s">
        <v>73</v>
      </c>
      <c r="E46" s="5" t="s">
        <v>73</v>
      </c>
      <c r="F46" s="5" t="s">
        <v>73</v>
      </c>
      <c r="G46" s="147" t="s">
        <v>73</v>
      </c>
      <c r="H46" s="125" t="s">
        <v>73</v>
      </c>
      <c r="P46" s="33" t="s">
        <v>326</v>
      </c>
      <c r="Q46" s="32" t="s">
        <v>327</v>
      </c>
      <c r="R46" s="32" t="s">
        <v>327</v>
      </c>
      <c r="S46" s="32" t="s">
        <v>327</v>
      </c>
      <c r="T46" s="32" t="s">
        <v>327</v>
      </c>
      <c r="U46" s="33" t="s">
        <v>327</v>
      </c>
      <c r="V46" s="33" t="s">
        <v>327</v>
      </c>
      <c r="W46" s="33" t="s">
        <v>328</v>
      </c>
    </row>
    <row r="47" spans="1:27" s="269" customFormat="1" outlineLevel="4" x14ac:dyDescent="0.2">
      <c r="A47" s="260" t="s">
        <v>1415</v>
      </c>
      <c r="B47" s="260"/>
      <c r="C47" s="260" t="s">
        <v>72</v>
      </c>
      <c r="D47" s="267" t="s">
        <v>106</v>
      </c>
      <c r="E47" s="267"/>
      <c r="F47" s="267"/>
      <c r="G47" s="275"/>
      <c r="H47" s="276"/>
      <c r="I47" s="264"/>
      <c r="J47" s="265"/>
      <c r="K47" s="266"/>
      <c r="L47" s="266"/>
      <c r="M47" s="266"/>
      <c r="N47" s="266"/>
      <c r="O47" s="266"/>
      <c r="P47" s="266"/>
      <c r="Q47" s="266"/>
      <c r="R47" s="266"/>
      <c r="S47" s="266"/>
      <c r="T47" s="266"/>
      <c r="U47" s="266"/>
      <c r="V47" s="266"/>
      <c r="W47" s="266"/>
      <c r="X47" s="267"/>
      <c r="Y47" s="268"/>
    </row>
    <row r="48" spans="1:27" s="269" customFormat="1" outlineLevel="4" x14ac:dyDescent="0.2">
      <c r="A48" s="260" t="s">
        <v>1416</v>
      </c>
      <c r="B48" s="260"/>
      <c r="C48" s="260" t="s">
        <v>72</v>
      </c>
      <c r="D48" s="267" t="s">
        <v>106</v>
      </c>
      <c r="E48" s="267"/>
      <c r="F48" s="267"/>
      <c r="G48" s="275"/>
      <c r="H48" s="276"/>
      <c r="I48" s="264"/>
      <c r="J48" s="265"/>
      <c r="K48" s="266"/>
      <c r="L48" s="266"/>
      <c r="M48" s="266"/>
      <c r="N48" s="266"/>
      <c r="O48" s="266"/>
      <c r="P48" s="266"/>
      <c r="Q48" s="266"/>
      <c r="R48" s="266"/>
      <c r="S48" s="266"/>
      <c r="T48" s="266"/>
      <c r="U48" s="266"/>
      <c r="V48" s="266"/>
      <c r="W48" s="266"/>
      <c r="X48" s="267"/>
      <c r="Y48" s="268"/>
    </row>
    <row r="49" spans="1:29" s="9" customFormat="1" ht="204" outlineLevel="2" x14ac:dyDescent="0.2">
      <c r="A49" s="9" t="s">
        <v>1417</v>
      </c>
      <c r="B49" s="9" t="s">
        <v>412</v>
      </c>
      <c r="C49" s="9" t="s">
        <v>316</v>
      </c>
      <c r="D49" s="10" t="s">
        <v>73</v>
      </c>
      <c r="E49" s="10" t="s">
        <v>73</v>
      </c>
      <c r="F49" s="10" t="s">
        <v>73</v>
      </c>
      <c r="G49" s="146" t="s">
        <v>4</v>
      </c>
      <c r="H49" s="124" t="s">
        <v>73</v>
      </c>
      <c r="I49" s="114"/>
      <c r="J49" s="57">
        <v>1</v>
      </c>
      <c r="K49" s="13">
        <v>200000</v>
      </c>
      <c r="L49" s="13">
        <f>K49*J49</f>
        <v>200000</v>
      </c>
      <c r="M49" s="13">
        <f>K49-L49</f>
        <v>0</v>
      </c>
      <c r="N49" s="225">
        <f>SUM(N50:N52)</f>
        <v>0</v>
      </c>
      <c r="O49" s="225">
        <f t="shared" ref="O49:W49" si="6">SUM(O50:O52)</f>
        <v>0</v>
      </c>
      <c r="P49" s="225">
        <f t="shared" si="6"/>
        <v>100000</v>
      </c>
      <c r="Q49" s="225">
        <f t="shared" si="6"/>
        <v>100000</v>
      </c>
      <c r="R49" s="225">
        <f t="shared" si="6"/>
        <v>0</v>
      </c>
      <c r="S49" s="225">
        <f t="shared" si="6"/>
        <v>0</v>
      </c>
      <c r="T49" s="225">
        <f t="shared" si="6"/>
        <v>0</v>
      </c>
      <c r="U49" s="225">
        <f t="shared" si="6"/>
        <v>0</v>
      </c>
      <c r="V49" s="225">
        <f t="shared" si="6"/>
        <v>0</v>
      </c>
      <c r="W49" s="225">
        <f t="shared" si="6"/>
        <v>0</v>
      </c>
      <c r="X49" s="10"/>
      <c r="Y49" s="202"/>
      <c r="AA49" s="248" t="s">
        <v>318</v>
      </c>
    </row>
    <row r="50" spans="1:29" outlineLevel="3" x14ac:dyDescent="0.2">
      <c r="A50" s="1" t="s">
        <v>1418</v>
      </c>
      <c r="B50" s="187" t="s">
        <v>412</v>
      </c>
      <c r="C50" s="93" t="s">
        <v>317</v>
      </c>
      <c r="D50" s="5" t="s">
        <v>73</v>
      </c>
      <c r="E50" s="5" t="s">
        <v>73</v>
      </c>
      <c r="F50" s="5" t="s">
        <v>73</v>
      </c>
      <c r="G50" s="147" t="s">
        <v>73</v>
      </c>
      <c r="H50" s="125" t="s">
        <v>73</v>
      </c>
      <c r="K50" s="224">
        <f>SUM(K51:K52)</f>
        <v>200000</v>
      </c>
      <c r="L50" s="224">
        <f>SUM(L51:L52)</f>
        <v>200000</v>
      </c>
      <c r="M50" s="224">
        <f>SUM(M51:M52)</f>
        <v>0</v>
      </c>
    </row>
    <row r="51" spans="1:29" s="269" customFormat="1" ht="63.75" outlineLevel="4" x14ac:dyDescent="0.2">
      <c r="A51" s="269" t="s">
        <v>1419</v>
      </c>
      <c r="B51" s="269" t="s">
        <v>1545</v>
      </c>
      <c r="C51" s="269" t="s">
        <v>302</v>
      </c>
      <c r="D51" s="267" t="s">
        <v>106</v>
      </c>
      <c r="E51" s="267" t="s">
        <v>132</v>
      </c>
      <c r="F51" s="267" t="s">
        <v>73</v>
      </c>
      <c r="G51" s="275" t="s">
        <v>1546</v>
      </c>
      <c r="H51" s="277" t="s">
        <v>1040</v>
      </c>
      <c r="I51" s="264" t="s">
        <v>217</v>
      </c>
      <c r="J51" s="265">
        <v>1</v>
      </c>
      <c r="K51" s="266">
        <f>SUM(N51:W51)</f>
        <v>200000</v>
      </c>
      <c r="L51" s="266">
        <f>K51*J51</f>
        <v>200000</v>
      </c>
      <c r="M51" s="266">
        <f>K51-L51</f>
        <v>0</v>
      </c>
      <c r="N51" s="266"/>
      <c r="O51" s="266"/>
      <c r="P51" s="266">
        <v>100000</v>
      </c>
      <c r="Q51" s="266">
        <v>100000</v>
      </c>
      <c r="R51" s="266"/>
      <c r="S51" s="266"/>
      <c r="T51" s="266"/>
      <c r="U51" s="266"/>
      <c r="V51" s="266"/>
      <c r="W51" s="266"/>
      <c r="X51" s="267" t="s">
        <v>294</v>
      </c>
      <c r="Y51" s="268">
        <v>41</v>
      </c>
      <c r="Z51" s="278">
        <v>42307</v>
      </c>
    </row>
    <row r="52" spans="1:29" s="269" customFormat="1" outlineLevel="4" x14ac:dyDescent="0.2">
      <c r="A52" s="269" t="s">
        <v>1420</v>
      </c>
      <c r="C52" s="269" t="s">
        <v>302</v>
      </c>
      <c r="D52" s="267"/>
      <c r="E52" s="267"/>
      <c r="F52" s="267"/>
      <c r="G52" s="275"/>
      <c r="H52" s="277"/>
      <c r="I52" s="264"/>
      <c r="J52" s="265"/>
      <c r="K52" s="266"/>
      <c r="L52" s="266"/>
      <c r="M52" s="266"/>
      <c r="N52" s="266"/>
      <c r="O52" s="266"/>
      <c r="P52" s="266"/>
      <c r="Q52" s="266"/>
      <c r="R52" s="266"/>
      <c r="S52" s="266"/>
      <c r="T52" s="266"/>
      <c r="U52" s="266"/>
      <c r="V52" s="266"/>
      <c r="W52" s="266"/>
      <c r="X52" s="267"/>
      <c r="Y52" s="268"/>
    </row>
    <row r="53" spans="1:29" s="7" customFormat="1" ht="204" outlineLevel="1" x14ac:dyDescent="0.2">
      <c r="A53" s="7" t="s">
        <v>1421</v>
      </c>
      <c r="B53" s="7" t="s">
        <v>403</v>
      </c>
      <c r="C53" s="7" t="s">
        <v>69</v>
      </c>
      <c r="D53" s="8" t="s">
        <v>73</v>
      </c>
      <c r="E53" s="8" t="s">
        <v>73</v>
      </c>
      <c r="F53" s="8" t="s">
        <v>73</v>
      </c>
      <c r="G53" s="145" t="s">
        <v>0</v>
      </c>
      <c r="H53" s="129" t="s">
        <v>73</v>
      </c>
      <c r="I53" s="88"/>
      <c r="J53" s="60">
        <v>0.75</v>
      </c>
      <c r="K53" s="11">
        <f>K54+K58+K83</f>
        <v>6888306.666666667</v>
      </c>
      <c r="L53" s="11">
        <f>L54+L58+L83</f>
        <v>5166230</v>
      </c>
      <c r="M53" s="11">
        <f>M54+M58+M83</f>
        <v>1722076.6666666667</v>
      </c>
      <c r="N53" s="12">
        <v>0</v>
      </c>
      <c r="O53" s="11">
        <v>1044726.51</v>
      </c>
      <c r="P53" s="11">
        <v>1113609.58</v>
      </c>
      <c r="Q53" s="11">
        <v>1044726.51</v>
      </c>
      <c r="R53" s="11">
        <v>1251375.71</v>
      </c>
      <c r="S53" s="11">
        <v>1113609.58</v>
      </c>
      <c r="T53" s="11">
        <v>1320258.78</v>
      </c>
      <c r="U53" s="223">
        <v>0</v>
      </c>
      <c r="V53" s="223">
        <v>0</v>
      </c>
      <c r="W53" s="223">
        <v>0</v>
      </c>
      <c r="X53" s="8"/>
      <c r="Y53" s="150"/>
      <c r="AA53" s="243"/>
    </row>
    <row r="54" spans="1:29" s="9" customFormat="1" ht="63.75" outlineLevel="2" x14ac:dyDescent="0.2">
      <c r="A54" s="9" t="s">
        <v>1422</v>
      </c>
      <c r="B54" s="9" t="s">
        <v>404</v>
      </c>
      <c r="C54" s="9" t="s">
        <v>70</v>
      </c>
      <c r="D54" s="10" t="s">
        <v>73</v>
      </c>
      <c r="E54" s="10" t="s">
        <v>73</v>
      </c>
      <c r="F54" s="10" t="s">
        <v>73</v>
      </c>
      <c r="G54" s="146" t="s">
        <v>5</v>
      </c>
      <c r="H54" s="124" t="s">
        <v>73</v>
      </c>
      <c r="I54" s="114"/>
      <c r="J54" s="57">
        <v>0.75</v>
      </c>
      <c r="K54" s="13">
        <v>688830.66666666674</v>
      </c>
      <c r="L54" s="13">
        <f>K54*J54</f>
        <v>516623.00000000006</v>
      </c>
      <c r="M54" s="13">
        <f>K54-L54</f>
        <v>172207.66666666669</v>
      </c>
      <c r="N54" s="110">
        <f>SUM(N55:N57)</f>
        <v>0</v>
      </c>
      <c r="O54" s="110">
        <f t="shared" ref="O54:W54" si="7">SUM(O55:O57)</f>
        <v>0</v>
      </c>
      <c r="P54" s="110">
        <f t="shared" si="7"/>
        <v>25000</v>
      </c>
      <c r="Q54" s="110">
        <f t="shared" si="7"/>
        <v>25000</v>
      </c>
      <c r="R54" s="110">
        <f t="shared" si="7"/>
        <v>0</v>
      </c>
      <c r="S54" s="110">
        <f t="shared" si="7"/>
        <v>0</v>
      </c>
      <c r="T54" s="110">
        <f t="shared" si="7"/>
        <v>0</v>
      </c>
      <c r="U54" s="110">
        <f t="shared" si="7"/>
        <v>0</v>
      </c>
      <c r="V54" s="110">
        <f t="shared" si="7"/>
        <v>0</v>
      </c>
      <c r="W54" s="110">
        <f t="shared" si="7"/>
        <v>0</v>
      </c>
      <c r="X54" s="10"/>
      <c r="Y54" s="202"/>
      <c r="AA54" s="248"/>
    </row>
    <row r="55" spans="1:29" ht="51" outlineLevel="3" x14ac:dyDescent="0.2">
      <c r="A55" s="1" t="s">
        <v>1423</v>
      </c>
      <c r="B55" s="95" t="s">
        <v>195</v>
      </c>
      <c r="C55" s="1" t="s">
        <v>71</v>
      </c>
      <c r="D55" s="5" t="s">
        <v>73</v>
      </c>
      <c r="E55" s="5" t="s">
        <v>73</v>
      </c>
      <c r="F55" s="5" t="s">
        <v>73</v>
      </c>
      <c r="G55" s="147" t="s">
        <v>73</v>
      </c>
      <c r="H55" s="125" t="s">
        <v>73</v>
      </c>
      <c r="K55" s="226">
        <f>SUM(K56:K57)</f>
        <v>50000</v>
      </c>
      <c r="L55" s="226">
        <f>SUM(L56:L57)</f>
        <v>37500</v>
      </c>
      <c r="M55" s="226">
        <f>SUM(M56:M57)</f>
        <v>12500</v>
      </c>
      <c r="N55" s="33" t="s">
        <v>326</v>
      </c>
      <c r="O55" s="32" t="s">
        <v>327</v>
      </c>
      <c r="P55" s="32" t="s">
        <v>327</v>
      </c>
      <c r="Q55" s="32" t="s">
        <v>327</v>
      </c>
      <c r="R55" s="32" t="s">
        <v>327</v>
      </c>
      <c r="S55" s="32" t="s">
        <v>327</v>
      </c>
      <c r="T55" s="32" t="s">
        <v>327</v>
      </c>
      <c r="U55" s="33" t="s">
        <v>327</v>
      </c>
      <c r="V55" s="33" t="s">
        <v>327</v>
      </c>
      <c r="W55" s="33" t="s">
        <v>328</v>
      </c>
      <c r="AB55" s="236"/>
      <c r="AC55" s="236"/>
    </row>
    <row r="56" spans="1:29" s="269" customFormat="1" ht="140.25" outlineLevel="4" x14ac:dyDescent="0.2">
      <c r="A56" s="260" t="s">
        <v>1424</v>
      </c>
      <c r="B56" s="260" t="s">
        <v>222</v>
      </c>
      <c r="C56" s="269" t="s">
        <v>72</v>
      </c>
      <c r="D56" s="267" t="s">
        <v>106</v>
      </c>
      <c r="E56" s="267" t="s">
        <v>132</v>
      </c>
      <c r="F56" s="267" t="s">
        <v>73</v>
      </c>
      <c r="G56" s="275" t="s">
        <v>253</v>
      </c>
      <c r="H56" s="276" t="s">
        <v>1061</v>
      </c>
      <c r="I56" s="264" t="s">
        <v>464</v>
      </c>
      <c r="J56" s="265">
        <v>0.75</v>
      </c>
      <c r="K56" s="266">
        <f>SUM(N56:W56)</f>
        <v>50000</v>
      </c>
      <c r="L56" s="266">
        <f>J56*K56</f>
        <v>37500</v>
      </c>
      <c r="M56" s="266">
        <f>K56-L56</f>
        <v>12500</v>
      </c>
      <c r="N56" s="266"/>
      <c r="O56" s="266">
        <v>0</v>
      </c>
      <c r="P56" s="266">
        <v>25000</v>
      </c>
      <c r="Q56" s="266">
        <v>25000</v>
      </c>
      <c r="R56" s="266"/>
      <c r="S56" s="266"/>
      <c r="T56" s="266"/>
      <c r="U56" s="266"/>
      <c r="V56" s="266"/>
      <c r="W56" s="266"/>
      <c r="X56" s="267"/>
      <c r="Y56" s="268"/>
    </row>
    <row r="57" spans="1:29" s="269" customFormat="1" outlineLevel="4" x14ac:dyDescent="0.2">
      <c r="A57" s="269" t="s">
        <v>1425</v>
      </c>
      <c r="B57" s="260"/>
      <c r="C57" s="269" t="s">
        <v>72</v>
      </c>
      <c r="D57" s="267"/>
      <c r="E57" s="267"/>
      <c r="F57" s="267"/>
      <c r="G57" s="275"/>
      <c r="H57" s="276"/>
      <c r="I57" s="264"/>
      <c r="J57" s="265"/>
      <c r="K57" s="266"/>
      <c r="L57" s="266"/>
      <c r="M57" s="266"/>
      <c r="N57" s="266"/>
      <c r="O57" s="266"/>
      <c r="P57" s="266"/>
      <c r="Q57" s="266"/>
      <c r="R57" s="266"/>
      <c r="S57" s="266"/>
      <c r="T57" s="266"/>
      <c r="U57" s="266"/>
      <c r="V57" s="266"/>
      <c r="W57" s="266"/>
      <c r="X57" s="267"/>
      <c r="Y57" s="268"/>
    </row>
    <row r="58" spans="1:29" s="9" customFormat="1" ht="63.75" outlineLevel="2" x14ac:dyDescent="0.2">
      <c r="A58" s="9" t="s">
        <v>1426</v>
      </c>
      <c r="B58" s="9" t="s">
        <v>405</v>
      </c>
      <c r="C58" s="9" t="s">
        <v>70</v>
      </c>
      <c r="D58" s="10" t="s">
        <v>73</v>
      </c>
      <c r="E58" s="10" t="s">
        <v>73</v>
      </c>
      <c r="F58" s="10" t="s">
        <v>73</v>
      </c>
      <c r="G58" s="146" t="s">
        <v>6</v>
      </c>
      <c r="H58" s="124" t="s">
        <v>73</v>
      </c>
      <c r="I58" s="114"/>
      <c r="J58" s="57">
        <v>0.75</v>
      </c>
      <c r="K58" s="13">
        <v>5648412</v>
      </c>
      <c r="L58" s="13">
        <f>K58*J58</f>
        <v>4236309</v>
      </c>
      <c r="M58" s="13">
        <f>K58-L58</f>
        <v>1412103</v>
      </c>
      <c r="N58" s="225">
        <f>SUM(N59:N82)</f>
        <v>0</v>
      </c>
      <c r="O58" s="225">
        <f t="shared" ref="O58:W58" si="8">SUM(O59:O82)</f>
        <v>523000</v>
      </c>
      <c r="P58" s="225">
        <f t="shared" si="8"/>
        <v>1400750</v>
      </c>
      <c r="Q58" s="225">
        <f t="shared" si="8"/>
        <v>1248750</v>
      </c>
      <c r="R58" s="225">
        <f t="shared" si="8"/>
        <v>1013000</v>
      </c>
      <c r="S58" s="225">
        <f t="shared" si="8"/>
        <v>871000</v>
      </c>
      <c r="T58" s="225">
        <f t="shared" si="8"/>
        <v>852306.66666666698</v>
      </c>
      <c r="U58" s="225">
        <f t="shared" si="8"/>
        <v>0</v>
      </c>
      <c r="V58" s="225">
        <f t="shared" si="8"/>
        <v>0</v>
      </c>
      <c r="W58" s="225">
        <f t="shared" si="8"/>
        <v>0</v>
      </c>
      <c r="X58" s="10"/>
      <c r="Y58" s="202"/>
      <c r="AA58" s="248" t="s">
        <v>303</v>
      </c>
    </row>
    <row r="59" spans="1:29" ht="102" outlineLevel="3" x14ac:dyDescent="0.2">
      <c r="A59" s="1" t="s">
        <v>1427</v>
      </c>
      <c r="B59" s="95" t="s">
        <v>196</v>
      </c>
      <c r="C59" s="1" t="s">
        <v>71</v>
      </c>
      <c r="D59" s="5" t="s">
        <v>73</v>
      </c>
      <c r="E59" s="5" t="s">
        <v>73</v>
      </c>
      <c r="F59" s="5" t="s">
        <v>73</v>
      </c>
      <c r="G59" s="147" t="s">
        <v>73</v>
      </c>
      <c r="H59" s="125" t="s">
        <v>73</v>
      </c>
      <c r="K59" s="224">
        <f>SUM(K60:K82)</f>
        <v>5908806.666666667</v>
      </c>
      <c r="L59" s="224">
        <f>SUM(L60:L82)</f>
        <v>4431605</v>
      </c>
      <c r="M59" s="224">
        <f>SUM(M60:M82)</f>
        <v>1477201.6666666667</v>
      </c>
      <c r="N59" s="33" t="s">
        <v>326</v>
      </c>
      <c r="O59" s="32" t="s">
        <v>327</v>
      </c>
      <c r="P59" s="32" t="s">
        <v>327</v>
      </c>
      <c r="Q59" s="32" t="s">
        <v>327</v>
      </c>
      <c r="R59" s="32" t="s">
        <v>327</v>
      </c>
      <c r="S59" s="32" t="s">
        <v>327</v>
      </c>
      <c r="T59" s="32" t="s">
        <v>327</v>
      </c>
      <c r="U59" s="33" t="s">
        <v>327</v>
      </c>
      <c r="V59" s="33" t="s">
        <v>327</v>
      </c>
      <c r="W59" s="33" t="s">
        <v>328</v>
      </c>
      <c r="AA59" s="97" t="s">
        <v>1563</v>
      </c>
    </row>
    <row r="60" spans="1:29" s="269" customFormat="1" ht="127.5" outlineLevel="4" x14ac:dyDescent="0.2">
      <c r="A60" s="260" t="s">
        <v>1428</v>
      </c>
      <c r="B60" s="260" t="s">
        <v>254</v>
      </c>
      <c r="C60" s="269" t="s">
        <v>72</v>
      </c>
      <c r="D60" s="267" t="s">
        <v>106</v>
      </c>
      <c r="E60" s="267" t="s">
        <v>132</v>
      </c>
      <c r="F60" s="267" t="s">
        <v>73</v>
      </c>
      <c r="G60" s="275" t="s">
        <v>223</v>
      </c>
      <c r="H60" s="276" t="s">
        <v>1052</v>
      </c>
      <c r="I60" s="264" t="s">
        <v>465</v>
      </c>
      <c r="J60" s="265">
        <v>0.75</v>
      </c>
      <c r="K60" s="266">
        <f>SUM(N60:W60)</f>
        <v>2750000</v>
      </c>
      <c r="L60" s="266">
        <f>J60*K60</f>
        <v>2062500</v>
      </c>
      <c r="M60" s="266">
        <f>K60-L60</f>
        <v>687500</v>
      </c>
      <c r="N60" s="266"/>
      <c r="O60" s="266">
        <v>250000</v>
      </c>
      <c r="P60" s="266">
        <v>500000</v>
      </c>
      <c r="Q60" s="266">
        <v>500000</v>
      </c>
      <c r="R60" s="266">
        <v>500000</v>
      </c>
      <c r="S60" s="266">
        <v>500000</v>
      </c>
      <c r="T60" s="266">
        <v>500000</v>
      </c>
      <c r="U60" s="266"/>
      <c r="V60" s="266"/>
      <c r="W60" s="266"/>
      <c r="X60" s="267"/>
      <c r="Y60" s="268"/>
    </row>
    <row r="61" spans="1:29" s="269" customFormat="1" ht="127.5" outlineLevel="4" x14ac:dyDescent="0.2">
      <c r="A61" s="260" t="s">
        <v>1429</v>
      </c>
      <c r="B61" s="260" t="s">
        <v>368</v>
      </c>
      <c r="C61" s="269" t="s">
        <v>72</v>
      </c>
      <c r="D61" s="267" t="s">
        <v>106</v>
      </c>
      <c r="E61" s="267" t="s">
        <v>132</v>
      </c>
      <c r="F61" s="267" t="s">
        <v>73</v>
      </c>
      <c r="G61" s="275" t="s">
        <v>369</v>
      </c>
      <c r="H61" s="276" t="s">
        <v>1052</v>
      </c>
      <c r="I61" s="264" t="s">
        <v>466</v>
      </c>
      <c r="J61" s="265">
        <v>0.75</v>
      </c>
      <c r="K61" s="266">
        <f>SUM(N61:W61)</f>
        <v>380000</v>
      </c>
      <c r="L61" s="266">
        <f>J61*K61</f>
        <v>285000</v>
      </c>
      <c r="M61" s="266">
        <f>K61-L61</f>
        <v>95000</v>
      </c>
      <c r="N61" s="266"/>
      <c r="O61" s="272">
        <v>30000</v>
      </c>
      <c r="P61" s="272">
        <v>70000</v>
      </c>
      <c r="Q61" s="272">
        <v>70000</v>
      </c>
      <c r="R61" s="272">
        <v>70000</v>
      </c>
      <c r="S61" s="272">
        <v>70000</v>
      </c>
      <c r="T61" s="272">
        <v>70000</v>
      </c>
      <c r="U61" s="272"/>
      <c r="V61" s="272"/>
      <c r="W61" s="266"/>
      <c r="X61" s="279"/>
      <c r="Y61" s="268"/>
    </row>
    <row r="62" spans="1:29" s="269" customFormat="1" outlineLevel="4" x14ac:dyDescent="0.2">
      <c r="A62" s="269" t="s">
        <v>1430</v>
      </c>
      <c r="B62" s="260"/>
      <c r="C62" s="269" t="s">
        <v>72</v>
      </c>
      <c r="D62" s="267"/>
      <c r="E62" s="267"/>
      <c r="F62" s="267"/>
      <c r="G62" s="275"/>
      <c r="H62" s="276"/>
      <c r="I62" s="264"/>
      <c r="J62" s="265"/>
      <c r="K62" s="266"/>
      <c r="L62" s="266"/>
      <c r="M62" s="266"/>
      <c r="N62" s="266"/>
      <c r="O62" s="266"/>
      <c r="P62" s="266"/>
      <c r="Q62" s="266"/>
      <c r="R62" s="266"/>
      <c r="S62" s="266"/>
      <c r="T62" s="266"/>
      <c r="U62" s="266"/>
      <c r="V62" s="266"/>
      <c r="W62" s="266"/>
      <c r="X62" s="267"/>
      <c r="Y62" s="268"/>
    </row>
    <row r="63" spans="1:29" ht="63.75" outlineLevel="3" x14ac:dyDescent="0.2">
      <c r="A63" s="1" t="s">
        <v>1431</v>
      </c>
      <c r="B63" s="95" t="s">
        <v>197</v>
      </c>
      <c r="C63" s="1" t="s">
        <v>71</v>
      </c>
      <c r="D63" s="5" t="s">
        <v>73</v>
      </c>
      <c r="E63" s="5" t="s">
        <v>73</v>
      </c>
      <c r="F63" s="5" t="s">
        <v>73</v>
      </c>
      <c r="G63" s="147" t="s">
        <v>73</v>
      </c>
      <c r="H63" s="125" t="s">
        <v>73</v>
      </c>
      <c r="K63" s="83"/>
      <c r="L63" s="83"/>
      <c r="M63" s="83"/>
      <c r="N63" s="33" t="s">
        <v>326</v>
      </c>
      <c r="O63" s="32" t="s">
        <v>327</v>
      </c>
      <c r="P63" s="32" t="s">
        <v>327</v>
      </c>
      <c r="Q63" s="32" t="s">
        <v>327</v>
      </c>
      <c r="R63" s="32" t="s">
        <v>327</v>
      </c>
      <c r="S63" s="32" t="s">
        <v>327</v>
      </c>
      <c r="T63" s="32" t="s">
        <v>327</v>
      </c>
      <c r="U63" s="33" t="s">
        <v>327</v>
      </c>
      <c r="V63" s="33" t="s">
        <v>327</v>
      </c>
      <c r="W63" s="33" t="s">
        <v>328</v>
      </c>
    </row>
    <row r="64" spans="1:29" s="269" customFormat="1" ht="191.25" outlineLevel="4" x14ac:dyDescent="0.2">
      <c r="A64" s="260" t="s">
        <v>1432</v>
      </c>
      <c r="B64" s="260" t="s">
        <v>467</v>
      </c>
      <c r="C64" s="269" t="s">
        <v>72</v>
      </c>
      <c r="D64" s="267" t="s">
        <v>106</v>
      </c>
      <c r="E64" s="267" t="s">
        <v>60</v>
      </c>
      <c r="F64" s="267" t="s">
        <v>73</v>
      </c>
      <c r="G64" s="275" t="s">
        <v>116</v>
      </c>
      <c r="H64" s="276" t="s">
        <v>1056</v>
      </c>
      <c r="I64" s="264" t="s">
        <v>468</v>
      </c>
      <c r="J64" s="265">
        <v>0.75</v>
      </c>
      <c r="K64" s="266">
        <f>SUM(N64:W64)</f>
        <v>450000</v>
      </c>
      <c r="L64" s="266">
        <f>J64*K64</f>
        <v>337500</v>
      </c>
      <c r="M64" s="266">
        <f>K64-L64</f>
        <v>112500</v>
      </c>
      <c r="N64" s="266"/>
      <c r="O64" s="266"/>
      <c r="P64" s="266">
        <v>90000</v>
      </c>
      <c r="Q64" s="266">
        <v>90000</v>
      </c>
      <c r="R64" s="266">
        <v>90000</v>
      </c>
      <c r="S64" s="266">
        <v>90000</v>
      </c>
      <c r="T64" s="266">
        <v>90000</v>
      </c>
      <c r="U64" s="266"/>
      <c r="V64" s="266"/>
      <c r="W64" s="266"/>
      <c r="X64" s="267"/>
      <c r="Y64" s="268"/>
    </row>
    <row r="65" spans="1:27" s="269" customFormat="1" outlineLevel="4" x14ac:dyDescent="0.2">
      <c r="A65" s="269" t="s">
        <v>1433</v>
      </c>
      <c r="B65" s="260"/>
      <c r="C65" s="269" t="s">
        <v>72</v>
      </c>
      <c r="D65" s="267"/>
      <c r="E65" s="267"/>
      <c r="F65" s="267"/>
      <c r="G65" s="275"/>
      <c r="H65" s="276"/>
      <c r="I65" s="264"/>
      <c r="J65" s="265"/>
      <c r="K65" s="266"/>
      <c r="L65" s="266"/>
      <c r="M65" s="266"/>
      <c r="N65" s="266"/>
      <c r="O65" s="266"/>
      <c r="P65" s="266"/>
      <c r="Q65" s="266"/>
      <c r="R65" s="266"/>
      <c r="S65" s="266"/>
      <c r="T65" s="266"/>
      <c r="U65" s="266"/>
      <c r="V65" s="266"/>
      <c r="W65" s="266"/>
      <c r="X65" s="267"/>
      <c r="Y65" s="268"/>
    </row>
    <row r="66" spans="1:27" ht="25.5" outlineLevel="3" x14ac:dyDescent="0.2">
      <c r="A66" s="1" t="s">
        <v>1434</v>
      </c>
      <c r="B66" s="95" t="s">
        <v>198</v>
      </c>
      <c r="C66" s="1" t="s">
        <v>71</v>
      </c>
      <c r="D66" s="5" t="s">
        <v>73</v>
      </c>
      <c r="E66" s="5" t="s">
        <v>73</v>
      </c>
      <c r="F66" s="5" t="s">
        <v>73</v>
      </c>
      <c r="G66" s="147" t="s">
        <v>73</v>
      </c>
      <c r="H66" s="125" t="s">
        <v>73</v>
      </c>
      <c r="K66" s="83"/>
      <c r="L66" s="83"/>
      <c r="M66" s="83"/>
    </row>
    <row r="67" spans="1:27" s="269" customFormat="1" ht="178.5" outlineLevel="4" x14ac:dyDescent="0.2">
      <c r="A67" s="260" t="s">
        <v>1435</v>
      </c>
      <c r="B67" s="260" t="s">
        <v>785</v>
      </c>
      <c r="C67" s="269" t="s">
        <v>72</v>
      </c>
      <c r="D67" s="267" t="s">
        <v>106</v>
      </c>
      <c r="E67" s="267" t="s">
        <v>60</v>
      </c>
      <c r="F67" s="267" t="s">
        <v>73</v>
      </c>
      <c r="G67" s="275" t="s">
        <v>786</v>
      </c>
      <c r="H67" s="276" t="s">
        <v>1055</v>
      </c>
      <c r="I67" s="264" t="s">
        <v>469</v>
      </c>
      <c r="J67" s="265">
        <v>0.75</v>
      </c>
      <c r="K67" s="266">
        <f>SUM(N67:W67)</f>
        <v>400000</v>
      </c>
      <c r="L67" s="266">
        <f>J67*K67</f>
        <v>300000</v>
      </c>
      <c r="M67" s="266">
        <f>K67-L67</f>
        <v>100000</v>
      </c>
      <c r="N67" s="266"/>
      <c r="O67" s="272">
        <v>40000</v>
      </c>
      <c r="P67" s="272">
        <v>80000</v>
      </c>
      <c r="Q67" s="272">
        <v>80000</v>
      </c>
      <c r="R67" s="272">
        <v>80000</v>
      </c>
      <c r="S67" s="272">
        <v>60000</v>
      </c>
      <c r="T67" s="272">
        <v>60000</v>
      </c>
      <c r="U67" s="272"/>
      <c r="V67" s="272"/>
      <c r="W67" s="266"/>
      <c r="X67" s="267"/>
      <c r="Y67" s="268"/>
    </row>
    <row r="68" spans="1:27" s="269" customFormat="1" ht="165.75" outlineLevel="4" x14ac:dyDescent="0.2">
      <c r="A68" s="260" t="s">
        <v>1436</v>
      </c>
      <c r="B68" s="260" t="s">
        <v>117</v>
      </c>
      <c r="C68" s="269" t="s">
        <v>72</v>
      </c>
      <c r="D68" s="267" t="s">
        <v>106</v>
      </c>
      <c r="E68" s="267" t="s">
        <v>132</v>
      </c>
      <c r="F68" s="267" t="s">
        <v>73</v>
      </c>
      <c r="G68" s="275" t="s">
        <v>118</v>
      </c>
      <c r="H68" s="276" t="s">
        <v>1054</v>
      </c>
      <c r="I68" s="264" t="s">
        <v>470</v>
      </c>
      <c r="J68" s="265">
        <v>0.75</v>
      </c>
      <c r="K68" s="266">
        <f>SUM(N68:W68)</f>
        <v>767306.66666666698</v>
      </c>
      <c r="L68" s="266">
        <f>J68*K68</f>
        <v>575480.00000000023</v>
      </c>
      <c r="M68" s="266">
        <f>K68-L68</f>
        <v>191826.66666666674</v>
      </c>
      <c r="N68" s="266"/>
      <c r="O68" s="272">
        <v>75000</v>
      </c>
      <c r="P68" s="272">
        <v>140000</v>
      </c>
      <c r="Q68" s="272">
        <v>140000</v>
      </c>
      <c r="R68" s="272">
        <v>140000</v>
      </c>
      <c r="S68" s="272">
        <v>140000</v>
      </c>
      <c r="T68" s="272">
        <v>132306.66666666698</v>
      </c>
      <c r="U68" s="272"/>
      <c r="V68" s="272"/>
      <c r="W68" s="266"/>
      <c r="X68" s="267"/>
      <c r="Y68" s="268"/>
    </row>
    <row r="69" spans="1:27" s="269" customFormat="1" ht="63.75" outlineLevel="4" x14ac:dyDescent="0.2">
      <c r="A69" s="260" t="s">
        <v>1437</v>
      </c>
      <c r="B69" s="260" t="s">
        <v>784</v>
      </c>
      <c r="C69" s="269" t="s">
        <v>72</v>
      </c>
      <c r="D69" s="267" t="s">
        <v>106</v>
      </c>
      <c r="E69" s="267" t="s">
        <v>132</v>
      </c>
      <c r="F69" s="267" t="s">
        <v>73</v>
      </c>
      <c r="G69" s="275" t="s">
        <v>255</v>
      </c>
      <c r="H69" s="276" t="s">
        <v>1053</v>
      </c>
      <c r="I69" s="264" t="s">
        <v>238</v>
      </c>
      <c r="J69" s="265">
        <v>0.75</v>
      </c>
      <c r="K69" s="266">
        <f>SUM(N69:W69)</f>
        <v>15000</v>
      </c>
      <c r="L69" s="266">
        <f>J69*K69</f>
        <v>11250</v>
      </c>
      <c r="M69" s="266">
        <f>K69-L69</f>
        <v>3750</v>
      </c>
      <c r="N69" s="266"/>
      <c r="O69" s="272">
        <v>5000</v>
      </c>
      <c r="P69" s="272">
        <v>5000</v>
      </c>
      <c r="Q69" s="272">
        <v>5000</v>
      </c>
      <c r="R69" s="272">
        <v>0</v>
      </c>
      <c r="S69" s="272">
        <v>0</v>
      </c>
      <c r="T69" s="272">
        <v>0</v>
      </c>
      <c r="U69" s="272"/>
      <c r="V69" s="272"/>
      <c r="W69" s="266"/>
      <c r="X69" s="267"/>
      <c r="Y69" s="268"/>
      <c r="AA69" s="269" t="s">
        <v>787</v>
      </c>
    </row>
    <row r="70" spans="1:27" s="269" customFormat="1" ht="191.25" outlineLevel="4" x14ac:dyDescent="0.2">
      <c r="A70" s="260" t="s">
        <v>1438</v>
      </c>
      <c r="B70" s="260" t="s">
        <v>1078</v>
      </c>
      <c r="C70" s="269" t="s">
        <v>72</v>
      </c>
      <c r="D70" s="267" t="s">
        <v>106</v>
      </c>
      <c r="E70" s="267" t="s">
        <v>60</v>
      </c>
      <c r="F70" s="267" t="s">
        <v>73</v>
      </c>
      <c r="G70" s="275" t="s">
        <v>1051</v>
      </c>
      <c r="H70" s="276" t="s">
        <v>1057</v>
      </c>
      <c r="I70" s="264" t="s">
        <v>1062</v>
      </c>
      <c r="J70" s="265">
        <v>0.75</v>
      </c>
      <c r="K70" s="266">
        <f>SUM(N70:W70)</f>
        <v>850500</v>
      </c>
      <c r="L70" s="266">
        <f>K70*J70</f>
        <v>637875</v>
      </c>
      <c r="M70" s="266">
        <f>K70-L70</f>
        <v>212625</v>
      </c>
      <c r="N70" s="266"/>
      <c r="O70" s="272">
        <v>27000</v>
      </c>
      <c r="P70" s="272">
        <v>350750</v>
      </c>
      <c r="Q70" s="272">
        <v>350750</v>
      </c>
      <c r="R70" s="272">
        <v>122000</v>
      </c>
      <c r="S70" s="272"/>
      <c r="T70" s="272"/>
      <c r="U70" s="272"/>
      <c r="V70" s="272"/>
      <c r="W70" s="266"/>
      <c r="X70" s="267"/>
      <c r="Y70" s="268"/>
    </row>
    <row r="71" spans="1:27" s="269" customFormat="1" ht="191.25" outlineLevel="4" x14ac:dyDescent="0.2">
      <c r="A71" s="260" t="s">
        <v>1541</v>
      </c>
      <c r="B71" s="260" t="s">
        <v>1558</v>
      </c>
      <c r="C71" s="269" t="s">
        <v>72</v>
      </c>
      <c r="D71" s="267" t="s">
        <v>106</v>
      </c>
      <c r="E71" s="267" t="s">
        <v>60</v>
      </c>
      <c r="F71" s="267" t="s">
        <v>73</v>
      </c>
      <c r="G71" s="275" t="s">
        <v>1559</v>
      </c>
      <c r="H71" s="276" t="s">
        <v>1057</v>
      </c>
      <c r="I71" s="264" t="s">
        <v>1560</v>
      </c>
      <c r="J71" s="265">
        <v>0.75</v>
      </c>
      <c r="K71" s="266">
        <f>SUM(N71:W71)</f>
        <v>100000</v>
      </c>
      <c r="L71" s="266">
        <f>K71*J71</f>
        <v>75000</v>
      </c>
      <c r="M71" s="266">
        <f>K71-L71</f>
        <v>25000</v>
      </c>
      <c r="N71" s="266"/>
      <c r="O71" s="272"/>
      <c r="P71" s="272">
        <v>65000</v>
      </c>
      <c r="Q71" s="272">
        <v>13000</v>
      </c>
      <c r="R71" s="272">
        <v>11000</v>
      </c>
      <c r="S71" s="272">
        <v>11000</v>
      </c>
      <c r="T71" s="272"/>
      <c r="U71" s="272"/>
      <c r="V71" s="272"/>
      <c r="W71" s="266"/>
      <c r="X71" s="267"/>
      <c r="Y71" s="268"/>
    </row>
    <row r="72" spans="1:27" s="269" customFormat="1" outlineLevel="4" x14ac:dyDescent="0.2">
      <c r="A72" s="260" t="s">
        <v>1557</v>
      </c>
      <c r="B72" s="260"/>
      <c r="C72" s="269" t="s">
        <v>72</v>
      </c>
      <c r="D72" s="267"/>
      <c r="E72" s="267"/>
      <c r="F72" s="267"/>
      <c r="G72" s="275"/>
      <c r="H72" s="276"/>
      <c r="I72" s="264"/>
      <c r="J72" s="265"/>
      <c r="K72" s="266"/>
      <c r="L72" s="266"/>
      <c r="M72" s="266"/>
      <c r="N72" s="266"/>
      <c r="O72" s="266"/>
      <c r="P72" s="266"/>
      <c r="Q72" s="266"/>
      <c r="R72" s="266"/>
      <c r="S72" s="266"/>
      <c r="T72" s="266"/>
      <c r="U72" s="266"/>
      <c r="V72" s="266"/>
      <c r="W72" s="266"/>
      <c r="X72" s="267"/>
      <c r="Y72" s="268"/>
    </row>
    <row r="73" spans="1:27" ht="38.25" outlineLevel="3" x14ac:dyDescent="0.2">
      <c r="A73" s="1" t="s">
        <v>1439</v>
      </c>
      <c r="B73" s="95" t="s">
        <v>199</v>
      </c>
      <c r="C73" s="1" t="s">
        <v>71</v>
      </c>
      <c r="D73" s="5" t="s">
        <v>73</v>
      </c>
      <c r="E73" s="5" t="s">
        <v>73</v>
      </c>
      <c r="F73" s="5" t="s">
        <v>73</v>
      </c>
      <c r="G73" s="147" t="s">
        <v>73</v>
      </c>
      <c r="H73" s="125" t="s">
        <v>73</v>
      </c>
      <c r="K73" s="83"/>
      <c r="L73" s="83"/>
      <c r="M73" s="83"/>
      <c r="Q73" s="33" t="s">
        <v>326</v>
      </c>
      <c r="R73" s="32" t="s">
        <v>327</v>
      </c>
      <c r="S73" s="33" t="s">
        <v>328</v>
      </c>
    </row>
    <row r="74" spans="1:27" s="269" customFormat="1" outlineLevel="4" x14ac:dyDescent="0.2">
      <c r="A74" s="269" t="s">
        <v>1440</v>
      </c>
      <c r="B74" s="260"/>
      <c r="C74" s="269" t="s">
        <v>72</v>
      </c>
      <c r="D74" s="267"/>
      <c r="E74" s="267"/>
      <c r="F74" s="267"/>
      <c r="G74" s="275"/>
      <c r="H74" s="276"/>
      <c r="I74" s="264"/>
      <c r="J74" s="265"/>
      <c r="K74" s="266"/>
      <c r="L74" s="266"/>
      <c r="M74" s="266"/>
      <c r="N74" s="266"/>
      <c r="O74" s="266"/>
      <c r="P74" s="266"/>
      <c r="Q74" s="266"/>
      <c r="R74" s="266"/>
      <c r="S74" s="266"/>
      <c r="T74" s="266"/>
      <c r="U74" s="266"/>
      <c r="V74" s="266"/>
      <c r="W74" s="266"/>
      <c r="X74" s="267"/>
      <c r="Y74" s="268"/>
    </row>
    <row r="75" spans="1:27" s="269" customFormat="1" outlineLevel="4" x14ac:dyDescent="0.2">
      <c r="A75" s="269" t="s">
        <v>1441</v>
      </c>
      <c r="B75" s="260"/>
      <c r="C75" s="269" t="s">
        <v>72</v>
      </c>
      <c r="D75" s="267"/>
      <c r="E75" s="267"/>
      <c r="F75" s="267"/>
      <c r="G75" s="275"/>
      <c r="H75" s="276"/>
      <c r="I75" s="264"/>
      <c r="J75" s="265"/>
      <c r="K75" s="266"/>
      <c r="L75" s="266"/>
      <c r="M75" s="266"/>
      <c r="N75" s="266"/>
      <c r="O75" s="266"/>
      <c r="P75" s="266"/>
      <c r="Q75" s="266"/>
      <c r="R75" s="266"/>
      <c r="S75" s="266"/>
      <c r="T75" s="266"/>
      <c r="U75" s="266"/>
      <c r="V75" s="266"/>
      <c r="W75" s="266"/>
      <c r="X75" s="267"/>
      <c r="Y75" s="268"/>
    </row>
    <row r="76" spans="1:27" ht="51" outlineLevel="3" x14ac:dyDescent="0.2">
      <c r="A76" s="1" t="s">
        <v>1442</v>
      </c>
      <c r="B76" s="95" t="s">
        <v>200</v>
      </c>
      <c r="C76" s="1" t="s">
        <v>71</v>
      </c>
      <c r="D76" s="5" t="s">
        <v>73</v>
      </c>
      <c r="E76" s="5" t="s">
        <v>73</v>
      </c>
      <c r="F76" s="5" t="s">
        <v>73</v>
      </c>
      <c r="G76" s="147" t="s">
        <v>73</v>
      </c>
      <c r="H76" s="125" t="s">
        <v>73</v>
      </c>
      <c r="K76" s="83"/>
      <c r="L76" s="83"/>
      <c r="M76" s="83"/>
    </row>
    <row r="77" spans="1:27" s="269" customFormat="1" ht="63.75" outlineLevel="4" x14ac:dyDescent="0.2">
      <c r="A77" s="260" t="s">
        <v>1443</v>
      </c>
      <c r="B77" s="260" t="s">
        <v>1562</v>
      </c>
      <c r="C77" s="269" t="s">
        <v>72</v>
      </c>
      <c r="D77" s="267" t="s">
        <v>106</v>
      </c>
      <c r="E77" s="267" t="s">
        <v>60</v>
      </c>
      <c r="F77" s="267" t="s">
        <v>73</v>
      </c>
      <c r="G77" s="275" t="s">
        <v>1561</v>
      </c>
      <c r="H77" s="276" t="s">
        <v>1059</v>
      </c>
      <c r="I77" s="264" t="s">
        <v>224</v>
      </c>
      <c r="J77" s="265">
        <v>0.75</v>
      </c>
      <c r="K77" s="266">
        <f>SUM(N77:W77)</f>
        <v>90000</v>
      </c>
      <c r="L77" s="266">
        <f>J77*K77</f>
        <v>67500</v>
      </c>
      <c r="M77" s="266">
        <f>K77-L77</f>
        <v>22500</v>
      </c>
      <c r="N77" s="266"/>
      <c r="O77" s="266">
        <v>90000</v>
      </c>
      <c r="Q77" s="266"/>
      <c r="R77" s="266">
        <v>0</v>
      </c>
      <c r="S77" s="266"/>
      <c r="T77" s="266">
        <v>0</v>
      </c>
      <c r="U77" s="266"/>
      <c r="V77" s="266"/>
      <c r="W77" s="266"/>
      <c r="X77" s="267"/>
      <c r="Y77" s="268"/>
    </row>
    <row r="78" spans="1:27" s="269" customFormat="1" ht="76.5" outlineLevel="4" x14ac:dyDescent="0.2">
      <c r="A78" s="260" t="s">
        <v>1444</v>
      </c>
      <c r="B78" s="260" t="s">
        <v>119</v>
      </c>
      <c r="C78" s="269" t="s">
        <v>72</v>
      </c>
      <c r="D78" s="267" t="s">
        <v>106</v>
      </c>
      <c r="E78" s="267" t="s">
        <v>60</v>
      </c>
      <c r="F78" s="267" t="s">
        <v>73</v>
      </c>
      <c r="G78" s="275" t="s">
        <v>120</v>
      </c>
      <c r="H78" s="276" t="s">
        <v>1058</v>
      </c>
      <c r="I78" s="264" t="s">
        <v>225</v>
      </c>
      <c r="J78" s="265">
        <v>0.75</v>
      </c>
      <c r="K78" s="266">
        <f>SUM(N78:W78)</f>
        <v>100000</v>
      </c>
      <c r="L78" s="266">
        <f>J78*K78</f>
        <v>75000</v>
      </c>
      <c r="M78" s="266">
        <f>K78-L78</f>
        <v>25000</v>
      </c>
      <c r="N78" s="266"/>
      <c r="O78" s="266"/>
      <c r="P78" s="266">
        <v>100000</v>
      </c>
      <c r="Q78" s="266"/>
      <c r="R78" s="266">
        <v>0</v>
      </c>
      <c r="S78" s="266"/>
      <c r="T78" s="266">
        <v>0</v>
      </c>
      <c r="U78" s="266"/>
      <c r="V78" s="266"/>
      <c r="W78" s="266"/>
      <c r="X78" s="267"/>
      <c r="Y78" s="268"/>
    </row>
    <row r="79" spans="1:27" s="269" customFormat="1" outlineLevel="4" x14ac:dyDescent="0.2">
      <c r="A79" s="269" t="s">
        <v>1445</v>
      </c>
      <c r="B79" s="260"/>
      <c r="C79" s="269" t="s">
        <v>72</v>
      </c>
      <c r="D79" s="267"/>
      <c r="E79" s="267"/>
      <c r="F79" s="267"/>
      <c r="G79" s="275"/>
      <c r="H79" s="276"/>
      <c r="I79" s="264"/>
      <c r="J79" s="265"/>
      <c r="K79" s="266"/>
      <c r="L79" s="266"/>
      <c r="M79" s="266"/>
      <c r="N79" s="266"/>
      <c r="O79" s="266"/>
      <c r="P79" s="266"/>
      <c r="Q79" s="266"/>
      <c r="R79" s="266"/>
      <c r="S79" s="266"/>
      <c r="T79" s="266"/>
      <c r="U79" s="266"/>
      <c r="V79" s="266"/>
      <c r="W79" s="266"/>
      <c r="X79" s="267"/>
      <c r="Y79" s="268"/>
    </row>
    <row r="80" spans="1:27" ht="25.5" outlineLevel="3" x14ac:dyDescent="0.2">
      <c r="A80" s="1" t="s">
        <v>1446</v>
      </c>
      <c r="B80" s="95" t="s">
        <v>201</v>
      </c>
      <c r="C80" s="1" t="s">
        <v>71</v>
      </c>
      <c r="D80" s="5" t="s">
        <v>73</v>
      </c>
      <c r="E80" s="5" t="s">
        <v>73</v>
      </c>
      <c r="F80" s="5" t="s">
        <v>73</v>
      </c>
      <c r="G80" s="147" t="s">
        <v>73</v>
      </c>
      <c r="H80" s="125" t="s">
        <v>73</v>
      </c>
      <c r="K80" s="83"/>
      <c r="L80" s="83"/>
      <c r="M80" s="83"/>
    </row>
    <row r="81" spans="1:27" s="260" customFormat="1" ht="89.25" outlineLevel="4" x14ac:dyDescent="0.2">
      <c r="A81" s="260" t="s">
        <v>1447</v>
      </c>
      <c r="B81" s="260" t="s">
        <v>121</v>
      </c>
      <c r="C81" s="260" t="s">
        <v>72</v>
      </c>
      <c r="D81" s="261" t="s">
        <v>106</v>
      </c>
      <c r="E81" s="261" t="s">
        <v>132</v>
      </c>
      <c r="F81" s="261" t="s">
        <v>73</v>
      </c>
      <c r="G81" s="262" t="s">
        <v>788</v>
      </c>
      <c r="H81" s="263" t="s">
        <v>1060</v>
      </c>
      <c r="I81" s="270" t="s">
        <v>224</v>
      </c>
      <c r="J81" s="271">
        <v>0.75</v>
      </c>
      <c r="K81" s="272">
        <f>SUM(N81:W81)</f>
        <v>6000</v>
      </c>
      <c r="L81" s="272">
        <f>J81*K81</f>
        <v>4500</v>
      </c>
      <c r="M81" s="272">
        <f>K81-L81</f>
        <v>1500</v>
      </c>
      <c r="N81" s="272"/>
      <c r="O81" s="272">
        <v>6000</v>
      </c>
      <c r="P81" s="272"/>
      <c r="Q81" s="272"/>
      <c r="R81" s="272"/>
      <c r="S81" s="272"/>
      <c r="T81" s="272"/>
      <c r="U81" s="272"/>
      <c r="V81" s="272"/>
      <c r="W81" s="272"/>
      <c r="X81" s="261"/>
      <c r="Y81" s="273"/>
    </row>
    <row r="82" spans="1:27" s="269" customFormat="1" outlineLevel="4" x14ac:dyDescent="0.2">
      <c r="A82" s="269" t="s">
        <v>1448</v>
      </c>
      <c r="B82" s="260"/>
      <c r="C82" s="269" t="s">
        <v>72</v>
      </c>
      <c r="D82" s="267"/>
      <c r="E82" s="267"/>
      <c r="F82" s="267"/>
      <c r="G82" s="275"/>
      <c r="H82" s="276"/>
      <c r="I82" s="264"/>
      <c r="J82" s="265"/>
      <c r="K82" s="266"/>
      <c r="L82" s="266"/>
      <c r="M82" s="266"/>
      <c r="N82" s="266"/>
      <c r="O82" s="266"/>
      <c r="P82" s="266"/>
      <c r="Q82" s="266"/>
      <c r="R82" s="266"/>
      <c r="S82" s="266"/>
      <c r="T82" s="266"/>
      <c r="U82" s="266"/>
      <c r="V82" s="266"/>
      <c r="W82" s="266"/>
      <c r="X82" s="267"/>
      <c r="Y82" s="268"/>
    </row>
    <row r="83" spans="1:27" s="9" customFormat="1" ht="76.5" outlineLevel="2" x14ac:dyDescent="0.2">
      <c r="A83" s="9" t="s">
        <v>1449</v>
      </c>
      <c r="B83" s="9" t="s">
        <v>444</v>
      </c>
      <c r="C83" s="9" t="s">
        <v>70</v>
      </c>
      <c r="D83" s="10" t="s">
        <v>73</v>
      </c>
      <c r="E83" s="10" t="s">
        <v>73</v>
      </c>
      <c r="F83" s="10" t="s">
        <v>73</v>
      </c>
      <c r="G83" s="146" t="s">
        <v>172</v>
      </c>
      <c r="H83" s="124" t="s">
        <v>73</v>
      </c>
      <c r="I83" s="114"/>
      <c r="J83" s="57">
        <v>0.75</v>
      </c>
      <c r="K83" s="13">
        <v>551064</v>
      </c>
      <c r="L83" s="13">
        <f>K83*J83</f>
        <v>413298</v>
      </c>
      <c r="M83" s="13">
        <f>K83-L83</f>
        <v>137766</v>
      </c>
      <c r="N83" s="225">
        <f>SUM(N84:N96)</f>
        <v>0</v>
      </c>
      <c r="O83" s="225">
        <f t="shared" ref="O83:W83" si="9">SUM(O84:O96)</f>
        <v>20000</v>
      </c>
      <c r="P83" s="225">
        <f t="shared" si="9"/>
        <v>210000</v>
      </c>
      <c r="Q83" s="225">
        <f t="shared" si="9"/>
        <v>90000</v>
      </c>
      <c r="R83" s="225">
        <f t="shared" si="9"/>
        <v>40000</v>
      </c>
      <c r="S83" s="225">
        <f t="shared" si="9"/>
        <v>0</v>
      </c>
      <c r="T83" s="225">
        <f t="shared" si="9"/>
        <v>0</v>
      </c>
      <c r="U83" s="225">
        <f t="shared" si="9"/>
        <v>0</v>
      </c>
      <c r="V83" s="225">
        <f t="shared" si="9"/>
        <v>0</v>
      </c>
      <c r="W83" s="225">
        <f t="shared" si="9"/>
        <v>0</v>
      </c>
      <c r="X83" s="10"/>
      <c r="Y83" s="202"/>
      <c r="AA83" s="248"/>
    </row>
    <row r="84" spans="1:27" ht="76.5" outlineLevel="3" x14ac:dyDescent="0.2">
      <c r="A84" s="1" t="s">
        <v>1450</v>
      </c>
      <c r="B84" s="95" t="s">
        <v>52</v>
      </c>
      <c r="C84" s="1" t="s">
        <v>71</v>
      </c>
      <c r="D84" s="5" t="s">
        <v>73</v>
      </c>
      <c r="E84" s="5" t="s">
        <v>73</v>
      </c>
      <c r="F84" s="5" t="s">
        <v>73</v>
      </c>
      <c r="G84" s="147" t="s">
        <v>73</v>
      </c>
      <c r="H84" s="125" t="s">
        <v>73</v>
      </c>
      <c r="K84" s="226">
        <f>SUM(K85:K96)</f>
        <v>360000</v>
      </c>
      <c r="L84" s="226">
        <f>SUM(L85:L96)</f>
        <v>270000</v>
      </c>
      <c r="M84" s="226">
        <f>SUM(M85:M96)</f>
        <v>90000</v>
      </c>
      <c r="P84" s="33" t="s">
        <v>326</v>
      </c>
      <c r="Q84" s="32" t="s">
        <v>327</v>
      </c>
      <c r="R84" s="32" t="s">
        <v>327</v>
      </c>
      <c r="S84" s="32" t="s">
        <v>327</v>
      </c>
      <c r="T84" s="33" t="s">
        <v>328</v>
      </c>
    </row>
    <row r="85" spans="1:27" s="269" customFormat="1" ht="76.5" outlineLevel="4" x14ac:dyDescent="0.2">
      <c r="A85" s="260" t="s">
        <v>1451</v>
      </c>
      <c r="B85" s="260" t="s">
        <v>226</v>
      </c>
      <c r="C85" s="269" t="s">
        <v>72</v>
      </c>
      <c r="D85" s="267" t="s">
        <v>106</v>
      </c>
      <c r="E85" s="267" t="s">
        <v>132</v>
      </c>
      <c r="F85" s="267" t="s">
        <v>73</v>
      </c>
      <c r="G85" s="275" t="s">
        <v>256</v>
      </c>
      <c r="H85" s="276" t="s">
        <v>1580</v>
      </c>
      <c r="I85" s="264" t="s">
        <v>227</v>
      </c>
      <c r="J85" s="265">
        <v>0.75</v>
      </c>
      <c r="K85" s="266">
        <f>SUM(N85:W85)</f>
        <v>60000</v>
      </c>
      <c r="L85" s="266">
        <f>J85*K85</f>
        <v>45000</v>
      </c>
      <c r="M85" s="266">
        <f>K85-L85</f>
        <v>15000</v>
      </c>
      <c r="N85" s="266"/>
      <c r="O85" s="272">
        <v>0</v>
      </c>
      <c r="P85" s="272">
        <v>20000</v>
      </c>
      <c r="Q85" s="272">
        <v>20000</v>
      </c>
      <c r="R85" s="272">
        <v>20000</v>
      </c>
      <c r="S85" s="272">
        <v>0</v>
      </c>
      <c r="T85" s="272">
        <v>0</v>
      </c>
      <c r="U85" s="272">
        <v>0</v>
      </c>
      <c r="V85" s="272">
        <v>0</v>
      </c>
      <c r="W85" s="266"/>
      <c r="X85" s="267"/>
      <c r="Y85" s="268"/>
    </row>
    <row r="86" spans="1:27" s="269" customFormat="1" outlineLevel="4" x14ac:dyDescent="0.2">
      <c r="A86" s="269" t="s">
        <v>1452</v>
      </c>
      <c r="B86" s="260"/>
      <c r="C86" s="269" t="s">
        <v>72</v>
      </c>
      <c r="D86" s="267"/>
      <c r="E86" s="267"/>
      <c r="F86" s="267"/>
      <c r="G86" s="275"/>
      <c r="H86" s="276"/>
      <c r="I86" s="264"/>
      <c r="J86" s="265"/>
      <c r="K86" s="266"/>
      <c r="L86" s="266"/>
      <c r="M86" s="266"/>
      <c r="N86" s="266"/>
      <c r="O86" s="266"/>
      <c r="P86" s="266"/>
      <c r="Q86" s="266"/>
      <c r="R86" s="266"/>
      <c r="S86" s="266"/>
      <c r="T86" s="266"/>
      <c r="U86" s="266"/>
      <c r="V86" s="266"/>
      <c r="W86" s="266"/>
      <c r="X86" s="267"/>
      <c r="Y86" s="268"/>
    </row>
    <row r="87" spans="1:27" ht="38.25" outlineLevel="3" x14ac:dyDescent="0.2">
      <c r="A87" s="1" t="s">
        <v>1453</v>
      </c>
      <c r="B87" s="95" t="s">
        <v>1063</v>
      </c>
      <c r="C87" s="1" t="s">
        <v>71</v>
      </c>
      <c r="D87" s="5" t="s">
        <v>73</v>
      </c>
      <c r="E87" s="5" t="s">
        <v>73</v>
      </c>
      <c r="F87" s="5" t="s">
        <v>73</v>
      </c>
      <c r="G87" s="147" t="s">
        <v>73</v>
      </c>
      <c r="H87" s="125" t="s">
        <v>73</v>
      </c>
      <c r="N87" s="33" t="s">
        <v>326</v>
      </c>
      <c r="O87" s="32" t="s">
        <v>327</v>
      </c>
      <c r="P87" s="32" t="s">
        <v>327</v>
      </c>
      <c r="Q87" s="32" t="s">
        <v>327</v>
      </c>
      <c r="R87" s="32" t="s">
        <v>327</v>
      </c>
      <c r="S87" s="32" t="s">
        <v>327</v>
      </c>
      <c r="T87" s="32" t="s">
        <v>327</v>
      </c>
      <c r="U87" s="33" t="s">
        <v>327</v>
      </c>
      <c r="V87" s="33" t="s">
        <v>327</v>
      </c>
      <c r="W87" s="33" t="s">
        <v>328</v>
      </c>
    </row>
    <row r="88" spans="1:27" s="269" customFormat="1" ht="63.75" outlineLevel="4" x14ac:dyDescent="0.2">
      <c r="A88" s="260" t="s">
        <v>1454</v>
      </c>
      <c r="B88" s="260" t="s">
        <v>122</v>
      </c>
      <c r="C88" s="269" t="s">
        <v>72</v>
      </c>
      <c r="D88" s="267" t="s">
        <v>106</v>
      </c>
      <c r="E88" s="267" t="s">
        <v>60</v>
      </c>
      <c r="F88" s="267" t="s">
        <v>294</v>
      </c>
      <c r="G88" s="275" t="s">
        <v>11</v>
      </c>
      <c r="H88" s="276" t="s">
        <v>291</v>
      </c>
      <c r="I88" s="264" t="s">
        <v>228</v>
      </c>
      <c r="J88" s="265">
        <v>0.75</v>
      </c>
      <c r="K88" s="266">
        <f>SUM(N88:W88)</f>
        <v>0</v>
      </c>
      <c r="L88" s="266">
        <f>K88*J88</f>
        <v>0</v>
      </c>
      <c r="M88" s="266">
        <f>K88-L88</f>
        <v>0</v>
      </c>
      <c r="N88" s="266"/>
      <c r="O88" s="266"/>
      <c r="P88" s="266"/>
      <c r="Q88" s="266"/>
      <c r="R88" s="266"/>
      <c r="S88" s="266"/>
      <c r="T88" s="266"/>
      <c r="U88" s="266"/>
      <c r="V88" s="266"/>
      <c r="W88" s="266"/>
      <c r="X88" s="267"/>
      <c r="Y88" s="268"/>
    </row>
    <row r="89" spans="1:27" s="269" customFormat="1" outlineLevel="4" x14ac:dyDescent="0.2">
      <c r="A89" s="269" t="s">
        <v>1455</v>
      </c>
      <c r="B89" s="260"/>
      <c r="C89" s="269" t="s">
        <v>72</v>
      </c>
      <c r="D89" s="267"/>
      <c r="E89" s="267"/>
      <c r="F89" s="267"/>
      <c r="G89" s="275"/>
      <c r="H89" s="276"/>
      <c r="I89" s="264"/>
      <c r="J89" s="265"/>
      <c r="K89" s="266"/>
      <c r="L89" s="266"/>
      <c r="M89" s="266"/>
      <c r="N89" s="266"/>
      <c r="O89" s="266"/>
      <c r="P89" s="266"/>
      <c r="Q89" s="266"/>
      <c r="R89" s="266"/>
      <c r="S89" s="266"/>
      <c r="T89" s="266"/>
      <c r="U89" s="266"/>
      <c r="V89" s="266"/>
      <c r="W89" s="266"/>
      <c r="X89" s="267"/>
      <c r="Y89" s="268"/>
    </row>
    <row r="90" spans="1:27" ht="25.5" outlineLevel="3" x14ac:dyDescent="0.2">
      <c r="A90" s="1" t="s">
        <v>1456</v>
      </c>
      <c r="B90" s="95" t="s">
        <v>53</v>
      </c>
      <c r="C90" s="1" t="s">
        <v>71</v>
      </c>
      <c r="D90" s="5" t="s">
        <v>73</v>
      </c>
      <c r="E90" s="5" t="s">
        <v>73</v>
      </c>
      <c r="F90" s="5" t="s">
        <v>73</v>
      </c>
      <c r="G90" s="147" t="s">
        <v>73</v>
      </c>
      <c r="H90" s="125" t="s">
        <v>73</v>
      </c>
      <c r="P90" s="33" t="s">
        <v>326</v>
      </c>
      <c r="Q90" s="32" t="s">
        <v>327</v>
      </c>
      <c r="R90" s="33" t="s">
        <v>328</v>
      </c>
    </row>
    <row r="91" spans="1:27" s="269" customFormat="1" ht="38.25" outlineLevel="4" x14ac:dyDescent="0.2">
      <c r="A91" s="260" t="s">
        <v>1457</v>
      </c>
      <c r="B91" s="260" t="s">
        <v>123</v>
      </c>
      <c r="C91" s="269" t="s">
        <v>72</v>
      </c>
      <c r="D91" s="267" t="s">
        <v>106</v>
      </c>
      <c r="E91" s="267" t="s">
        <v>132</v>
      </c>
      <c r="F91" s="267" t="s">
        <v>73</v>
      </c>
      <c r="G91" s="275" t="s">
        <v>124</v>
      </c>
      <c r="H91" s="280" t="s">
        <v>292</v>
      </c>
      <c r="I91" s="264" t="s">
        <v>228</v>
      </c>
      <c r="J91" s="265">
        <v>0.75</v>
      </c>
      <c r="K91" s="266">
        <f>SUM(N91:W91)</f>
        <v>50000</v>
      </c>
      <c r="L91" s="266">
        <f>K91*J91</f>
        <v>37500</v>
      </c>
      <c r="M91" s="266">
        <f>K91-L91</f>
        <v>12500</v>
      </c>
      <c r="N91" s="266"/>
      <c r="O91" s="266"/>
      <c r="P91" s="266">
        <v>10000</v>
      </c>
      <c r="Q91" s="266">
        <v>20000</v>
      </c>
      <c r="R91" s="266">
        <v>20000</v>
      </c>
      <c r="S91" s="266"/>
      <c r="T91" s="266"/>
      <c r="U91" s="266"/>
      <c r="V91" s="266"/>
      <c r="W91" s="266"/>
      <c r="X91" s="267"/>
      <c r="Y91" s="268"/>
    </row>
    <row r="92" spans="1:27" s="269" customFormat="1" ht="76.5" outlineLevel="4" x14ac:dyDescent="0.2">
      <c r="A92" s="260" t="s">
        <v>1458</v>
      </c>
      <c r="B92" s="260" t="s">
        <v>10</v>
      </c>
      <c r="C92" s="269" t="s">
        <v>72</v>
      </c>
      <c r="D92" s="267" t="s">
        <v>106</v>
      </c>
      <c r="E92" s="267" t="s">
        <v>60</v>
      </c>
      <c r="F92" s="267" t="s">
        <v>73</v>
      </c>
      <c r="G92" s="275" t="s">
        <v>12</v>
      </c>
      <c r="H92" s="280" t="s">
        <v>292</v>
      </c>
      <c r="I92" s="264" t="s">
        <v>228</v>
      </c>
      <c r="J92" s="265">
        <v>0.75</v>
      </c>
      <c r="K92" s="266">
        <f>SUM(N92:W92)</f>
        <v>100000</v>
      </c>
      <c r="L92" s="266">
        <f>K92*J92</f>
        <v>75000</v>
      </c>
      <c r="M92" s="266">
        <f>K92-L92</f>
        <v>25000</v>
      </c>
      <c r="N92" s="266"/>
      <c r="O92" s="266">
        <v>20000</v>
      </c>
      <c r="P92" s="266">
        <v>80000</v>
      </c>
      <c r="Q92" s="266"/>
      <c r="R92" s="266"/>
      <c r="S92" s="266"/>
      <c r="T92" s="266"/>
      <c r="U92" s="266"/>
      <c r="V92" s="266"/>
      <c r="W92" s="266"/>
      <c r="X92" s="267"/>
      <c r="Y92" s="268"/>
    </row>
    <row r="93" spans="1:27" s="269" customFormat="1" outlineLevel="4" x14ac:dyDescent="0.2">
      <c r="A93" s="269" t="s">
        <v>1459</v>
      </c>
      <c r="B93" s="260"/>
      <c r="C93" s="269" t="s">
        <v>72</v>
      </c>
      <c r="D93" s="267"/>
      <c r="E93" s="267"/>
      <c r="F93" s="267"/>
      <c r="G93" s="275"/>
      <c r="H93" s="276"/>
      <c r="I93" s="264"/>
      <c r="J93" s="265"/>
      <c r="K93" s="266"/>
      <c r="L93" s="266"/>
      <c r="M93" s="266"/>
      <c r="N93" s="266"/>
      <c r="O93" s="266"/>
      <c r="P93" s="266"/>
      <c r="Q93" s="266"/>
      <c r="R93" s="266"/>
      <c r="S93" s="266"/>
      <c r="T93" s="266"/>
      <c r="U93" s="266"/>
      <c r="V93" s="266"/>
      <c r="W93" s="266"/>
      <c r="X93" s="267"/>
      <c r="Y93" s="268"/>
    </row>
    <row r="94" spans="1:27" ht="38.25" outlineLevel="3" x14ac:dyDescent="0.2">
      <c r="A94" s="1" t="s">
        <v>1460</v>
      </c>
      <c r="B94" s="95" t="s">
        <v>54</v>
      </c>
      <c r="C94" s="1" t="s">
        <v>71</v>
      </c>
      <c r="D94" s="5" t="s">
        <v>73</v>
      </c>
      <c r="E94" s="5" t="s">
        <v>73</v>
      </c>
      <c r="F94" s="5" t="s">
        <v>73</v>
      </c>
      <c r="G94" s="147" t="s">
        <v>73</v>
      </c>
      <c r="H94" s="125" t="s">
        <v>73</v>
      </c>
      <c r="K94" s="83"/>
      <c r="L94" s="83"/>
      <c r="M94" s="83"/>
    </row>
    <row r="95" spans="1:27" s="269" customFormat="1" ht="25.5" outlineLevel="4" x14ac:dyDescent="0.2">
      <c r="A95" s="260" t="s">
        <v>1461</v>
      </c>
      <c r="B95" s="260" t="s">
        <v>125</v>
      </c>
      <c r="C95" s="269" t="s">
        <v>72</v>
      </c>
      <c r="D95" s="267" t="s">
        <v>106</v>
      </c>
      <c r="E95" s="267" t="s">
        <v>132</v>
      </c>
      <c r="F95" s="267" t="s">
        <v>73</v>
      </c>
      <c r="G95" s="275" t="s">
        <v>126</v>
      </c>
      <c r="H95" s="276" t="s">
        <v>291</v>
      </c>
      <c r="I95" s="264" t="s">
        <v>228</v>
      </c>
      <c r="J95" s="265">
        <v>0.75</v>
      </c>
      <c r="K95" s="266">
        <f>SUM(N95:W95)</f>
        <v>150000</v>
      </c>
      <c r="L95" s="266">
        <f>K95*J95</f>
        <v>112500</v>
      </c>
      <c r="M95" s="266">
        <f>K95-L95</f>
        <v>37500</v>
      </c>
      <c r="N95" s="266"/>
      <c r="O95" s="266"/>
      <c r="P95" s="266">
        <v>100000</v>
      </c>
      <c r="Q95" s="266">
        <v>50000</v>
      </c>
      <c r="R95" s="266"/>
      <c r="S95" s="266"/>
      <c r="T95" s="266"/>
      <c r="U95" s="266"/>
      <c r="V95" s="266"/>
      <c r="W95" s="266"/>
      <c r="X95" s="267"/>
      <c r="Y95" s="268"/>
    </row>
    <row r="96" spans="1:27" s="269" customFormat="1" outlineLevel="4" x14ac:dyDescent="0.2">
      <c r="A96" s="269" t="s">
        <v>1462</v>
      </c>
      <c r="B96" s="260"/>
      <c r="C96" s="269" t="s">
        <v>72</v>
      </c>
      <c r="D96" s="267"/>
      <c r="E96" s="267"/>
      <c r="F96" s="267"/>
      <c r="G96" s="275"/>
      <c r="H96" s="276"/>
      <c r="I96" s="264"/>
      <c r="J96" s="265"/>
      <c r="K96" s="266"/>
      <c r="L96" s="266"/>
      <c r="M96" s="266"/>
      <c r="N96" s="266"/>
      <c r="O96" s="266"/>
      <c r="P96" s="266"/>
      <c r="Q96" s="266"/>
      <c r="R96" s="266"/>
      <c r="S96" s="266"/>
      <c r="T96" s="266"/>
      <c r="U96" s="266"/>
      <c r="V96" s="266"/>
      <c r="W96" s="266"/>
      <c r="X96" s="267"/>
      <c r="Y96" s="268"/>
    </row>
    <row r="97" spans="1:27" s="7" customFormat="1" ht="280.5" outlineLevel="1" x14ac:dyDescent="0.2">
      <c r="A97" s="7" t="s">
        <v>1463</v>
      </c>
      <c r="B97" s="7" t="s">
        <v>406</v>
      </c>
      <c r="C97" s="7" t="s">
        <v>69</v>
      </c>
      <c r="D97" s="8" t="s">
        <v>73</v>
      </c>
      <c r="E97" s="8" t="s">
        <v>73</v>
      </c>
      <c r="F97" s="8" t="s">
        <v>73</v>
      </c>
      <c r="G97" s="145" t="s">
        <v>1</v>
      </c>
      <c r="H97" s="129" t="s">
        <v>73</v>
      </c>
      <c r="I97" s="88"/>
      <c r="J97" s="60">
        <v>0.75</v>
      </c>
      <c r="K97" s="11">
        <f>K98+K119+K132</f>
        <v>6027269.333333334</v>
      </c>
      <c r="L97" s="11">
        <f>L98+L119+L132</f>
        <v>4520452</v>
      </c>
      <c r="M97" s="11">
        <f>M98+M119+M132</f>
        <v>1506817.3333333335</v>
      </c>
      <c r="N97" s="12">
        <v>0</v>
      </c>
      <c r="O97" s="11">
        <v>914135.85</v>
      </c>
      <c r="P97" s="11">
        <v>974408.54</v>
      </c>
      <c r="Q97" s="11">
        <v>914135.85</v>
      </c>
      <c r="R97" s="11">
        <v>1094953.93</v>
      </c>
      <c r="S97" s="11">
        <v>974408.54</v>
      </c>
      <c r="T97" s="11">
        <v>1155226.6200000001</v>
      </c>
      <c r="U97" s="223">
        <v>0</v>
      </c>
      <c r="V97" s="223">
        <v>0</v>
      </c>
      <c r="W97" s="223">
        <v>0</v>
      </c>
      <c r="X97" s="8"/>
      <c r="Y97" s="150"/>
      <c r="AA97" s="243"/>
    </row>
    <row r="98" spans="1:27" s="9" customFormat="1" ht="76.5" outlineLevel="2" x14ac:dyDescent="0.2">
      <c r="A98" s="9" t="s">
        <v>1464</v>
      </c>
      <c r="B98" s="9" t="s">
        <v>407</v>
      </c>
      <c r="C98" s="9" t="s">
        <v>70</v>
      </c>
      <c r="D98" s="10" t="s">
        <v>73</v>
      </c>
      <c r="E98" s="10" t="s">
        <v>73</v>
      </c>
      <c r="F98" s="10" t="s">
        <v>73</v>
      </c>
      <c r="G98" s="146" t="s">
        <v>173</v>
      </c>
      <c r="H98" s="124" t="s">
        <v>73</v>
      </c>
      <c r="I98" s="114"/>
      <c r="J98" s="57">
        <v>0.75</v>
      </c>
      <c r="K98" s="13">
        <v>2712270.666666667</v>
      </c>
      <c r="L98" s="13">
        <f>K98*J98</f>
        <v>2034203.0000000002</v>
      </c>
      <c r="M98" s="13">
        <f>K98-L98</f>
        <v>678067.66666666674</v>
      </c>
      <c r="N98" s="110">
        <f>SUM(N99:N118)</f>
        <v>0</v>
      </c>
      <c r="O98" s="110">
        <f t="shared" ref="O98:W98" si="10">SUM(O99:O118)</f>
        <v>138000.67000000001</v>
      </c>
      <c r="P98" s="110">
        <f t="shared" si="10"/>
        <v>532000</v>
      </c>
      <c r="Q98" s="110">
        <f t="shared" si="10"/>
        <v>592000</v>
      </c>
      <c r="R98" s="110">
        <f t="shared" si="10"/>
        <v>777000</v>
      </c>
      <c r="S98" s="110">
        <f t="shared" si="10"/>
        <v>347449.8</v>
      </c>
      <c r="T98" s="110">
        <f t="shared" si="10"/>
        <v>376719.8</v>
      </c>
      <c r="U98" s="110">
        <f t="shared" si="10"/>
        <v>51550.2</v>
      </c>
      <c r="V98" s="110">
        <f t="shared" si="10"/>
        <v>51550.2</v>
      </c>
      <c r="W98" s="110">
        <f t="shared" si="10"/>
        <v>0</v>
      </c>
      <c r="X98" s="10"/>
      <c r="Y98" s="202"/>
      <c r="AA98" s="248" t="s">
        <v>1065</v>
      </c>
    </row>
    <row r="99" spans="1:27" ht="51" outlineLevel="3" x14ac:dyDescent="0.2">
      <c r="A99" s="93" t="s">
        <v>1465</v>
      </c>
      <c r="B99" s="95" t="s">
        <v>202</v>
      </c>
      <c r="C99" s="1" t="s">
        <v>71</v>
      </c>
      <c r="D99" s="5" t="s">
        <v>73</v>
      </c>
      <c r="E99" s="5" t="s">
        <v>73</v>
      </c>
      <c r="F99" s="5" t="s">
        <v>73</v>
      </c>
      <c r="G99" s="147" t="s">
        <v>73</v>
      </c>
      <c r="H99" s="125" t="s">
        <v>73</v>
      </c>
      <c r="K99" s="227">
        <f>SUM(K100:K118)</f>
        <v>2866270.67</v>
      </c>
      <c r="L99" s="227">
        <f>SUM(L100:L118)</f>
        <v>2149703.0024999999</v>
      </c>
      <c r="M99" s="227">
        <f>SUM(M100:M118)</f>
        <v>716567.66749999998</v>
      </c>
    </row>
    <row r="100" spans="1:27" s="269" customFormat="1" ht="76.5" outlineLevel="4" x14ac:dyDescent="0.2">
      <c r="A100" s="260" t="s">
        <v>1466</v>
      </c>
      <c r="B100" s="260" t="s">
        <v>1556</v>
      </c>
      <c r="C100" s="269" t="s">
        <v>72</v>
      </c>
      <c r="D100" s="267" t="s">
        <v>108</v>
      </c>
      <c r="E100" s="267" t="s">
        <v>60</v>
      </c>
      <c r="F100" s="267" t="s">
        <v>73</v>
      </c>
      <c r="G100" s="275" t="s">
        <v>1045</v>
      </c>
      <c r="H100" s="276" t="s">
        <v>1048</v>
      </c>
      <c r="I100" s="264"/>
      <c r="J100" s="265">
        <v>0.75</v>
      </c>
      <c r="K100" s="266">
        <f>SUM(N100:W100)</f>
        <v>154000</v>
      </c>
      <c r="L100" s="266">
        <f>K100*J100</f>
        <v>115500</v>
      </c>
      <c r="M100" s="266">
        <f>K100-L100</f>
        <v>38500</v>
      </c>
      <c r="N100" s="266"/>
      <c r="O100" s="266"/>
      <c r="P100" s="266">
        <v>22000</v>
      </c>
      <c r="Q100" s="266">
        <v>22000</v>
      </c>
      <c r="R100" s="266">
        <v>22000</v>
      </c>
      <c r="S100" s="266">
        <v>22000</v>
      </c>
      <c r="T100" s="266">
        <v>22000</v>
      </c>
      <c r="U100" s="266">
        <v>22000</v>
      </c>
      <c r="V100" s="266">
        <v>22000</v>
      </c>
      <c r="W100" s="266"/>
      <c r="X100" s="267"/>
      <c r="Y100" s="268"/>
    </row>
    <row r="101" spans="1:27" s="269" customFormat="1" outlineLevel="4" x14ac:dyDescent="0.2">
      <c r="A101" s="269" t="s">
        <v>1467</v>
      </c>
      <c r="B101" s="260"/>
      <c r="C101" s="269" t="s">
        <v>72</v>
      </c>
      <c r="D101" s="267"/>
      <c r="E101" s="267"/>
      <c r="F101" s="267"/>
      <c r="G101" s="275"/>
      <c r="H101" s="276"/>
      <c r="I101" s="264"/>
      <c r="J101" s="265"/>
      <c r="K101" s="266"/>
      <c r="L101" s="266"/>
      <c r="M101" s="266"/>
      <c r="N101" s="266"/>
      <c r="O101" s="266"/>
      <c r="P101" s="266"/>
      <c r="Q101" s="266"/>
      <c r="R101" s="266"/>
      <c r="S101" s="266"/>
      <c r="T101" s="266"/>
      <c r="U101" s="266"/>
      <c r="V101" s="266"/>
      <c r="W101" s="266"/>
      <c r="X101" s="267"/>
      <c r="Y101" s="268"/>
    </row>
    <row r="102" spans="1:27" ht="38.25" outlineLevel="3" x14ac:dyDescent="0.2">
      <c r="A102" s="1" t="s">
        <v>1468</v>
      </c>
      <c r="B102" s="95" t="s">
        <v>56</v>
      </c>
      <c r="C102" s="1" t="s">
        <v>71</v>
      </c>
      <c r="D102" s="5" t="s">
        <v>73</v>
      </c>
      <c r="E102" s="5" t="s">
        <v>73</v>
      </c>
      <c r="F102" s="5" t="s">
        <v>73</v>
      </c>
      <c r="G102" s="147" t="s">
        <v>73</v>
      </c>
      <c r="H102" s="125" t="s">
        <v>73</v>
      </c>
    </row>
    <row r="103" spans="1:27" s="269" customFormat="1" ht="140.25" outlineLevel="4" x14ac:dyDescent="0.2">
      <c r="A103" s="260" t="s">
        <v>1469</v>
      </c>
      <c r="B103" s="260" t="s">
        <v>1534</v>
      </c>
      <c r="C103" s="269" t="s">
        <v>72</v>
      </c>
      <c r="D103" s="267" t="s">
        <v>108</v>
      </c>
      <c r="E103" s="267" t="s">
        <v>60</v>
      </c>
      <c r="F103" s="267" t="s">
        <v>73</v>
      </c>
      <c r="G103" s="275" t="s">
        <v>229</v>
      </c>
      <c r="H103" s="276" t="s">
        <v>1245</v>
      </c>
      <c r="I103" s="264" t="s">
        <v>1581</v>
      </c>
      <c r="J103" s="265">
        <v>0.75</v>
      </c>
      <c r="K103" s="266">
        <f>SUM(N103:W103)</f>
        <v>140000.66999999998</v>
      </c>
      <c r="L103" s="266">
        <f>K103*J103</f>
        <v>105000.50249999999</v>
      </c>
      <c r="M103" s="266">
        <f>K103-L103</f>
        <v>35000.167499999996</v>
      </c>
      <c r="N103" s="266"/>
      <c r="O103" s="266">
        <v>10000.67</v>
      </c>
      <c r="P103" s="266">
        <v>20000</v>
      </c>
      <c r="Q103" s="266">
        <v>20000</v>
      </c>
      <c r="R103" s="266">
        <v>30000</v>
      </c>
      <c r="S103" s="266">
        <v>30000</v>
      </c>
      <c r="T103" s="266">
        <v>30000</v>
      </c>
      <c r="U103" s="266"/>
      <c r="V103" s="266"/>
      <c r="W103" s="266"/>
      <c r="X103" s="267" t="s">
        <v>294</v>
      </c>
      <c r="Y103" s="268">
        <v>43</v>
      </c>
      <c r="Z103" s="274" t="s">
        <v>1246</v>
      </c>
    </row>
    <row r="104" spans="1:27" s="269" customFormat="1" outlineLevel="4" x14ac:dyDescent="0.2">
      <c r="A104" s="269" t="s">
        <v>1470</v>
      </c>
      <c r="B104" s="260"/>
      <c r="C104" s="269" t="s">
        <v>72</v>
      </c>
      <c r="D104" s="267"/>
      <c r="E104" s="267"/>
      <c r="F104" s="267"/>
      <c r="G104" s="275"/>
      <c r="H104" s="276"/>
      <c r="I104" s="264"/>
      <c r="J104" s="265"/>
      <c r="K104" s="266"/>
      <c r="L104" s="266"/>
      <c r="M104" s="266"/>
      <c r="N104" s="266"/>
      <c r="O104" s="266"/>
      <c r="P104" s="266"/>
      <c r="Q104" s="266"/>
      <c r="R104" s="266"/>
      <c r="S104" s="266"/>
      <c r="T104" s="266"/>
      <c r="U104" s="266"/>
      <c r="V104" s="266"/>
      <c r="W104" s="266"/>
      <c r="X104" s="267"/>
      <c r="Y104" s="268"/>
    </row>
    <row r="105" spans="1:27" s="14" customFormat="1" ht="25.5" outlineLevel="3" x14ac:dyDescent="0.2">
      <c r="A105" s="14" t="s">
        <v>1471</v>
      </c>
      <c r="B105" s="95" t="s">
        <v>284</v>
      </c>
      <c r="C105" s="14" t="s">
        <v>71</v>
      </c>
      <c r="D105" s="15" t="s">
        <v>73</v>
      </c>
      <c r="E105" s="15" t="s">
        <v>73</v>
      </c>
      <c r="F105" s="15" t="s">
        <v>73</v>
      </c>
      <c r="G105" s="148" t="s">
        <v>73</v>
      </c>
      <c r="H105" s="127" t="s">
        <v>73</v>
      </c>
      <c r="I105" s="89"/>
      <c r="J105" s="59"/>
      <c r="K105" s="83"/>
      <c r="L105" s="83"/>
      <c r="M105" s="83"/>
      <c r="N105" s="35"/>
      <c r="O105" s="34"/>
      <c r="P105" s="35" t="s">
        <v>326</v>
      </c>
      <c r="Q105" s="34" t="s">
        <v>327</v>
      </c>
      <c r="R105" s="34" t="s">
        <v>327</v>
      </c>
      <c r="S105" s="34" t="s">
        <v>327</v>
      </c>
      <c r="T105" s="35" t="s">
        <v>328</v>
      </c>
      <c r="U105" s="35"/>
      <c r="V105" s="35"/>
      <c r="W105" s="34"/>
      <c r="X105" s="15"/>
      <c r="Y105" s="148"/>
      <c r="AA105" s="194"/>
    </row>
    <row r="106" spans="1:27" s="269" customFormat="1" ht="89.25" outlineLevel="4" x14ac:dyDescent="0.2">
      <c r="A106" s="260" t="s">
        <v>1472</v>
      </c>
      <c r="B106" s="260" t="s">
        <v>352</v>
      </c>
      <c r="C106" s="269" t="s">
        <v>72</v>
      </c>
      <c r="D106" s="267" t="s">
        <v>108</v>
      </c>
      <c r="E106" s="267" t="s">
        <v>132</v>
      </c>
      <c r="F106" s="267" t="s">
        <v>73</v>
      </c>
      <c r="G106" s="275" t="s">
        <v>1582</v>
      </c>
      <c r="H106" s="276" t="s">
        <v>472</v>
      </c>
      <c r="I106" s="264" t="s">
        <v>217</v>
      </c>
      <c r="J106" s="265">
        <v>0.75</v>
      </c>
      <c r="K106" s="266">
        <f>SUM(N106:W106)</f>
        <v>698373.5</v>
      </c>
      <c r="L106" s="266">
        <f>K106*J106</f>
        <v>523780.125</v>
      </c>
      <c r="M106" s="266">
        <f>K106-L106</f>
        <v>174593.375</v>
      </c>
      <c r="N106" s="266"/>
      <c r="O106" s="266">
        <v>65224.9</v>
      </c>
      <c r="P106" s="266">
        <v>120449.8</v>
      </c>
      <c r="Q106" s="266">
        <v>120449.8</v>
      </c>
      <c r="R106" s="266">
        <v>150449.79999999999</v>
      </c>
      <c r="S106" s="266">
        <v>120899.59999999999</v>
      </c>
      <c r="T106" s="266">
        <v>120899.59999999999</v>
      </c>
      <c r="U106" s="266"/>
      <c r="V106" s="266"/>
      <c r="W106" s="266"/>
      <c r="X106" s="267" t="s">
        <v>294</v>
      </c>
      <c r="Y106" s="268">
        <v>25</v>
      </c>
      <c r="Z106" s="278">
        <v>42282</v>
      </c>
    </row>
    <row r="107" spans="1:27" s="269" customFormat="1" ht="140.25" outlineLevel="4" x14ac:dyDescent="0.2">
      <c r="A107" s="260" t="s">
        <v>1473</v>
      </c>
      <c r="B107" s="260" t="s">
        <v>1530</v>
      </c>
      <c r="C107" s="269" t="s">
        <v>72</v>
      </c>
      <c r="D107" s="267" t="s">
        <v>108</v>
      </c>
      <c r="E107" s="267" t="s">
        <v>132</v>
      </c>
      <c r="F107" s="267" t="s">
        <v>73</v>
      </c>
      <c r="G107" s="275" t="s">
        <v>230</v>
      </c>
      <c r="H107" s="276" t="s">
        <v>471</v>
      </c>
      <c r="I107" s="264" t="s">
        <v>217</v>
      </c>
      <c r="J107" s="265">
        <v>0.75</v>
      </c>
      <c r="K107" s="266">
        <f>SUM(N107:W107)</f>
        <v>1419270</v>
      </c>
      <c r="L107" s="266">
        <f>K107*J107</f>
        <v>1064452.5</v>
      </c>
      <c r="M107" s="266">
        <f>K107-L107</f>
        <v>354817.5</v>
      </c>
      <c r="N107" s="266"/>
      <c r="O107" s="266">
        <v>30000</v>
      </c>
      <c r="P107" s="266">
        <v>300000</v>
      </c>
      <c r="Q107" s="266">
        <v>360000</v>
      </c>
      <c r="R107" s="266">
        <v>500000</v>
      </c>
      <c r="S107" s="266">
        <v>100000</v>
      </c>
      <c r="T107" s="266">
        <v>129270</v>
      </c>
      <c r="U107" s="266"/>
      <c r="V107" s="266"/>
      <c r="W107" s="266"/>
      <c r="X107" s="267" t="s">
        <v>294</v>
      </c>
      <c r="Y107" s="268">
        <v>23</v>
      </c>
      <c r="Z107" s="278">
        <v>42282</v>
      </c>
    </row>
    <row r="108" spans="1:27" s="269" customFormat="1" ht="127.5" outlineLevel="4" x14ac:dyDescent="0.2">
      <c r="A108" s="260" t="s">
        <v>1474</v>
      </c>
      <c r="B108" s="260" t="s">
        <v>329</v>
      </c>
      <c r="C108" s="269" t="s">
        <v>72</v>
      </c>
      <c r="D108" s="267" t="s">
        <v>330</v>
      </c>
      <c r="E108" s="267" t="s">
        <v>132</v>
      </c>
      <c r="F108" s="267" t="s">
        <v>73</v>
      </c>
      <c r="G108" s="275" t="s">
        <v>331</v>
      </c>
      <c r="H108" s="276" t="s">
        <v>472</v>
      </c>
      <c r="I108" s="264" t="s">
        <v>332</v>
      </c>
      <c r="J108" s="265">
        <v>0.75</v>
      </c>
      <c r="K108" s="266">
        <f>SUM(N108:W108)</f>
        <v>221626.5</v>
      </c>
      <c r="L108" s="266">
        <f>K108*J108</f>
        <v>166219.875</v>
      </c>
      <c r="M108" s="266">
        <f>K108-L108</f>
        <v>55406.625</v>
      </c>
      <c r="N108" s="266"/>
      <c r="O108" s="266">
        <v>14775.099999999999</v>
      </c>
      <c r="P108" s="266">
        <v>29550.199999999997</v>
      </c>
      <c r="Q108" s="266">
        <v>29550.199999999997</v>
      </c>
      <c r="R108" s="266">
        <v>29550.199999999997</v>
      </c>
      <c r="S108" s="266">
        <v>29550.199999999997</v>
      </c>
      <c r="T108" s="266">
        <v>29550.199999999997</v>
      </c>
      <c r="U108" s="266">
        <v>29550.199999999997</v>
      </c>
      <c r="V108" s="266">
        <v>29550.199999999997</v>
      </c>
      <c r="W108" s="266"/>
      <c r="X108" s="267"/>
      <c r="Y108" s="268"/>
    </row>
    <row r="109" spans="1:27" s="269" customFormat="1" outlineLevel="4" x14ac:dyDescent="0.2">
      <c r="A109" s="260" t="s">
        <v>1475</v>
      </c>
      <c r="B109" s="260"/>
      <c r="C109" s="269" t="s">
        <v>72</v>
      </c>
      <c r="D109" s="267"/>
      <c r="E109" s="267"/>
      <c r="F109" s="267"/>
      <c r="G109" s="275"/>
      <c r="H109" s="276"/>
      <c r="I109" s="264"/>
      <c r="J109" s="265"/>
      <c r="K109" s="266"/>
      <c r="L109" s="266"/>
      <c r="M109" s="266"/>
      <c r="N109" s="266"/>
      <c r="O109" s="266"/>
      <c r="P109" s="266"/>
      <c r="Q109" s="266"/>
      <c r="R109" s="266"/>
      <c r="S109" s="266"/>
      <c r="T109" s="266"/>
      <c r="U109" s="266"/>
      <c r="V109" s="266"/>
      <c r="W109" s="266"/>
      <c r="X109" s="267"/>
      <c r="Y109" s="268"/>
    </row>
    <row r="110" spans="1:27" s="14" customFormat="1" ht="25.5" outlineLevel="3" x14ac:dyDescent="0.2">
      <c r="A110" s="95" t="s">
        <v>1476</v>
      </c>
      <c r="B110" s="191" t="s">
        <v>285</v>
      </c>
      <c r="C110" s="14" t="s">
        <v>71</v>
      </c>
      <c r="D110" s="15" t="s">
        <v>73</v>
      </c>
      <c r="E110" s="15" t="s">
        <v>73</v>
      </c>
      <c r="F110" s="15" t="s">
        <v>73</v>
      </c>
      <c r="G110" s="148" t="s">
        <v>73</v>
      </c>
      <c r="H110" s="127" t="s">
        <v>73</v>
      </c>
      <c r="I110" s="89"/>
      <c r="J110" s="59"/>
      <c r="K110" s="83"/>
      <c r="L110" s="83"/>
      <c r="M110" s="83"/>
      <c r="N110" s="35" t="s">
        <v>326</v>
      </c>
      <c r="O110" s="34" t="s">
        <v>327</v>
      </c>
      <c r="P110" s="34" t="s">
        <v>327</v>
      </c>
      <c r="Q110" s="34" t="s">
        <v>327</v>
      </c>
      <c r="R110" s="34" t="s">
        <v>327</v>
      </c>
      <c r="S110" s="34" t="s">
        <v>327</v>
      </c>
      <c r="T110" s="34" t="s">
        <v>327</v>
      </c>
      <c r="U110" s="35" t="s">
        <v>327</v>
      </c>
      <c r="V110" s="35" t="s">
        <v>327</v>
      </c>
      <c r="W110" s="35" t="s">
        <v>328</v>
      </c>
      <c r="X110" s="15"/>
      <c r="Y110" s="148"/>
      <c r="AA110" s="194"/>
    </row>
    <row r="111" spans="1:27" s="269" customFormat="1" ht="114.75" outlineLevel="4" x14ac:dyDescent="0.2">
      <c r="A111" s="260" t="s">
        <v>1477</v>
      </c>
      <c r="B111" s="260" t="s">
        <v>1531</v>
      </c>
      <c r="C111" s="269" t="s">
        <v>72</v>
      </c>
      <c r="D111" s="267" t="s">
        <v>108</v>
      </c>
      <c r="E111" s="267" t="s">
        <v>132</v>
      </c>
      <c r="F111" s="267" t="s">
        <v>73</v>
      </c>
      <c r="G111" s="275" t="s">
        <v>257</v>
      </c>
      <c r="H111" s="276" t="s">
        <v>1583</v>
      </c>
      <c r="I111" s="264" t="s">
        <v>217</v>
      </c>
      <c r="J111" s="265">
        <v>0.75</v>
      </c>
      <c r="K111" s="266">
        <f>SUM(N111:W111)</f>
        <v>123000</v>
      </c>
      <c r="L111" s="266">
        <f>K111*J111</f>
        <v>92250</v>
      </c>
      <c r="M111" s="266">
        <f>K111-L111</f>
        <v>30750</v>
      </c>
      <c r="N111" s="266"/>
      <c r="O111" s="266">
        <v>8000</v>
      </c>
      <c r="P111" s="266">
        <v>20000</v>
      </c>
      <c r="Q111" s="266">
        <v>20000</v>
      </c>
      <c r="R111" s="266">
        <v>25000</v>
      </c>
      <c r="S111" s="266">
        <v>25000</v>
      </c>
      <c r="T111" s="266">
        <v>25000</v>
      </c>
      <c r="U111" s="266"/>
      <c r="V111" s="266"/>
      <c r="W111" s="266"/>
      <c r="X111" s="267" t="s">
        <v>294</v>
      </c>
      <c r="Y111" s="268">
        <v>27</v>
      </c>
      <c r="Z111" s="278">
        <v>42282</v>
      </c>
    </row>
    <row r="112" spans="1:27" s="80" customFormat="1" outlineLevel="4" x14ac:dyDescent="0.2">
      <c r="A112" s="80" t="s">
        <v>1478</v>
      </c>
      <c r="B112" s="84"/>
      <c r="D112" s="81"/>
      <c r="E112" s="81"/>
      <c r="F112" s="81"/>
      <c r="G112" s="103"/>
      <c r="H112" s="126"/>
      <c r="I112" s="111"/>
      <c r="J112" s="82"/>
      <c r="K112" s="83"/>
      <c r="L112" s="83"/>
      <c r="M112" s="83"/>
      <c r="N112" s="83"/>
      <c r="O112" s="83"/>
      <c r="P112" s="83"/>
      <c r="Q112" s="83"/>
      <c r="R112" s="83"/>
      <c r="S112" s="83"/>
      <c r="T112" s="83"/>
      <c r="U112" s="83"/>
      <c r="V112" s="83"/>
      <c r="W112" s="83"/>
      <c r="X112" s="81"/>
      <c r="Y112" s="203"/>
      <c r="AA112" s="246"/>
    </row>
    <row r="113" spans="1:27" s="14" customFormat="1" ht="51" outlineLevel="3" x14ac:dyDescent="0.2">
      <c r="A113" s="14" t="s">
        <v>1479</v>
      </c>
      <c r="B113" s="95" t="s">
        <v>203</v>
      </c>
      <c r="C113" s="14" t="s">
        <v>71</v>
      </c>
      <c r="D113" s="15" t="s">
        <v>73</v>
      </c>
      <c r="E113" s="15" t="s">
        <v>73</v>
      </c>
      <c r="F113" s="15" t="s">
        <v>73</v>
      </c>
      <c r="G113" s="148" t="s">
        <v>73</v>
      </c>
      <c r="H113" s="127" t="s">
        <v>73</v>
      </c>
      <c r="I113" s="89"/>
      <c r="J113" s="59"/>
      <c r="K113" s="83"/>
      <c r="L113" s="83"/>
      <c r="M113" s="83"/>
      <c r="N113" s="35" t="s">
        <v>326</v>
      </c>
      <c r="O113" s="34" t="s">
        <v>327</v>
      </c>
      <c r="P113" s="34" t="s">
        <v>327</v>
      </c>
      <c r="Q113" s="34" t="s">
        <v>327</v>
      </c>
      <c r="R113" s="34" t="s">
        <v>327</v>
      </c>
      <c r="S113" s="34" t="s">
        <v>327</v>
      </c>
      <c r="T113" s="34" t="s">
        <v>327</v>
      </c>
      <c r="U113" s="35" t="s">
        <v>327</v>
      </c>
      <c r="V113" s="35" t="s">
        <v>327</v>
      </c>
      <c r="W113" s="35" t="s">
        <v>328</v>
      </c>
      <c r="X113" s="15"/>
      <c r="Y113" s="148"/>
      <c r="AA113" s="194"/>
    </row>
    <row r="114" spans="1:27" s="269" customFormat="1" ht="204" outlineLevel="4" x14ac:dyDescent="0.2">
      <c r="A114" s="260" t="s">
        <v>1480</v>
      </c>
      <c r="B114" s="260" t="s">
        <v>1535</v>
      </c>
      <c r="C114" s="269" t="s">
        <v>72</v>
      </c>
      <c r="D114" s="267" t="s">
        <v>108</v>
      </c>
      <c r="E114" s="267" t="s">
        <v>132</v>
      </c>
      <c r="F114" s="267" t="s">
        <v>73</v>
      </c>
      <c r="G114" s="275" t="s">
        <v>231</v>
      </c>
      <c r="H114" s="276" t="s">
        <v>237</v>
      </c>
      <c r="I114" s="264" t="s">
        <v>238</v>
      </c>
      <c r="J114" s="265">
        <v>0.75</v>
      </c>
      <c r="K114" s="266">
        <f>SUM(N114:W114)</f>
        <v>55000</v>
      </c>
      <c r="L114" s="266">
        <f>K114*J114</f>
        <v>41250</v>
      </c>
      <c r="M114" s="266">
        <f>K114-L114</f>
        <v>13750</v>
      </c>
      <c r="N114" s="266"/>
      <c r="O114" s="266">
        <v>5000</v>
      </c>
      <c r="P114" s="266">
        <v>10000</v>
      </c>
      <c r="Q114" s="266">
        <v>10000</v>
      </c>
      <c r="R114" s="266">
        <v>10000</v>
      </c>
      <c r="S114" s="266">
        <v>10000</v>
      </c>
      <c r="T114" s="266">
        <v>10000</v>
      </c>
      <c r="U114" s="266"/>
      <c r="V114" s="266"/>
      <c r="W114" s="266"/>
      <c r="X114" s="267"/>
      <c r="Y114" s="268"/>
    </row>
    <row r="115" spans="1:27" s="269" customFormat="1" outlineLevel="4" x14ac:dyDescent="0.2">
      <c r="A115" s="269" t="s">
        <v>1481</v>
      </c>
      <c r="B115" s="260"/>
      <c r="C115" s="269" t="s">
        <v>72</v>
      </c>
      <c r="D115" s="267"/>
      <c r="E115" s="267"/>
      <c r="F115" s="267"/>
      <c r="G115" s="275"/>
      <c r="H115" s="276"/>
      <c r="I115" s="264"/>
      <c r="J115" s="265"/>
      <c r="K115" s="266"/>
      <c r="L115" s="266"/>
      <c r="M115" s="266"/>
      <c r="N115" s="266"/>
      <c r="O115" s="266"/>
      <c r="P115" s="266"/>
      <c r="Q115" s="266"/>
      <c r="R115" s="266"/>
      <c r="S115" s="266"/>
      <c r="T115" s="266"/>
      <c r="U115" s="266"/>
      <c r="V115" s="266"/>
      <c r="W115" s="266"/>
      <c r="X115" s="267"/>
      <c r="Y115" s="268"/>
    </row>
    <row r="116" spans="1:27" outlineLevel="3" x14ac:dyDescent="0.2">
      <c r="A116" s="1" t="s">
        <v>1482</v>
      </c>
      <c r="B116" s="95" t="s">
        <v>286</v>
      </c>
      <c r="C116" s="1" t="s">
        <v>71</v>
      </c>
      <c r="E116" s="5" t="s">
        <v>73</v>
      </c>
      <c r="F116" s="5" t="s">
        <v>73</v>
      </c>
      <c r="G116" s="147" t="s">
        <v>73</v>
      </c>
      <c r="H116" s="125" t="s">
        <v>73</v>
      </c>
      <c r="K116" s="83"/>
      <c r="L116" s="83"/>
      <c r="M116" s="83"/>
    </row>
    <row r="117" spans="1:27" s="269" customFormat="1" ht="191.25" outlineLevel="4" x14ac:dyDescent="0.2">
      <c r="A117" s="260" t="s">
        <v>1483</v>
      </c>
      <c r="B117" s="260" t="s">
        <v>286</v>
      </c>
      <c r="C117" s="269" t="s">
        <v>72</v>
      </c>
      <c r="D117" s="267" t="s">
        <v>108</v>
      </c>
      <c r="E117" s="267" t="s">
        <v>132</v>
      </c>
      <c r="F117" s="267" t="s">
        <v>73</v>
      </c>
      <c r="G117" s="275" t="s">
        <v>233</v>
      </c>
      <c r="H117" s="276" t="s">
        <v>1584</v>
      </c>
      <c r="I117" s="264" t="s">
        <v>232</v>
      </c>
      <c r="J117" s="265">
        <v>0.75</v>
      </c>
      <c r="K117" s="266">
        <f>SUM(N117:W117)</f>
        <v>55000</v>
      </c>
      <c r="L117" s="266">
        <f>K117*J117</f>
        <v>41250</v>
      </c>
      <c r="M117" s="266">
        <f>K117-L117</f>
        <v>13750</v>
      </c>
      <c r="N117" s="266"/>
      <c r="O117" s="266">
        <v>5000</v>
      </c>
      <c r="P117" s="266">
        <v>10000</v>
      </c>
      <c r="Q117" s="266">
        <v>10000</v>
      </c>
      <c r="R117" s="266">
        <v>10000</v>
      </c>
      <c r="S117" s="266">
        <v>10000</v>
      </c>
      <c r="T117" s="266">
        <v>10000</v>
      </c>
      <c r="U117" s="266"/>
      <c r="V117" s="266"/>
      <c r="W117" s="266"/>
      <c r="X117" s="267" t="s">
        <v>294</v>
      </c>
      <c r="Y117" s="268">
        <v>24</v>
      </c>
      <c r="Z117" s="278">
        <v>42282</v>
      </c>
    </row>
    <row r="118" spans="1:27" s="269" customFormat="1" outlineLevel="4" x14ac:dyDescent="0.2">
      <c r="A118" s="269" t="s">
        <v>1484</v>
      </c>
      <c r="B118" s="260"/>
      <c r="C118" s="269" t="s">
        <v>72</v>
      </c>
      <c r="D118" s="267"/>
      <c r="E118" s="267"/>
      <c r="F118" s="267"/>
      <c r="G118" s="275"/>
      <c r="H118" s="276"/>
      <c r="I118" s="264"/>
      <c r="J118" s="265"/>
      <c r="K118" s="266"/>
      <c r="L118" s="266"/>
      <c r="M118" s="266"/>
      <c r="N118" s="266"/>
      <c r="O118" s="266"/>
      <c r="P118" s="266"/>
      <c r="Q118" s="266"/>
      <c r="R118" s="266"/>
      <c r="S118" s="266"/>
      <c r="T118" s="266"/>
      <c r="U118" s="266"/>
      <c r="V118" s="266"/>
      <c r="W118" s="266"/>
      <c r="X118" s="267"/>
      <c r="Y118" s="268"/>
    </row>
    <row r="119" spans="1:27" s="9" customFormat="1" ht="38.25" outlineLevel="2" x14ac:dyDescent="0.2">
      <c r="A119" s="9" t="s">
        <v>1485</v>
      </c>
      <c r="B119" s="9" t="s">
        <v>408</v>
      </c>
      <c r="C119" s="9" t="s">
        <v>70</v>
      </c>
      <c r="D119" s="10" t="s">
        <v>73</v>
      </c>
      <c r="E119" s="10" t="s">
        <v>73</v>
      </c>
      <c r="F119" s="10" t="s">
        <v>73</v>
      </c>
      <c r="G119" s="146" t="s">
        <v>174</v>
      </c>
      <c r="H119" s="124" t="s">
        <v>73</v>
      </c>
      <c r="I119" s="114"/>
      <c r="J119" s="57">
        <v>0.75</v>
      </c>
      <c r="K119" s="13">
        <v>2712270.666666667</v>
      </c>
      <c r="L119" s="13">
        <f>K119*J119</f>
        <v>2034203.0000000002</v>
      </c>
      <c r="M119" s="13">
        <f>K119-L119</f>
        <v>678067.66666666674</v>
      </c>
      <c r="N119" s="225">
        <f>SUM(N120:N131)</f>
        <v>0</v>
      </c>
      <c r="O119" s="225">
        <f t="shared" ref="O119:W119" si="11">SUM(O120:O131)</f>
        <v>190270.66999999998</v>
      </c>
      <c r="P119" s="225">
        <f t="shared" si="11"/>
        <v>130000</v>
      </c>
      <c r="Q119" s="225">
        <f t="shared" si="11"/>
        <v>400000</v>
      </c>
      <c r="R119" s="225">
        <f t="shared" si="11"/>
        <v>470000</v>
      </c>
      <c r="S119" s="225">
        <f t="shared" si="11"/>
        <v>520000</v>
      </c>
      <c r="T119" s="225">
        <f t="shared" si="11"/>
        <v>577000</v>
      </c>
      <c r="U119" s="225">
        <f t="shared" si="11"/>
        <v>0</v>
      </c>
      <c r="V119" s="225">
        <f t="shared" si="11"/>
        <v>0</v>
      </c>
      <c r="W119" s="225">
        <f t="shared" si="11"/>
        <v>0</v>
      </c>
      <c r="X119" s="10"/>
      <c r="Y119" s="202"/>
      <c r="AA119" s="248"/>
    </row>
    <row r="120" spans="1:27" s="14" customFormat="1" ht="25.5" outlineLevel="3" x14ac:dyDescent="0.2">
      <c r="A120" s="14" t="s">
        <v>1486</v>
      </c>
      <c r="B120" s="95" t="s">
        <v>287</v>
      </c>
      <c r="C120" s="14" t="s">
        <v>71</v>
      </c>
      <c r="D120" s="15" t="s">
        <v>73</v>
      </c>
      <c r="E120" s="15" t="s">
        <v>73</v>
      </c>
      <c r="F120" s="15" t="s">
        <v>73</v>
      </c>
      <c r="G120" s="148" t="s">
        <v>73</v>
      </c>
      <c r="H120" s="127" t="s">
        <v>73</v>
      </c>
      <c r="I120" s="89"/>
      <c r="J120" s="59"/>
      <c r="K120" s="228">
        <f>SUM(K121:K131)</f>
        <v>2287270.67</v>
      </c>
      <c r="L120" s="228">
        <f>SUM(L121:L131)</f>
        <v>1715453.0024999999</v>
      </c>
      <c r="M120" s="228">
        <f>SUM(M121:M131)</f>
        <v>571817.66749999998</v>
      </c>
      <c r="N120" s="35"/>
      <c r="O120" s="35" t="s">
        <v>326</v>
      </c>
      <c r="P120" s="34" t="s">
        <v>327</v>
      </c>
      <c r="Q120" s="34" t="s">
        <v>327</v>
      </c>
      <c r="R120" s="34" t="s">
        <v>327</v>
      </c>
      <c r="S120" s="34" t="s">
        <v>327</v>
      </c>
      <c r="T120" s="34" t="s">
        <v>327</v>
      </c>
      <c r="U120" s="35" t="s">
        <v>327</v>
      </c>
      <c r="V120" s="35" t="s">
        <v>327</v>
      </c>
      <c r="W120" s="35" t="s">
        <v>328</v>
      </c>
      <c r="X120" s="15"/>
      <c r="Y120" s="148"/>
      <c r="AA120" s="194"/>
    </row>
    <row r="121" spans="1:27" s="269" customFormat="1" ht="102" outlineLevel="4" x14ac:dyDescent="0.2">
      <c r="A121" s="260" t="s">
        <v>1487</v>
      </c>
      <c r="B121" s="260" t="s">
        <v>1536</v>
      </c>
      <c r="C121" s="269" t="s">
        <v>72</v>
      </c>
      <c r="D121" s="267" t="s">
        <v>108</v>
      </c>
      <c r="E121" s="267" t="s">
        <v>60</v>
      </c>
      <c r="F121" s="267" t="s">
        <v>73</v>
      </c>
      <c r="G121" s="276" t="s">
        <v>1555</v>
      </c>
      <c r="H121" s="276" t="s">
        <v>1585</v>
      </c>
      <c r="I121" s="264" t="s">
        <v>234</v>
      </c>
      <c r="J121" s="265">
        <v>0.75</v>
      </c>
      <c r="K121" s="266">
        <f>SUM(N121:W121)</f>
        <v>962000</v>
      </c>
      <c r="L121" s="266">
        <f>J121*K121</f>
        <v>721500</v>
      </c>
      <c r="M121" s="266">
        <f>K121-L121</f>
        <v>240500</v>
      </c>
      <c r="N121" s="266"/>
      <c r="O121" s="266">
        <v>95000</v>
      </c>
      <c r="P121" s="266">
        <v>-100000</v>
      </c>
      <c r="Q121" s="266">
        <v>170000</v>
      </c>
      <c r="R121" s="266">
        <v>220000</v>
      </c>
      <c r="S121" s="266">
        <v>270000</v>
      </c>
      <c r="T121" s="266">
        <v>307000</v>
      </c>
      <c r="U121" s="266"/>
      <c r="V121" s="266"/>
      <c r="W121" s="266"/>
      <c r="X121" s="267"/>
      <c r="Y121" s="268"/>
    </row>
    <row r="122" spans="1:27" s="269" customFormat="1" outlineLevel="4" x14ac:dyDescent="0.2">
      <c r="A122" s="269" t="s">
        <v>1488</v>
      </c>
      <c r="B122" s="260"/>
      <c r="C122" s="269" t="s">
        <v>72</v>
      </c>
      <c r="D122" s="267"/>
      <c r="E122" s="267"/>
      <c r="F122" s="267"/>
      <c r="G122" s="275"/>
      <c r="H122" s="276"/>
      <c r="I122" s="264"/>
      <c r="J122" s="265"/>
      <c r="K122" s="266"/>
      <c r="L122" s="266"/>
      <c r="M122" s="266"/>
      <c r="N122" s="266"/>
      <c r="O122" s="266"/>
      <c r="P122" s="266"/>
      <c r="Q122" s="266"/>
      <c r="R122" s="266"/>
      <c r="S122" s="266"/>
      <c r="T122" s="266"/>
      <c r="U122" s="266"/>
      <c r="V122" s="266"/>
      <c r="W122" s="266"/>
      <c r="X122" s="267"/>
      <c r="Y122" s="268"/>
    </row>
    <row r="123" spans="1:27" s="14" customFormat="1" ht="38.25" outlineLevel="3" x14ac:dyDescent="0.2">
      <c r="A123" s="14" t="s">
        <v>1489</v>
      </c>
      <c r="B123" s="95" t="s">
        <v>204</v>
      </c>
      <c r="C123" s="14" t="s">
        <v>71</v>
      </c>
      <c r="D123" s="15" t="s">
        <v>73</v>
      </c>
      <c r="E123" s="15" t="s">
        <v>73</v>
      </c>
      <c r="F123" s="15" t="s">
        <v>73</v>
      </c>
      <c r="G123" s="148" t="s">
        <v>73</v>
      </c>
      <c r="H123" s="127" t="s">
        <v>73</v>
      </c>
      <c r="I123" s="89"/>
      <c r="J123" s="59"/>
      <c r="K123" s="34"/>
      <c r="L123" s="34"/>
      <c r="M123" s="34"/>
      <c r="N123" s="35" t="s">
        <v>326</v>
      </c>
      <c r="O123" s="34" t="s">
        <v>327</v>
      </c>
      <c r="P123" s="34" t="s">
        <v>327</v>
      </c>
      <c r="Q123" s="34" t="s">
        <v>327</v>
      </c>
      <c r="R123" s="34" t="s">
        <v>327</v>
      </c>
      <c r="S123" s="34" t="s">
        <v>327</v>
      </c>
      <c r="T123" s="34" t="s">
        <v>327</v>
      </c>
      <c r="U123" s="35" t="s">
        <v>327</v>
      </c>
      <c r="V123" s="35" t="s">
        <v>327</v>
      </c>
      <c r="W123" s="35" t="s">
        <v>328</v>
      </c>
      <c r="X123" s="15"/>
      <c r="Y123" s="148"/>
      <c r="AA123" s="194"/>
    </row>
    <row r="124" spans="1:27" s="269" customFormat="1" ht="63.75" outlineLevel="4" x14ac:dyDescent="0.2">
      <c r="A124" s="260" t="s">
        <v>1490</v>
      </c>
      <c r="B124" s="260" t="s">
        <v>1537</v>
      </c>
      <c r="C124" s="269" t="s">
        <v>72</v>
      </c>
      <c r="D124" s="267" t="s">
        <v>108</v>
      </c>
      <c r="E124" s="267" t="s">
        <v>132</v>
      </c>
      <c r="F124" s="267" t="s">
        <v>73</v>
      </c>
      <c r="G124" s="276" t="s">
        <v>188</v>
      </c>
      <c r="H124" s="276" t="s">
        <v>58</v>
      </c>
      <c r="I124" s="264" t="s">
        <v>235</v>
      </c>
      <c r="J124" s="265">
        <v>0.75</v>
      </c>
      <c r="K124" s="266">
        <f>SUM(N124:W124)</f>
        <v>160270.66999999998</v>
      </c>
      <c r="L124" s="266">
        <f>K124*J124</f>
        <v>120203.00249999999</v>
      </c>
      <c r="M124" s="266">
        <f>K124-L124</f>
        <v>40067.667499999996</v>
      </c>
      <c r="N124" s="266"/>
      <c r="O124" s="266">
        <v>10270.67</v>
      </c>
      <c r="P124" s="266">
        <v>20000</v>
      </c>
      <c r="Q124" s="266">
        <v>20000</v>
      </c>
      <c r="R124" s="266">
        <v>30000</v>
      </c>
      <c r="S124" s="266">
        <v>30000</v>
      </c>
      <c r="T124" s="266">
        <v>50000</v>
      </c>
      <c r="U124" s="266"/>
      <c r="V124" s="266"/>
      <c r="W124" s="266"/>
      <c r="X124" s="267"/>
      <c r="Y124" s="268"/>
    </row>
    <row r="125" spans="1:27" s="269" customFormat="1" outlineLevel="4" x14ac:dyDescent="0.2">
      <c r="A125" s="269" t="s">
        <v>1491</v>
      </c>
      <c r="B125" s="260"/>
      <c r="C125" s="269" t="s">
        <v>72</v>
      </c>
      <c r="D125" s="267"/>
      <c r="E125" s="267"/>
      <c r="F125" s="267"/>
      <c r="G125" s="275"/>
      <c r="H125" s="276"/>
      <c r="I125" s="264"/>
      <c r="J125" s="265"/>
      <c r="K125" s="266"/>
      <c r="L125" s="266"/>
      <c r="M125" s="266"/>
      <c r="N125" s="266"/>
      <c r="O125" s="266"/>
      <c r="P125" s="266"/>
      <c r="Q125" s="266"/>
      <c r="R125" s="266"/>
      <c r="S125" s="266"/>
      <c r="T125" s="266"/>
      <c r="U125" s="266"/>
      <c r="V125" s="266"/>
      <c r="W125" s="266"/>
      <c r="X125" s="267"/>
      <c r="Y125" s="268"/>
    </row>
    <row r="126" spans="1:27" s="14" customFormat="1" ht="38.25" outlineLevel="3" x14ac:dyDescent="0.2">
      <c r="A126" s="14" t="s">
        <v>1492</v>
      </c>
      <c r="B126" s="95" t="s">
        <v>205</v>
      </c>
      <c r="C126" s="14" t="s">
        <v>71</v>
      </c>
      <c r="D126" s="15" t="s">
        <v>73</v>
      </c>
      <c r="E126" s="15" t="s">
        <v>73</v>
      </c>
      <c r="F126" s="15" t="s">
        <v>73</v>
      </c>
      <c r="G126" s="148" t="s">
        <v>73</v>
      </c>
      <c r="H126" s="127" t="s">
        <v>73</v>
      </c>
      <c r="I126" s="89"/>
      <c r="J126" s="59"/>
      <c r="K126" s="34"/>
      <c r="L126" s="34"/>
      <c r="M126" s="34"/>
      <c r="N126" s="35" t="s">
        <v>326</v>
      </c>
      <c r="O126" s="34" t="s">
        <v>327</v>
      </c>
      <c r="P126" s="34" t="s">
        <v>327</v>
      </c>
      <c r="Q126" s="34" t="s">
        <v>327</v>
      </c>
      <c r="R126" s="34" t="s">
        <v>327</v>
      </c>
      <c r="S126" s="34" t="s">
        <v>327</v>
      </c>
      <c r="T126" s="34" t="s">
        <v>327</v>
      </c>
      <c r="U126" s="35" t="s">
        <v>327</v>
      </c>
      <c r="V126" s="35" t="s">
        <v>327</v>
      </c>
      <c r="W126" s="35" t="s">
        <v>328</v>
      </c>
      <c r="X126" s="15"/>
      <c r="Y126" s="148"/>
      <c r="AA126" s="194"/>
    </row>
    <row r="127" spans="1:27" s="260" customFormat="1" ht="293.25" outlineLevel="4" x14ac:dyDescent="0.2">
      <c r="A127" s="260" t="s">
        <v>1493</v>
      </c>
      <c r="B127" s="260" t="s">
        <v>1369</v>
      </c>
      <c r="C127" s="260" t="s">
        <v>72</v>
      </c>
      <c r="D127" s="261" t="s">
        <v>108</v>
      </c>
      <c r="E127" s="261" t="s">
        <v>132</v>
      </c>
      <c r="F127" s="261" t="s">
        <v>73</v>
      </c>
      <c r="G127" s="263" t="s">
        <v>1227</v>
      </c>
      <c r="H127" s="263" t="s">
        <v>1223</v>
      </c>
      <c r="I127" s="270" t="s">
        <v>1224</v>
      </c>
      <c r="J127" s="271">
        <v>0.75</v>
      </c>
      <c r="K127" s="272">
        <f>SUM(N127:W127)</f>
        <v>1165000</v>
      </c>
      <c r="L127" s="272">
        <f>K127*J127</f>
        <v>873750</v>
      </c>
      <c r="M127" s="272">
        <f>K127-L127</f>
        <v>291250</v>
      </c>
      <c r="N127" s="272"/>
      <c r="O127" s="272">
        <v>85000</v>
      </c>
      <c r="P127" s="272">
        <v>210000</v>
      </c>
      <c r="Q127" s="272">
        <v>210000</v>
      </c>
      <c r="R127" s="272">
        <v>220000</v>
      </c>
      <c r="S127" s="272">
        <v>220000</v>
      </c>
      <c r="T127" s="272">
        <v>220000</v>
      </c>
      <c r="U127" s="272"/>
      <c r="V127" s="272"/>
      <c r="W127" s="272"/>
      <c r="X127" s="261" t="s">
        <v>294</v>
      </c>
      <c r="Y127" s="273">
        <v>26</v>
      </c>
      <c r="Z127" s="281">
        <v>42282</v>
      </c>
    </row>
    <row r="128" spans="1:27" s="269" customFormat="1" outlineLevel="4" x14ac:dyDescent="0.2">
      <c r="A128" s="269" t="s">
        <v>1494</v>
      </c>
      <c r="B128" s="260"/>
      <c r="C128" s="269" t="s">
        <v>72</v>
      </c>
      <c r="D128" s="267"/>
      <c r="E128" s="267"/>
      <c r="F128" s="267"/>
      <c r="G128" s="275"/>
      <c r="H128" s="276"/>
      <c r="I128" s="264"/>
      <c r="J128" s="265"/>
      <c r="K128" s="266"/>
      <c r="L128" s="266"/>
      <c r="M128" s="266"/>
      <c r="N128" s="266"/>
      <c r="O128" s="266"/>
      <c r="P128" s="266"/>
      <c r="Q128" s="266"/>
      <c r="R128" s="266"/>
      <c r="S128" s="266"/>
      <c r="T128" s="266"/>
      <c r="U128" s="266"/>
      <c r="V128" s="266"/>
      <c r="W128" s="266"/>
      <c r="X128" s="267"/>
      <c r="Y128" s="268"/>
    </row>
    <row r="129" spans="1:27" ht="38.25" outlineLevel="3" x14ac:dyDescent="0.2">
      <c r="A129" s="1" t="s">
        <v>1495</v>
      </c>
      <c r="B129" s="95" t="s">
        <v>288</v>
      </c>
      <c r="C129" s="14" t="s">
        <v>71</v>
      </c>
      <c r="D129" s="5" t="s">
        <v>73</v>
      </c>
      <c r="E129" s="5" t="s">
        <v>73</v>
      </c>
      <c r="F129" s="5" t="s">
        <v>73</v>
      </c>
      <c r="G129" s="239" t="s">
        <v>1226</v>
      </c>
      <c r="H129" s="125" t="s">
        <v>73</v>
      </c>
    </row>
    <row r="130" spans="1:27" s="260" customFormat="1" outlineLevel="4" x14ac:dyDescent="0.2">
      <c r="A130" s="260" t="s">
        <v>1496</v>
      </c>
      <c r="C130" s="260" t="s">
        <v>72</v>
      </c>
      <c r="D130" s="261"/>
      <c r="E130" s="261"/>
      <c r="F130" s="261"/>
      <c r="G130" s="263"/>
      <c r="H130" s="263"/>
      <c r="I130" s="270"/>
      <c r="J130" s="271"/>
      <c r="K130" s="272"/>
      <c r="L130" s="272"/>
      <c r="M130" s="272"/>
      <c r="N130" s="272"/>
      <c r="O130" s="272"/>
      <c r="P130" s="272"/>
      <c r="Q130" s="272"/>
      <c r="R130" s="272"/>
      <c r="S130" s="272"/>
      <c r="T130" s="272"/>
      <c r="U130" s="272"/>
      <c r="V130" s="272"/>
      <c r="W130" s="272"/>
      <c r="X130" s="261"/>
      <c r="Y130" s="273"/>
    </row>
    <row r="131" spans="1:27" s="269" customFormat="1" outlineLevel="4" x14ac:dyDescent="0.2">
      <c r="A131" s="269" t="s">
        <v>1497</v>
      </c>
      <c r="B131" s="260"/>
      <c r="C131" s="269" t="s">
        <v>72</v>
      </c>
      <c r="D131" s="267"/>
      <c r="E131" s="267"/>
      <c r="F131" s="267"/>
      <c r="G131" s="275"/>
      <c r="H131" s="276"/>
      <c r="I131" s="264"/>
      <c r="J131" s="265"/>
      <c r="K131" s="266"/>
      <c r="L131" s="266"/>
      <c r="M131" s="266"/>
      <c r="N131" s="266"/>
      <c r="O131" s="266"/>
      <c r="P131" s="266"/>
      <c r="Q131" s="266"/>
      <c r="R131" s="266"/>
      <c r="S131" s="266"/>
      <c r="T131" s="266"/>
      <c r="U131" s="266"/>
      <c r="V131" s="266"/>
      <c r="W131" s="266"/>
      <c r="X131" s="267"/>
      <c r="Y131" s="268"/>
    </row>
    <row r="132" spans="1:27" s="9" customFormat="1" outlineLevel="2" x14ac:dyDescent="0.2">
      <c r="A132" s="9" t="s">
        <v>1498</v>
      </c>
      <c r="B132" s="9" t="s">
        <v>409</v>
      </c>
      <c r="C132" s="9" t="s">
        <v>70</v>
      </c>
      <c r="D132" s="10" t="s">
        <v>73</v>
      </c>
      <c r="E132" s="10" t="s">
        <v>73</v>
      </c>
      <c r="F132" s="10" t="s">
        <v>73</v>
      </c>
      <c r="G132" s="146" t="s">
        <v>175</v>
      </c>
      <c r="H132" s="124" t="s">
        <v>73</v>
      </c>
      <c r="I132" s="114"/>
      <c r="J132" s="57">
        <v>0.75</v>
      </c>
      <c r="K132" s="13">
        <v>602728</v>
      </c>
      <c r="L132" s="13">
        <f>K132*J132</f>
        <v>452046</v>
      </c>
      <c r="M132" s="13">
        <f>K132-L132</f>
        <v>150682</v>
      </c>
      <c r="N132" s="225">
        <f>SUM(N133:N141)</f>
        <v>0</v>
      </c>
      <c r="O132" s="225">
        <f t="shared" ref="O132:W132" si="12">SUM(O133:O141)</f>
        <v>0</v>
      </c>
      <c r="P132" s="225">
        <f t="shared" si="12"/>
        <v>20000</v>
      </c>
      <c r="Q132" s="225">
        <f t="shared" si="12"/>
        <v>20000</v>
      </c>
      <c r="R132" s="225">
        <f t="shared" si="12"/>
        <v>20000</v>
      </c>
      <c r="S132" s="225">
        <f t="shared" si="12"/>
        <v>20000</v>
      </c>
      <c r="T132" s="225">
        <f t="shared" si="12"/>
        <v>20000</v>
      </c>
      <c r="U132" s="225">
        <f t="shared" si="12"/>
        <v>0</v>
      </c>
      <c r="V132" s="225">
        <f t="shared" si="12"/>
        <v>0</v>
      </c>
      <c r="W132" s="225">
        <f t="shared" si="12"/>
        <v>0</v>
      </c>
      <c r="X132" s="10"/>
      <c r="Y132" s="202"/>
      <c r="AA132" s="248"/>
    </row>
    <row r="133" spans="1:27" ht="51" outlineLevel="3" x14ac:dyDescent="0.2">
      <c r="A133" s="93" t="s">
        <v>1499</v>
      </c>
      <c r="B133" s="95" t="s">
        <v>236</v>
      </c>
      <c r="C133" s="14" t="s">
        <v>71</v>
      </c>
      <c r="D133" s="15" t="s">
        <v>73</v>
      </c>
      <c r="E133" s="15" t="s">
        <v>73</v>
      </c>
      <c r="F133" s="15" t="s">
        <v>73</v>
      </c>
      <c r="G133" s="148" t="s">
        <v>73</v>
      </c>
      <c r="H133" s="127" t="s">
        <v>73</v>
      </c>
      <c r="I133" s="89"/>
      <c r="J133" s="59"/>
      <c r="K133" s="227">
        <f>SUM(K134:K141)</f>
        <v>100000</v>
      </c>
      <c r="L133" s="227">
        <f>SUM(L134:L141)</f>
        <v>75000</v>
      </c>
      <c r="M133" s="227">
        <f>SUM(M134:M141)</f>
        <v>25000</v>
      </c>
      <c r="N133" s="35" t="s">
        <v>326</v>
      </c>
      <c r="O133" s="34" t="s">
        <v>327</v>
      </c>
      <c r="P133" s="34" t="s">
        <v>327</v>
      </c>
      <c r="Q133" s="34" t="s">
        <v>327</v>
      </c>
      <c r="R133" s="34" t="s">
        <v>327</v>
      </c>
      <c r="S133" s="34" t="s">
        <v>327</v>
      </c>
      <c r="T133" s="34" t="s">
        <v>327</v>
      </c>
      <c r="U133" s="35" t="s">
        <v>327</v>
      </c>
      <c r="V133" s="35" t="s">
        <v>327</v>
      </c>
      <c r="W133" s="35" t="s">
        <v>328</v>
      </c>
    </row>
    <row r="134" spans="1:27" s="260" customFormat="1" ht="165.75" outlineLevel="4" x14ac:dyDescent="0.2">
      <c r="A134" s="260" t="s">
        <v>1500</v>
      </c>
      <c r="B134" s="260" t="s">
        <v>1070</v>
      </c>
      <c r="C134" s="260" t="s">
        <v>72</v>
      </c>
      <c r="D134" s="261" t="s">
        <v>108</v>
      </c>
      <c r="E134" s="261" t="s">
        <v>132</v>
      </c>
      <c r="F134" s="261" t="s">
        <v>73</v>
      </c>
      <c r="G134" s="262" t="s">
        <v>1069</v>
      </c>
      <c r="H134" s="263" t="s">
        <v>1067</v>
      </c>
      <c r="I134" s="270" t="s">
        <v>1068</v>
      </c>
      <c r="J134" s="271">
        <v>0.75</v>
      </c>
      <c r="K134" s="272">
        <f>SUM(N134:W134)</f>
        <v>100000</v>
      </c>
      <c r="L134" s="272">
        <f>K134*J134</f>
        <v>75000</v>
      </c>
      <c r="M134" s="272">
        <f>K134-L134</f>
        <v>25000</v>
      </c>
      <c r="N134" s="272"/>
      <c r="O134" s="272"/>
      <c r="P134" s="272">
        <v>20000</v>
      </c>
      <c r="Q134" s="272">
        <v>20000</v>
      </c>
      <c r="R134" s="272">
        <v>20000</v>
      </c>
      <c r="S134" s="272">
        <v>20000</v>
      </c>
      <c r="T134" s="272">
        <v>20000</v>
      </c>
      <c r="U134" s="272"/>
      <c r="V134" s="272"/>
      <c r="W134" s="272"/>
      <c r="X134" s="261"/>
      <c r="Y134" s="273"/>
    </row>
    <row r="135" spans="1:27" s="269" customFormat="1" outlineLevel="4" x14ac:dyDescent="0.2">
      <c r="A135" s="269" t="s">
        <v>1501</v>
      </c>
      <c r="B135" s="260"/>
      <c r="C135" s="269" t="s">
        <v>72</v>
      </c>
      <c r="D135" s="267"/>
      <c r="E135" s="267"/>
      <c r="F135" s="267"/>
      <c r="G135" s="275"/>
      <c r="H135" s="276"/>
      <c r="I135" s="264"/>
      <c r="J135" s="265"/>
      <c r="K135" s="266"/>
      <c r="L135" s="266"/>
      <c r="M135" s="266"/>
      <c r="N135" s="266"/>
      <c r="O135" s="266"/>
      <c r="P135" s="266"/>
      <c r="Q135" s="266"/>
      <c r="R135" s="266"/>
      <c r="S135" s="266"/>
      <c r="T135" s="266"/>
      <c r="U135" s="266"/>
      <c r="V135" s="266"/>
      <c r="W135" s="266"/>
      <c r="X135" s="267"/>
      <c r="Y135" s="268"/>
    </row>
    <row r="136" spans="1:27" ht="51" outlineLevel="3" x14ac:dyDescent="0.2">
      <c r="A136" s="1" t="s">
        <v>1502</v>
      </c>
      <c r="B136" s="95" t="s">
        <v>206</v>
      </c>
      <c r="C136" s="14" t="s">
        <v>71</v>
      </c>
      <c r="D136" s="15" t="s">
        <v>73</v>
      </c>
      <c r="E136" s="15" t="s">
        <v>73</v>
      </c>
      <c r="F136" s="15" t="s">
        <v>73</v>
      </c>
      <c r="G136" s="239" t="s">
        <v>1066</v>
      </c>
      <c r="H136" s="127" t="s">
        <v>73</v>
      </c>
      <c r="I136" s="89"/>
      <c r="J136" s="59"/>
      <c r="N136" s="35" t="s">
        <v>326</v>
      </c>
      <c r="O136" s="34" t="s">
        <v>327</v>
      </c>
      <c r="P136" s="34" t="s">
        <v>327</v>
      </c>
      <c r="Q136" s="34" t="s">
        <v>327</v>
      </c>
      <c r="R136" s="34" t="s">
        <v>327</v>
      </c>
      <c r="S136" s="34" t="s">
        <v>327</v>
      </c>
      <c r="T136" s="34" t="s">
        <v>327</v>
      </c>
      <c r="U136" s="35" t="s">
        <v>327</v>
      </c>
      <c r="V136" s="35" t="s">
        <v>327</v>
      </c>
      <c r="W136" s="35" t="s">
        <v>328</v>
      </c>
    </row>
    <row r="137" spans="1:27" s="260" customFormat="1" outlineLevel="4" x14ac:dyDescent="0.2">
      <c r="A137" s="260" t="s">
        <v>1503</v>
      </c>
      <c r="C137" s="260" t="s">
        <v>72</v>
      </c>
      <c r="D137" s="261"/>
      <c r="E137" s="261"/>
      <c r="F137" s="261"/>
      <c r="G137" s="262"/>
      <c r="H137" s="263"/>
      <c r="I137" s="270"/>
      <c r="J137" s="271"/>
      <c r="K137" s="272"/>
      <c r="L137" s="272"/>
      <c r="M137" s="272"/>
      <c r="N137" s="272"/>
      <c r="O137" s="272"/>
      <c r="P137" s="272"/>
      <c r="Q137" s="272"/>
      <c r="R137" s="272"/>
      <c r="S137" s="272"/>
      <c r="T137" s="272"/>
      <c r="U137" s="272"/>
      <c r="V137" s="272"/>
      <c r="W137" s="272"/>
      <c r="X137" s="261"/>
      <c r="Y137" s="273"/>
    </row>
    <row r="138" spans="1:27" s="269" customFormat="1" outlineLevel="4" x14ac:dyDescent="0.2">
      <c r="A138" s="269" t="s">
        <v>1504</v>
      </c>
      <c r="B138" s="260"/>
      <c r="C138" s="269" t="s">
        <v>72</v>
      </c>
      <c r="D138" s="267"/>
      <c r="E138" s="267"/>
      <c r="F138" s="267"/>
      <c r="G138" s="275"/>
      <c r="H138" s="276"/>
      <c r="I138" s="264"/>
      <c r="J138" s="265"/>
      <c r="K138" s="266"/>
      <c r="L138" s="266"/>
      <c r="M138" s="266"/>
      <c r="N138" s="266"/>
      <c r="O138" s="266"/>
      <c r="P138" s="266"/>
      <c r="Q138" s="266"/>
      <c r="R138" s="266"/>
      <c r="S138" s="266"/>
      <c r="T138" s="266"/>
      <c r="U138" s="266"/>
      <c r="V138" s="266"/>
      <c r="W138" s="266"/>
      <c r="X138" s="267"/>
      <c r="Y138" s="268"/>
    </row>
    <row r="139" spans="1:27" ht="38.25" outlineLevel="3" x14ac:dyDescent="0.2">
      <c r="A139" s="1" t="s">
        <v>1505</v>
      </c>
      <c r="B139" s="95" t="s">
        <v>289</v>
      </c>
      <c r="C139" s="14" t="s">
        <v>71</v>
      </c>
      <c r="D139" s="15" t="s">
        <v>73</v>
      </c>
      <c r="E139" s="15" t="s">
        <v>73</v>
      </c>
      <c r="F139" s="15" t="s">
        <v>73</v>
      </c>
      <c r="G139" s="239" t="s">
        <v>1066</v>
      </c>
      <c r="H139" s="127" t="s">
        <v>73</v>
      </c>
      <c r="I139" s="89"/>
      <c r="J139" s="59"/>
      <c r="N139" s="35" t="s">
        <v>326</v>
      </c>
      <c r="O139" s="34" t="s">
        <v>327</v>
      </c>
      <c r="P139" s="34" t="s">
        <v>327</v>
      </c>
      <c r="Q139" s="34" t="s">
        <v>327</v>
      </c>
      <c r="R139" s="34" t="s">
        <v>327</v>
      </c>
      <c r="S139" s="34" t="s">
        <v>327</v>
      </c>
      <c r="T139" s="34" t="s">
        <v>327</v>
      </c>
      <c r="U139" s="35" t="s">
        <v>327</v>
      </c>
      <c r="V139" s="35" t="s">
        <v>327</v>
      </c>
      <c r="W139" s="35" t="s">
        <v>328</v>
      </c>
    </row>
    <row r="140" spans="1:27" s="260" customFormat="1" outlineLevel="4" x14ac:dyDescent="0.2">
      <c r="A140" s="260" t="s">
        <v>1506</v>
      </c>
      <c r="C140" s="260" t="s">
        <v>72</v>
      </c>
      <c r="D140" s="261"/>
      <c r="E140" s="261"/>
      <c r="F140" s="261"/>
      <c r="G140" s="262"/>
      <c r="H140" s="263"/>
      <c r="I140" s="270"/>
      <c r="J140" s="271"/>
      <c r="K140" s="272"/>
      <c r="L140" s="272"/>
      <c r="M140" s="272"/>
      <c r="N140" s="272"/>
      <c r="O140" s="272"/>
      <c r="P140" s="272"/>
      <c r="Q140" s="272"/>
      <c r="R140" s="272"/>
      <c r="S140" s="272"/>
      <c r="T140" s="272"/>
      <c r="U140" s="272"/>
      <c r="V140" s="272"/>
      <c r="W140" s="272"/>
      <c r="X140" s="261"/>
      <c r="Y140" s="273"/>
    </row>
    <row r="141" spans="1:27" s="269" customFormat="1" outlineLevel="4" x14ac:dyDescent="0.2">
      <c r="A141" s="269" t="s">
        <v>1507</v>
      </c>
      <c r="B141" s="260"/>
      <c r="C141" s="269" t="s">
        <v>72</v>
      </c>
      <c r="D141" s="267"/>
      <c r="E141" s="267"/>
      <c r="F141" s="267"/>
      <c r="G141" s="275"/>
      <c r="H141" s="276"/>
      <c r="I141" s="264"/>
      <c r="J141" s="265"/>
      <c r="K141" s="266"/>
      <c r="L141" s="266"/>
      <c r="M141" s="266"/>
      <c r="N141" s="266"/>
      <c r="O141" s="266"/>
      <c r="P141" s="266"/>
      <c r="Q141" s="266"/>
      <c r="R141" s="266"/>
      <c r="S141" s="266"/>
      <c r="T141" s="266"/>
      <c r="U141" s="266"/>
      <c r="V141" s="266"/>
      <c r="W141" s="266"/>
      <c r="X141" s="267"/>
      <c r="Y141" s="268"/>
    </row>
    <row r="142" spans="1:27" s="7" customFormat="1" ht="102" outlineLevel="1" x14ac:dyDescent="0.2">
      <c r="A142" s="7" t="s">
        <v>1508</v>
      </c>
      <c r="B142" s="7" t="s">
        <v>410</v>
      </c>
      <c r="C142" s="7" t="s">
        <v>69</v>
      </c>
      <c r="D142" s="8" t="s">
        <v>73</v>
      </c>
      <c r="E142" s="8" t="s">
        <v>73</v>
      </c>
      <c r="F142" s="8" t="s">
        <v>73</v>
      </c>
      <c r="G142" s="149" t="s">
        <v>176</v>
      </c>
      <c r="H142" s="128" t="s">
        <v>415</v>
      </c>
      <c r="I142" s="88"/>
      <c r="J142" s="60">
        <v>1</v>
      </c>
      <c r="K142" s="11">
        <f>K143</f>
        <v>3402000</v>
      </c>
      <c r="L142" s="11">
        <f>L143</f>
        <v>3402000</v>
      </c>
      <c r="M142" s="11">
        <f>M143</f>
        <v>0</v>
      </c>
      <c r="N142" s="12">
        <v>0</v>
      </c>
      <c r="O142" s="223">
        <v>0</v>
      </c>
      <c r="P142" s="11">
        <v>1701000</v>
      </c>
      <c r="Q142" s="11">
        <v>1701000</v>
      </c>
      <c r="R142" s="223">
        <v>0</v>
      </c>
      <c r="S142" s="223">
        <v>0</v>
      </c>
      <c r="T142" s="223">
        <v>0</v>
      </c>
      <c r="U142" s="223">
        <v>0</v>
      </c>
      <c r="V142" s="223">
        <v>0</v>
      </c>
      <c r="W142" s="223">
        <v>0</v>
      </c>
      <c r="X142" s="8"/>
      <c r="Y142" s="150"/>
      <c r="AA142" s="243" t="s">
        <v>318</v>
      </c>
    </row>
    <row r="143" spans="1:27" s="9" customFormat="1" ht="102" outlineLevel="2" x14ac:dyDescent="0.2">
      <c r="A143" s="9" t="s">
        <v>1509</v>
      </c>
      <c r="B143" s="9" t="s">
        <v>411</v>
      </c>
      <c r="C143" s="9" t="s">
        <v>316</v>
      </c>
      <c r="D143" s="10" t="s">
        <v>73</v>
      </c>
      <c r="E143" s="10" t="s">
        <v>73</v>
      </c>
      <c r="F143" s="10" t="s">
        <v>73</v>
      </c>
      <c r="G143" s="146" t="s">
        <v>176</v>
      </c>
      <c r="H143" s="124" t="s">
        <v>73</v>
      </c>
      <c r="I143" s="114"/>
      <c r="J143" s="57">
        <v>1</v>
      </c>
      <c r="K143" s="13">
        <v>3402000</v>
      </c>
      <c r="L143" s="13">
        <f>K143*J143</f>
        <v>3402000</v>
      </c>
      <c r="M143" s="13">
        <f>K143-L143</f>
        <v>0</v>
      </c>
      <c r="N143" s="225">
        <f>SUM(N144:N146)</f>
        <v>0</v>
      </c>
      <c r="O143" s="225">
        <f t="shared" ref="O143:W143" si="13">SUM(O144:O146)</f>
        <v>0</v>
      </c>
      <c r="P143" s="225">
        <f t="shared" si="13"/>
        <v>1701000</v>
      </c>
      <c r="Q143" s="225">
        <f t="shared" si="13"/>
        <v>1701000</v>
      </c>
      <c r="R143" s="225">
        <f t="shared" si="13"/>
        <v>0</v>
      </c>
      <c r="S143" s="225">
        <f t="shared" si="13"/>
        <v>0</v>
      </c>
      <c r="T143" s="225">
        <f t="shared" si="13"/>
        <v>0</v>
      </c>
      <c r="U143" s="225">
        <f t="shared" si="13"/>
        <v>0</v>
      </c>
      <c r="V143" s="225">
        <f t="shared" si="13"/>
        <v>0</v>
      </c>
      <c r="W143" s="225">
        <f t="shared" si="13"/>
        <v>0</v>
      </c>
      <c r="X143" s="10"/>
      <c r="Y143" s="202"/>
      <c r="AA143" s="248"/>
    </row>
    <row r="144" spans="1:27" outlineLevel="3" x14ac:dyDescent="0.2">
      <c r="A144" s="1" t="s">
        <v>1510</v>
      </c>
      <c r="B144" s="118" t="s">
        <v>411</v>
      </c>
      <c r="C144" s="95" t="s">
        <v>317</v>
      </c>
      <c r="D144" s="15" t="s">
        <v>73</v>
      </c>
      <c r="E144" s="15" t="s">
        <v>73</v>
      </c>
      <c r="F144" s="15" t="s">
        <v>73</v>
      </c>
      <c r="G144" s="148" t="s">
        <v>73</v>
      </c>
      <c r="H144" s="127" t="s">
        <v>73</v>
      </c>
      <c r="I144" s="89"/>
      <c r="J144" s="59"/>
      <c r="K144" s="226">
        <f>SUM(K145:K146)</f>
        <v>3402000</v>
      </c>
      <c r="L144" s="226">
        <f>SUM(L145:L146)</f>
        <v>3402000</v>
      </c>
      <c r="M144" s="226">
        <f>SUM(M145:M146)</f>
        <v>0</v>
      </c>
    </row>
    <row r="145" spans="1:27" s="291" customFormat="1" ht="76.5" outlineLevel="4" x14ac:dyDescent="0.2">
      <c r="A145" s="269" t="s">
        <v>1511</v>
      </c>
      <c r="B145" s="282" t="s">
        <v>1542</v>
      </c>
      <c r="C145" s="269" t="s">
        <v>302</v>
      </c>
      <c r="D145" s="267" t="s">
        <v>106</v>
      </c>
      <c r="E145" s="267" t="s">
        <v>132</v>
      </c>
      <c r="F145" s="283"/>
      <c r="G145" s="284" t="s">
        <v>1543</v>
      </c>
      <c r="H145" s="285" t="s">
        <v>1544</v>
      </c>
      <c r="I145" s="282" t="s">
        <v>217</v>
      </c>
      <c r="J145" s="286">
        <v>1</v>
      </c>
      <c r="K145" s="287">
        <f>SUM(N145:W145)</f>
        <v>3402000</v>
      </c>
      <c r="L145" s="287">
        <f>K145*J145</f>
        <v>3402000</v>
      </c>
      <c r="M145" s="287">
        <f>K145-L145</f>
        <v>0</v>
      </c>
      <c r="N145" s="287"/>
      <c r="O145" s="287"/>
      <c r="P145" s="287">
        <v>1701000</v>
      </c>
      <c r="Q145" s="287">
        <v>1701000</v>
      </c>
      <c r="R145" s="287"/>
      <c r="S145" s="287"/>
      <c r="T145" s="287"/>
      <c r="U145" s="287"/>
      <c r="V145" s="287"/>
      <c r="W145" s="287"/>
      <c r="X145" s="288" t="s">
        <v>294</v>
      </c>
      <c r="Y145" s="289">
        <v>42</v>
      </c>
      <c r="Z145" s="290">
        <v>42307</v>
      </c>
    </row>
    <row r="146" spans="1:27" s="269" customFormat="1" outlineLevel="4" x14ac:dyDescent="0.2">
      <c r="A146" s="269" t="s">
        <v>1512</v>
      </c>
      <c r="C146" s="269" t="s">
        <v>302</v>
      </c>
      <c r="D146" s="267"/>
      <c r="E146" s="267"/>
      <c r="F146" s="267"/>
      <c r="G146" s="275"/>
      <c r="H146" s="276"/>
      <c r="I146" s="264"/>
      <c r="J146" s="265"/>
      <c r="K146" s="292"/>
      <c r="L146" s="292"/>
      <c r="M146" s="292"/>
      <c r="N146" s="292"/>
      <c r="O146" s="292"/>
      <c r="P146" s="292"/>
      <c r="Q146" s="292"/>
      <c r="R146" s="292"/>
      <c r="S146" s="292"/>
      <c r="T146" s="292"/>
      <c r="U146" s="292"/>
      <c r="V146" s="292"/>
      <c r="W146" s="292"/>
      <c r="X146" s="267"/>
      <c r="Y146" s="268"/>
    </row>
    <row r="147" spans="1:27" s="7" customFormat="1" ht="25.5" outlineLevel="1" x14ac:dyDescent="0.2">
      <c r="A147" s="7" t="s">
        <v>1513</v>
      </c>
      <c r="B147" s="7" t="s">
        <v>413</v>
      </c>
      <c r="C147" s="7" t="s">
        <v>308</v>
      </c>
      <c r="D147" s="8" t="s">
        <v>73</v>
      </c>
      <c r="E147" s="8" t="s">
        <v>73</v>
      </c>
      <c r="F147" s="8" t="s">
        <v>73</v>
      </c>
      <c r="G147" s="150" t="s">
        <v>73</v>
      </c>
      <c r="H147" s="129" t="s">
        <v>73</v>
      </c>
      <c r="I147" s="88"/>
      <c r="J147" s="60">
        <v>1</v>
      </c>
      <c r="K147" s="11">
        <f>+L147</f>
        <v>1809901</v>
      </c>
      <c r="L147" s="11">
        <v>1809901</v>
      </c>
      <c r="M147" s="11">
        <f>K147-L147</f>
        <v>0</v>
      </c>
      <c r="N147" s="12">
        <v>0</v>
      </c>
      <c r="O147" s="11">
        <f>(L147*O2+(L147*N2)/6)</f>
        <v>274501.65166666667</v>
      </c>
      <c r="P147" s="11">
        <f>(L147*P2+(L147*N2)/6)</f>
        <v>292600.66166666668</v>
      </c>
      <c r="Q147" s="11">
        <f>(L147*Q2+(L147*N2)/6)</f>
        <v>274501.65166666667</v>
      </c>
      <c r="R147" s="11">
        <f>(L147*R2+(L147*N2)/6)</f>
        <v>328798.6816666667</v>
      </c>
      <c r="S147" s="11">
        <f>(L147*S2+(L147*N2)/6)</f>
        <v>292600.66166666668</v>
      </c>
      <c r="T147" s="11">
        <f>(L147*T2+(L147*N2)/6)</f>
        <v>346897.69166666671</v>
      </c>
      <c r="U147" s="223">
        <v>0</v>
      </c>
      <c r="V147" s="223">
        <v>0</v>
      </c>
      <c r="W147" s="223">
        <v>0</v>
      </c>
      <c r="X147" s="8"/>
      <c r="Y147" s="150"/>
      <c r="AA147" s="243"/>
    </row>
    <row r="148" spans="1:27" s="182" customFormat="1" ht="25.5" outlineLevel="2" x14ac:dyDescent="0.2">
      <c r="A148" s="182" t="s">
        <v>1514</v>
      </c>
      <c r="B148" s="182" t="s">
        <v>413</v>
      </c>
      <c r="C148" s="182" t="s">
        <v>309</v>
      </c>
      <c r="D148" s="183" t="s">
        <v>73</v>
      </c>
      <c r="E148" s="183" t="s">
        <v>73</v>
      </c>
      <c r="F148" s="183" t="s">
        <v>73</v>
      </c>
      <c r="G148" s="183" t="s">
        <v>73</v>
      </c>
      <c r="H148" s="183" t="s">
        <v>73</v>
      </c>
      <c r="I148" s="184"/>
      <c r="J148" s="185">
        <v>1</v>
      </c>
      <c r="K148" s="186">
        <v>1809901</v>
      </c>
      <c r="L148" s="186">
        <f>J148*K148</f>
        <v>1809901</v>
      </c>
      <c r="M148" s="186">
        <f>K148-L148</f>
        <v>0</v>
      </c>
      <c r="N148" s="229">
        <f t="shared" ref="N148:W148" si="14">SUM(N149:N152)</f>
        <v>0</v>
      </c>
      <c r="O148" s="229">
        <f t="shared" si="14"/>
        <v>0</v>
      </c>
      <c r="P148" s="229">
        <f t="shared" si="14"/>
        <v>136875</v>
      </c>
      <c r="Q148" s="229">
        <f t="shared" si="14"/>
        <v>179500</v>
      </c>
      <c r="R148" s="229">
        <f t="shared" si="14"/>
        <v>179500</v>
      </c>
      <c r="S148" s="229">
        <f t="shared" si="14"/>
        <v>179500</v>
      </c>
      <c r="T148" s="229">
        <f t="shared" si="14"/>
        <v>179500</v>
      </c>
      <c r="U148" s="229">
        <f t="shared" si="14"/>
        <v>179500</v>
      </c>
      <c r="V148" s="229">
        <f t="shared" si="14"/>
        <v>179500</v>
      </c>
      <c r="W148" s="229">
        <f t="shared" si="14"/>
        <v>0</v>
      </c>
      <c r="X148" s="183"/>
      <c r="Y148" s="205"/>
      <c r="AA148" s="249"/>
    </row>
    <row r="149" spans="1:27" s="95" customFormat="1" outlineLevel="3" x14ac:dyDescent="0.2">
      <c r="A149" s="95" t="s">
        <v>1515</v>
      </c>
      <c r="B149" s="95" t="s">
        <v>413</v>
      </c>
      <c r="C149" s="95" t="s">
        <v>310</v>
      </c>
      <c r="D149" s="108"/>
      <c r="E149" s="108"/>
      <c r="F149" s="108"/>
      <c r="G149" s="192"/>
      <c r="H149" s="137"/>
      <c r="I149" s="118"/>
      <c r="J149" s="104"/>
      <c r="K149" s="230">
        <f>SUM(K150:K152)</f>
        <v>1213875</v>
      </c>
      <c r="L149" s="230">
        <f>SUM(L150:L152)</f>
        <v>1213875</v>
      </c>
      <c r="M149" s="230">
        <f>SUM(M150:M152)</f>
        <v>0</v>
      </c>
      <c r="N149" s="178"/>
      <c r="O149" s="178"/>
      <c r="P149" s="178"/>
      <c r="Q149" s="178"/>
      <c r="R149" s="178"/>
      <c r="S149" s="178"/>
      <c r="T149" s="178"/>
      <c r="U149" s="178"/>
      <c r="V149" s="178"/>
      <c r="W149" s="178"/>
      <c r="X149" s="108"/>
      <c r="Y149" s="162"/>
      <c r="AA149" s="194"/>
    </row>
    <row r="150" spans="1:27" s="293" customFormat="1" ht="38.25" outlineLevel="4" x14ac:dyDescent="0.2">
      <c r="A150" s="293" t="s">
        <v>1516</v>
      </c>
      <c r="B150" s="293" t="s">
        <v>246</v>
      </c>
      <c r="C150" s="293" t="s">
        <v>307</v>
      </c>
      <c r="D150" s="283" t="s">
        <v>182</v>
      </c>
      <c r="E150" s="283" t="s">
        <v>132</v>
      </c>
      <c r="F150" s="267" t="s">
        <v>73</v>
      </c>
      <c r="G150" s="284" t="s">
        <v>180</v>
      </c>
      <c r="H150" s="294" t="s">
        <v>73</v>
      </c>
      <c r="I150" s="283" t="s">
        <v>73</v>
      </c>
      <c r="J150" s="286">
        <v>1</v>
      </c>
      <c r="K150" s="295">
        <f>SUBTOTAL(9,N150:W150)</f>
        <v>1096875</v>
      </c>
      <c r="L150" s="295">
        <f>+K150</f>
        <v>1096875</v>
      </c>
      <c r="M150" s="295">
        <v>0</v>
      </c>
      <c r="N150" s="295">
        <v>0</v>
      </c>
      <c r="O150" s="295">
        <v>0</v>
      </c>
      <c r="P150" s="295">
        <v>121875</v>
      </c>
      <c r="Q150" s="295">
        <v>162500</v>
      </c>
      <c r="R150" s="295">
        <v>162500</v>
      </c>
      <c r="S150" s="295">
        <v>162500</v>
      </c>
      <c r="T150" s="295">
        <v>162500</v>
      </c>
      <c r="U150" s="295">
        <v>162500</v>
      </c>
      <c r="V150" s="295">
        <v>162500</v>
      </c>
      <c r="W150" s="295">
        <v>0</v>
      </c>
      <c r="X150" s="283"/>
      <c r="Y150" s="296"/>
    </row>
    <row r="151" spans="1:27" s="293" customFormat="1" ht="38.25" outlineLevel="4" x14ac:dyDescent="0.2">
      <c r="A151" s="293" t="s">
        <v>1517</v>
      </c>
      <c r="B151" s="293" t="s">
        <v>247</v>
      </c>
      <c r="C151" s="293" t="s">
        <v>307</v>
      </c>
      <c r="D151" s="283" t="s">
        <v>183</v>
      </c>
      <c r="E151" s="283" t="s">
        <v>132</v>
      </c>
      <c r="F151" s="267" t="s">
        <v>73</v>
      </c>
      <c r="G151" s="284" t="s">
        <v>179</v>
      </c>
      <c r="H151" s="294" t="s">
        <v>73</v>
      </c>
      <c r="I151" s="283" t="s">
        <v>73</v>
      </c>
      <c r="J151" s="286">
        <v>1</v>
      </c>
      <c r="K151" s="295">
        <f>SUBTOTAL(9,N151:W151)</f>
        <v>117000</v>
      </c>
      <c r="L151" s="295">
        <f>+K151</f>
        <v>117000</v>
      </c>
      <c r="M151" s="295">
        <v>0</v>
      </c>
      <c r="N151" s="295">
        <v>0</v>
      </c>
      <c r="O151" s="295">
        <v>0</v>
      </c>
      <c r="P151" s="295">
        <v>15000</v>
      </c>
      <c r="Q151" s="295">
        <v>17000</v>
      </c>
      <c r="R151" s="295">
        <v>17000</v>
      </c>
      <c r="S151" s="295">
        <v>17000</v>
      </c>
      <c r="T151" s="295">
        <v>17000</v>
      </c>
      <c r="U151" s="295">
        <v>17000</v>
      </c>
      <c r="V151" s="295">
        <v>17000</v>
      </c>
      <c r="W151" s="295">
        <v>0</v>
      </c>
      <c r="X151" s="283"/>
      <c r="Y151" s="296"/>
    </row>
    <row r="152" spans="1:27" s="171" customFormat="1" outlineLevel="4" x14ac:dyDescent="0.2">
      <c r="D152" s="172"/>
      <c r="E152" s="172"/>
      <c r="F152" s="172"/>
      <c r="G152" s="180"/>
      <c r="H152" s="174"/>
      <c r="I152" s="175"/>
      <c r="J152" s="176"/>
      <c r="K152" s="177"/>
      <c r="L152" s="177"/>
      <c r="M152" s="177"/>
      <c r="N152" s="177"/>
      <c r="O152" s="177"/>
      <c r="P152" s="177"/>
      <c r="Q152" s="177"/>
      <c r="R152" s="177"/>
      <c r="S152" s="177"/>
      <c r="T152" s="177"/>
      <c r="U152" s="177"/>
      <c r="V152" s="177"/>
      <c r="W152" s="177"/>
      <c r="X152" s="172"/>
      <c r="Y152" s="173"/>
      <c r="AA152" s="194"/>
    </row>
    <row r="153" spans="1:27" s="18" customFormat="1" x14ac:dyDescent="0.2">
      <c r="D153" s="19"/>
      <c r="E153" s="19"/>
      <c r="F153" s="19"/>
      <c r="G153" s="151"/>
      <c r="H153" s="130"/>
      <c r="I153" s="116"/>
      <c r="J153" s="68"/>
      <c r="K153" s="54"/>
      <c r="L153" s="54"/>
      <c r="M153" s="73" t="s">
        <v>59</v>
      </c>
      <c r="N153" s="92">
        <v>0.16500000000000001</v>
      </c>
      <c r="O153" s="92">
        <v>0.151</v>
      </c>
      <c r="P153" s="92">
        <v>0.17299999999999999</v>
      </c>
      <c r="Q153" s="92">
        <v>0.13700000000000001</v>
      </c>
      <c r="R153" s="92">
        <v>0.14299999999999999</v>
      </c>
      <c r="S153" s="92">
        <v>0.14599999999999999</v>
      </c>
      <c r="T153" s="92">
        <v>8.5000000000000006E-2</v>
      </c>
      <c r="U153" s="76"/>
      <c r="V153" s="76"/>
      <c r="W153" s="76"/>
      <c r="X153" s="19"/>
      <c r="Y153" s="206"/>
      <c r="AA153" s="250"/>
    </row>
    <row r="154" spans="1:27" s="16" customFormat="1" ht="25.5" x14ac:dyDescent="0.2">
      <c r="A154" s="18" t="s">
        <v>477</v>
      </c>
      <c r="B154" s="18" t="s">
        <v>416</v>
      </c>
      <c r="C154" s="16" t="s">
        <v>68</v>
      </c>
      <c r="D154" s="17" t="s">
        <v>73</v>
      </c>
      <c r="E154" s="17" t="s">
        <v>73</v>
      </c>
      <c r="F154" s="17" t="s">
        <v>73</v>
      </c>
      <c r="G154" s="151" t="s">
        <v>395</v>
      </c>
      <c r="H154" s="131" t="s">
        <v>73</v>
      </c>
      <c r="I154" s="117"/>
      <c r="J154" s="61" t="s">
        <v>73</v>
      </c>
      <c r="K154" s="22">
        <f t="shared" ref="K154:W154" si="15">K155+K187+K192+K289+K341</f>
        <v>37254085.670000002</v>
      </c>
      <c r="L154" s="22">
        <f t="shared" si="15"/>
        <v>31304143.002500001</v>
      </c>
      <c r="M154" s="22">
        <f t="shared" si="15"/>
        <v>5949942.6674999995</v>
      </c>
      <c r="N154" s="23">
        <f t="shared" si="15"/>
        <v>0</v>
      </c>
      <c r="O154" s="54">
        <f t="shared" si="15"/>
        <v>6641504.6940000001</v>
      </c>
      <c r="P154" s="54">
        <f t="shared" si="15"/>
        <v>7445571.3753333334</v>
      </c>
      <c r="Q154" s="54">
        <f t="shared" si="15"/>
        <v>6129825.8913333332</v>
      </c>
      <c r="R154" s="54">
        <f t="shared" si="15"/>
        <v>6349116.8053333331</v>
      </c>
      <c r="S154" s="54">
        <f t="shared" si="15"/>
        <v>6458762.2573333336</v>
      </c>
      <c r="T154" s="54">
        <f t="shared" si="15"/>
        <v>4229304.63</v>
      </c>
      <c r="U154" s="23">
        <f t="shared" si="15"/>
        <v>0</v>
      </c>
      <c r="V154" s="23">
        <f t="shared" si="15"/>
        <v>0</v>
      </c>
      <c r="W154" s="23">
        <f t="shared" si="15"/>
        <v>0</v>
      </c>
      <c r="X154" s="17"/>
      <c r="Y154" s="207"/>
      <c r="AA154" s="250"/>
    </row>
    <row r="155" spans="1:27" s="24" customFormat="1" ht="38.25" outlineLevel="1" x14ac:dyDescent="0.2">
      <c r="A155" s="24" t="s">
        <v>478</v>
      </c>
      <c r="B155" s="24" t="s">
        <v>419</v>
      </c>
      <c r="C155" s="24" t="s">
        <v>69</v>
      </c>
      <c r="D155" s="25" t="s">
        <v>73</v>
      </c>
      <c r="E155" s="25" t="s">
        <v>73</v>
      </c>
      <c r="F155" s="25" t="s">
        <v>73</v>
      </c>
      <c r="G155" s="152" t="s">
        <v>158</v>
      </c>
      <c r="H155" s="132"/>
      <c r="I155" s="53"/>
      <c r="J155" s="63">
        <v>0.75</v>
      </c>
      <c r="K155" s="26">
        <f>K156+K173+K183</f>
        <v>7636173.3366666669</v>
      </c>
      <c r="L155" s="26">
        <f>L156+L173+L183</f>
        <v>5727130.0025000004</v>
      </c>
      <c r="M155" s="26">
        <f>M156+M173+M183</f>
        <v>1909043.3341666667</v>
      </c>
      <c r="N155" s="27">
        <v>0</v>
      </c>
      <c r="O155" s="26">
        <v>1363056.9400000002</v>
      </c>
      <c r="P155" s="26">
        <v>1531052.75</v>
      </c>
      <c r="Q155" s="26">
        <v>1256150.51</v>
      </c>
      <c r="R155" s="26">
        <v>1301967.55</v>
      </c>
      <c r="S155" s="26">
        <v>1324876.07</v>
      </c>
      <c r="T155" s="26">
        <v>859069.5</v>
      </c>
      <c r="U155" s="232">
        <v>0</v>
      </c>
      <c r="V155" s="232">
        <v>0</v>
      </c>
      <c r="W155" s="232">
        <v>0</v>
      </c>
      <c r="X155" s="25"/>
      <c r="Y155" s="160"/>
      <c r="AA155" s="251"/>
    </row>
    <row r="156" spans="1:27" s="28" customFormat="1" ht="38.25" outlineLevel="2" x14ac:dyDescent="0.2">
      <c r="A156" s="28" t="s">
        <v>479</v>
      </c>
      <c r="B156" s="28" t="s">
        <v>420</v>
      </c>
      <c r="C156" s="28" t="s">
        <v>70</v>
      </c>
      <c r="D156" s="29" t="s">
        <v>73</v>
      </c>
      <c r="E156" s="29" t="s">
        <v>73</v>
      </c>
      <c r="F156" s="29" t="s">
        <v>73</v>
      </c>
      <c r="G156" s="153" t="s">
        <v>157</v>
      </c>
      <c r="H156" s="133" t="s">
        <v>73</v>
      </c>
      <c r="I156" s="31"/>
      <c r="J156" s="62">
        <v>0.75</v>
      </c>
      <c r="K156" s="30">
        <v>6719832</v>
      </c>
      <c r="L156" s="30">
        <f>K156*J156</f>
        <v>5039874</v>
      </c>
      <c r="M156" s="30">
        <f>K156-L156</f>
        <v>1679958</v>
      </c>
      <c r="N156" s="231">
        <f>SUM(N157:N172)</f>
        <v>0</v>
      </c>
      <c r="O156" s="231">
        <f t="shared" ref="O156:W156" si="16">SUM(O157:O172)</f>
        <v>125547</v>
      </c>
      <c r="P156" s="231">
        <f t="shared" si="16"/>
        <v>1848929.7042857143</v>
      </c>
      <c r="Q156" s="231">
        <f t="shared" si="16"/>
        <v>1604744</v>
      </c>
      <c r="R156" s="231">
        <f t="shared" si="16"/>
        <v>1313983.29</v>
      </c>
      <c r="S156" s="231">
        <f t="shared" si="16"/>
        <v>1348503.5</v>
      </c>
      <c r="T156" s="231">
        <f t="shared" si="16"/>
        <v>1040478.5</v>
      </c>
      <c r="U156" s="231">
        <f t="shared" si="16"/>
        <v>0</v>
      </c>
      <c r="V156" s="231">
        <f t="shared" si="16"/>
        <v>0</v>
      </c>
      <c r="W156" s="231">
        <f t="shared" si="16"/>
        <v>0</v>
      </c>
      <c r="X156" s="29"/>
      <c r="Y156" s="208"/>
      <c r="AA156" s="252" t="s">
        <v>1548</v>
      </c>
    </row>
    <row r="157" spans="1:27" s="14" customFormat="1" outlineLevel="3" x14ac:dyDescent="0.2">
      <c r="A157" s="14" t="s">
        <v>480</v>
      </c>
      <c r="B157" s="95" t="s">
        <v>143</v>
      </c>
      <c r="C157" s="14" t="s">
        <v>71</v>
      </c>
      <c r="D157" s="15" t="s">
        <v>73</v>
      </c>
      <c r="E157" s="15" t="s">
        <v>73</v>
      </c>
      <c r="F157" s="15" t="s">
        <v>73</v>
      </c>
      <c r="G157" s="148" t="s">
        <v>73</v>
      </c>
      <c r="H157" s="127" t="s">
        <v>73</v>
      </c>
      <c r="I157" s="89"/>
      <c r="J157" s="59"/>
      <c r="K157" s="230">
        <f>SUM(K158:K172)</f>
        <v>7282185.9942857148</v>
      </c>
      <c r="L157" s="230">
        <f>SUM(L158:L172)</f>
        <v>5461639.4957142854</v>
      </c>
      <c r="M157" s="230">
        <f>SUM(M158:M172)</f>
        <v>1820546.4985714287</v>
      </c>
      <c r="N157" s="35"/>
      <c r="O157" s="35" t="s">
        <v>326</v>
      </c>
      <c r="P157" s="34" t="s">
        <v>327</v>
      </c>
      <c r="Q157" s="34" t="s">
        <v>327</v>
      </c>
      <c r="R157" s="35" t="s">
        <v>328</v>
      </c>
      <c r="S157" s="34"/>
      <c r="T157" s="34"/>
      <c r="U157" s="35"/>
      <c r="V157" s="35"/>
      <c r="W157" s="34"/>
      <c r="X157" s="15"/>
      <c r="Y157" s="148"/>
      <c r="AA157" s="194"/>
    </row>
    <row r="158" spans="1:27" s="269" customFormat="1" ht="38.25" outlineLevel="4" x14ac:dyDescent="0.2">
      <c r="A158" s="260" t="s">
        <v>481</v>
      </c>
      <c r="B158" s="260" t="s">
        <v>143</v>
      </c>
      <c r="C158" s="260" t="s">
        <v>72</v>
      </c>
      <c r="D158" s="261" t="s">
        <v>114</v>
      </c>
      <c r="E158" s="261" t="s">
        <v>132</v>
      </c>
      <c r="F158" s="261" t="s">
        <v>73</v>
      </c>
      <c r="G158" s="262" t="s">
        <v>144</v>
      </c>
      <c r="H158" s="263" t="s">
        <v>381</v>
      </c>
      <c r="I158" s="264" t="s">
        <v>152</v>
      </c>
      <c r="J158" s="265">
        <v>0.75</v>
      </c>
      <c r="K158" s="266">
        <f>SUM(N158:W158)</f>
        <v>4082277.7142857146</v>
      </c>
      <c r="L158" s="266">
        <f>K158*J158</f>
        <v>3061708.2857142859</v>
      </c>
      <c r="M158" s="266">
        <f>K158-L158</f>
        <v>1020569.4285714286</v>
      </c>
      <c r="N158" s="266"/>
      <c r="O158" s="266">
        <v>50547</v>
      </c>
      <c r="P158" s="266">
        <v>952929.71428571432</v>
      </c>
      <c r="Q158" s="266">
        <v>731744</v>
      </c>
      <c r="R158" s="266">
        <v>731744</v>
      </c>
      <c r="S158" s="266">
        <v>872569</v>
      </c>
      <c r="T158" s="266">
        <v>742744</v>
      </c>
      <c r="U158" s="266"/>
      <c r="V158" s="266"/>
      <c r="W158" s="266"/>
      <c r="X158" s="267"/>
      <c r="Y158" s="268"/>
    </row>
    <row r="159" spans="1:27" s="269" customFormat="1" outlineLevel="4" x14ac:dyDescent="0.2">
      <c r="A159" s="269" t="s">
        <v>482</v>
      </c>
      <c r="B159" s="260"/>
      <c r="C159" s="260" t="s">
        <v>72</v>
      </c>
      <c r="D159" s="261"/>
      <c r="E159" s="261"/>
      <c r="F159" s="261"/>
      <c r="G159" s="262"/>
      <c r="H159" s="263"/>
      <c r="I159" s="264"/>
      <c r="J159" s="265"/>
      <c r="K159" s="266"/>
      <c r="L159" s="266"/>
      <c r="M159" s="266"/>
      <c r="N159" s="266"/>
      <c r="O159" s="266"/>
      <c r="P159" s="266"/>
      <c r="Q159" s="266"/>
      <c r="R159" s="266"/>
      <c r="S159" s="266"/>
      <c r="T159" s="266"/>
      <c r="U159" s="266"/>
      <c r="V159" s="266"/>
      <c r="W159" s="266"/>
      <c r="X159" s="267"/>
      <c r="Y159" s="268"/>
    </row>
    <row r="160" spans="1:27" s="14" customFormat="1" ht="63.75" outlineLevel="3" x14ac:dyDescent="0.2">
      <c r="A160" s="14" t="s">
        <v>483</v>
      </c>
      <c r="B160" s="95" t="s">
        <v>290</v>
      </c>
      <c r="C160" s="14" t="s">
        <v>71</v>
      </c>
      <c r="D160" s="15" t="s">
        <v>73</v>
      </c>
      <c r="E160" s="15" t="s">
        <v>73</v>
      </c>
      <c r="F160" s="15" t="s">
        <v>73</v>
      </c>
      <c r="G160" s="148" t="s">
        <v>73</v>
      </c>
      <c r="H160" s="127" t="s">
        <v>73</v>
      </c>
      <c r="I160" s="89"/>
      <c r="J160" s="59"/>
      <c r="K160" s="83"/>
      <c r="L160" s="83"/>
      <c r="M160" s="83"/>
      <c r="N160" s="35"/>
      <c r="O160" s="35" t="s">
        <v>326</v>
      </c>
      <c r="P160" s="34" t="s">
        <v>327</v>
      </c>
      <c r="Q160" s="34" t="s">
        <v>327</v>
      </c>
      <c r="R160" s="34" t="s">
        <v>327</v>
      </c>
      <c r="S160" s="34" t="s">
        <v>327</v>
      </c>
      <c r="T160" s="34" t="s">
        <v>327</v>
      </c>
      <c r="U160" s="35" t="s">
        <v>327</v>
      </c>
      <c r="V160" s="35" t="s">
        <v>327</v>
      </c>
      <c r="W160" s="35" t="s">
        <v>328</v>
      </c>
      <c r="X160" s="15"/>
      <c r="Y160" s="148"/>
      <c r="AA160" s="194"/>
    </row>
    <row r="161" spans="1:27" s="260" customFormat="1" ht="63.75" outlineLevel="4" x14ac:dyDescent="0.2">
      <c r="A161" s="260" t="s">
        <v>484</v>
      </c>
      <c r="B161" s="260" t="s">
        <v>147</v>
      </c>
      <c r="C161" s="260" t="s">
        <v>72</v>
      </c>
      <c r="D161" s="261" t="s">
        <v>114</v>
      </c>
      <c r="E161" s="261" t="s">
        <v>132</v>
      </c>
      <c r="F161" s="261" t="s">
        <v>73</v>
      </c>
      <c r="G161" s="262" t="s">
        <v>145</v>
      </c>
      <c r="H161" s="263" t="s">
        <v>382</v>
      </c>
      <c r="I161" s="270" t="s">
        <v>153</v>
      </c>
      <c r="J161" s="271">
        <v>0.75</v>
      </c>
      <c r="K161" s="266">
        <f>SUM(N161:W161)</f>
        <v>1288314.29</v>
      </c>
      <c r="L161" s="266">
        <f>K161*J161</f>
        <v>966235.71750000003</v>
      </c>
      <c r="M161" s="266">
        <f>K161-L161</f>
        <v>322078.57250000001</v>
      </c>
      <c r="N161" s="272"/>
      <c r="O161" s="272">
        <v>25000</v>
      </c>
      <c r="P161" s="272">
        <v>250000</v>
      </c>
      <c r="Q161" s="272">
        <v>350000</v>
      </c>
      <c r="R161" s="272">
        <v>335114.28999999998</v>
      </c>
      <c r="S161" s="272">
        <v>253200</v>
      </c>
      <c r="T161" s="272">
        <v>75000</v>
      </c>
      <c r="U161" s="272"/>
      <c r="V161" s="272"/>
      <c r="W161" s="272"/>
      <c r="X161" s="261" t="s">
        <v>294</v>
      </c>
      <c r="Y161" s="273">
        <v>35</v>
      </c>
      <c r="Z161" s="281">
        <v>42248</v>
      </c>
      <c r="AA161" s="269"/>
    </row>
    <row r="162" spans="1:27" s="260" customFormat="1" ht="38.25" outlineLevel="4" x14ac:dyDescent="0.2">
      <c r="A162" s="260" t="s">
        <v>485</v>
      </c>
      <c r="B162" s="260" t="s">
        <v>146</v>
      </c>
      <c r="C162" s="260" t="s">
        <v>72</v>
      </c>
      <c r="D162" s="261" t="s">
        <v>114</v>
      </c>
      <c r="E162" s="261" t="s">
        <v>132</v>
      </c>
      <c r="F162" s="261" t="s">
        <v>73</v>
      </c>
      <c r="G162" s="262" t="s">
        <v>148</v>
      </c>
      <c r="H162" s="297" t="s">
        <v>1586</v>
      </c>
      <c r="I162" s="270" t="s">
        <v>153</v>
      </c>
      <c r="J162" s="271">
        <v>0.75</v>
      </c>
      <c r="K162" s="266">
        <f>SUM(N162:W162)</f>
        <v>398000</v>
      </c>
      <c r="L162" s="266">
        <f>K162*J162</f>
        <v>298500</v>
      </c>
      <c r="M162" s="266">
        <f>K162-L162</f>
        <v>99500</v>
      </c>
      <c r="N162" s="272"/>
      <c r="O162" s="272"/>
      <c r="P162" s="272">
        <v>170000</v>
      </c>
      <c r="Q162" s="272">
        <v>228000</v>
      </c>
      <c r="R162" s="272"/>
      <c r="S162" s="272"/>
      <c r="T162" s="272"/>
      <c r="U162" s="272"/>
      <c r="V162" s="272"/>
      <c r="W162" s="272"/>
      <c r="X162" s="261" t="s">
        <v>294</v>
      </c>
      <c r="Y162" s="273">
        <v>33</v>
      </c>
      <c r="Z162" s="281">
        <v>42248</v>
      </c>
      <c r="AA162" s="269"/>
    </row>
    <row r="163" spans="1:27" s="260" customFormat="1" outlineLevel="4" x14ac:dyDescent="0.2">
      <c r="A163" s="260" t="s">
        <v>486</v>
      </c>
      <c r="C163" s="260" t="s">
        <v>72</v>
      </c>
      <c r="D163" s="261"/>
      <c r="E163" s="261"/>
      <c r="F163" s="261"/>
      <c r="G163" s="262"/>
      <c r="H163" s="263"/>
      <c r="I163" s="270"/>
      <c r="J163" s="271"/>
      <c r="K163" s="266"/>
      <c r="L163" s="266"/>
      <c r="M163" s="266"/>
      <c r="N163" s="272"/>
      <c r="O163" s="272"/>
      <c r="P163" s="272"/>
      <c r="Q163" s="272"/>
      <c r="R163" s="272"/>
      <c r="S163" s="272"/>
      <c r="T163" s="272"/>
      <c r="U163" s="272"/>
      <c r="V163" s="272"/>
      <c r="W163" s="272"/>
      <c r="X163" s="261"/>
      <c r="Y163" s="273"/>
    </row>
    <row r="164" spans="1:27" s="14" customFormat="1" ht="51" outlineLevel="3" x14ac:dyDescent="0.2">
      <c r="A164" s="14" t="s">
        <v>487</v>
      </c>
      <c r="B164" s="95" t="s">
        <v>154</v>
      </c>
      <c r="C164" s="14" t="s">
        <v>71</v>
      </c>
      <c r="D164" s="15" t="s">
        <v>73</v>
      </c>
      <c r="E164" s="15" t="s">
        <v>73</v>
      </c>
      <c r="F164" s="15" t="s">
        <v>73</v>
      </c>
      <c r="G164" s="148" t="s">
        <v>73</v>
      </c>
      <c r="H164" s="127" t="s">
        <v>73</v>
      </c>
      <c r="I164" s="89"/>
      <c r="J164" s="59"/>
      <c r="K164" s="83"/>
      <c r="L164" s="83"/>
      <c r="M164" s="83"/>
      <c r="N164" s="35"/>
      <c r="O164" s="34"/>
      <c r="P164" s="34"/>
      <c r="Q164" s="34"/>
      <c r="R164" s="34"/>
      <c r="S164" s="34"/>
      <c r="T164" s="34"/>
      <c r="U164" s="35"/>
      <c r="V164" s="35"/>
      <c r="W164" s="34"/>
      <c r="X164" s="15"/>
      <c r="Y164" s="148"/>
      <c r="AA164" s="194"/>
    </row>
    <row r="165" spans="1:27" s="260" customFormat="1" ht="51" outlineLevel="4" x14ac:dyDescent="0.2">
      <c r="A165" s="260" t="s">
        <v>488</v>
      </c>
      <c r="B165" s="260" t="s">
        <v>149</v>
      </c>
      <c r="C165" s="260" t="s">
        <v>72</v>
      </c>
      <c r="D165" s="261" t="s">
        <v>114</v>
      </c>
      <c r="E165" s="261" t="s">
        <v>132</v>
      </c>
      <c r="F165" s="261" t="s">
        <v>73</v>
      </c>
      <c r="G165" s="262" t="s">
        <v>370</v>
      </c>
      <c r="H165" s="263" t="s">
        <v>1587</v>
      </c>
      <c r="I165" s="264" t="s">
        <v>152</v>
      </c>
      <c r="J165" s="271">
        <v>0.75</v>
      </c>
      <c r="K165" s="266">
        <f t="shared" ref="K165:K171" si="17">SUM(N165:W165)</f>
        <v>987594</v>
      </c>
      <c r="L165" s="266">
        <f t="shared" ref="L165:L171" si="18">K165*J165</f>
        <v>740695.5</v>
      </c>
      <c r="M165" s="266">
        <f t="shared" ref="M165:M171" si="19">K165-L165</f>
        <v>246898.5</v>
      </c>
      <c r="N165" s="272"/>
      <c r="O165" s="272">
        <v>50000</v>
      </c>
      <c r="P165" s="272">
        <v>270000</v>
      </c>
      <c r="Q165" s="272">
        <v>215000</v>
      </c>
      <c r="R165" s="272">
        <v>167125</v>
      </c>
      <c r="S165" s="272">
        <v>142734.5</v>
      </c>
      <c r="T165" s="272">
        <v>142734.5</v>
      </c>
      <c r="U165" s="272"/>
      <c r="V165" s="272"/>
      <c r="W165" s="272"/>
      <c r="X165" s="261" t="s">
        <v>294</v>
      </c>
      <c r="Y165" s="273">
        <v>32</v>
      </c>
      <c r="Z165" s="281">
        <v>42248</v>
      </c>
      <c r="AA165" s="269"/>
    </row>
    <row r="166" spans="1:27" s="260" customFormat="1" outlineLevel="4" x14ac:dyDescent="0.2">
      <c r="A166" s="260" t="s">
        <v>489</v>
      </c>
      <c r="C166" s="260" t="s">
        <v>72</v>
      </c>
      <c r="D166" s="261"/>
      <c r="E166" s="261"/>
      <c r="F166" s="261"/>
      <c r="G166" s="262"/>
      <c r="H166" s="263"/>
      <c r="I166" s="270"/>
      <c r="J166" s="271"/>
      <c r="K166" s="266"/>
      <c r="L166" s="266"/>
      <c r="M166" s="266"/>
      <c r="N166" s="272"/>
      <c r="O166" s="272"/>
      <c r="P166" s="272"/>
      <c r="Q166" s="272"/>
      <c r="R166" s="272"/>
      <c r="S166" s="272"/>
      <c r="T166" s="272"/>
      <c r="U166" s="272"/>
      <c r="V166" s="272"/>
      <c r="W166" s="272"/>
      <c r="X166" s="261"/>
      <c r="Y166" s="273"/>
    </row>
    <row r="167" spans="1:27" s="14" customFormat="1" ht="25.5" outlineLevel="3" x14ac:dyDescent="0.2">
      <c r="A167" s="14" t="s">
        <v>490</v>
      </c>
      <c r="B167" s="95" t="s">
        <v>155</v>
      </c>
      <c r="C167" s="14" t="s">
        <v>71</v>
      </c>
      <c r="D167" s="15" t="s">
        <v>73</v>
      </c>
      <c r="E167" s="15" t="s">
        <v>73</v>
      </c>
      <c r="F167" s="15" t="s">
        <v>73</v>
      </c>
      <c r="G167" s="148" t="s">
        <v>73</v>
      </c>
      <c r="H167" s="127" t="s">
        <v>73</v>
      </c>
      <c r="I167" s="89"/>
      <c r="J167" s="59"/>
      <c r="K167" s="83"/>
      <c r="L167" s="83"/>
      <c r="M167" s="83"/>
      <c r="N167" s="35"/>
      <c r="O167" s="34"/>
      <c r="P167" s="34"/>
      <c r="Q167" s="34"/>
      <c r="R167" s="34"/>
      <c r="S167" s="34"/>
      <c r="T167" s="34"/>
      <c r="U167" s="35"/>
      <c r="V167" s="35"/>
      <c r="W167" s="34"/>
      <c r="X167" s="15"/>
      <c r="Y167" s="148"/>
      <c r="AA167" s="194"/>
    </row>
    <row r="168" spans="1:27" s="260" customFormat="1" ht="25.5" outlineLevel="4" x14ac:dyDescent="0.2">
      <c r="A168" s="260" t="s">
        <v>491</v>
      </c>
      <c r="B168" s="260" t="s">
        <v>1538</v>
      </c>
      <c r="C168" s="260" t="s">
        <v>72</v>
      </c>
      <c r="D168" s="261" t="s">
        <v>114</v>
      </c>
      <c r="E168" s="261" t="s">
        <v>132</v>
      </c>
      <c r="F168" s="261" t="s">
        <v>73</v>
      </c>
      <c r="G168" s="262" t="s">
        <v>156</v>
      </c>
      <c r="H168" s="263" t="s">
        <v>1588</v>
      </c>
      <c r="I168" s="270" t="s">
        <v>217</v>
      </c>
      <c r="J168" s="271">
        <v>0.75</v>
      </c>
      <c r="K168" s="266">
        <f t="shared" si="17"/>
        <v>275999.99</v>
      </c>
      <c r="L168" s="266">
        <f t="shared" si="18"/>
        <v>206999.99249999999</v>
      </c>
      <c r="M168" s="266">
        <f t="shared" si="19"/>
        <v>68999.997499999998</v>
      </c>
      <c r="N168" s="272"/>
      <c r="O168" s="272"/>
      <c r="P168" s="272">
        <v>155999.99</v>
      </c>
      <c r="Q168" s="272">
        <v>30000</v>
      </c>
      <c r="R168" s="272">
        <v>30000</v>
      </c>
      <c r="S168" s="272">
        <v>30000</v>
      </c>
      <c r="T168" s="272">
        <v>30000</v>
      </c>
      <c r="U168" s="272"/>
      <c r="V168" s="272"/>
      <c r="W168" s="272"/>
      <c r="X168" s="261" t="s">
        <v>294</v>
      </c>
      <c r="Y168" s="273">
        <v>34</v>
      </c>
      <c r="Z168" s="281">
        <v>42248</v>
      </c>
      <c r="AA168" s="269"/>
    </row>
    <row r="169" spans="1:27" s="260" customFormat="1" outlineLevel="4" x14ac:dyDescent="0.2">
      <c r="A169" s="260" t="s">
        <v>492</v>
      </c>
      <c r="C169" s="260" t="s">
        <v>72</v>
      </c>
      <c r="D169" s="261"/>
      <c r="E169" s="261"/>
      <c r="F169" s="261"/>
      <c r="G169" s="262"/>
      <c r="H169" s="263"/>
      <c r="I169" s="270"/>
      <c r="J169" s="271"/>
      <c r="K169" s="266"/>
      <c r="L169" s="266"/>
      <c r="M169" s="266"/>
      <c r="N169" s="272"/>
      <c r="O169" s="272"/>
      <c r="P169" s="272"/>
      <c r="Q169" s="272"/>
      <c r="R169" s="272"/>
      <c r="S169" s="272"/>
      <c r="T169" s="272"/>
      <c r="U169" s="272"/>
      <c r="V169" s="272"/>
      <c r="W169" s="272"/>
      <c r="X169" s="261"/>
      <c r="Y169" s="273"/>
    </row>
    <row r="170" spans="1:27" s="14" customFormat="1" ht="25.5" outlineLevel="3" x14ac:dyDescent="0.2">
      <c r="A170" s="14" t="s">
        <v>493</v>
      </c>
      <c r="B170" s="95" t="s">
        <v>185</v>
      </c>
      <c r="C170" s="14" t="s">
        <v>71</v>
      </c>
      <c r="D170" s="15" t="s">
        <v>73</v>
      </c>
      <c r="E170" s="15" t="s">
        <v>73</v>
      </c>
      <c r="F170" s="15" t="s">
        <v>73</v>
      </c>
      <c r="G170" s="148" t="s">
        <v>73</v>
      </c>
      <c r="H170" s="127" t="s">
        <v>73</v>
      </c>
      <c r="I170" s="89"/>
      <c r="J170" s="59"/>
      <c r="K170" s="83"/>
      <c r="L170" s="83"/>
      <c r="M170" s="83"/>
      <c r="N170" s="35" t="s">
        <v>326</v>
      </c>
      <c r="O170" s="34" t="s">
        <v>327</v>
      </c>
      <c r="P170" s="34" t="s">
        <v>327</v>
      </c>
      <c r="Q170" s="34" t="s">
        <v>327</v>
      </c>
      <c r="R170" s="34" t="s">
        <v>327</v>
      </c>
      <c r="S170" s="34" t="s">
        <v>327</v>
      </c>
      <c r="T170" s="34" t="s">
        <v>327</v>
      </c>
      <c r="U170" s="35" t="s">
        <v>327</v>
      </c>
      <c r="V170" s="35" t="s">
        <v>327</v>
      </c>
      <c r="W170" s="35" t="s">
        <v>328</v>
      </c>
      <c r="X170" s="15"/>
      <c r="Y170" s="148"/>
      <c r="AA170" s="194"/>
    </row>
    <row r="171" spans="1:27" s="260" customFormat="1" ht="25.5" outlineLevel="4" x14ac:dyDescent="0.2">
      <c r="A171" s="260" t="s">
        <v>494</v>
      </c>
      <c r="B171" s="260" t="s">
        <v>185</v>
      </c>
      <c r="C171" s="260" t="s">
        <v>72</v>
      </c>
      <c r="D171" s="261" t="s">
        <v>114</v>
      </c>
      <c r="E171" s="261" t="s">
        <v>132</v>
      </c>
      <c r="F171" s="261" t="s">
        <v>73</v>
      </c>
      <c r="G171" s="262" t="s">
        <v>159</v>
      </c>
      <c r="H171" s="263" t="s">
        <v>383</v>
      </c>
      <c r="I171" s="270" t="s">
        <v>217</v>
      </c>
      <c r="J171" s="271">
        <v>0.75</v>
      </c>
      <c r="K171" s="266">
        <f t="shared" si="17"/>
        <v>250000</v>
      </c>
      <c r="L171" s="266">
        <f t="shared" si="18"/>
        <v>187500</v>
      </c>
      <c r="M171" s="266">
        <f t="shared" si="19"/>
        <v>62500</v>
      </c>
      <c r="N171" s="272"/>
      <c r="O171" s="272"/>
      <c r="P171" s="272">
        <v>50000</v>
      </c>
      <c r="Q171" s="272">
        <v>50000</v>
      </c>
      <c r="R171" s="272">
        <v>50000</v>
      </c>
      <c r="S171" s="272">
        <v>50000</v>
      </c>
      <c r="T171" s="272">
        <v>50000</v>
      </c>
      <c r="U171" s="272"/>
      <c r="V171" s="272"/>
      <c r="W171" s="272"/>
      <c r="X171" s="261"/>
      <c r="Y171" s="273"/>
      <c r="AA171" s="269"/>
    </row>
    <row r="172" spans="1:27" s="260" customFormat="1" outlineLevel="4" x14ac:dyDescent="0.2">
      <c r="A172" s="260" t="s">
        <v>495</v>
      </c>
      <c r="C172" s="260" t="s">
        <v>72</v>
      </c>
      <c r="D172" s="261"/>
      <c r="E172" s="261"/>
      <c r="F172" s="261"/>
      <c r="G172" s="262"/>
      <c r="H172" s="263"/>
      <c r="I172" s="270"/>
      <c r="J172" s="271"/>
      <c r="K172" s="272"/>
      <c r="L172" s="272"/>
      <c r="M172" s="272"/>
      <c r="N172" s="272"/>
      <c r="O172" s="272"/>
      <c r="P172" s="272"/>
      <c r="Q172" s="272"/>
      <c r="R172" s="272"/>
      <c r="S172" s="272"/>
      <c r="T172" s="272"/>
      <c r="U172" s="272"/>
      <c r="V172" s="272"/>
      <c r="W172" s="272"/>
      <c r="X172" s="261"/>
      <c r="Y172" s="273"/>
    </row>
    <row r="173" spans="1:27" s="28" customFormat="1" ht="114.75" outlineLevel="2" x14ac:dyDescent="0.2">
      <c r="A173" s="28" t="s">
        <v>496</v>
      </c>
      <c r="B173" s="28" t="s">
        <v>421</v>
      </c>
      <c r="C173" s="28" t="s">
        <v>70</v>
      </c>
      <c r="D173" s="29" t="s">
        <v>73</v>
      </c>
      <c r="E173" s="29" t="s">
        <v>73</v>
      </c>
      <c r="F173" s="29" t="s">
        <v>73</v>
      </c>
      <c r="G173" s="153" t="s">
        <v>160</v>
      </c>
      <c r="H173" s="133" t="s">
        <v>73</v>
      </c>
      <c r="I173" s="31"/>
      <c r="J173" s="62">
        <v>0.75</v>
      </c>
      <c r="K173" s="30">
        <v>458170.67</v>
      </c>
      <c r="L173" s="30">
        <f>K173*J173</f>
        <v>343628.0025</v>
      </c>
      <c r="M173" s="30">
        <f>K173-L173</f>
        <v>114542.66749999998</v>
      </c>
      <c r="N173" s="231">
        <f>SUM(N174:N182)</f>
        <v>0</v>
      </c>
      <c r="O173" s="231">
        <f t="shared" ref="O173:W173" si="20">SUM(O174:O182)</f>
        <v>81783.463999999993</v>
      </c>
      <c r="P173" s="231">
        <f t="shared" si="20"/>
        <v>91863.218666666668</v>
      </c>
      <c r="Q173" s="231">
        <f t="shared" si="20"/>
        <v>75369.074666666682</v>
      </c>
      <c r="R173" s="231">
        <f t="shared" si="20"/>
        <v>78118.098666666658</v>
      </c>
      <c r="S173" s="231">
        <f t="shared" si="20"/>
        <v>79492.610666666675</v>
      </c>
      <c r="T173" s="231">
        <f t="shared" si="20"/>
        <v>51544.200000000012</v>
      </c>
      <c r="U173" s="231">
        <f t="shared" si="20"/>
        <v>0</v>
      </c>
      <c r="V173" s="231">
        <f t="shared" si="20"/>
        <v>0</v>
      </c>
      <c r="W173" s="231">
        <f t="shared" si="20"/>
        <v>0</v>
      </c>
      <c r="X173" s="29"/>
      <c r="Y173" s="208"/>
      <c r="AA173" s="252"/>
    </row>
    <row r="174" spans="1:27" outlineLevel="3" x14ac:dyDescent="0.2">
      <c r="A174" s="1" t="s">
        <v>497</v>
      </c>
      <c r="B174" s="95" t="s">
        <v>186</v>
      </c>
      <c r="C174" s="14" t="s">
        <v>71</v>
      </c>
      <c r="D174" s="15" t="s">
        <v>73</v>
      </c>
      <c r="E174" s="15" t="s">
        <v>73</v>
      </c>
      <c r="F174" s="15" t="s">
        <v>73</v>
      </c>
      <c r="G174" s="148" t="s">
        <v>73</v>
      </c>
      <c r="H174" s="127" t="s">
        <v>73</v>
      </c>
      <c r="I174" s="89"/>
      <c r="J174" s="59"/>
      <c r="K174" s="226">
        <f>SUM(K175:K182)</f>
        <v>458170.66666666663</v>
      </c>
      <c r="L174" s="226">
        <f>SUM(L175:L182)</f>
        <v>343628</v>
      </c>
      <c r="M174" s="226">
        <f>SUM(M175:M182)</f>
        <v>114542.66666666666</v>
      </c>
      <c r="N174" s="35" t="s">
        <v>326</v>
      </c>
      <c r="O174" s="34" t="s">
        <v>327</v>
      </c>
      <c r="P174" s="34" t="s">
        <v>327</v>
      </c>
      <c r="Q174" s="34" t="s">
        <v>327</v>
      </c>
      <c r="R174" s="34" t="s">
        <v>327</v>
      </c>
      <c r="S174" s="34" t="s">
        <v>327</v>
      </c>
      <c r="T174" s="34" t="s">
        <v>327</v>
      </c>
      <c r="U174" s="35" t="s">
        <v>327</v>
      </c>
      <c r="V174" s="35" t="s">
        <v>327</v>
      </c>
      <c r="W174" s="35" t="s">
        <v>328</v>
      </c>
    </row>
    <row r="175" spans="1:27" s="269" customFormat="1" ht="51" outlineLevel="4" x14ac:dyDescent="0.2">
      <c r="A175" s="260" t="s">
        <v>498</v>
      </c>
      <c r="B175" s="260" t="s">
        <v>371</v>
      </c>
      <c r="C175" s="260" t="s">
        <v>72</v>
      </c>
      <c r="D175" s="261" t="s">
        <v>114</v>
      </c>
      <c r="E175" s="261" t="s">
        <v>132</v>
      </c>
      <c r="F175" s="261" t="s">
        <v>73</v>
      </c>
      <c r="G175" s="262" t="s">
        <v>372</v>
      </c>
      <c r="H175" s="263" t="s">
        <v>384</v>
      </c>
      <c r="I175" s="264" t="s">
        <v>161</v>
      </c>
      <c r="J175" s="265">
        <v>0.75</v>
      </c>
      <c r="K175" s="266">
        <f>SUM(N175:W175)</f>
        <v>132869.49333333332</v>
      </c>
      <c r="L175" s="266">
        <f>K175*J175</f>
        <v>99652.12</v>
      </c>
      <c r="M175" s="266">
        <f>K175-L175</f>
        <v>33217.373333333322</v>
      </c>
      <c r="N175" s="266"/>
      <c r="O175" s="266">
        <v>23717.204559999998</v>
      </c>
      <c r="P175" s="266">
        <v>26640.33341333333</v>
      </c>
      <c r="Q175" s="266">
        <v>21857.031653333332</v>
      </c>
      <c r="R175" s="266">
        <v>22654.24861333333</v>
      </c>
      <c r="S175" s="266">
        <v>23052.857093333332</v>
      </c>
      <c r="T175" s="266">
        <v>14947.817999999999</v>
      </c>
      <c r="U175" s="266"/>
      <c r="V175" s="266"/>
      <c r="W175" s="266"/>
      <c r="X175" s="267" t="s">
        <v>294</v>
      </c>
      <c r="Y175" s="268">
        <v>37</v>
      </c>
      <c r="Z175" s="278">
        <v>42248</v>
      </c>
    </row>
    <row r="176" spans="1:27" s="269" customFormat="1" outlineLevel="4" x14ac:dyDescent="0.2">
      <c r="A176" s="269" t="s">
        <v>499</v>
      </c>
      <c r="B176" s="260"/>
      <c r="C176" s="260" t="s">
        <v>72</v>
      </c>
      <c r="D176" s="261"/>
      <c r="E176" s="261"/>
      <c r="F176" s="261"/>
      <c r="G176" s="262"/>
      <c r="H176" s="263"/>
      <c r="I176" s="264"/>
      <c r="J176" s="265"/>
      <c r="K176" s="266"/>
      <c r="L176" s="266"/>
      <c r="M176" s="266"/>
      <c r="N176" s="266"/>
      <c r="O176" s="266"/>
      <c r="P176" s="266"/>
      <c r="Q176" s="266"/>
      <c r="R176" s="266"/>
      <c r="S176" s="266"/>
      <c r="T176" s="266"/>
      <c r="U176" s="266"/>
      <c r="V176" s="266"/>
      <c r="W176" s="266"/>
      <c r="X176" s="267"/>
      <c r="Y176" s="268"/>
    </row>
    <row r="177" spans="1:27" ht="38.25" outlineLevel="3" x14ac:dyDescent="0.2">
      <c r="A177" s="1" t="s">
        <v>500</v>
      </c>
      <c r="B177" s="95" t="s">
        <v>162</v>
      </c>
      <c r="C177" s="14" t="s">
        <v>71</v>
      </c>
      <c r="D177" s="15" t="s">
        <v>73</v>
      </c>
      <c r="E177" s="15" t="s">
        <v>73</v>
      </c>
      <c r="F177" s="15" t="s">
        <v>73</v>
      </c>
      <c r="G177" s="148" t="s">
        <v>73</v>
      </c>
      <c r="H177" s="127" t="s">
        <v>73</v>
      </c>
      <c r="I177" s="89"/>
      <c r="J177" s="59"/>
      <c r="K177" s="83"/>
      <c r="L177" s="83"/>
      <c r="M177" s="83"/>
      <c r="N177" s="35" t="s">
        <v>326</v>
      </c>
      <c r="O177" s="34" t="s">
        <v>327</v>
      </c>
      <c r="P177" s="34" t="s">
        <v>327</v>
      </c>
      <c r="Q177" s="34" t="s">
        <v>327</v>
      </c>
      <c r="R177" s="34" t="s">
        <v>327</v>
      </c>
      <c r="S177" s="34" t="s">
        <v>327</v>
      </c>
      <c r="T177" s="34" t="s">
        <v>327</v>
      </c>
      <c r="U177" s="35" t="s">
        <v>327</v>
      </c>
      <c r="V177" s="35" t="s">
        <v>327</v>
      </c>
      <c r="W177" s="35" t="s">
        <v>328</v>
      </c>
    </row>
    <row r="178" spans="1:27" s="269" customFormat="1" ht="38.25" outlineLevel="4" x14ac:dyDescent="0.2">
      <c r="A178" s="260" t="s">
        <v>501</v>
      </c>
      <c r="B178" s="260" t="s">
        <v>1540</v>
      </c>
      <c r="C178" s="260" t="s">
        <v>72</v>
      </c>
      <c r="D178" s="261" t="s">
        <v>114</v>
      </c>
      <c r="E178" s="261" t="s">
        <v>132</v>
      </c>
      <c r="F178" s="261" t="s">
        <v>73</v>
      </c>
      <c r="G178" s="262" t="s">
        <v>163</v>
      </c>
      <c r="H178" s="263" t="s">
        <v>385</v>
      </c>
      <c r="I178" s="264" t="s">
        <v>161</v>
      </c>
      <c r="J178" s="265">
        <v>0.75</v>
      </c>
      <c r="K178" s="266">
        <f>SUM(N178:W178)</f>
        <v>270320.69333333336</v>
      </c>
      <c r="L178" s="266">
        <f>K178*J178</f>
        <v>202740.52000000002</v>
      </c>
      <c r="M178" s="266">
        <f>K178-L178</f>
        <v>67580.17333333334</v>
      </c>
      <c r="N178" s="266"/>
      <c r="O178" s="266">
        <v>48252.243760000005</v>
      </c>
      <c r="P178" s="266">
        <v>54199.299013333337</v>
      </c>
      <c r="Q178" s="266">
        <v>44467.754053333345</v>
      </c>
      <c r="R178" s="266">
        <v>46089.67821333334</v>
      </c>
      <c r="S178" s="266">
        <v>46900.640293333337</v>
      </c>
      <c r="T178" s="266">
        <v>30411.078000000005</v>
      </c>
      <c r="U178" s="266"/>
      <c r="V178" s="266"/>
      <c r="W178" s="266"/>
      <c r="X178" s="267" t="s">
        <v>294</v>
      </c>
      <c r="Y178" s="268">
        <v>40</v>
      </c>
      <c r="Z178" s="278">
        <v>42278</v>
      </c>
    </row>
    <row r="179" spans="1:27" s="269" customFormat="1" outlineLevel="4" x14ac:dyDescent="0.2">
      <c r="A179" s="269" t="s">
        <v>502</v>
      </c>
      <c r="B179" s="260"/>
      <c r="C179" s="260" t="s">
        <v>72</v>
      </c>
      <c r="D179" s="261"/>
      <c r="E179" s="261"/>
      <c r="F179" s="261"/>
      <c r="G179" s="262"/>
      <c r="H179" s="263"/>
      <c r="I179" s="264"/>
      <c r="J179" s="265"/>
      <c r="K179" s="266"/>
      <c r="L179" s="266"/>
      <c r="M179" s="266"/>
      <c r="N179" s="266"/>
      <c r="O179" s="266"/>
      <c r="P179" s="266"/>
      <c r="Q179" s="266"/>
      <c r="R179" s="266"/>
      <c r="S179" s="266"/>
      <c r="T179" s="266"/>
      <c r="U179" s="266"/>
      <c r="V179" s="266"/>
      <c r="W179" s="266"/>
      <c r="X179" s="267"/>
      <c r="Y179" s="268"/>
    </row>
    <row r="180" spans="1:27" ht="38.25" outlineLevel="3" x14ac:dyDescent="0.2">
      <c r="A180" s="1" t="s">
        <v>503</v>
      </c>
      <c r="B180" s="95" t="s">
        <v>164</v>
      </c>
      <c r="C180" s="14" t="s">
        <v>71</v>
      </c>
      <c r="D180" s="15" t="s">
        <v>73</v>
      </c>
      <c r="E180" s="15" t="s">
        <v>73</v>
      </c>
      <c r="F180" s="15" t="s">
        <v>73</v>
      </c>
      <c r="G180" s="148" t="s">
        <v>73</v>
      </c>
      <c r="H180" s="127" t="s">
        <v>73</v>
      </c>
      <c r="I180" s="89"/>
      <c r="J180" s="59"/>
      <c r="K180" s="83"/>
      <c r="L180" s="83"/>
      <c r="M180" s="83"/>
      <c r="N180" s="35" t="s">
        <v>326</v>
      </c>
      <c r="O180" s="34" t="s">
        <v>327</v>
      </c>
      <c r="P180" s="34" t="s">
        <v>327</v>
      </c>
      <c r="Q180" s="34" t="s">
        <v>327</v>
      </c>
      <c r="R180" s="34" t="s">
        <v>327</v>
      </c>
      <c r="S180" s="34" t="s">
        <v>327</v>
      </c>
      <c r="T180" s="34" t="s">
        <v>327</v>
      </c>
      <c r="U180" s="35" t="s">
        <v>327</v>
      </c>
      <c r="V180" s="35" t="s">
        <v>327</v>
      </c>
      <c r="W180" s="35" t="s">
        <v>328</v>
      </c>
    </row>
    <row r="181" spans="1:27" s="269" customFormat="1" ht="51" outlineLevel="4" x14ac:dyDescent="0.2">
      <c r="A181" s="260" t="s">
        <v>504</v>
      </c>
      <c r="B181" s="260" t="s">
        <v>1539</v>
      </c>
      <c r="C181" s="260" t="s">
        <v>72</v>
      </c>
      <c r="D181" s="261" t="s">
        <v>114</v>
      </c>
      <c r="E181" s="261" t="s">
        <v>132</v>
      </c>
      <c r="F181" s="261" t="s">
        <v>73</v>
      </c>
      <c r="G181" s="262" t="s">
        <v>373</v>
      </c>
      <c r="H181" s="263" t="s">
        <v>385</v>
      </c>
      <c r="I181" s="264" t="s">
        <v>161</v>
      </c>
      <c r="J181" s="265">
        <v>0.75</v>
      </c>
      <c r="K181" s="266">
        <f>SUM(N181:W181)</f>
        <v>54980.48000000001</v>
      </c>
      <c r="L181" s="266">
        <f>K181*J181</f>
        <v>41235.360000000008</v>
      </c>
      <c r="M181" s="266">
        <f>K181-L181</f>
        <v>13745.120000000003</v>
      </c>
      <c r="N181" s="266"/>
      <c r="O181" s="266">
        <v>9814.0156800000004</v>
      </c>
      <c r="P181" s="266">
        <v>11023.586240000001</v>
      </c>
      <c r="Q181" s="266">
        <v>9044.2889600000017</v>
      </c>
      <c r="R181" s="266">
        <v>9374.1718399999991</v>
      </c>
      <c r="S181" s="266">
        <v>9539.1132800000014</v>
      </c>
      <c r="T181" s="266">
        <v>6185.304000000001</v>
      </c>
      <c r="U181" s="266"/>
      <c r="V181" s="266"/>
      <c r="W181" s="266"/>
      <c r="X181" s="267" t="s">
        <v>294</v>
      </c>
      <c r="Y181" s="268">
        <v>36</v>
      </c>
      <c r="Z181" s="278">
        <v>42278</v>
      </c>
    </row>
    <row r="182" spans="1:27" s="269" customFormat="1" outlineLevel="4" x14ac:dyDescent="0.2">
      <c r="A182" s="269" t="s">
        <v>505</v>
      </c>
      <c r="B182" s="260"/>
      <c r="C182" s="260" t="s">
        <v>72</v>
      </c>
      <c r="D182" s="261"/>
      <c r="E182" s="261"/>
      <c r="F182" s="261"/>
      <c r="G182" s="262"/>
      <c r="H182" s="263"/>
      <c r="I182" s="264"/>
      <c r="J182" s="265"/>
      <c r="K182" s="266"/>
      <c r="L182" s="266"/>
      <c r="M182" s="266"/>
      <c r="N182" s="266"/>
      <c r="O182" s="266"/>
      <c r="P182" s="266"/>
      <c r="Q182" s="266"/>
      <c r="R182" s="266"/>
      <c r="S182" s="266"/>
      <c r="T182" s="266"/>
      <c r="U182" s="266"/>
      <c r="V182" s="266"/>
      <c r="W182" s="266"/>
      <c r="X182" s="267"/>
      <c r="Y182" s="268"/>
    </row>
    <row r="183" spans="1:27" s="28" customFormat="1" ht="51" outlineLevel="2" x14ac:dyDescent="0.2">
      <c r="A183" s="28" t="s">
        <v>506</v>
      </c>
      <c r="B183" s="28" t="s">
        <v>422</v>
      </c>
      <c r="C183" s="28" t="s">
        <v>70</v>
      </c>
      <c r="D183" s="29" t="s">
        <v>73</v>
      </c>
      <c r="E183" s="29" t="s">
        <v>73</v>
      </c>
      <c r="F183" s="29" t="s">
        <v>73</v>
      </c>
      <c r="G183" s="154" t="s">
        <v>165</v>
      </c>
      <c r="H183" s="133" t="s">
        <v>73</v>
      </c>
      <c r="I183" s="31"/>
      <c r="J183" s="62">
        <v>0.75</v>
      </c>
      <c r="K183" s="30">
        <v>458170.66666666669</v>
      </c>
      <c r="L183" s="30">
        <f>K183*J183</f>
        <v>343628</v>
      </c>
      <c r="M183" s="30">
        <f>K183-L183</f>
        <v>114542.66666666669</v>
      </c>
      <c r="N183" s="231">
        <f>SUM(N184:N186)</f>
        <v>0</v>
      </c>
      <c r="O183" s="231">
        <f t="shared" ref="O183:W183" si="21">SUM(O184:O186)</f>
        <v>76361.777777777781</v>
      </c>
      <c r="P183" s="231">
        <f t="shared" si="21"/>
        <v>76361.777777777781</v>
      </c>
      <c r="Q183" s="231">
        <f t="shared" si="21"/>
        <v>76361.777777777781</v>
      </c>
      <c r="R183" s="231">
        <f t="shared" si="21"/>
        <v>76361.777777777781</v>
      </c>
      <c r="S183" s="231">
        <f t="shared" si="21"/>
        <v>76361.777777777781</v>
      </c>
      <c r="T183" s="231">
        <f t="shared" si="21"/>
        <v>76361.777777777781</v>
      </c>
      <c r="U183" s="231">
        <f t="shared" si="21"/>
        <v>0</v>
      </c>
      <c r="V183" s="231">
        <f t="shared" si="21"/>
        <v>0</v>
      </c>
      <c r="W183" s="231">
        <f t="shared" si="21"/>
        <v>0</v>
      </c>
      <c r="X183" s="29"/>
      <c r="Y183" s="208"/>
      <c r="AA183" s="252"/>
    </row>
    <row r="184" spans="1:27" ht="51" outlineLevel="3" x14ac:dyDescent="0.2">
      <c r="A184" s="1" t="s">
        <v>507</v>
      </c>
      <c r="B184" s="95" t="s">
        <v>166</v>
      </c>
      <c r="C184" s="14" t="s">
        <v>71</v>
      </c>
      <c r="D184" s="15" t="s">
        <v>73</v>
      </c>
      <c r="E184" s="15" t="s">
        <v>73</v>
      </c>
      <c r="F184" s="15" t="s">
        <v>73</v>
      </c>
      <c r="G184" s="148" t="s">
        <v>73</v>
      </c>
      <c r="H184" s="127" t="s">
        <v>73</v>
      </c>
      <c r="I184" s="89"/>
      <c r="J184" s="59"/>
      <c r="K184" s="226">
        <f>SUM(K185:K186)</f>
        <v>458170.66666666663</v>
      </c>
      <c r="L184" s="226">
        <f>SUM(L185:L186)</f>
        <v>343628</v>
      </c>
      <c r="M184" s="226">
        <f>SUM(M185:M186)</f>
        <v>114542.66666666663</v>
      </c>
      <c r="N184" s="35" t="s">
        <v>326</v>
      </c>
      <c r="O184" s="34" t="s">
        <v>327</v>
      </c>
      <c r="P184" s="34" t="s">
        <v>327</v>
      </c>
      <c r="Q184" s="34" t="s">
        <v>327</v>
      </c>
      <c r="R184" s="34" t="s">
        <v>327</v>
      </c>
      <c r="S184" s="34" t="s">
        <v>327</v>
      </c>
      <c r="T184" s="34" t="s">
        <v>327</v>
      </c>
      <c r="U184" s="35" t="s">
        <v>327</v>
      </c>
      <c r="V184" s="35" t="s">
        <v>327</v>
      </c>
      <c r="W184" s="35" t="s">
        <v>328</v>
      </c>
    </row>
    <row r="185" spans="1:27" s="269" customFormat="1" ht="127.5" outlineLevel="4" x14ac:dyDescent="0.2">
      <c r="A185" s="260" t="s">
        <v>508</v>
      </c>
      <c r="B185" s="260" t="s">
        <v>166</v>
      </c>
      <c r="C185" s="260" t="s">
        <v>72</v>
      </c>
      <c r="D185" s="261" t="s">
        <v>114</v>
      </c>
      <c r="E185" s="261" t="s">
        <v>132</v>
      </c>
      <c r="F185" s="261" t="s">
        <v>73</v>
      </c>
      <c r="G185" s="262" t="s">
        <v>374</v>
      </c>
      <c r="H185" s="263" t="s">
        <v>1589</v>
      </c>
      <c r="I185" s="270" t="s">
        <v>1590</v>
      </c>
      <c r="J185" s="265">
        <v>0.75</v>
      </c>
      <c r="K185" s="266">
        <f>SUM(N185:W185)</f>
        <v>458170.66666666663</v>
      </c>
      <c r="L185" s="266">
        <f>K185*J185</f>
        <v>343628</v>
      </c>
      <c r="M185" s="266">
        <f>K185-L185</f>
        <v>114542.66666666663</v>
      </c>
      <c r="N185" s="266"/>
      <c r="O185" s="266">
        <v>76361.777777777781</v>
      </c>
      <c r="P185" s="266">
        <v>76361.777777777781</v>
      </c>
      <c r="Q185" s="266">
        <v>76361.777777777781</v>
      </c>
      <c r="R185" s="266">
        <v>76361.777777777781</v>
      </c>
      <c r="S185" s="266">
        <v>76361.777777777781</v>
      </c>
      <c r="T185" s="266">
        <v>76361.777777777781</v>
      </c>
      <c r="U185" s="266"/>
      <c r="V185" s="266"/>
      <c r="W185" s="266"/>
      <c r="X185" s="267"/>
      <c r="Y185" s="268"/>
    </row>
    <row r="186" spans="1:27" s="269" customFormat="1" outlineLevel="4" x14ac:dyDescent="0.2">
      <c r="A186" s="269" t="s">
        <v>509</v>
      </c>
      <c r="B186" s="260"/>
      <c r="C186" s="260" t="s">
        <v>72</v>
      </c>
      <c r="D186" s="261"/>
      <c r="E186" s="261"/>
      <c r="F186" s="261"/>
      <c r="G186" s="262"/>
      <c r="H186" s="263"/>
      <c r="I186" s="270"/>
      <c r="J186" s="265"/>
      <c r="K186" s="266"/>
      <c r="L186" s="266"/>
      <c r="M186" s="266"/>
      <c r="N186" s="266"/>
      <c r="O186" s="266"/>
      <c r="P186" s="266"/>
      <c r="Q186" s="266"/>
      <c r="R186" s="266"/>
      <c r="S186" s="266"/>
      <c r="T186" s="266"/>
      <c r="U186" s="266"/>
      <c r="V186" s="266"/>
      <c r="W186" s="266"/>
      <c r="X186" s="267"/>
      <c r="Y186" s="268"/>
    </row>
    <row r="187" spans="1:27" s="24" customFormat="1" ht="25.5" outlineLevel="1" x14ac:dyDescent="0.2">
      <c r="A187" s="24" t="s">
        <v>510</v>
      </c>
      <c r="B187" s="24" t="s">
        <v>375</v>
      </c>
      <c r="C187" s="24" t="s">
        <v>311</v>
      </c>
      <c r="D187" s="25" t="s">
        <v>73</v>
      </c>
      <c r="E187" s="25" t="s">
        <v>73</v>
      </c>
      <c r="F187" s="25" t="s">
        <v>73</v>
      </c>
      <c r="G187" s="155" t="s">
        <v>336</v>
      </c>
      <c r="H187" s="25" t="s">
        <v>73</v>
      </c>
      <c r="I187" s="106"/>
      <c r="J187" s="63">
        <v>0.9</v>
      </c>
      <c r="K187" s="26">
        <f>K188</f>
        <v>705600</v>
      </c>
      <c r="L187" s="26">
        <f>L188</f>
        <v>635040</v>
      </c>
      <c r="M187" s="26">
        <f>M188</f>
        <v>70560</v>
      </c>
      <c r="N187" s="27">
        <v>0</v>
      </c>
      <c r="O187" s="26">
        <v>117600</v>
      </c>
      <c r="P187" s="26">
        <v>117600</v>
      </c>
      <c r="Q187" s="26">
        <v>117600</v>
      </c>
      <c r="R187" s="26">
        <v>117600</v>
      </c>
      <c r="S187" s="26">
        <v>117600</v>
      </c>
      <c r="T187" s="26">
        <v>117600</v>
      </c>
      <c r="U187" s="232">
        <v>0</v>
      </c>
      <c r="V187" s="232">
        <v>0</v>
      </c>
      <c r="W187" s="232">
        <v>0</v>
      </c>
      <c r="X187" s="25"/>
      <c r="Y187" s="160"/>
      <c r="AA187" s="251" t="s">
        <v>315</v>
      </c>
    </row>
    <row r="188" spans="1:27" s="28" customFormat="1" ht="25.5" outlineLevel="2" x14ac:dyDescent="0.2">
      <c r="A188" s="28" t="s">
        <v>511</v>
      </c>
      <c r="B188" s="28" t="s">
        <v>375</v>
      </c>
      <c r="C188" s="28" t="s">
        <v>312</v>
      </c>
      <c r="D188" s="29" t="s">
        <v>73</v>
      </c>
      <c r="E188" s="29" t="s">
        <v>73</v>
      </c>
      <c r="F188" s="29" t="s">
        <v>73</v>
      </c>
      <c r="G188" s="29" t="s">
        <v>73</v>
      </c>
      <c r="H188" s="29" t="s">
        <v>73</v>
      </c>
      <c r="I188" s="179"/>
      <c r="J188" s="62">
        <v>0.9</v>
      </c>
      <c r="K188" s="30">
        <v>705600</v>
      </c>
      <c r="L188" s="30">
        <v>635040</v>
      </c>
      <c r="M188" s="30">
        <f>K188-L188</f>
        <v>70560</v>
      </c>
      <c r="N188" s="231">
        <f>SUM(N189:N191)</f>
        <v>0</v>
      </c>
      <c r="O188" s="231">
        <f t="shared" ref="O188:W188" si="22">SUM(O189:O191)</f>
        <v>117600</v>
      </c>
      <c r="P188" s="231">
        <f t="shared" si="22"/>
        <v>117600</v>
      </c>
      <c r="Q188" s="231">
        <f t="shared" si="22"/>
        <v>117600</v>
      </c>
      <c r="R188" s="231">
        <f t="shared" si="22"/>
        <v>117600</v>
      </c>
      <c r="S188" s="231">
        <f t="shared" si="22"/>
        <v>117600</v>
      </c>
      <c r="T188" s="231">
        <f t="shared" si="22"/>
        <v>117600</v>
      </c>
      <c r="U188" s="231">
        <f t="shared" si="22"/>
        <v>0</v>
      </c>
      <c r="V188" s="231">
        <f t="shared" si="22"/>
        <v>0</v>
      </c>
      <c r="W188" s="231">
        <f t="shared" si="22"/>
        <v>0</v>
      </c>
      <c r="X188" s="29"/>
      <c r="Y188" s="208"/>
      <c r="AA188" s="252"/>
    </row>
    <row r="189" spans="1:27" s="95" customFormat="1" outlineLevel="3" x14ac:dyDescent="0.2">
      <c r="A189" s="95" t="s">
        <v>512</v>
      </c>
      <c r="B189" s="95" t="s">
        <v>375</v>
      </c>
      <c r="C189" s="95" t="s">
        <v>313</v>
      </c>
      <c r="D189" s="181" t="s">
        <v>73</v>
      </c>
      <c r="E189" s="181" t="s">
        <v>73</v>
      </c>
      <c r="F189" s="181" t="s">
        <v>73</v>
      </c>
      <c r="G189" s="181" t="s">
        <v>73</v>
      </c>
      <c r="H189" s="181" t="s">
        <v>73</v>
      </c>
      <c r="I189" s="107"/>
      <c r="J189" s="104"/>
      <c r="K189" s="178">
        <f>SUM(K190:K191)</f>
        <v>705600</v>
      </c>
      <c r="L189" s="178">
        <f>SUM(L190:L191)</f>
        <v>635040</v>
      </c>
      <c r="M189" s="178">
        <f>SUM(M190:M191)</f>
        <v>70560</v>
      </c>
      <c r="N189" s="35" t="s">
        <v>326</v>
      </c>
      <c r="O189" s="34" t="s">
        <v>327</v>
      </c>
      <c r="P189" s="34" t="s">
        <v>327</v>
      </c>
      <c r="Q189" s="34" t="s">
        <v>327</v>
      </c>
      <c r="R189" s="34" t="s">
        <v>327</v>
      </c>
      <c r="S189" s="34" t="s">
        <v>327</v>
      </c>
      <c r="T189" s="34" t="s">
        <v>327</v>
      </c>
      <c r="U189" s="35" t="s">
        <v>328</v>
      </c>
      <c r="V189" s="35"/>
      <c r="W189" s="178"/>
      <c r="X189" s="108"/>
      <c r="Y189" s="162"/>
      <c r="AA189" s="194"/>
    </row>
    <row r="190" spans="1:27" s="293" customFormat="1" ht="140.25" outlineLevel="4" x14ac:dyDescent="0.2">
      <c r="A190" s="293" t="s">
        <v>513</v>
      </c>
      <c r="B190" s="293" t="s">
        <v>375</v>
      </c>
      <c r="C190" s="293" t="s">
        <v>314</v>
      </c>
      <c r="D190" s="283" t="s">
        <v>114</v>
      </c>
      <c r="E190" s="283" t="s">
        <v>132</v>
      </c>
      <c r="F190" s="283" t="s">
        <v>73</v>
      </c>
      <c r="G190" s="284" t="s">
        <v>167</v>
      </c>
      <c r="H190" s="285" t="s">
        <v>1591</v>
      </c>
      <c r="I190" s="282" t="s">
        <v>1592</v>
      </c>
      <c r="J190" s="286">
        <v>0.9</v>
      </c>
      <c r="K190" s="295">
        <f>SUM(N190:W190)</f>
        <v>705600</v>
      </c>
      <c r="L190" s="295">
        <f>K190*J190</f>
        <v>635040</v>
      </c>
      <c r="M190" s="295">
        <f>K190-L190</f>
        <v>70560</v>
      </c>
      <c r="N190" s="295"/>
      <c r="O190" s="295">
        <v>117600</v>
      </c>
      <c r="P190" s="295">
        <v>117600</v>
      </c>
      <c r="Q190" s="295">
        <v>117600</v>
      </c>
      <c r="R190" s="295">
        <v>117600</v>
      </c>
      <c r="S190" s="295">
        <v>117600</v>
      </c>
      <c r="T190" s="295">
        <v>117600</v>
      </c>
      <c r="U190" s="295"/>
      <c r="V190" s="295"/>
      <c r="W190" s="295"/>
      <c r="X190" s="283"/>
      <c r="Y190" s="296"/>
    </row>
    <row r="191" spans="1:27" s="293" customFormat="1" outlineLevel="4" x14ac:dyDescent="0.2">
      <c r="A191" s="293" t="s">
        <v>513</v>
      </c>
      <c r="C191" s="293" t="s">
        <v>314</v>
      </c>
      <c r="D191" s="283"/>
      <c r="E191" s="283"/>
      <c r="F191" s="283"/>
      <c r="G191" s="284"/>
      <c r="H191" s="285"/>
      <c r="I191" s="282"/>
      <c r="J191" s="286"/>
      <c r="K191" s="295"/>
      <c r="L191" s="295"/>
      <c r="M191" s="295"/>
      <c r="N191" s="295"/>
      <c r="O191" s="295"/>
      <c r="P191" s="295"/>
      <c r="Q191" s="295"/>
      <c r="R191" s="295"/>
      <c r="S191" s="295"/>
      <c r="T191" s="295"/>
      <c r="U191" s="295"/>
      <c r="V191" s="295"/>
      <c r="W191" s="295"/>
      <c r="X191" s="283"/>
      <c r="Y191" s="296"/>
    </row>
    <row r="192" spans="1:27" s="24" customFormat="1" ht="38.25" outlineLevel="1" x14ac:dyDescent="0.2">
      <c r="A192" s="24" t="s">
        <v>514</v>
      </c>
      <c r="B192" s="24" t="s">
        <v>423</v>
      </c>
      <c r="C192" s="24" t="s">
        <v>69</v>
      </c>
      <c r="D192" s="25" t="s">
        <v>73</v>
      </c>
      <c r="E192" s="25" t="s">
        <v>73</v>
      </c>
      <c r="F192" s="25" t="s">
        <v>73</v>
      </c>
      <c r="G192" s="152" t="s">
        <v>168</v>
      </c>
      <c r="H192" s="136" t="s">
        <v>73</v>
      </c>
      <c r="I192" s="53"/>
      <c r="J192" s="63">
        <v>0.75</v>
      </c>
      <c r="K192" s="26">
        <f>K193+K212+K220+K230+K254+K269</f>
        <v>15881357.33333333</v>
      </c>
      <c r="L192" s="26">
        <f>L193+L212+L220+L230+L254+L269</f>
        <v>11911018</v>
      </c>
      <c r="M192" s="26">
        <f>M193+M212+M220+M230+M254+M269</f>
        <v>3970339.3333333326</v>
      </c>
      <c r="N192" s="27">
        <v>0</v>
      </c>
      <c r="O192" s="26">
        <v>2834822.284</v>
      </c>
      <c r="P192" s="26">
        <v>3184212.1453333329</v>
      </c>
      <c r="Q192" s="26">
        <v>2612483.2813333333</v>
      </c>
      <c r="R192" s="26">
        <v>2707771.4253333332</v>
      </c>
      <c r="S192" s="26">
        <v>2755415.4973333334</v>
      </c>
      <c r="T192" s="26">
        <v>1786652.7000000002</v>
      </c>
      <c r="U192" s="232">
        <v>0</v>
      </c>
      <c r="V192" s="232">
        <v>0</v>
      </c>
      <c r="W192" s="232">
        <v>0</v>
      </c>
      <c r="X192" s="25"/>
      <c r="Y192" s="160"/>
      <c r="AA192" s="251"/>
    </row>
    <row r="193" spans="1:27" s="28" customFormat="1" ht="102" outlineLevel="2" x14ac:dyDescent="0.2">
      <c r="A193" s="28" t="s">
        <v>515</v>
      </c>
      <c r="B193" s="28" t="s">
        <v>107</v>
      </c>
      <c r="C193" s="28" t="s">
        <v>70</v>
      </c>
      <c r="D193" s="29" t="s">
        <v>73</v>
      </c>
      <c r="E193" s="29" t="s">
        <v>73</v>
      </c>
      <c r="F193" s="29" t="s">
        <v>73</v>
      </c>
      <c r="G193" s="153" t="s">
        <v>169</v>
      </c>
      <c r="H193" s="133" t="s">
        <v>73</v>
      </c>
      <c r="I193" s="31"/>
      <c r="J193" s="62">
        <v>0.75</v>
      </c>
      <c r="K193" s="30">
        <v>2032026.6666666665</v>
      </c>
      <c r="L193" s="30">
        <f>K193*J193</f>
        <v>1524020</v>
      </c>
      <c r="M193" s="30">
        <f>K193-L193</f>
        <v>508006.66666666651</v>
      </c>
      <c r="N193" s="105">
        <f>SUM(N194:N211)</f>
        <v>0</v>
      </c>
      <c r="O193" s="105">
        <f t="shared" ref="O193:W193" si="23">SUM(O194:O211)</f>
        <v>0</v>
      </c>
      <c r="P193" s="105">
        <f t="shared" si="23"/>
        <v>1315000</v>
      </c>
      <c r="Q193" s="105">
        <f t="shared" si="23"/>
        <v>15000</v>
      </c>
      <c r="R193" s="105">
        <f t="shared" si="23"/>
        <v>15000</v>
      </c>
      <c r="S193" s="105">
        <f t="shared" si="23"/>
        <v>15000</v>
      </c>
      <c r="T193" s="105">
        <f t="shared" si="23"/>
        <v>15000</v>
      </c>
      <c r="U193" s="105">
        <f t="shared" si="23"/>
        <v>0</v>
      </c>
      <c r="V193" s="105">
        <f t="shared" si="23"/>
        <v>0</v>
      </c>
      <c r="W193" s="105">
        <f t="shared" si="23"/>
        <v>0</v>
      </c>
      <c r="X193" s="29"/>
      <c r="Y193" s="208"/>
      <c r="AA193" s="252"/>
    </row>
    <row r="194" spans="1:27" s="14" customFormat="1" ht="25.5" outlineLevel="3" x14ac:dyDescent="0.2">
      <c r="A194" s="14" t="s">
        <v>516</v>
      </c>
      <c r="B194" s="95" t="s">
        <v>170</v>
      </c>
      <c r="C194" s="14" t="s">
        <v>71</v>
      </c>
      <c r="D194" s="15" t="s">
        <v>73</v>
      </c>
      <c r="E194" s="15" t="s">
        <v>73</v>
      </c>
      <c r="F194" s="15" t="s">
        <v>73</v>
      </c>
      <c r="G194" s="314" t="s">
        <v>1564</v>
      </c>
      <c r="H194" s="127" t="s">
        <v>73</v>
      </c>
      <c r="I194" s="89"/>
      <c r="J194" s="59"/>
      <c r="K194" s="230">
        <f>SUM(K195:K211)</f>
        <v>1375000</v>
      </c>
      <c r="L194" s="230">
        <f>SUM(L195:L211)</f>
        <v>1031250</v>
      </c>
      <c r="M194" s="230">
        <f>SUM(M195:M211)</f>
        <v>343750</v>
      </c>
      <c r="N194" s="35" t="s">
        <v>326</v>
      </c>
      <c r="O194" s="34" t="s">
        <v>327</v>
      </c>
      <c r="P194" s="34" t="s">
        <v>327</v>
      </c>
      <c r="Q194" s="34" t="s">
        <v>327</v>
      </c>
      <c r="R194" s="34" t="s">
        <v>327</v>
      </c>
      <c r="S194" s="34" t="s">
        <v>327</v>
      </c>
      <c r="T194" s="34" t="s">
        <v>327</v>
      </c>
      <c r="U194" s="35" t="s">
        <v>327</v>
      </c>
      <c r="V194" s="35" t="s">
        <v>327</v>
      </c>
      <c r="W194" s="35" t="s">
        <v>328</v>
      </c>
      <c r="X194" s="15"/>
      <c r="Y194" s="148"/>
      <c r="AA194" s="194"/>
    </row>
    <row r="195" spans="1:27" s="260" customFormat="1" outlineLevel="4" x14ac:dyDescent="0.2">
      <c r="A195" s="260" t="s">
        <v>517</v>
      </c>
      <c r="C195" s="260" t="s">
        <v>72</v>
      </c>
      <c r="D195" s="261"/>
      <c r="E195" s="261"/>
      <c r="F195" s="261"/>
      <c r="G195" s="263"/>
      <c r="H195" s="263"/>
      <c r="I195" s="270"/>
      <c r="J195" s="271"/>
      <c r="K195" s="272"/>
      <c r="L195" s="272"/>
      <c r="M195" s="272"/>
      <c r="N195" s="272"/>
      <c r="O195" s="272"/>
      <c r="P195" s="272"/>
      <c r="Q195" s="272"/>
      <c r="R195" s="272"/>
      <c r="S195" s="272"/>
      <c r="T195" s="272"/>
      <c r="U195" s="272"/>
      <c r="V195" s="272"/>
      <c r="W195" s="272"/>
      <c r="X195" s="261"/>
      <c r="Y195" s="273"/>
    </row>
    <row r="196" spans="1:27" s="260" customFormat="1" outlineLevel="4" x14ac:dyDescent="0.2">
      <c r="A196" s="260" t="s">
        <v>518</v>
      </c>
      <c r="C196" s="260" t="s">
        <v>72</v>
      </c>
      <c r="D196" s="261"/>
      <c r="E196" s="261"/>
      <c r="F196" s="261"/>
      <c r="G196" s="293"/>
      <c r="H196" s="263"/>
      <c r="I196" s="270"/>
      <c r="J196" s="271"/>
      <c r="K196" s="272"/>
      <c r="L196" s="272"/>
      <c r="M196" s="272"/>
      <c r="N196" s="272"/>
      <c r="O196" s="272"/>
      <c r="P196" s="272"/>
      <c r="Q196" s="272"/>
      <c r="R196" s="272"/>
      <c r="S196" s="272"/>
      <c r="T196" s="272"/>
      <c r="U196" s="272"/>
      <c r="V196" s="272"/>
      <c r="W196" s="272"/>
      <c r="X196" s="261"/>
      <c r="Y196" s="273"/>
    </row>
    <row r="197" spans="1:27" s="14" customFormat="1" ht="25.5" outlineLevel="3" x14ac:dyDescent="0.2">
      <c r="A197" s="14" t="s">
        <v>519</v>
      </c>
      <c r="B197" s="95" t="s">
        <v>171</v>
      </c>
      <c r="C197" s="14" t="s">
        <v>71</v>
      </c>
      <c r="D197" s="15" t="s">
        <v>73</v>
      </c>
      <c r="E197" s="15" t="s">
        <v>73</v>
      </c>
      <c r="F197" s="15" t="s">
        <v>73</v>
      </c>
      <c r="G197" s="169" t="s">
        <v>187</v>
      </c>
      <c r="H197" s="127" t="s">
        <v>73</v>
      </c>
      <c r="I197" s="89"/>
      <c r="J197" s="59"/>
      <c r="K197" s="34"/>
      <c r="L197" s="34"/>
      <c r="M197" s="34"/>
      <c r="N197" s="35"/>
      <c r="O197" s="34"/>
      <c r="P197" s="35" t="s">
        <v>326</v>
      </c>
      <c r="Q197" s="34" t="s">
        <v>327</v>
      </c>
      <c r="R197" s="35" t="s">
        <v>328</v>
      </c>
      <c r="S197" s="34"/>
      <c r="T197" s="34"/>
      <c r="U197" s="35"/>
      <c r="V197" s="35"/>
      <c r="W197" s="34"/>
      <c r="X197" s="15"/>
      <c r="Y197" s="148"/>
      <c r="AA197" s="194"/>
    </row>
    <row r="198" spans="1:27" s="260" customFormat="1" outlineLevel="4" x14ac:dyDescent="0.2">
      <c r="A198" s="260" t="s">
        <v>520</v>
      </c>
      <c r="C198" s="260" t="s">
        <v>72</v>
      </c>
      <c r="D198" s="261"/>
      <c r="E198" s="261"/>
      <c r="F198" s="261"/>
      <c r="G198" s="293"/>
      <c r="H198" s="263"/>
      <c r="I198" s="270"/>
      <c r="J198" s="271"/>
      <c r="K198" s="272"/>
      <c r="L198" s="272"/>
      <c r="M198" s="272"/>
      <c r="N198" s="272"/>
      <c r="O198" s="272"/>
      <c r="P198" s="272"/>
      <c r="Q198" s="272"/>
      <c r="R198" s="272"/>
      <c r="S198" s="272"/>
      <c r="T198" s="272"/>
      <c r="U198" s="272"/>
      <c r="V198" s="272"/>
      <c r="W198" s="272"/>
      <c r="X198" s="261"/>
      <c r="Y198" s="273"/>
    </row>
    <row r="199" spans="1:27" s="260" customFormat="1" outlineLevel="4" x14ac:dyDescent="0.2">
      <c r="A199" s="260" t="s">
        <v>521</v>
      </c>
      <c r="C199" s="260" t="s">
        <v>72</v>
      </c>
      <c r="D199" s="261"/>
      <c r="E199" s="261"/>
      <c r="F199" s="261"/>
      <c r="G199" s="262"/>
      <c r="H199" s="263"/>
      <c r="I199" s="270"/>
      <c r="J199" s="271"/>
      <c r="K199" s="272"/>
      <c r="L199" s="272"/>
      <c r="M199" s="272"/>
      <c r="N199" s="272"/>
      <c r="O199" s="272"/>
      <c r="P199" s="272"/>
      <c r="Q199" s="272"/>
      <c r="R199" s="272"/>
      <c r="S199" s="272"/>
      <c r="T199" s="272"/>
      <c r="U199" s="272"/>
      <c r="V199" s="272"/>
      <c r="W199" s="272"/>
      <c r="X199" s="261"/>
      <c r="Y199" s="273"/>
    </row>
    <row r="200" spans="1:27" s="14" customFormat="1" ht="38.25" outlineLevel="3" x14ac:dyDescent="0.2">
      <c r="A200" s="14" t="s">
        <v>522</v>
      </c>
      <c r="B200" s="95" t="s">
        <v>748</v>
      </c>
      <c r="C200" s="14" t="s">
        <v>71</v>
      </c>
      <c r="D200" s="15" t="s">
        <v>73</v>
      </c>
      <c r="E200" s="15" t="s">
        <v>73</v>
      </c>
      <c r="F200" s="15" t="s">
        <v>73</v>
      </c>
      <c r="G200" s="148" t="s">
        <v>73</v>
      </c>
      <c r="H200" s="127" t="s">
        <v>73</v>
      </c>
      <c r="I200" s="89"/>
      <c r="J200" s="59"/>
      <c r="K200" s="34"/>
      <c r="L200" s="34"/>
      <c r="M200" s="34"/>
      <c r="N200" s="35"/>
      <c r="O200" s="34"/>
      <c r="P200" s="34"/>
      <c r="Q200" s="34"/>
      <c r="R200" s="34"/>
      <c r="S200" s="34"/>
      <c r="T200" s="34"/>
      <c r="U200" s="35"/>
      <c r="V200" s="35"/>
      <c r="W200" s="34"/>
      <c r="X200" s="15"/>
      <c r="Y200" s="148"/>
      <c r="AA200" s="194"/>
    </row>
    <row r="201" spans="1:27" s="260" customFormat="1" ht="76.5" outlineLevel="4" x14ac:dyDescent="0.2">
      <c r="A201" s="260" t="s">
        <v>523</v>
      </c>
      <c r="B201" s="260" t="s">
        <v>1623</v>
      </c>
      <c r="C201" s="260" t="s">
        <v>72</v>
      </c>
      <c r="D201" s="261" t="s">
        <v>133</v>
      </c>
      <c r="E201" s="261" t="s">
        <v>132</v>
      </c>
      <c r="F201" s="261" t="s">
        <v>73</v>
      </c>
      <c r="G201" s="263" t="s">
        <v>1622</v>
      </c>
      <c r="H201" s="263" t="s">
        <v>1593</v>
      </c>
      <c r="I201" s="270" t="s">
        <v>1594</v>
      </c>
      <c r="J201" s="271">
        <v>0.75</v>
      </c>
      <c r="K201" s="272">
        <f>SUM(N201:W201)</f>
        <v>1250000</v>
      </c>
      <c r="L201" s="272">
        <f>K201*J201</f>
        <v>937500</v>
      </c>
      <c r="M201" s="272">
        <f>K201-L201</f>
        <v>312500</v>
      </c>
      <c r="N201" s="272"/>
      <c r="O201" s="272"/>
      <c r="P201" s="272">
        <v>1250000</v>
      </c>
      <c r="Q201" s="272"/>
      <c r="R201" s="272"/>
      <c r="S201" s="272"/>
      <c r="T201" s="272"/>
      <c r="U201" s="272"/>
      <c r="V201" s="272"/>
      <c r="W201" s="272"/>
      <c r="X201" s="261"/>
      <c r="Y201" s="273"/>
    </row>
    <row r="202" spans="1:27" s="260" customFormat="1" outlineLevel="4" x14ac:dyDescent="0.2">
      <c r="A202" s="260" t="s">
        <v>524</v>
      </c>
      <c r="B202" s="293"/>
      <c r="C202" s="260" t="s">
        <v>72</v>
      </c>
      <c r="D202" s="261" t="s">
        <v>133</v>
      </c>
      <c r="E202" s="261"/>
      <c r="F202" s="261"/>
      <c r="G202" s="296"/>
      <c r="H202" s="263"/>
      <c r="I202" s="270"/>
      <c r="J202" s="271"/>
      <c r="K202" s="272"/>
      <c r="L202" s="272"/>
      <c r="M202" s="272"/>
      <c r="N202" s="272"/>
      <c r="O202" s="272"/>
      <c r="P202" s="272"/>
      <c r="Q202" s="272"/>
      <c r="R202" s="272"/>
      <c r="S202" s="272"/>
      <c r="T202" s="272"/>
      <c r="U202" s="272"/>
      <c r="V202" s="272"/>
      <c r="W202" s="272"/>
      <c r="X202" s="261"/>
      <c r="Y202" s="273"/>
    </row>
    <row r="203" spans="1:27" s="14" customFormat="1" outlineLevel="3" x14ac:dyDescent="0.2">
      <c r="A203" s="14" t="s">
        <v>525</v>
      </c>
      <c r="B203" s="95" t="s">
        <v>749</v>
      </c>
      <c r="C203" s="14" t="s">
        <v>71</v>
      </c>
      <c r="D203" s="15" t="s">
        <v>73</v>
      </c>
      <c r="E203" s="15" t="s">
        <v>73</v>
      </c>
      <c r="F203" s="15" t="s">
        <v>73</v>
      </c>
      <c r="G203" s="148" t="s">
        <v>73</v>
      </c>
      <c r="H203" s="193" t="s">
        <v>73</v>
      </c>
      <c r="I203" s="89"/>
      <c r="J203" s="59"/>
      <c r="K203" s="34"/>
      <c r="L203" s="34"/>
      <c r="M203" s="34"/>
      <c r="N203" s="35"/>
      <c r="O203" s="34"/>
      <c r="P203" s="34"/>
      <c r="Q203" s="34"/>
      <c r="R203" s="34"/>
      <c r="S203" s="34"/>
      <c r="T203" s="34"/>
      <c r="U203" s="35"/>
      <c r="V203" s="35"/>
      <c r="W203" s="34"/>
      <c r="X203" s="15"/>
      <c r="Y203" s="148"/>
      <c r="AA203" s="194"/>
    </row>
    <row r="204" spans="1:27" s="260" customFormat="1" ht="25.5" outlineLevel="4" x14ac:dyDescent="0.2">
      <c r="A204" s="260" t="s">
        <v>526</v>
      </c>
      <c r="B204" s="260" t="s">
        <v>750</v>
      </c>
      <c r="C204" s="260" t="s">
        <v>72</v>
      </c>
      <c r="D204" s="261" t="s">
        <v>133</v>
      </c>
      <c r="E204" s="261" t="s">
        <v>132</v>
      </c>
      <c r="F204" s="261" t="s">
        <v>73</v>
      </c>
      <c r="G204" s="260" t="s">
        <v>750</v>
      </c>
      <c r="H204" s="298" t="s">
        <v>73</v>
      </c>
      <c r="I204" s="261" t="s">
        <v>73</v>
      </c>
      <c r="J204" s="271">
        <v>0.75</v>
      </c>
      <c r="K204" s="272">
        <f>SUM(N204:W204)</f>
        <v>50000</v>
      </c>
      <c r="L204" s="272">
        <f>K204*J204</f>
        <v>37500</v>
      </c>
      <c r="M204" s="272">
        <f>K204-L204</f>
        <v>12500</v>
      </c>
      <c r="N204" s="272"/>
      <c r="O204" s="272"/>
      <c r="P204" s="272">
        <v>50000</v>
      </c>
      <c r="Q204" s="272"/>
      <c r="R204" s="272"/>
      <c r="S204" s="272"/>
      <c r="T204" s="272"/>
      <c r="U204" s="272"/>
      <c r="V204" s="272"/>
      <c r="W204" s="272"/>
      <c r="X204" s="261"/>
      <c r="Y204" s="273"/>
    </row>
    <row r="205" spans="1:27" s="260" customFormat="1" outlineLevel="4" x14ac:dyDescent="0.2">
      <c r="A205" s="260" t="s">
        <v>527</v>
      </c>
      <c r="C205" s="260" t="s">
        <v>72</v>
      </c>
      <c r="D205" s="261" t="s">
        <v>133</v>
      </c>
      <c r="E205" s="261"/>
      <c r="F205" s="261"/>
      <c r="G205" s="262"/>
      <c r="H205" s="263"/>
      <c r="I205" s="270"/>
      <c r="J205" s="271"/>
      <c r="K205" s="272"/>
      <c r="L205" s="272"/>
      <c r="M205" s="272"/>
      <c r="N205" s="272"/>
      <c r="O205" s="272"/>
      <c r="P205" s="272"/>
      <c r="Q205" s="272"/>
      <c r="R205" s="272"/>
      <c r="S205" s="272"/>
      <c r="T205" s="272"/>
      <c r="U205" s="272"/>
      <c r="V205" s="272"/>
      <c r="W205" s="272"/>
      <c r="X205" s="261"/>
      <c r="Y205" s="273"/>
    </row>
    <row r="206" spans="1:27" s="14" customFormat="1" ht="51" outlineLevel="3" x14ac:dyDescent="0.2">
      <c r="A206" s="14" t="s">
        <v>528</v>
      </c>
      <c r="B206" s="95" t="s">
        <v>751</v>
      </c>
      <c r="C206" s="14" t="s">
        <v>71</v>
      </c>
      <c r="D206" s="15" t="s">
        <v>73</v>
      </c>
      <c r="E206" s="15" t="s">
        <v>73</v>
      </c>
      <c r="F206" s="15" t="s">
        <v>73</v>
      </c>
      <c r="G206" s="156" t="s">
        <v>388</v>
      </c>
      <c r="H206" s="127" t="s">
        <v>73</v>
      </c>
      <c r="I206" s="89"/>
      <c r="J206" s="59"/>
      <c r="K206" s="34"/>
      <c r="L206" s="34"/>
      <c r="M206" s="34"/>
      <c r="N206" s="35"/>
      <c r="O206" s="35" t="s">
        <v>326</v>
      </c>
      <c r="P206" s="34" t="s">
        <v>327</v>
      </c>
      <c r="Q206" s="34" t="s">
        <v>327</v>
      </c>
      <c r="R206" s="34" t="s">
        <v>327</v>
      </c>
      <c r="S206" s="34" t="s">
        <v>327</v>
      </c>
      <c r="T206" s="34" t="s">
        <v>327</v>
      </c>
      <c r="U206" s="35" t="s">
        <v>327</v>
      </c>
      <c r="V206" s="35" t="s">
        <v>327</v>
      </c>
      <c r="W206" s="35" t="s">
        <v>328</v>
      </c>
      <c r="X206" s="15"/>
      <c r="Y206" s="148"/>
      <c r="AA206" s="194"/>
    </row>
    <row r="207" spans="1:27" s="260" customFormat="1" outlineLevel="4" x14ac:dyDescent="0.2">
      <c r="A207" s="260" t="s">
        <v>529</v>
      </c>
      <c r="B207" s="293"/>
      <c r="C207" s="260" t="s">
        <v>72</v>
      </c>
      <c r="D207" s="261"/>
      <c r="E207" s="261"/>
      <c r="F207" s="261"/>
      <c r="G207" s="262"/>
      <c r="H207" s="263"/>
      <c r="I207" s="270"/>
      <c r="J207" s="271"/>
      <c r="K207" s="272"/>
      <c r="L207" s="272"/>
      <c r="M207" s="272"/>
      <c r="N207" s="272"/>
      <c r="O207" s="272"/>
      <c r="P207" s="272"/>
      <c r="Q207" s="272"/>
      <c r="R207" s="272"/>
      <c r="S207" s="272"/>
      <c r="T207" s="272"/>
      <c r="U207" s="272"/>
      <c r="V207" s="272"/>
      <c r="W207" s="272"/>
      <c r="X207" s="261"/>
      <c r="Y207" s="273"/>
    </row>
    <row r="208" spans="1:27" s="260" customFormat="1" outlineLevel="4" x14ac:dyDescent="0.2">
      <c r="A208" s="260" t="s">
        <v>530</v>
      </c>
      <c r="B208" s="293"/>
      <c r="C208" s="260" t="s">
        <v>72</v>
      </c>
      <c r="D208" s="261"/>
      <c r="E208" s="261"/>
      <c r="F208" s="261"/>
      <c r="G208" s="262"/>
      <c r="H208" s="263"/>
      <c r="I208" s="270"/>
      <c r="J208" s="271"/>
      <c r="K208" s="272"/>
      <c r="L208" s="272"/>
      <c r="M208" s="272"/>
      <c r="N208" s="272"/>
      <c r="O208" s="272"/>
      <c r="P208" s="272"/>
      <c r="Q208" s="272"/>
      <c r="R208" s="272"/>
      <c r="S208" s="272"/>
      <c r="T208" s="272"/>
      <c r="U208" s="272"/>
      <c r="V208" s="272"/>
      <c r="W208" s="272"/>
      <c r="X208" s="261"/>
      <c r="Y208" s="273"/>
    </row>
    <row r="209" spans="1:27" s="14" customFormat="1" ht="38.25" outlineLevel="3" x14ac:dyDescent="0.2">
      <c r="A209" s="14" t="s">
        <v>531</v>
      </c>
      <c r="B209" s="95" t="s">
        <v>752</v>
      </c>
      <c r="C209" s="14" t="s">
        <v>71</v>
      </c>
      <c r="D209" s="15" t="s">
        <v>73</v>
      </c>
      <c r="E209" s="15" t="s">
        <v>73</v>
      </c>
      <c r="F209" s="15" t="s">
        <v>73</v>
      </c>
      <c r="G209" s="148" t="s">
        <v>73</v>
      </c>
      <c r="H209" s="127" t="s">
        <v>73</v>
      </c>
      <c r="I209" s="89"/>
      <c r="J209" s="59"/>
      <c r="K209" s="34"/>
      <c r="L209" s="34"/>
      <c r="M209" s="34"/>
      <c r="N209" s="35"/>
      <c r="O209" s="34"/>
      <c r="P209" s="34"/>
      <c r="Q209" s="34"/>
      <c r="R209" s="34"/>
      <c r="S209" s="34"/>
      <c r="T209" s="34"/>
      <c r="U209" s="35"/>
      <c r="V209" s="35"/>
      <c r="W209" s="34"/>
      <c r="X209" s="15"/>
      <c r="Y209" s="148"/>
      <c r="AA209" s="194"/>
    </row>
    <row r="210" spans="1:27" s="260" customFormat="1" ht="38.25" outlineLevel="4" x14ac:dyDescent="0.2">
      <c r="A210" s="260" t="s">
        <v>532</v>
      </c>
      <c r="B210" s="293" t="s">
        <v>753</v>
      </c>
      <c r="C210" s="260" t="s">
        <v>72</v>
      </c>
      <c r="D210" s="261" t="s">
        <v>133</v>
      </c>
      <c r="E210" s="261" t="s">
        <v>132</v>
      </c>
      <c r="F210" s="261" t="s">
        <v>73</v>
      </c>
      <c r="G210" s="293" t="s">
        <v>754</v>
      </c>
      <c r="H210" s="293" t="s">
        <v>1181</v>
      </c>
      <c r="I210" s="270" t="s">
        <v>755</v>
      </c>
      <c r="J210" s="271">
        <v>0.75</v>
      </c>
      <c r="K210" s="272">
        <f>SUM(N210:W210)</f>
        <v>75000</v>
      </c>
      <c r="L210" s="272">
        <f>K210*J210</f>
        <v>56250</v>
      </c>
      <c r="M210" s="272">
        <f>K210-L210</f>
        <v>18750</v>
      </c>
      <c r="N210" s="272"/>
      <c r="O210" s="299"/>
      <c r="P210" s="299">
        <v>15000</v>
      </c>
      <c r="Q210" s="299">
        <v>15000</v>
      </c>
      <c r="R210" s="299">
        <v>15000</v>
      </c>
      <c r="S210" s="299">
        <v>15000</v>
      </c>
      <c r="T210" s="299">
        <v>15000</v>
      </c>
      <c r="U210" s="272"/>
      <c r="V210" s="272"/>
      <c r="W210" s="272"/>
      <c r="X210" s="261"/>
      <c r="Y210" s="273"/>
    </row>
    <row r="211" spans="1:27" s="260" customFormat="1" outlineLevel="4" x14ac:dyDescent="0.2">
      <c r="A211" s="260" t="s">
        <v>533</v>
      </c>
      <c r="C211" s="260" t="s">
        <v>72</v>
      </c>
      <c r="D211" s="261" t="s">
        <v>133</v>
      </c>
      <c r="E211" s="261"/>
      <c r="F211" s="261"/>
      <c r="G211" s="262"/>
      <c r="H211" s="263"/>
      <c r="I211" s="270"/>
      <c r="J211" s="271"/>
      <c r="K211" s="272"/>
      <c r="L211" s="272"/>
      <c r="M211" s="272"/>
      <c r="N211" s="272"/>
      <c r="O211" s="272"/>
      <c r="P211" s="272"/>
      <c r="Q211" s="272"/>
      <c r="R211" s="272"/>
      <c r="S211" s="272"/>
      <c r="T211" s="272"/>
      <c r="U211" s="272"/>
      <c r="V211" s="272"/>
      <c r="W211" s="272"/>
      <c r="X211" s="261"/>
      <c r="Y211" s="273"/>
    </row>
    <row r="212" spans="1:27" s="28" customFormat="1" ht="76.5" outlineLevel="2" x14ac:dyDescent="0.2">
      <c r="A212" s="28" t="s">
        <v>534</v>
      </c>
      <c r="B212" s="28" t="s">
        <v>424</v>
      </c>
      <c r="C212" s="28" t="s">
        <v>70</v>
      </c>
      <c r="D212" s="29" t="s">
        <v>73</v>
      </c>
      <c r="E212" s="29" t="s">
        <v>73</v>
      </c>
      <c r="F212" s="29" t="s">
        <v>73</v>
      </c>
      <c r="G212" s="153" t="s">
        <v>756</v>
      </c>
      <c r="H212" s="133" t="s">
        <v>73</v>
      </c>
      <c r="I212" s="31"/>
      <c r="J212" s="62">
        <v>0.75</v>
      </c>
      <c r="K212" s="30">
        <v>2669816</v>
      </c>
      <c r="L212" s="30">
        <f>K212*J212</f>
        <v>2002362</v>
      </c>
      <c r="M212" s="30">
        <f>K212-L212</f>
        <v>667454</v>
      </c>
      <c r="N212" s="105">
        <f>SUM(N213:N219)</f>
        <v>0</v>
      </c>
      <c r="O212" s="105">
        <f t="shared" ref="O212:W212" si="24">SUM(O213:O219)</f>
        <v>0</v>
      </c>
      <c r="P212" s="105">
        <f t="shared" si="24"/>
        <v>699750</v>
      </c>
      <c r="Q212" s="105">
        <f t="shared" si="24"/>
        <v>300000</v>
      </c>
      <c r="R212" s="105">
        <f t="shared" si="24"/>
        <v>0</v>
      </c>
      <c r="S212" s="105">
        <f t="shared" si="24"/>
        <v>0</v>
      </c>
      <c r="T212" s="105">
        <f t="shared" si="24"/>
        <v>300000</v>
      </c>
      <c r="U212" s="105">
        <f t="shared" si="24"/>
        <v>300000</v>
      </c>
      <c r="V212" s="105">
        <f t="shared" si="24"/>
        <v>0</v>
      </c>
      <c r="W212" s="105">
        <f t="shared" si="24"/>
        <v>0</v>
      </c>
      <c r="X212" s="29"/>
      <c r="Y212" s="208"/>
      <c r="AA212" s="252"/>
    </row>
    <row r="213" spans="1:27" ht="38.25" outlineLevel="3" x14ac:dyDescent="0.2">
      <c r="A213" s="1" t="s">
        <v>535</v>
      </c>
      <c r="B213" s="95" t="s">
        <v>757</v>
      </c>
      <c r="C213" s="14" t="s">
        <v>71</v>
      </c>
      <c r="D213" s="15" t="s">
        <v>73</v>
      </c>
      <c r="E213" s="15" t="s">
        <v>73</v>
      </c>
      <c r="F213" s="15" t="s">
        <v>73</v>
      </c>
      <c r="G213" s="148" t="s">
        <v>73</v>
      </c>
      <c r="H213" s="127" t="s">
        <v>73</v>
      </c>
      <c r="I213" s="89"/>
      <c r="J213" s="59"/>
      <c r="K213" s="226">
        <f>SUM(K214:K219)</f>
        <v>1599750</v>
      </c>
      <c r="L213" s="226">
        <f>SUM(L214:L219)</f>
        <v>1199812.5</v>
      </c>
      <c r="M213" s="226">
        <f>SUM(M214:M219)</f>
        <v>399937.5</v>
      </c>
      <c r="O213" s="35" t="s">
        <v>326</v>
      </c>
      <c r="P213" s="34" t="s">
        <v>327</v>
      </c>
      <c r="Q213" s="35" t="s">
        <v>328</v>
      </c>
    </row>
    <row r="214" spans="1:27" s="269" customFormat="1" ht="76.5" outlineLevel="4" x14ac:dyDescent="0.2">
      <c r="A214" s="260" t="s">
        <v>536</v>
      </c>
      <c r="B214" s="260" t="s">
        <v>758</v>
      </c>
      <c r="C214" s="260" t="s">
        <v>72</v>
      </c>
      <c r="D214" s="261" t="s">
        <v>110</v>
      </c>
      <c r="E214" s="261" t="s">
        <v>132</v>
      </c>
      <c r="F214" s="261" t="s">
        <v>73</v>
      </c>
      <c r="G214" s="263" t="s">
        <v>759</v>
      </c>
      <c r="H214" s="263" t="s">
        <v>476</v>
      </c>
      <c r="I214" s="264" t="s">
        <v>760</v>
      </c>
      <c r="J214" s="265">
        <v>0.75</v>
      </c>
      <c r="K214" s="266">
        <f>SUM(N214:W214)</f>
        <v>1200000</v>
      </c>
      <c r="L214" s="266">
        <f>K214*J214</f>
        <v>900000</v>
      </c>
      <c r="M214" s="266">
        <f>K214-L214</f>
        <v>300000</v>
      </c>
      <c r="N214" s="266"/>
      <c r="O214" s="266"/>
      <c r="P214" s="266">
        <v>300000</v>
      </c>
      <c r="Q214" s="266">
        <v>300000</v>
      </c>
      <c r="R214" s="266"/>
      <c r="S214" s="266"/>
      <c r="T214" s="266">
        <v>300000</v>
      </c>
      <c r="U214" s="266">
        <v>300000</v>
      </c>
      <c r="V214" s="266"/>
      <c r="W214" s="266"/>
      <c r="X214" s="267"/>
      <c r="Y214" s="268"/>
    </row>
    <row r="215" spans="1:27" s="269" customFormat="1" ht="63.75" outlineLevel="4" x14ac:dyDescent="0.2">
      <c r="A215" s="260" t="s">
        <v>537</v>
      </c>
      <c r="B215" s="260" t="s">
        <v>48</v>
      </c>
      <c r="C215" s="260" t="s">
        <v>72</v>
      </c>
      <c r="D215" s="261" t="s">
        <v>110</v>
      </c>
      <c r="E215" s="261" t="s">
        <v>132</v>
      </c>
      <c r="F215" s="261" t="s">
        <v>73</v>
      </c>
      <c r="G215" s="262" t="s">
        <v>394</v>
      </c>
      <c r="H215" s="263" t="s">
        <v>393</v>
      </c>
      <c r="I215" s="264" t="s">
        <v>217</v>
      </c>
      <c r="J215" s="265">
        <v>0.75</v>
      </c>
      <c r="K215" s="266">
        <f>SUM(N215:W215)</f>
        <v>399750</v>
      </c>
      <c r="L215" s="266">
        <f>K215*J215</f>
        <v>299812.5</v>
      </c>
      <c r="M215" s="266">
        <f>K215-L215</f>
        <v>99937.5</v>
      </c>
      <c r="N215" s="266"/>
      <c r="O215" s="266"/>
      <c r="P215" s="266">
        <v>399750</v>
      </c>
      <c r="Q215" s="266"/>
      <c r="R215" s="266"/>
      <c r="S215" s="266"/>
      <c r="T215" s="266"/>
      <c r="U215" s="266"/>
      <c r="V215" s="266"/>
      <c r="W215" s="266"/>
      <c r="X215" s="267" t="s">
        <v>294</v>
      </c>
      <c r="Y215" s="268">
        <v>38</v>
      </c>
      <c r="Z215" s="278">
        <v>42265</v>
      </c>
      <c r="AA215" s="269" t="s">
        <v>57</v>
      </c>
    </row>
    <row r="216" spans="1:27" s="269" customFormat="1" outlineLevel="4" x14ac:dyDescent="0.2">
      <c r="A216" s="269" t="s">
        <v>538</v>
      </c>
      <c r="B216" s="260"/>
      <c r="C216" s="260" t="s">
        <v>72</v>
      </c>
      <c r="D216" s="261" t="s">
        <v>110</v>
      </c>
      <c r="E216" s="261"/>
      <c r="F216" s="261"/>
      <c r="G216" s="262"/>
      <c r="H216" s="263"/>
      <c r="I216" s="264"/>
      <c r="J216" s="265"/>
      <c r="K216" s="266"/>
      <c r="L216" s="266"/>
      <c r="M216" s="266"/>
      <c r="N216" s="266"/>
      <c r="O216" s="266"/>
      <c r="P216" s="266"/>
      <c r="Q216" s="266"/>
      <c r="R216" s="266"/>
      <c r="S216" s="266"/>
      <c r="T216" s="266"/>
      <c r="U216" s="266"/>
      <c r="V216" s="266"/>
      <c r="W216" s="266"/>
      <c r="X216" s="267"/>
      <c r="Y216" s="268"/>
    </row>
    <row r="217" spans="1:27" ht="38.25" outlineLevel="3" x14ac:dyDescent="0.2">
      <c r="A217" s="1" t="s">
        <v>539</v>
      </c>
      <c r="B217" s="95" t="s">
        <v>761</v>
      </c>
      <c r="C217" s="14" t="s">
        <v>71</v>
      </c>
      <c r="D217" s="15" t="s">
        <v>73</v>
      </c>
      <c r="E217" s="15" t="s">
        <v>73</v>
      </c>
      <c r="F217" s="15" t="s">
        <v>73</v>
      </c>
      <c r="G217" s="156" t="s">
        <v>389</v>
      </c>
      <c r="H217" s="127" t="s">
        <v>73</v>
      </c>
      <c r="I217" s="89"/>
      <c r="J217" s="59"/>
      <c r="O217" s="35" t="s">
        <v>326</v>
      </c>
      <c r="P217" s="34" t="s">
        <v>327</v>
      </c>
      <c r="Q217" s="34" t="s">
        <v>327</v>
      </c>
      <c r="R217" s="34" t="s">
        <v>327</v>
      </c>
      <c r="S217" s="34" t="s">
        <v>327</v>
      </c>
      <c r="T217" s="34" t="s">
        <v>327</v>
      </c>
      <c r="U217" s="35" t="s">
        <v>327</v>
      </c>
      <c r="V217" s="35" t="s">
        <v>327</v>
      </c>
      <c r="W217" s="35" t="s">
        <v>328</v>
      </c>
    </row>
    <row r="218" spans="1:27" s="269" customFormat="1" outlineLevel="4" x14ac:dyDescent="0.2">
      <c r="A218" s="269" t="s">
        <v>540</v>
      </c>
      <c r="B218" s="260"/>
      <c r="C218" s="260" t="s">
        <v>72</v>
      </c>
      <c r="D218" s="261"/>
      <c r="E218" s="261"/>
      <c r="F218" s="261"/>
      <c r="G218" s="262"/>
      <c r="H218" s="263"/>
      <c r="I218" s="264"/>
      <c r="J218" s="265"/>
      <c r="K218" s="266"/>
      <c r="L218" s="266"/>
      <c r="M218" s="266"/>
      <c r="N218" s="266"/>
      <c r="O218" s="266"/>
      <c r="P218" s="266"/>
      <c r="Q218" s="266"/>
      <c r="R218" s="266"/>
      <c r="S218" s="266"/>
      <c r="T218" s="266"/>
      <c r="U218" s="266"/>
      <c r="V218" s="266"/>
      <c r="W218" s="266"/>
      <c r="X218" s="267"/>
      <c r="Y218" s="268"/>
    </row>
    <row r="219" spans="1:27" s="269" customFormat="1" outlineLevel="4" x14ac:dyDescent="0.2">
      <c r="A219" s="269" t="s">
        <v>541</v>
      </c>
      <c r="B219" s="260"/>
      <c r="C219" s="260" t="s">
        <v>72</v>
      </c>
      <c r="D219" s="261"/>
      <c r="E219" s="261"/>
      <c r="F219" s="261"/>
      <c r="G219" s="262"/>
      <c r="H219" s="263"/>
      <c r="I219" s="264"/>
      <c r="J219" s="265"/>
      <c r="K219" s="266"/>
      <c r="L219" s="266"/>
      <c r="M219" s="266"/>
      <c r="N219" s="266"/>
      <c r="O219" s="266"/>
      <c r="P219" s="266"/>
      <c r="Q219" s="266"/>
      <c r="R219" s="266"/>
      <c r="S219" s="266"/>
      <c r="T219" s="266"/>
      <c r="U219" s="266"/>
      <c r="V219" s="266"/>
      <c r="W219" s="266"/>
      <c r="X219" s="267"/>
      <c r="Y219" s="268"/>
    </row>
    <row r="220" spans="1:27" s="28" customFormat="1" ht="89.25" outlineLevel="2" x14ac:dyDescent="0.2">
      <c r="A220" s="28" t="s">
        <v>542</v>
      </c>
      <c r="B220" s="28" t="s">
        <v>425</v>
      </c>
      <c r="C220" s="28" t="s">
        <v>70</v>
      </c>
      <c r="D220" s="29" t="s">
        <v>73</v>
      </c>
      <c r="E220" s="29" t="s">
        <v>73</v>
      </c>
      <c r="F220" s="29" t="s">
        <v>73</v>
      </c>
      <c r="G220" s="153" t="s">
        <v>762</v>
      </c>
      <c r="H220" s="133" t="s">
        <v>73</v>
      </c>
      <c r="I220" s="31"/>
      <c r="J220" s="62">
        <v>0.75</v>
      </c>
      <c r="K220" s="30">
        <v>955682.66666666651</v>
      </c>
      <c r="L220" s="30">
        <f>K220*J220</f>
        <v>716761.99999999988</v>
      </c>
      <c r="M220" s="30">
        <f>K220-L220</f>
        <v>238920.66666666663</v>
      </c>
      <c r="N220" s="105">
        <f>SUM(N221:N229)</f>
        <v>0</v>
      </c>
      <c r="O220" s="105">
        <f t="shared" ref="O220:W220" si="25">SUM(O221:O229)</f>
        <v>0</v>
      </c>
      <c r="P220" s="105">
        <f t="shared" si="25"/>
        <v>5000</v>
      </c>
      <c r="Q220" s="105">
        <f t="shared" si="25"/>
        <v>5000</v>
      </c>
      <c r="R220" s="105">
        <f t="shared" si="25"/>
        <v>5000</v>
      </c>
      <c r="S220" s="105">
        <f t="shared" si="25"/>
        <v>5000</v>
      </c>
      <c r="T220" s="105">
        <f t="shared" si="25"/>
        <v>705000</v>
      </c>
      <c r="U220" s="105">
        <f t="shared" si="25"/>
        <v>0</v>
      </c>
      <c r="V220" s="105">
        <f t="shared" si="25"/>
        <v>0</v>
      </c>
      <c r="W220" s="105">
        <f t="shared" si="25"/>
        <v>0</v>
      </c>
      <c r="X220" s="29"/>
      <c r="Y220" s="208"/>
      <c r="AA220" s="252"/>
    </row>
    <row r="221" spans="1:27" ht="51" outlineLevel="3" x14ac:dyDescent="0.2">
      <c r="A221" s="1" t="s">
        <v>543</v>
      </c>
      <c r="B221" s="93" t="s">
        <v>47</v>
      </c>
      <c r="C221" s="14" t="s">
        <v>71</v>
      </c>
      <c r="D221" s="15" t="s">
        <v>73</v>
      </c>
      <c r="E221" s="15" t="s">
        <v>73</v>
      </c>
      <c r="F221" s="15" t="s">
        <v>73</v>
      </c>
      <c r="G221" s="148" t="s">
        <v>73</v>
      </c>
      <c r="H221" s="127" t="s">
        <v>73</v>
      </c>
      <c r="I221" s="89"/>
      <c r="J221" s="59"/>
      <c r="K221" s="226">
        <f>SUM(K222:K229)</f>
        <v>725000</v>
      </c>
      <c r="L221" s="226">
        <f>SUM(L222:L229)</f>
        <v>543750</v>
      </c>
      <c r="M221" s="226">
        <f>SUM(M222:M229)</f>
        <v>181250</v>
      </c>
      <c r="N221" s="35" t="s">
        <v>326</v>
      </c>
      <c r="O221" s="34" t="s">
        <v>327</v>
      </c>
      <c r="P221" s="34" t="s">
        <v>327</v>
      </c>
      <c r="Q221" s="34" t="s">
        <v>327</v>
      </c>
      <c r="R221" s="34" t="s">
        <v>327</v>
      </c>
      <c r="S221" s="34" t="s">
        <v>327</v>
      </c>
      <c r="T221" s="34" t="s">
        <v>327</v>
      </c>
      <c r="U221" s="35" t="s">
        <v>327</v>
      </c>
      <c r="V221" s="35" t="s">
        <v>327</v>
      </c>
      <c r="W221" s="35" t="s">
        <v>328</v>
      </c>
    </row>
    <row r="222" spans="1:27" s="269" customFormat="1" ht="153" outlineLevel="4" x14ac:dyDescent="0.2">
      <c r="A222" s="260" t="s">
        <v>544</v>
      </c>
      <c r="B222" s="269" t="s">
        <v>1625</v>
      </c>
      <c r="C222" s="260" t="s">
        <v>72</v>
      </c>
      <c r="D222" s="261" t="s">
        <v>133</v>
      </c>
      <c r="E222" s="267" t="s">
        <v>132</v>
      </c>
      <c r="F222" s="267" t="s">
        <v>73</v>
      </c>
      <c r="G222" s="275" t="s">
        <v>1624</v>
      </c>
      <c r="H222" s="276" t="s">
        <v>1166</v>
      </c>
      <c r="I222" s="264" t="s">
        <v>763</v>
      </c>
      <c r="J222" s="265">
        <v>0.75</v>
      </c>
      <c r="K222" s="266">
        <f>SUM(N222:W222)</f>
        <v>25000</v>
      </c>
      <c r="L222" s="266">
        <f>K222*J222</f>
        <v>18750</v>
      </c>
      <c r="M222" s="266">
        <f>K222-L222</f>
        <v>6250</v>
      </c>
      <c r="N222" s="266"/>
      <c r="O222" s="266"/>
      <c r="P222" s="266">
        <v>5000</v>
      </c>
      <c r="Q222" s="266">
        <v>5000</v>
      </c>
      <c r="R222" s="266">
        <v>5000</v>
      </c>
      <c r="S222" s="266">
        <v>5000</v>
      </c>
      <c r="T222" s="266">
        <v>5000</v>
      </c>
      <c r="U222" s="266"/>
      <c r="V222" s="266"/>
      <c r="W222" s="266"/>
      <c r="X222" s="267"/>
      <c r="Y222" s="268"/>
    </row>
    <row r="223" spans="1:27" s="269" customFormat="1" outlineLevel="4" x14ac:dyDescent="0.2">
      <c r="A223" s="269" t="s">
        <v>545</v>
      </c>
      <c r="C223" s="260" t="s">
        <v>72</v>
      </c>
      <c r="D223" s="261" t="s">
        <v>133</v>
      </c>
      <c r="E223" s="267"/>
      <c r="F223" s="267"/>
      <c r="G223" s="275"/>
      <c r="H223" s="276"/>
      <c r="I223" s="264"/>
      <c r="J223" s="265"/>
      <c r="K223" s="266"/>
      <c r="L223" s="266"/>
      <c r="M223" s="266"/>
      <c r="N223" s="266"/>
      <c r="O223" s="266"/>
      <c r="P223" s="266"/>
      <c r="Q223" s="266"/>
      <c r="R223" s="266"/>
      <c r="S223" s="266"/>
      <c r="T223" s="266"/>
      <c r="U223" s="266"/>
      <c r="V223" s="266"/>
      <c r="W223" s="266"/>
      <c r="X223" s="267"/>
      <c r="Y223" s="268"/>
    </row>
    <row r="224" spans="1:27" ht="63.75" outlineLevel="3" x14ac:dyDescent="0.2">
      <c r="A224" s="1" t="s">
        <v>546</v>
      </c>
      <c r="B224" s="93" t="s">
        <v>258</v>
      </c>
      <c r="C224" s="14" t="s">
        <v>71</v>
      </c>
      <c r="D224" s="15" t="s">
        <v>73</v>
      </c>
      <c r="E224" s="15" t="s">
        <v>73</v>
      </c>
      <c r="F224" s="15" t="s">
        <v>73</v>
      </c>
      <c r="G224" s="148" t="s">
        <v>73</v>
      </c>
      <c r="H224" s="127" t="s">
        <v>73</v>
      </c>
      <c r="I224" s="89"/>
      <c r="J224" s="59"/>
      <c r="Q224" s="35" t="s">
        <v>326</v>
      </c>
      <c r="R224" s="34" t="s">
        <v>327</v>
      </c>
      <c r="S224" s="34" t="s">
        <v>327</v>
      </c>
      <c r="T224" s="34" t="s">
        <v>327</v>
      </c>
      <c r="U224" s="35" t="s">
        <v>327</v>
      </c>
      <c r="V224" s="35" t="s">
        <v>327</v>
      </c>
      <c r="W224" s="35" t="s">
        <v>328</v>
      </c>
    </row>
    <row r="225" spans="1:27" s="269" customFormat="1" ht="38.25" outlineLevel="4" x14ac:dyDescent="0.2">
      <c r="A225" s="260" t="s">
        <v>547</v>
      </c>
      <c r="B225" s="269" t="s">
        <v>764</v>
      </c>
      <c r="C225" s="269" t="s">
        <v>72</v>
      </c>
      <c r="D225" s="261" t="s">
        <v>133</v>
      </c>
      <c r="E225" s="267"/>
      <c r="F225" s="267"/>
      <c r="G225" s="275" t="s">
        <v>134</v>
      </c>
      <c r="H225" s="276" t="s">
        <v>474</v>
      </c>
      <c r="I225" s="264" t="s">
        <v>475</v>
      </c>
      <c r="J225" s="265">
        <v>0.75</v>
      </c>
      <c r="K225" s="266">
        <f>SUM(N225:W225)</f>
        <v>700000</v>
      </c>
      <c r="L225" s="266">
        <f>K225*J225</f>
        <v>525000</v>
      </c>
      <c r="M225" s="266">
        <f>K225-L225</f>
        <v>175000</v>
      </c>
      <c r="N225" s="266"/>
      <c r="O225" s="266"/>
      <c r="P225" s="266"/>
      <c r="Q225" s="266"/>
      <c r="R225" s="266"/>
      <c r="S225" s="266"/>
      <c r="T225" s="266">
        <v>700000</v>
      </c>
      <c r="U225" s="266"/>
      <c r="V225" s="266"/>
      <c r="W225" s="266"/>
      <c r="X225" s="267"/>
      <c r="Y225" s="268"/>
    </row>
    <row r="226" spans="1:27" s="269" customFormat="1" outlineLevel="4" x14ac:dyDescent="0.2">
      <c r="A226" s="269" t="s">
        <v>548</v>
      </c>
      <c r="C226" s="269" t="s">
        <v>72</v>
      </c>
      <c r="D226" s="267"/>
      <c r="E226" s="267"/>
      <c r="F226" s="267"/>
      <c r="G226" s="275"/>
      <c r="H226" s="276"/>
      <c r="I226" s="264"/>
      <c r="J226" s="265"/>
      <c r="K226" s="266"/>
      <c r="L226" s="266"/>
      <c r="M226" s="266"/>
      <c r="N226" s="266"/>
      <c r="O226" s="266"/>
      <c r="P226" s="266"/>
      <c r="Q226" s="266"/>
      <c r="R226" s="266"/>
      <c r="S226" s="266"/>
      <c r="T226" s="266"/>
      <c r="U226" s="266"/>
      <c r="V226" s="266"/>
      <c r="W226" s="266"/>
      <c r="X226" s="267"/>
      <c r="Y226" s="268"/>
    </row>
    <row r="227" spans="1:27" ht="25.5" outlineLevel="3" x14ac:dyDescent="0.2">
      <c r="A227" s="1" t="s">
        <v>549</v>
      </c>
      <c r="B227" s="93" t="s">
        <v>765</v>
      </c>
      <c r="C227" s="14" t="s">
        <v>71</v>
      </c>
      <c r="D227" s="15" t="s">
        <v>73</v>
      </c>
      <c r="E227" s="15" t="s">
        <v>73</v>
      </c>
      <c r="F227" s="15" t="s">
        <v>73</v>
      </c>
      <c r="G227" s="156" t="s">
        <v>76</v>
      </c>
      <c r="H227" s="127" t="s">
        <v>73</v>
      </c>
      <c r="I227" s="89"/>
      <c r="J227" s="59"/>
      <c r="P227" s="35" t="s">
        <v>326</v>
      </c>
      <c r="Q227" s="34" t="s">
        <v>327</v>
      </c>
      <c r="R227" s="34" t="s">
        <v>327</v>
      </c>
      <c r="S227" s="34" t="s">
        <v>327</v>
      </c>
      <c r="T227" s="34" t="s">
        <v>327</v>
      </c>
      <c r="U227" s="35" t="s">
        <v>327</v>
      </c>
      <c r="V227" s="35" t="s">
        <v>327</v>
      </c>
      <c r="W227" s="35" t="s">
        <v>328</v>
      </c>
    </row>
    <row r="228" spans="1:27" s="269" customFormat="1" outlineLevel="4" x14ac:dyDescent="0.2">
      <c r="A228" s="269" t="s">
        <v>550</v>
      </c>
      <c r="C228" s="260" t="s">
        <v>72</v>
      </c>
      <c r="D228" s="267"/>
      <c r="E228" s="267"/>
      <c r="F228" s="267"/>
      <c r="G228" s="275"/>
      <c r="H228" s="276"/>
      <c r="I228" s="264"/>
      <c r="J228" s="265"/>
      <c r="K228" s="266"/>
      <c r="L228" s="266"/>
      <c r="M228" s="266"/>
      <c r="N228" s="266"/>
      <c r="O228" s="266"/>
      <c r="P228" s="266"/>
      <c r="Q228" s="266"/>
      <c r="R228" s="266"/>
      <c r="S228" s="266"/>
      <c r="T228" s="266"/>
      <c r="U228" s="266"/>
      <c r="V228" s="266"/>
      <c r="W228" s="266"/>
      <c r="X228" s="267"/>
      <c r="Y228" s="268"/>
    </row>
    <row r="229" spans="1:27" s="269" customFormat="1" outlineLevel="4" x14ac:dyDescent="0.2">
      <c r="A229" s="269" t="s">
        <v>551</v>
      </c>
      <c r="C229" s="260" t="s">
        <v>72</v>
      </c>
      <c r="D229" s="267"/>
      <c r="E229" s="267"/>
      <c r="F229" s="267"/>
      <c r="G229" s="275"/>
      <c r="H229" s="276"/>
      <c r="I229" s="264"/>
      <c r="J229" s="265"/>
      <c r="K229" s="266"/>
      <c r="L229" s="266"/>
      <c r="M229" s="266"/>
      <c r="N229" s="266"/>
      <c r="O229" s="266"/>
      <c r="P229" s="266"/>
      <c r="Q229" s="266"/>
      <c r="R229" s="266"/>
      <c r="S229" s="266"/>
      <c r="T229" s="266"/>
      <c r="U229" s="266"/>
      <c r="V229" s="266"/>
      <c r="W229" s="266"/>
      <c r="X229" s="267"/>
      <c r="Y229" s="268"/>
    </row>
    <row r="230" spans="1:27" s="28" customFormat="1" ht="153" outlineLevel="2" x14ac:dyDescent="0.2">
      <c r="A230" s="28" t="s">
        <v>552</v>
      </c>
      <c r="B230" s="28" t="s">
        <v>421</v>
      </c>
      <c r="C230" s="28" t="s">
        <v>70</v>
      </c>
      <c r="D230" s="29" t="s">
        <v>73</v>
      </c>
      <c r="E230" s="29" t="s">
        <v>73</v>
      </c>
      <c r="F230" s="29" t="s">
        <v>73</v>
      </c>
      <c r="G230" s="153" t="s">
        <v>781</v>
      </c>
      <c r="H230" s="133" t="s">
        <v>73</v>
      </c>
      <c r="I230" s="31"/>
      <c r="J230" s="62">
        <v>0.75</v>
      </c>
      <c r="K230" s="30">
        <v>2692945.333333333</v>
      </c>
      <c r="L230" s="30">
        <f>K230*J230</f>
        <v>2019708.9999999998</v>
      </c>
      <c r="M230" s="30">
        <f>K230-L230</f>
        <v>673236.33333333326</v>
      </c>
      <c r="N230" s="105">
        <f t="shared" ref="N230:W230" si="26">SUM(N231:N253)</f>
        <v>0</v>
      </c>
      <c r="O230" s="105">
        <f t="shared" si="26"/>
        <v>140700</v>
      </c>
      <c r="P230" s="105">
        <f t="shared" si="26"/>
        <v>355200</v>
      </c>
      <c r="Q230" s="105">
        <f t="shared" si="26"/>
        <v>529700</v>
      </c>
      <c r="R230" s="105">
        <f t="shared" si="26"/>
        <v>495700</v>
      </c>
      <c r="S230" s="105">
        <f t="shared" si="26"/>
        <v>425700</v>
      </c>
      <c r="T230" s="105">
        <f t="shared" si="26"/>
        <v>85700</v>
      </c>
      <c r="U230" s="105">
        <f t="shared" si="26"/>
        <v>1000</v>
      </c>
      <c r="V230" s="105">
        <f t="shared" si="26"/>
        <v>500</v>
      </c>
      <c r="W230" s="105">
        <f t="shared" si="26"/>
        <v>0</v>
      </c>
      <c r="X230" s="29"/>
      <c r="Y230" s="208"/>
      <c r="AA230" s="252"/>
    </row>
    <row r="231" spans="1:27" s="14" customFormat="1" outlineLevel="3" x14ac:dyDescent="0.2">
      <c r="A231" s="14" t="s">
        <v>553</v>
      </c>
      <c r="B231" s="95" t="s">
        <v>46</v>
      </c>
      <c r="C231" s="14" t="s">
        <v>71</v>
      </c>
      <c r="D231" s="15" t="s">
        <v>73</v>
      </c>
      <c r="E231" s="15" t="s">
        <v>73</v>
      </c>
      <c r="F231" s="15" t="s">
        <v>73</v>
      </c>
      <c r="G231" s="148" t="s">
        <v>73</v>
      </c>
      <c r="H231" s="127" t="s">
        <v>73</v>
      </c>
      <c r="I231" s="89"/>
      <c r="J231" s="59"/>
      <c r="K231" s="230">
        <f>SUM(K232:K253)</f>
        <v>2034200</v>
      </c>
      <c r="L231" s="230">
        <f>SUM(L232:L253)</f>
        <v>1525650</v>
      </c>
      <c r="M231" s="230">
        <f>SUM(M232:M253)</f>
        <v>508550</v>
      </c>
      <c r="N231" s="35" t="s">
        <v>326</v>
      </c>
      <c r="O231" s="34" t="s">
        <v>327</v>
      </c>
      <c r="P231" s="34" t="s">
        <v>327</v>
      </c>
      <c r="Q231" s="34" t="s">
        <v>327</v>
      </c>
      <c r="R231" s="34" t="s">
        <v>327</v>
      </c>
      <c r="S231" s="34" t="s">
        <v>327</v>
      </c>
      <c r="T231" s="34" t="s">
        <v>327</v>
      </c>
      <c r="U231" s="35" t="s">
        <v>327</v>
      </c>
      <c r="V231" s="35" t="s">
        <v>327</v>
      </c>
      <c r="W231" s="35" t="s">
        <v>328</v>
      </c>
      <c r="X231" s="15"/>
      <c r="Y231" s="148"/>
      <c r="AA231" s="194"/>
    </row>
    <row r="232" spans="1:27" s="293" customFormat="1" ht="306" outlineLevel="4" x14ac:dyDescent="0.2">
      <c r="A232" s="260" t="s">
        <v>554</v>
      </c>
      <c r="B232" s="293" t="s">
        <v>142</v>
      </c>
      <c r="C232" s="293" t="s">
        <v>72</v>
      </c>
      <c r="D232" s="283" t="s">
        <v>109</v>
      </c>
      <c r="E232" s="283" t="s">
        <v>132</v>
      </c>
      <c r="F232" s="283" t="s">
        <v>73</v>
      </c>
      <c r="G232" s="284" t="s">
        <v>1565</v>
      </c>
      <c r="H232" s="285" t="s">
        <v>1168</v>
      </c>
      <c r="I232" s="282" t="s">
        <v>766</v>
      </c>
      <c r="J232" s="286">
        <v>0.75</v>
      </c>
      <c r="K232" s="295">
        <f>SUM(N232:W232)</f>
        <v>182200</v>
      </c>
      <c r="L232" s="295">
        <f>K232*J232</f>
        <v>136650</v>
      </c>
      <c r="M232" s="295">
        <f>K232-L232</f>
        <v>45550</v>
      </c>
      <c r="N232" s="295"/>
      <c r="O232" s="295">
        <v>63700</v>
      </c>
      <c r="P232" s="295">
        <v>63700</v>
      </c>
      <c r="Q232" s="295">
        <v>13700</v>
      </c>
      <c r="R232" s="295">
        <v>13700</v>
      </c>
      <c r="S232" s="295">
        <v>13700</v>
      </c>
      <c r="T232" s="295">
        <v>13700</v>
      </c>
      <c r="U232" s="295"/>
      <c r="V232" s="295"/>
      <c r="W232" s="295"/>
      <c r="X232" s="283"/>
      <c r="Y232" s="296"/>
      <c r="AA232" s="293" t="s">
        <v>1566</v>
      </c>
    </row>
    <row r="233" spans="1:27" s="293" customFormat="1" outlineLevel="4" x14ac:dyDescent="0.2">
      <c r="A233" s="260" t="s">
        <v>555</v>
      </c>
      <c r="C233" s="293" t="s">
        <v>72</v>
      </c>
      <c r="D233" s="283"/>
      <c r="E233" s="283"/>
      <c r="F233" s="283"/>
      <c r="G233" s="284"/>
      <c r="H233" s="285"/>
      <c r="I233" s="282"/>
      <c r="J233" s="286"/>
      <c r="K233" s="295"/>
      <c r="L233" s="295"/>
      <c r="M233" s="295"/>
      <c r="N233" s="295"/>
      <c r="O233" s="295"/>
      <c r="P233" s="295"/>
      <c r="Q233" s="295"/>
      <c r="R233" s="295"/>
      <c r="S233" s="295"/>
      <c r="T233" s="295"/>
      <c r="U233" s="295"/>
      <c r="V233" s="295"/>
      <c r="W233" s="295"/>
      <c r="X233" s="283"/>
      <c r="Y233" s="296"/>
    </row>
    <row r="234" spans="1:27" s="14" customFormat="1" ht="38.25" outlineLevel="3" x14ac:dyDescent="0.2">
      <c r="A234" s="14" t="s">
        <v>556</v>
      </c>
      <c r="B234" s="95" t="s">
        <v>769</v>
      </c>
      <c r="C234" s="14" t="s">
        <v>71</v>
      </c>
      <c r="D234" s="15" t="s">
        <v>73</v>
      </c>
      <c r="E234" s="15" t="s">
        <v>73</v>
      </c>
      <c r="F234" s="15" t="s">
        <v>73</v>
      </c>
      <c r="G234" s="148" t="s">
        <v>73</v>
      </c>
      <c r="H234" s="127" t="s">
        <v>73</v>
      </c>
      <c r="I234" s="89"/>
      <c r="J234" s="59"/>
      <c r="K234" s="34"/>
      <c r="L234" s="34"/>
      <c r="M234" s="34"/>
      <c r="N234" s="35" t="s">
        <v>326</v>
      </c>
      <c r="O234" s="34" t="s">
        <v>327</v>
      </c>
      <c r="P234" s="34" t="s">
        <v>327</v>
      </c>
      <c r="Q234" s="34" t="s">
        <v>327</v>
      </c>
      <c r="R234" s="34" t="s">
        <v>327</v>
      </c>
      <c r="S234" s="34" t="s">
        <v>327</v>
      </c>
      <c r="T234" s="34" t="s">
        <v>327</v>
      </c>
      <c r="U234" s="35" t="s">
        <v>327</v>
      </c>
      <c r="V234" s="35" t="s">
        <v>327</v>
      </c>
      <c r="W234" s="35" t="s">
        <v>328</v>
      </c>
      <c r="X234" s="15"/>
      <c r="Y234" s="148"/>
      <c r="AA234" s="194"/>
    </row>
    <row r="235" spans="1:27" s="260" customFormat="1" ht="51" outlineLevel="4" x14ac:dyDescent="0.2">
      <c r="A235" s="260" t="s">
        <v>557</v>
      </c>
      <c r="B235" s="260" t="s">
        <v>386</v>
      </c>
      <c r="C235" s="260" t="s">
        <v>72</v>
      </c>
      <c r="D235" s="261" t="s">
        <v>109</v>
      </c>
      <c r="E235" s="283" t="s">
        <v>132</v>
      </c>
      <c r="F235" s="283" t="s">
        <v>73</v>
      </c>
      <c r="G235" s="262" t="s">
        <v>768</v>
      </c>
      <c r="H235" s="285" t="s">
        <v>1168</v>
      </c>
      <c r="I235" s="282" t="s">
        <v>767</v>
      </c>
      <c r="J235" s="271">
        <v>0.75</v>
      </c>
      <c r="K235" s="272">
        <f>SUM(N235:W235)</f>
        <v>300000</v>
      </c>
      <c r="L235" s="272">
        <f>K235*J235</f>
        <v>225000</v>
      </c>
      <c r="M235" s="272">
        <f>K235-L235</f>
        <v>75000</v>
      </c>
      <c r="N235" s="272"/>
      <c r="O235" s="272">
        <v>50000</v>
      </c>
      <c r="P235" s="272">
        <v>50000</v>
      </c>
      <c r="Q235" s="272">
        <v>50000</v>
      </c>
      <c r="R235" s="272">
        <v>50000</v>
      </c>
      <c r="S235" s="272">
        <v>50000</v>
      </c>
      <c r="T235" s="272">
        <v>50000</v>
      </c>
      <c r="U235" s="272"/>
      <c r="V235" s="272"/>
      <c r="W235" s="272"/>
      <c r="X235" s="261"/>
      <c r="Y235" s="273"/>
      <c r="AA235" s="269"/>
    </row>
    <row r="236" spans="1:27" s="260" customFormat="1" outlineLevel="4" x14ac:dyDescent="0.2">
      <c r="A236" s="260" t="s">
        <v>558</v>
      </c>
      <c r="C236" s="260" t="s">
        <v>72</v>
      </c>
      <c r="D236" s="261"/>
      <c r="E236" s="261"/>
      <c r="F236" s="261"/>
      <c r="G236" s="262"/>
      <c r="H236" s="263"/>
      <c r="I236" s="270"/>
      <c r="J236" s="271"/>
      <c r="K236" s="272"/>
      <c r="L236" s="272"/>
      <c r="M236" s="272"/>
      <c r="N236" s="272"/>
      <c r="O236" s="272"/>
      <c r="P236" s="272"/>
      <c r="Q236" s="272"/>
      <c r="R236" s="272"/>
      <c r="S236" s="272"/>
      <c r="T236" s="272"/>
      <c r="U236" s="272"/>
      <c r="V236" s="272"/>
      <c r="W236" s="272"/>
      <c r="X236" s="261"/>
      <c r="Y236" s="273"/>
    </row>
    <row r="237" spans="1:27" s="14" customFormat="1" ht="25.5" outlineLevel="3" x14ac:dyDescent="0.2">
      <c r="A237" s="14" t="s">
        <v>559</v>
      </c>
      <c r="B237" s="95" t="s">
        <v>770</v>
      </c>
      <c r="C237" s="14" t="s">
        <v>71</v>
      </c>
      <c r="D237" s="15" t="s">
        <v>73</v>
      </c>
      <c r="E237" s="15" t="s">
        <v>73</v>
      </c>
      <c r="F237" s="15" t="s">
        <v>73</v>
      </c>
      <c r="G237" s="157" t="s">
        <v>387</v>
      </c>
      <c r="H237" s="127" t="s">
        <v>73</v>
      </c>
      <c r="I237" s="89"/>
      <c r="J237" s="59"/>
      <c r="K237" s="34"/>
      <c r="L237" s="34"/>
      <c r="M237" s="34"/>
      <c r="N237" s="35" t="s">
        <v>326</v>
      </c>
      <c r="O237" s="34" t="s">
        <v>327</v>
      </c>
      <c r="P237" s="34" t="s">
        <v>327</v>
      </c>
      <c r="Q237" s="34" t="s">
        <v>327</v>
      </c>
      <c r="R237" s="34" t="s">
        <v>327</v>
      </c>
      <c r="S237" s="34" t="s">
        <v>327</v>
      </c>
      <c r="T237" s="34" t="s">
        <v>327</v>
      </c>
      <c r="U237" s="35" t="s">
        <v>327</v>
      </c>
      <c r="V237" s="35" t="s">
        <v>327</v>
      </c>
      <c r="W237" s="35" t="s">
        <v>328</v>
      </c>
      <c r="X237" s="15"/>
      <c r="Y237" s="148"/>
      <c r="AA237" s="194"/>
    </row>
    <row r="238" spans="1:27" s="260" customFormat="1" outlineLevel="4" x14ac:dyDescent="0.2">
      <c r="A238" s="260" t="s">
        <v>560</v>
      </c>
      <c r="C238" s="260" t="s">
        <v>72</v>
      </c>
      <c r="D238" s="261"/>
      <c r="E238" s="261"/>
      <c r="F238" s="261"/>
      <c r="G238" s="262"/>
      <c r="H238" s="263"/>
      <c r="I238" s="270"/>
      <c r="J238" s="271"/>
      <c r="K238" s="272"/>
      <c r="L238" s="272"/>
      <c r="M238" s="272"/>
      <c r="N238" s="272"/>
      <c r="O238" s="272"/>
      <c r="P238" s="272"/>
      <c r="Q238" s="272"/>
      <c r="R238" s="272"/>
      <c r="S238" s="272"/>
      <c r="T238" s="272"/>
      <c r="U238" s="272"/>
      <c r="V238" s="272"/>
      <c r="W238" s="272"/>
      <c r="X238" s="261"/>
      <c r="Y238" s="273"/>
      <c r="AA238" s="269"/>
    </row>
    <row r="239" spans="1:27" s="260" customFormat="1" outlineLevel="4" x14ac:dyDescent="0.2">
      <c r="A239" s="260" t="s">
        <v>561</v>
      </c>
      <c r="C239" s="260" t="s">
        <v>72</v>
      </c>
      <c r="D239" s="261"/>
      <c r="E239" s="261"/>
      <c r="F239" s="261"/>
      <c r="G239" s="262"/>
      <c r="H239" s="263"/>
      <c r="I239" s="270"/>
      <c r="J239" s="271"/>
      <c r="K239" s="272"/>
      <c r="L239" s="272"/>
      <c r="M239" s="272"/>
      <c r="N239" s="272"/>
      <c r="O239" s="272"/>
      <c r="P239" s="272"/>
      <c r="Q239" s="272"/>
      <c r="R239" s="272"/>
      <c r="S239" s="272"/>
      <c r="T239" s="272"/>
      <c r="U239" s="272"/>
      <c r="V239" s="272"/>
      <c r="W239" s="272"/>
      <c r="X239" s="261"/>
      <c r="Y239" s="273"/>
      <c r="AA239" s="269"/>
    </row>
    <row r="240" spans="1:27" s="14" customFormat="1" ht="38.25" outlineLevel="3" x14ac:dyDescent="0.2">
      <c r="A240" s="14" t="s">
        <v>562</v>
      </c>
      <c r="B240" s="95" t="s">
        <v>771</v>
      </c>
      <c r="C240" s="14" t="s">
        <v>71</v>
      </c>
      <c r="D240" s="15" t="s">
        <v>73</v>
      </c>
      <c r="E240" s="15" t="s">
        <v>73</v>
      </c>
      <c r="F240" s="15" t="s">
        <v>73</v>
      </c>
      <c r="G240" s="148" t="s">
        <v>73</v>
      </c>
      <c r="H240" s="127" t="s">
        <v>73</v>
      </c>
      <c r="I240" s="89"/>
      <c r="J240" s="59"/>
      <c r="K240" s="34"/>
      <c r="L240" s="34"/>
      <c r="M240" s="34"/>
      <c r="N240" s="35"/>
      <c r="O240" s="34"/>
      <c r="P240" s="34"/>
      <c r="Q240" s="34"/>
      <c r="R240" s="34"/>
      <c r="S240" s="34"/>
      <c r="T240" s="34"/>
      <c r="U240" s="35"/>
      <c r="V240" s="35"/>
      <c r="W240" s="34"/>
      <c r="X240" s="15"/>
      <c r="Y240" s="148"/>
      <c r="AA240" s="194"/>
    </row>
    <row r="241" spans="1:27" s="269" customFormat="1" ht="89.25" outlineLevel="4" x14ac:dyDescent="0.2">
      <c r="A241" s="260" t="s">
        <v>563</v>
      </c>
      <c r="B241" s="269" t="s">
        <v>45</v>
      </c>
      <c r="C241" s="260" t="s">
        <v>72</v>
      </c>
      <c r="D241" s="261" t="s">
        <v>133</v>
      </c>
      <c r="E241" s="267" t="s">
        <v>132</v>
      </c>
      <c r="F241" s="267" t="s">
        <v>73</v>
      </c>
      <c r="G241" s="275" t="s">
        <v>772</v>
      </c>
      <c r="H241" s="276" t="s">
        <v>1167</v>
      </c>
      <c r="I241" s="264" t="s">
        <v>773</v>
      </c>
      <c r="J241" s="265">
        <v>0.75</v>
      </c>
      <c r="K241" s="266">
        <f>SUM(N241:W241)</f>
        <v>27000</v>
      </c>
      <c r="L241" s="266">
        <f>K241*J241</f>
        <v>20250</v>
      </c>
      <c r="M241" s="266">
        <f>K241-L241</f>
        <v>6750</v>
      </c>
      <c r="N241" s="266"/>
      <c r="O241" s="266">
        <v>27000</v>
      </c>
      <c r="P241" s="266"/>
      <c r="Q241" s="266"/>
      <c r="R241" s="266"/>
      <c r="S241" s="266"/>
      <c r="T241" s="266"/>
      <c r="U241" s="266"/>
      <c r="V241" s="266"/>
      <c r="W241" s="266"/>
      <c r="X241" s="267"/>
      <c r="Y241" s="268"/>
    </row>
    <row r="242" spans="1:27" s="269" customFormat="1" outlineLevel="4" x14ac:dyDescent="0.2">
      <c r="A242" s="269" t="s">
        <v>564</v>
      </c>
      <c r="C242" s="260" t="s">
        <v>72</v>
      </c>
      <c r="D242" s="261"/>
      <c r="E242" s="267"/>
      <c r="F242" s="267"/>
      <c r="G242" s="275"/>
      <c r="H242" s="276"/>
      <c r="I242" s="264"/>
      <c r="J242" s="265"/>
      <c r="K242" s="266"/>
      <c r="L242" s="266"/>
      <c r="M242" s="266"/>
      <c r="N242" s="266"/>
      <c r="O242" s="266"/>
      <c r="P242" s="266"/>
      <c r="Q242" s="266"/>
      <c r="R242" s="266"/>
      <c r="S242" s="266"/>
      <c r="T242" s="266"/>
      <c r="U242" s="266"/>
      <c r="V242" s="266"/>
      <c r="W242" s="266"/>
      <c r="X242" s="267"/>
      <c r="Y242" s="268"/>
    </row>
    <row r="243" spans="1:27" ht="25.5" outlineLevel="3" x14ac:dyDescent="0.2">
      <c r="A243" s="1" t="s">
        <v>565</v>
      </c>
      <c r="B243" s="188" t="s">
        <v>77</v>
      </c>
      <c r="C243" s="14" t="s">
        <v>71</v>
      </c>
      <c r="D243" s="15" t="s">
        <v>73</v>
      </c>
      <c r="E243" s="15" t="s">
        <v>73</v>
      </c>
      <c r="F243" s="15" t="s">
        <v>73</v>
      </c>
      <c r="H243" s="127" t="s">
        <v>73</v>
      </c>
      <c r="I243" s="89"/>
      <c r="J243" s="59"/>
      <c r="K243" s="83"/>
      <c r="L243" s="83"/>
      <c r="M243" s="83"/>
      <c r="AA243" s="253"/>
    </row>
    <row r="244" spans="1:27" s="269" customFormat="1" ht="178.5" outlineLevel="4" x14ac:dyDescent="0.2">
      <c r="A244" s="260" t="s">
        <v>566</v>
      </c>
      <c r="B244" s="269" t="s">
        <v>77</v>
      </c>
      <c r="C244" s="260" t="s">
        <v>72</v>
      </c>
      <c r="D244" s="261" t="s">
        <v>109</v>
      </c>
      <c r="E244" s="283" t="s">
        <v>132</v>
      </c>
      <c r="F244" s="267" t="s">
        <v>294</v>
      </c>
      <c r="G244" s="275" t="s">
        <v>774</v>
      </c>
      <c r="H244" s="276" t="s">
        <v>1168</v>
      </c>
      <c r="I244" s="264" t="s">
        <v>216</v>
      </c>
      <c r="J244" s="265">
        <v>0.75</v>
      </c>
      <c r="K244" s="266">
        <f>SUM(N244:W244)</f>
        <v>6000</v>
      </c>
      <c r="L244" s="266">
        <f>K244*J244</f>
        <v>4500</v>
      </c>
      <c r="M244" s="266">
        <f>K244-L244</f>
        <v>1500</v>
      </c>
      <c r="N244" s="266"/>
      <c r="O244" s="266"/>
      <c r="P244" s="266">
        <v>500</v>
      </c>
      <c r="Q244" s="266">
        <v>1000</v>
      </c>
      <c r="R244" s="266">
        <v>1000</v>
      </c>
      <c r="S244" s="266">
        <v>1000</v>
      </c>
      <c r="T244" s="266">
        <v>1000</v>
      </c>
      <c r="U244" s="266">
        <v>1000</v>
      </c>
      <c r="V244" s="266">
        <v>500</v>
      </c>
      <c r="W244" s="266"/>
      <c r="X244" s="267"/>
      <c r="Y244" s="268"/>
    </row>
    <row r="245" spans="1:27" s="269" customFormat="1" outlineLevel="4" x14ac:dyDescent="0.2">
      <c r="A245" s="269" t="s">
        <v>567</v>
      </c>
      <c r="C245" s="260" t="s">
        <v>72</v>
      </c>
      <c r="D245" s="261"/>
      <c r="E245" s="267"/>
      <c r="F245" s="267"/>
      <c r="G245" s="275"/>
      <c r="H245" s="276"/>
      <c r="I245" s="264"/>
      <c r="J245" s="265"/>
      <c r="K245" s="266"/>
      <c r="L245" s="266"/>
      <c r="M245" s="266"/>
      <c r="N245" s="266"/>
      <c r="O245" s="266"/>
      <c r="P245" s="266"/>
      <c r="Q245" s="266"/>
      <c r="R245" s="266"/>
      <c r="S245" s="266"/>
      <c r="T245" s="266"/>
      <c r="U245" s="266"/>
      <c r="V245" s="266"/>
      <c r="W245" s="266"/>
      <c r="X245" s="267"/>
      <c r="Y245" s="268"/>
    </row>
    <row r="246" spans="1:27" ht="127.5" outlineLevel="3" x14ac:dyDescent="0.2">
      <c r="A246" s="1" t="s">
        <v>568</v>
      </c>
      <c r="B246" s="93" t="s">
        <v>259</v>
      </c>
      <c r="C246" s="14" t="s">
        <v>71</v>
      </c>
      <c r="D246" s="15" t="s">
        <v>73</v>
      </c>
      <c r="E246" s="15" t="s">
        <v>73</v>
      </c>
      <c r="F246" s="15" t="s">
        <v>73</v>
      </c>
      <c r="G246" s="148" t="s">
        <v>73</v>
      </c>
      <c r="H246" s="127" t="s">
        <v>73</v>
      </c>
      <c r="I246" s="89"/>
      <c r="J246" s="59"/>
    </row>
    <row r="247" spans="1:27" s="269" customFormat="1" ht="38.25" outlineLevel="4" x14ac:dyDescent="0.2">
      <c r="A247" s="260" t="s">
        <v>569</v>
      </c>
      <c r="B247" s="269" t="s">
        <v>44</v>
      </c>
      <c r="C247" s="260" t="s">
        <v>72</v>
      </c>
      <c r="D247" s="261" t="s">
        <v>133</v>
      </c>
      <c r="E247" s="267" t="s">
        <v>132</v>
      </c>
      <c r="F247" s="267" t="s">
        <v>73</v>
      </c>
      <c r="G247" s="275" t="s">
        <v>775</v>
      </c>
      <c r="H247" s="276" t="s">
        <v>1169</v>
      </c>
      <c r="I247" s="264" t="s">
        <v>776</v>
      </c>
      <c r="J247" s="265">
        <v>0.75</v>
      </c>
      <c r="K247" s="266">
        <f t="shared" ref="K247:K252" si="27">SUM(N247:W247)</f>
        <v>540000</v>
      </c>
      <c r="L247" s="266">
        <f t="shared" ref="L247:L252" si="28">K247*J247</f>
        <v>405000</v>
      </c>
      <c r="M247" s="266">
        <f t="shared" ref="M247:M252" si="29">K247-L247</f>
        <v>135000</v>
      </c>
      <c r="N247" s="266"/>
      <c r="O247" s="266"/>
      <c r="P247" s="266">
        <v>200000</v>
      </c>
      <c r="Q247" s="266"/>
      <c r="R247" s="266"/>
      <c r="S247" s="266">
        <v>340000</v>
      </c>
      <c r="T247" s="266"/>
      <c r="U247" s="266"/>
      <c r="V247" s="266"/>
      <c r="W247" s="266"/>
      <c r="X247" s="267"/>
      <c r="Y247" s="268"/>
    </row>
    <row r="248" spans="1:27" s="269" customFormat="1" ht="76.5" outlineLevel="4" x14ac:dyDescent="0.2">
      <c r="A248" s="260" t="s">
        <v>570</v>
      </c>
      <c r="B248" s="269" t="s">
        <v>43</v>
      </c>
      <c r="C248" s="260" t="s">
        <v>72</v>
      </c>
      <c r="D248" s="267" t="s">
        <v>110</v>
      </c>
      <c r="E248" s="267" t="s">
        <v>132</v>
      </c>
      <c r="F248" s="267" t="s">
        <v>73</v>
      </c>
      <c r="G248" s="275" t="s">
        <v>777</v>
      </c>
      <c r="H248" s="300" t="s">
        <v>73</v>
      </c>
      <c r="I248" s="267" t="s">
        <v>73</v>
      </c>
      <c r="J248" s="265">
        <v>0.75</v>
      </c>
      <c r="K248" s="266">
        <f t="shared" si="27"/>
        <v>300000</v>
      </c>
      <c r="L248" s="266">
        <f t="shared" si="28"/>
        <v>225000</v>
      </c>
      <c r="M248" s="266">
        <f t="shared" si="29"/>
        <v>75000</v>
      </c>
      <c r="N248" s="266"/>
      <c r="O248" s="266"/>
      <c r="P248" s="266">
        <v>20000</v>
      </c>
      <c r="Q248" s="266">
        <v>280000</v>
      </c>
      <c r="R248" s="266"/>
      <c r="S248" s="266"/>
      <c r="T248" s="266"/>
      <c r="U248" s="266"/>
      <c r="V248" s="266"/>
      <c r="W248" s="266"/>
      <c r="X248" s="267"/>
      <c r="Y248" s="268"/>
    </row>
    <row r="249" spans="1:27" s="269" customFormat="1" ht="51" outlineLevel="4" x14ac:dyDescent="0.2">
      <c r="A249" s="260" t="s">
        <v>571</v>
      </c>
      <c r="B249" s="269" t="s">
        <v>778</v>
      </c>
      <c r="C249" s="260" t="s">
        <v>72</v>
      </c>
      <c r="D249" s="267" t="s">
        <v>110</v>
      </c>
      <c r="E249" s="267" t="s">
        <v>132</v>
      </c>
      <c r="F249" s="267" t="s">
        <v>73</v>
      </c>
      <c r="G249" s="275" t="s">
        <v>779</v>
      </c>
      <c r="H249" s="276" t="s">
        <v>1168</v>
      </c>
      <c r="I249" s="264" t="s">
        <v>216</v>
      </c>
      <c r="J249" s="265">
        <v>0.75</v>
      </c>
      <c r="K249" s="266">
        <f t="shared" si="27"/>
        <v>20000</v>
      </c>
      <c r="L249" s="266">
        <f t="shared" si="28"/>
        <v>15000</v>
      </c>
      <c r="M249" s="266">
        <f t="shared" si="29"/>
        <v>5000</v>
      </c>
      <c r="N249" s="266"/>
      <c r="O249" s="266"/>
      <c r="P249" s="266"/>
      <c r="Q249" s="266">
        <v>10000</v>
      </c>
      <c r="R249" s="266">
        <v>10000</v>
      </c>
      <c r="S249" s="266"/>
      <c r="T249" s="266"/>
      <c r="U249" s="266"/>
      <c r="V249" s="266"/>
      <c r="W249" s="266"/>
      <c r="X249" s="267"/>
      <c r="Y249" s="268"/>
    </row>
    <row r="250" spans="1:27" s="269" customFormat="1" ht="153" outlineLevel="4" x14ac:dyDescent="0.2">
      <c r="A250" s="260" t="s">
        <v>572</v>
      </c>
      <c r="B250" s="269" t="s">
        <v>780</v>
      </c>
      <c r="C250" s="260" t="s">
        <v>72</v>
      </c>
      <c r="D250" s="267" t="s">
        <v>110</v>
      </c>
      <c r="E250" s="267" t="s">
        <v>132</v>
      </c>
      <c r="F250" s="267" t="s">
        <v>73</v>
      </c>
      <c r="G250" s="275" t="s">
        <v>782</v>
      </c>
      <c r="H250" s="276" t="s">
        <v>1170</v>
      </c>
      <c r="I250" s="264" t="s">
        <v>216</v>
      </c>
      <c r="J250" s="265">
        <v>0.75</v>
      </c>
      <c r="K250" s="266">
        <f t="shared" si="27"/>
        <v>400000</v>
      </c>
      <c r="L250" s="266">
        <f t="shared" si="28"/>
        <v>300000</v>
      </c>
      <c r="M250" s="266">
        <f t="shared" si="29"/>
        <v>100000</v>
      </c>
      <c r="N250" s="266"/>
      <c r="O250" s="266"/>
      <c r="P250" s="266"/>
      <c r="Q250" s="266"/>
      <c r="R250" s="266">
        <v>400000</v>
      </c>
      <c r="S250" s="266"/>
      <c r="T250" s="266"/>
      <c r="U250" s="266"/>
      <c r="V250" s="266"/>
      <c r="W250" s="266"/>
      <c r="X250" s="267"/>
      <c r="Y250" s="268"/>
    </row>
    <row r="251" spans="1:27" s="269" customFormat="1" ht="25.5" outlineLevel="4" x14ac:dyDescent="0.2">
      <c r="A251" s="260" t="s">
        <v>573</v>
      </c>
      <c r="B251" s="269" t="s">
        <v>42</v>
      </c>
      <c r="C251" s="260" t="s">
        <v>72</v>
      </c>
      <c r="D251" s="267" t="s">
        <v>110</v>
      </c>
      <c r="E251" s="267" t="s">
        <v>132</v>
      </c>
      <c r="F251" s="267" t="s">
        <v>73</v>
      </c>
      <c r="G251" s="275" t="s">
        <v>41</v>
      </c>
      <c r="H251" s="276" t="s">
        <v>1171</v>
      </c>
      <c r="I251" s="264" t="s">
        <v>217</v>
      </c>
      <c r="J251" s="265">
        <v>0.75</v>
      </c>
      <c r="K251" s="266">
        <f t="shared" si="27"/>
        <v>105000</v>
      </c>
      <c r="L251" s="266">
        <f t="shared" si="28"/>
        <v>78750</v>
      </c>
      <c r="M251" s="266">
        <f t="shared" si="29"/>
        <v>26250</v>
      </c>
      <c r="N251" s="266"/>
      <c r="O251" s="266"/>
      <c r="P251" s="266">
        <v>21000</v>
      </c>
      <c r="Q251" s="266">
        <v>21000</v>
      </c>
      <c r="R251" s="266">
        <v>21000</v>
      </c>
      <c r="S251" s="266">
        <v>21000</v>
      </c>
      <c r="T251" s="266">
        <v>21000</v>
      </c>
      <c r="U251" s="266"/>
      <c r="V251" s="266"/>
      <c r="W251" s="266"/>
      <c r="X251" s="267"/>
      <c r="Y251" s="268"/>
    </row>
    <row r="252" spans="1:27" s="260" customFormat="1" ht="63.75" outlineLevel="4" x14ac:dyDescent="0.2">
      <c r="A252" s="260" t="s">
        <v>574</v>
      </c>
      <c r="B252" s="260" t="s">
        <v>1567</v>
      </c>
      <c r="C252" s="260" t="s">
        <v>72</v>
      </c>
      <c r="D252" s="261" t="s">
        <v>133</v>
      </c>
      <c r="E252" s="261" t="s">
        <v>132</v>
      </c>
      <c r="F252" s="261" t="s">
        <v>73</v>
      </c>
      <c r="G252" s="262" t="s">
        <v>40</v>
      </c>
      <c r="H252" s="263" t="s">
        <v>1172</v>
      </c>
      <c r="I252" s="264" t="s">
        <v>783</v>
      </c>
      <c r="J252" s="271">
        <v>0.75</v>
      </c>
      <c r="K252" s="272">
        <f t="shared" si="27"/>
        <v>154000</v>
      </c>
      <c r="L252" s="272">
        <f t="shared" si="28"/>
        <v>115500</v>
      </c>
      <c r="M252" s="272">
        <f t="shared" si="29"/>
        <v>38500</v>
      </c>
      <c r="N252" s="272"/>
      <c r="P252" s="272"/>
      <c r="Q252" s="272">
        <v>154000</v>
      </c>
      <c r="R252" s="272"/>
      <c r="S252" s="272"/>
      <c r="T252" s="272"/>
      <c r="U252" s="272"/>
      <c r="V252" s="272"/>
      <c r="W252" s="272"/>
      <c r="X252" s="261"/>
      <c r="Y252" s="273"/>
    </row>
    <row r="253" spans="1:27" s="84" customFormat="1" outlineLevel="4" x14ac:dyDescent="0.2">
      <c r="A253" s="84" t="s">
        <v>575</v>
      </c>
      <c r="D253" s="85"/>
      <c r="E253" s="85"/>
      <c r="F253" s="85"/>
      <c r="G253" s="101"/>
      <c r="H253" s="134"/>
      <c r="I253" s="90"/>
      <c r="J253" s="86"/>
      <c r="K253" s="87"/>
      <c r="L253" s="87"/>
      <c r="M253" s="87"/>
      <c r="N253" s="87"/>
      <c r="P253" s="87"/>
      <c r="Q253" s="87"/>
      <c r="R253" s="87"/>
      <c r="S253" s="87"/>
      <c r="T253" s="87"/>
      <c r="U253" s="87"/>
      <c r="V253" s="87"/>
      <c r="W253" s="87"/>
      <c r="X253" s="85"/>
      <c r="Y253" s="161"/>
      <c r="AA253" s="195"/>
    </row>
    <row r="254" spans="1:27" s="28" customFormat="1" ht="76.5" outlineLevel="2" x14ac:dyDescent="0.2">
      <c r="A254" s="28" t="s">
        <v>576</v>
      </c>
      <c r="B254" s="28" t="s">
        <v>426</v>
      </c>
      <c r="C254" s="28" t="s">
        <v>70</v>
      </c>
      <c r="D254" s="29" t="s">
        <v>73</v>
      </c>
      <c r="E254" s="29" t="s">
        <v>73</v>
      </c>
      <c r="F254" s="29" t="s">
        <v>73</v>
      </c>
      <c r="G254" s="153" t="s">
        <v>815</v>
      </c>
      <c r="H254" s="133" t="s">
        <v>73</v>
      </c>
      <c r="I254" s="31"/>
      <c r="J254" s="62">
        <v>0.75</v>
      </c>
      <c r="K254" s="30">
        <v>2690256</v>
      </c>
      <c r="L254" s="30">
        <f>K254*J254</f>
        <v>2017692</v>
      </c>
      <c r="M254" s="30">
        <f>K254-L254</f>
        <v>672564</v>
      </c>
      <c r="N254" s="105">
        <f>SUM(N255:N268)</f>
        <v>0</v>
      </c>
      <c r="O254" s="105">
        <f t="shared" ref="O254:W254" si="30">SUM(O255:O268)</f>
        <v>20000</v>
      </c>
      <c r="P254" s="105">
        <f t="shared" si="30"/>
        <v>260000</v>
      </c>
      <c r="Q254" s="105">
        <f t="shared" si="30"/>
        <v>870000</v>
      </c>
      <c r="R254" s="105">
        <f t="shared" si="30"/>
        <v>20000</v>
      </c>
      <c r="S254" s="105">
        <f t="shared" si="30"/>
        <v>810000</v>
      </c>
      <c r="T254" s="105">
        <f t="shared" si="30"/>
        <v>720000</v>
      </c>
      <c r="U254" s="105">
        <f t="shared" si="30"/>
        <v>0</v>
      </c>
      <c r="V254" s="105">
        <f t="shared" si="30"/>
        <v>0</v>
      </c>
      <c r="W254" s="105">
        <f t="shared" si="30"/>
        <v>0</v>
      </c>
      <c r="X254" s="29"/>
      <c r="Y254" s="208"/>
      <c r="AA254" s="252"/>
    </row>
    <row r="255" spans="1:27" s="14" customFormat="1" ht="25.5" outlineLevel="3" x14ac:dyDescent="0.2">
      <c r="A255" s="14" t="s">
        <v>577</v>
      </c>
      <c r="B255" s="95" t="s">
        <v>39</v>
      </c>
      <c r="C255" s="14" t="s">
        <v>71</v>
      </c>
      <c r="D255" s="15" t="s">
        <v>73</v>
      </c>
      <c r="E255" s="15" t="s">
        <v>73</v>
      </c>
      <c r="F255" s="15" t="s">
        <v>73</v>
      </c>
      <c r="G255" s="162" t="s">
        <v>73</v>
      </c>
      <c r="H255" s="127" t="s">
        <v>73</v>
      </c>
      <c r="I255" s="89"/>
      <c r="J255" s="59"/>
      <c r="K255" s="230">
        <f>SUM(K256:K268)</f>
        <v>2700000</v>
      </c>
      <c r="L255" s="230">
        <f>SUM(L256:L268)</f>
        <v>2025000</v>
      </c>
      <c r="M255" s="230">
        <f>SUM(M256:M268)</f>
        <v>675000</v>
      </c>
      <c r="N255" s="35"/>
      <c r="O255" s="34"/>
      <c r="P255" s="35" t="s">
        <v>326</v>
      </c>
      <c r="Q255" s="34" t="s">
        <v>327</v>
      </c>
      <c r="R255" s="34" t="s">
        <v>327</v>
      </c>
      <c r="S255" s="34" t="s">
        <v>327</v>
      </c>
      <c r="T255" s="35" t="s">
        <v>328</v>
      </c>
      <c r="U255" s="35"/>
      <c r="V255" s="35"/>
      <c r="W255" s="34"/>
      <c r="X255" s="15"/>
      <c r="Y255" s="148"/>
      <c r="AA255" s="194"/>
    </row>
    <row r="256" spans="1:27" s="260" customFormat="1" ht="102" outlineLevel="4" x14ac:dyDescent="0.2">
      <c r="A256" s="260" t="s">
        <v>578</v>
      </c>
      <c r="B256" s="260" t="s">
        <v>38</v>
      </c>
      <c r="C256" s="260" t="s">
        <v>72</v>
      </c>
      <c r="D256" s="261" t="s">
        <v>110</v>
      </c>
      <c r="E256" s="267" t="s">
        <v>132</v>
      </c>
      <c r="F256" s="261" t="s">
        <v>73</v>
      </c>
      <c r="G256" s="262" t="s">
        <v>789</v>
      </c>
      <c r="H256" s="263" t="s">
        <v>1174</v>
      </c>
      <c r="I256" s="270" t="s">
        <v>790</v>
      </c>
      <c r="J256" s="271">
        <v>0.75</v>
      </c>
      <c r="K256" s="272">
        <f>SUM(N256:W256)</f>
        <v>160000</v>
      </c>
      <c r="L256" s="272">
        <f>K256*J256</f>
        <v>120000</v>
      </c>
      <c r="M256" s="272">
        <f>K256-L256</f>
        <v>40000</v>
      </c>
      <c r="N256" s="272"/>
      <c r="O256" s="272">
        <v>20000</v>
      </c>
      <c r="P256" s="272">
        <v>60000</v>
      </c>
      <c r="Q256" s="272">
        <v>60000</v>
      </c>
      <c r="R256" s="272">
        <v>20000</v>
      </c>
      <c r="S256" s="272"/>
      <c r="T256" s="272"/>
      <c r="U256" s="272"/>
      <c r="V256" s="272"/>
      <c r="W256" s="272"/>
      <c r="X256" s="261"/>
      <c r="Y256" s="273"/>
    </row>
    <row r="257" spans="1:27" s="260" customFormat="1" ht="51" outlineLevel="4" x14ac:dyDescent="0.2">
      <c r="A257" s="260" t="s">
        <v>579</v>
      </c>
      <c r="B257" s="260" t="s">
        <v>791</v>
      </c>
      <c r="C257" s="260" t="s">
        <v>72</v>
      </c>
      <c r="D257" s="261" t="s">
        <v>133</v>
      </c>
      <c r="E257" s="267" t="s">
        <v>132</v>
      </c>
      <c r="F257" s="261" t="s">
        <v>73</v>
      </c>
      <c r="G257" s="262" t="s">
        <v>37</v>
      </c>
      <c r="H257" s="263" t="s">
        <v>1595</v>
      </c>
      <c r="I257" s="270" t="s">
        <v>274</v>
      </c>
      <c r="J257" s="271">
        <v>0.75</v>
      </c>
      <c r="K257" s="272">
        <f>SUM(N257:W257)</f>
        <v>2160000</v>
      </c>
      <c r="L257" s="272">
        <f>K257*J257</f>
        <v>1620000</v>
      </c>
      <c r="M257" s="272">
        <f>K257-L257</f>
        <v>540000</v>
      </c>
      <c r="N257" s="272"/>
      <c r="O257" s="272"/>
      <c r="Q257" s="272">
        <v>720000</v>
      </c>
      <c r="R257" s="272"/>
      <c r="S257" s="272">
        <v>720000</v>
      </c>
      <c r="T257" s="272">
        <v>720000</v>
      </c>
      <c r="U257" s="272"/>
      <c r="V257" s="272"/>
      <c r="W257" s="272"/>
      <c r="X257" s="261"/>
      <c r="Y257" s="273"/>
    </row>
    <row r="258" spans="1:27" s="260" customFormat="1" ht="25.5" outlineLevel="4" x14ac:dyDescent="0.2">
      <c r="A258" s="260" t="s">
        <v>580</v>
      </c>
      <c r="B258" s="260" t="s">
        <v>1568</v>
      </c>
      <c r="C258" s="260" t="s">
        <v>72</v>
      </c>
      <c r="D258" s="261" t="s">
        <v>133</v>
      </c>
      <c r="E258" s="267" t="s">
        <v>132</v>
      </c>
      <c r="F258" s="261" t="s">
        <v>73</v>
      </c>
      <c r="G258" s="262" t="s">
        <v>1569</v>
      </c>
      <c r="H258" s="263" t="s">
        <v>1175</v>
      </c>
      <c r="I258" s="270" t="s">
        <v>792</v>
      </c>
      <c r="J258" s="271">
        <v>0.75</v>
      </c>
      <c r="K258" s="272">
        <f>SUM(N258:W258)</f>
        <v>200000</v>
      </c>
      <c r="L258" s="272">
        <f>K258*J258</f>
        <v>150000</v>
      </c>
      <c r="M258" s="272">
        <f>K258-L258</f>
        <v>50000</v>
      </c>
      <c r="N258" s="272"/>
      <c r="P258" s="272">
        <v>200000</v>
      </c>
      <c r="Q258" s="272"/>
      <c r="R258" s="272"/>
      <c r="S258" s="272"/>
      <c r="T258" s="272"/>
      <c r="U258" s="272"/>
      <c r="V258" s="272"/>
      <c r="W258" s="272"/>
      <c r="X258" s="261"/>
      <c r="Y258" s="273"/>
    </row>
    <row r="259" spans="1:27" s="260" customFormat="1" outlineLevel="4" x14ac:dyDescent="0.2">
      <c r="A259" s="260" t="s">
        <v>581</v>
      </c>
      <c r="C259" s="260" t="s">
        <v>72</v>
      </c>
      <c r="D259" s="261"/>
      <c r="E259" s="261"/>
      <c r="F259" s="261"/>
      <c r="G259" s="262"/>
      <c r="H259" s="263"/>
      <c r="I259" s="270"/>
      <c r="J259" s="271"/>
      <c r="K259" s="272"/>
      <c r="L259" s="272"/>
      <c r="M259" s="272"/>
      <c r="N259" s="272"/>
      <c r="O259" s="272"/>
      <c r="P259" s="272"/>
      <c r="Q259" s="272"/>
      <c r="R259" s="272"/>
      <c r="S259" s="272"/>
      <c r="T259" s="272"/>
      <c r="U259" s="272"/>
      <c r="V259" s="272"/>
      <c r="W259" s="272"/>
      <c r="X259" s="261"/>
      <c r="Y259" s="273"/>
    </row>
    <row r="260" spans="1:27" s="14" customFormat="1" ht="38.25" outlineLevel="3" x14ac:dyDescent="0.2">
      <c r="A260" s="14" t="s">
        <v>582</v>
      </c>
      <c r="B260" s="95" t="s">
        <v>36</v>
      </c>
      <c r="C260" s="14" t="s">
        <v>71</v>
      </c>
      <c r="D260" s="15" t="s">
        <v>73</v>
      </c>
      <c r="E260" s="15" t="s">
        <v>73</v>
      </c>
      <c r="F260" s="15" t="s">
        <v>73</v>
      </c>
      <c r="G260" s="148" t="s">
        <v>73</v>
      </c>
      <c r="H260" s="127" t="s">
        <v>73</v>
      </c>
      <c r="I260" s="89"/>
      <c r="J260" s="59"/>
      <c r="K260" s="34"/>
      <c r="L260" s="34"/>
      <c r="M260" s="34"/>
      <c r="N260" s="35"/>
      <c r="O260" s="35" t="s">
        <v>326</v>
      </c>
      <c r="P260" s="34" t="s">
        <v>327</v>
      </c>
      <c r="Q260" s="34" t="s">
        <v>327</v>
      </c>
      <c r="R260" s="34" t="s">
        <v>327</v>
      </c>
      <c r="S260" s="35" t="s">
        <v>328</v>
      </c>
      <c r="T260" s="34"/>
      <c r="U260" s="35"/>
      <c r="V260" s="35"/>
      <c r="W260" s="34"/>
      <c r="X260" s="15"/>
      <c r="Y260" s="148"/>
      <c r="AA260" s="194"/>
    </row>
    <row r="261" spans="1:27" s="260" customFormat="1" ht="63.75" outlineLevel="4" x14ac:dyDescent="0.2">
      <c r="A261" s="260" t="s">
        <v>583</v>
      </c>
      <c r="B261" s="260" t="s">
        <v>34</v>
      </c>
      <c r="C261" s="260" t="s">
        <v>72</v>
      </c>
      <c r="D261" s="261" t="s">
        <v>133</v>
      </c>
      <c r="E261" s="267" t="s">
        <v>132</v>
      </c>
      <c r="F261" s="261" t="s">
        <v>73</v>
      </c>
      <c r="G261" s="262" t="s">
        <v>35</v>
      </c>
      <c r="H261" s="263" t="s">
        <v>1173</v>
      </c>
      <c r="I261" s="270" t="s">
        <v>793</v>
      </c>
      <c r="J261" s="271">
        <v>0.75</v>
      </c>
      <c r="K261" s="272">
        <f>SUM(N261:W261)</f>
        <v>180000</v>
      </c>
      <c r="L261" s="272">
        <f>K261*J261</f>
        <v>135000</v>
      </c>
      <c r="M261" s="272">
        <f>K261-L261</f>
        <v>45000</v>
      </c>
      <c r="N261" s="272"/>
      <c r="P261" s="272"/>
      <c r="Q261" s="272">
        <v>90000</v>
      </c>
      <c r="R261" s="272"/>
      <c r="S261" s="272">
        <v>90000</v>
      </c>
      <c r="T261" s="272"/>
      <c r="U261" s="272"/>
      <c r="V261" s="272"/>
      <c r="W261" s="272"/>
      <c r="X261" s="261"/>
      <c r="Y261" s="273"/>
    </row>
    <row r="262" spans="1:27" s="260" customFormat="1" outlineLevel="4" x14ac:dyDescent="0.2">
      <c r="A262" s="260" t="s">
        <v>584</v>
      </c>
      <c r="C262" s="260" t="s">
        <v>72</v>
      </c>
      <c r="D262" s="261"/>
      <c r="E262" s="261"/>
      <c r="F262" s="261"/>
      <c r="G262" s="262"/>
      <c r="H262" s="263"/>
      <c r="I262" s="270"/>
      <c r="J262" s="271"/>
      <c r="K262" s="272"/>
      <c r="L262" s="272"/>
      <c r="M262" s="272"/>
      <c r="N262" s="272"/>
      <c r="O262" s="272"/>
      <c r="P262" s="272"/>
      <c r="Q262" s="272"/>
      <c r="R262" s="272"/>
      <c r="S262" s="272"/>
      <c r="T262" s="272"/>
      <c r="U262" s="272"/>
      <c r="V262" s="272"/>
      <c r="W262" s="272"/>
      <c r="X262" s="261"/>
      <c r="Y262" s="273"/>
    </row>
    <row r="263" spans="1:27" s="14" customFormat="1" ht="25.5" outlineLevel="3" x14ac:dyDescent="0.2">
      <c r="A263" s="14" t="s">
        <v>585</v>
      </c>
      <c r="B263" s="95" t="s">
        <v>33</v>
      </c>
      <c r="C263" s="14" t="s">
        <v>71</v>
      </c>
      <c r="D263" s="15" t="s">
        <v>73</v>
      </c>
      <c r="E263" s="15" t="s">
        <v>73</v>
      </c>
      <c r="F263" s="15" t="s">
        <v>73</v>
      </c>
      <c r="G263" s="159" t="s">
        <v>390</v>
      </c>
      <c r="H263" s="127" t="s">
        <v>73</v>
      </c>
      <c r="I263" s="89"/>
      <c r="J263" s="59"/>
      <c r="K263" s="34"/>
      <c r="L263" s="34"/>
      <c r="M263" s="34"/>
      <c r="N263" s="35"/>
      <c r="O263" s="34"/>
      <c r="P263" s="34"/>
      <c r="Q263" s="34"/>
      <c r="R263" s="34"/>
      <c r="S263" s="34"/>
      <c r="T263" s="34"/>
      <c r="U263" s="35"/>
      <c r="V263" s="35"/>
      <c r="W263" s="34"/>
      <c r="X263" s="15"/>
      <c r="Y263" s="148"/>
      <c r="AA263" s="254"/>
    </row>
    <row r="264" spans="1:27" s="260" customFormat="1" outlineLevel="4" x14ac:dyDescent="0.2">
      <c r="A264" s="260" t="s">
        <v>586</v>
      </c>
      <c r="C264" s="260" t="s">
        <v>72</v>
      </c>
      <c r="D264" s="261"/>
      <c r="E264" s="261"/>
      <c r="F264" s="261"/>
      <c r="G264" s="262"/>
      <c r="H264" s="263"/>
      <c r="I264" s="270"/>
      <c r="J264" s="271"/>
      <c r="K264" s="272"/>
      <c r="L264" s="272"/>
      <c r="M264" s="272"/>
      <c r="N264" s="272"/>
      <c r="O264" s="272"/>
      <c r="P264" s="272"/>
      <c r="Q264" s="272"/>
      <c r="R264" s="272"/>
      <c r="S264" s="272"/>
      <c r="T264" s="272"/>
      <c r="U264" s="272"/>
      <c r="V264" s="272"/>
      <c r="W264" s="272"/>
      <c r="X264" s="261"/>
      <c r="Y264" s="273"/>
    </row>
    <row r="265" spans="1:27" s="260" customFormat="1" outlineLevel="4" x14ac:dyDescent="0.2">
      <c r="A265" s="260" t="s">
        <v>587</v>
      </c>
      <c r="C265" s="260" t="s">
        <v>72</v>
      </c>
      <c r="D265" s="261"/>
      <c r="E265" s="261"/>
      <c r="F265" s="261"/>
      <c r="G265" s="262"/>
      <c r="H265" s="263"/>
      <c r="I265" s="270"/>
      <c r="J265" s="271"/>
      <c r="K265" s="272"/>
      <c r="L265" s="272"/>
      <c r="M265" s="272"/>
      <c r="N265" s="272"/>
      <c r="O265" s="272"/>
      <c r="P265" s="272"/>
      <c r="Q265" s="272"/>
      <c r="R265" s="272"/>
      <c r="S265" s="272"/>
      <c r="T265" s="272"/>
      <c r="U265" s="272"/>
      <c r="V265" s="272"/>
      <c r="W265" s="272"/>
      <c r="X265" s="261"/>
      <c r="Y265" s="273"/>
    </row>
    <row r="266" spans="1:27" s="14" customFormat="1" ht="25.5" outlineLevel="3" x14ac:dyDescent="0.2">
      <c r="A266" s="14" t="s">
        <v>588</v>
      </c>
      <c r="B266" s="95" t="s">
        <v>794</v>
      </c>
      <c r="C266" s="14" t="s">
        <v>71</v>
      </c>
      <c r="D266" s="15" t="s">
        <v>73</v>
      </c>
      <c r="E266" s="15" t="s">
        <v>73</v>
      </c>
      <c r="F266" s="15" t="s">
        <v>73</v>
      </c>
      <c r="G266" s="156" t="s">
        <v>391</v>
      </c>
      <c r="H266" s="127" t="s">
        <v>73</v>
      </c>
      <c r="I266" s="89"/>
      <c r="J266" s="59"/>
      <c r="K266" s="34"/>
      <c r="L266" s="34"/>
      <c r="M266" s="34"/>
      <c r="N266" s="35"/>
      <c r="O266" s="34"/>
      <c r="P266" s="34"/>
      <c r="Q266" s="35" t="s">
        <v>326</v>
      </c>
      <c r="R266" s="34" t="s">
        <v>327</v>
      </c>
      <c r="S266" s="34" t="s">
        <v>327</v>
      </c>
      <c r="T266" s="34" t="s">
        <v>327</v>
      </c>
      <c r="U266" s="35" t="s">
        <v>327</v>
      </c>
      <c r="V266" s="35" t="s">
        <v>327</v>
      </c>
      <c r="W266" s="35" t="s">
        <v>328</v>
      </c>
      <c r="X266" s="15"/>
      <c r="Y266" s="148"/>
      <c r="AA266" s="194"/>
    </row>
    <row r="267" spans="1:27" s="260" customFormat="1" outlineLevel="4" x14ac:dyDescent="0.2">
      <c r="A267" s="260" t="s">
        <v>589</v>
      </c>
      <c r="C267" s="260" t="s">
        <v>72</v>
      </c>
      <c r="D267" s="261"/>
      <c r="E267" s="261"/>
      <c r="F267" s="261"/>
      <c r="G267" s="262"/>
      <c r="H267" s="263"/>
      <c r="I267" s="270"/>
      <c r="J267" s="271"/>
      <c r="K267" s="272"/>
      <c r="L267" s="272"/>
      <c r="M267" s="272"/>
      <c r="N267" s="272"/>
      <c r="O267" s="272"/>
      <c r="P267" s="272"/>
      <c r="Q267" s="272"/>
      <c r="R267" s="272"/>
      <c r="S267" s="272"/>
      <c r="T267" s="272"/>
      <c r="U267" s="272"/>
      <c r="V267" s="272"/>
      <c r="W267" s="272"/>
      <c r="X267" s="261"/>
      <c r="Y267" s="273"/>
    </row>
    <row r="268" spans="1:27" s="260" customFormat="1" outlineLevel="4" x14ac:dyDescent="0.2">
      <c r="A268" s="260" t="s">
        <v>590</v>
      </c>
      <c r="C268" s="260" t="s">
        <v>72</v>
      </c>
      <c r="D268" s="261"/>
      <c r="E268" s="261"/>
      <c r="F268" s="261"/>
      <c r="G268" s="262"/>
      <c r="H268" s="263"/>
      <c r="I268" s="270"/>
      <c r="J268" s="271"/>
      <c r="K268" s="272"/>
      <c r="L268" s="272"/>
      <c r="M268" s="272"/>
      <c r="N268" s="272"/>
      <c r="O268" s="272"/>
      <c r="P268" s="272"/>
      <c r="Q268" s="272"/>
      <c r="R268" s="272"/>
      <c r="S268" s="272"/>
      <c r="T268" s="272"/>
      <c r="U268" s="272"/>
      <c r="V268" s="272"/>
      <c r="W268" s="272"/>
      <c r="X268" s="261"/>
      <c r="Y268" s="273"/>
    </row>
    <row r="269" spans="1:27" s="28" customFormat="1" ht="89.25" outlineLevel="2" x14ac:dyDescent="0.2">
      <c r="A269" s="28" t="s">
        <v>591</v>
      </c>
      <c r="B269" s="28" t="s">
        <v>420</v>
      </c>
      <c r="C269" s="28" t="s">
        <v>70</v>
      </c>
      <c r="D269" s="29" t="s">
        <v>73</v>
      </c>
      <c r="E269" s="29" t="s">
        <v>73</v>
      </c>
      <c r="F269" s="29" t="s">
        <v>73</v>
      </c>
      <c r="G269" s="153" t="s">
        <v>795</v>
      </c>
      <c r="H269" s="133" t="s">
        <v>73</v>
      </c>
      <c r="I269" s="31"/>
      <c r="J269" s="62">
        <v>0.75</v>
      </c>
      <c r="K269" s="30">
        <v>4840630.666666666</v>
      </c>
      <c r="L269" s="30">
        <f>K269*J269</f>
        <v>3630472.9999999995</v>
      </c>
      <c r="M269" s="30">
        <f>K269-L269</f>
        <v>1210157.6666666665</v>
      </c>
      <c r="N269" s="105">
        <f t="shared" ref="N269:W269" si="31">SUM(N270:N288)</f>
        <v>0</v>
      </c>
      <c r="O269" s="105">
        <f t="shared" si="31"/>
        <v>339300</v>
      </c>
      <c r="P269" s="105">
        <f t="shared" si="31"/>
        <v>1161000</v>
      </c>
      <c r="Q269" s="105">
        <f t="shared" si="31"/>
        <v>1285300</v>
      </c>
      <c r="R269" s="105">
        <f t="shared" si="31"/>
        <v>720000</v>
      </c>
      <c r="S269" s="105">
        <f t="shared" si="31"/>
        <v>1147300</v>
      </c>
      <c r="T269" s="105">
        <f t="shared" si="31"/>
        <v>10000</v>
      </c>
      <c r="U269" s="105">
        <f t="shared" si="31"/>
        <v>0</v>
      </c>
      <c r="V269" s="105">
        <f t="shared" si="31"/>
        <v>0</v>
      </c>
      <c r="W269" s="105">
        <f t="shared" si="31"/>
        <v>0</v>
      </c>
      <c r="X269" s="29"/>
      <c r="Y269" s="208"/>
      <c r="AA269" s="252"/>
    </row>
    <row r="270" spans="1:27" s="14" customFormat="1" ht="38.25" outlineLevel="3" x14ac:dyDescent="0.2">
      <c r="A270" s="14" t="s">
        <v>592</v>
      </c>
      <c r="B270" s="95" t="s">
        <v>796</v>
      </c>
      <c r="C270" s="14" t="s">
        <v>71</v>
      </c>
      <c r="D270" s="15" t="s">
        <v>73</v>
      </c>
      <c r="E270" s="15" t="s">
        <v>73</v>
      </c>
      <c r="F270" s="15" t="s">
        <v>73</v>
      </c>
      <c r="G270" s="162" t="s">
        <v>73</v>
      </c>
      <c r="H270" s="127" t="s">
        <v>73</v>
      </c>
      <c r="I270" s="89"/>
      <c r="J270" s="59"/>
      <c r="K270" s="230">
        <f>SUM(K271:K288)</f>
        <v>4662900</v>
      </c>
      <c r="L270" s="230">
        <f>SUM(L271:L288)</f>
        <v>3497175</v>
      </c>
      <c r="M270" s="230">
        <f>SUM(M271:M288)</f>
        <v>1165725</v>
      </c>
      <c r="N270" s="35" t="s">
        <v>326</v>
      </c>
      <c r="O270" s="34" t="s">
        <v>327</v>
      </c>
      <c r="P270" s="34" t="s">
        <v>327</v>
      </c>
      <c r="Q270" s="34" t="s">
        <v>327</v>
      </c>
      <c r="R270" s="35" t="s">
        <v>328</v>
      </c>
      <c r="S270" s="34"/>
      <c r="T270" s="34"/>
      <c r="U270" s="35"/>
      <c r="V270" s="35"/>
      <c r="W270" s="34"/>
      <c r="X270" s="15"/>
      <c r="Y270" s="148"/>
      <c r="AA270" s="194"/>
    </row>
    <row r="271" spans="1:27" s="260" customFormat="1" ht="102" outlineLevel="4" x14ac:dyDescent="0.2">
      <c r="A271" s="260" t="s">
        <v>593</v>
      </c>
      <c r="B271" s="260" t="s">
        <v>1044</v>
      </c>
      <c r="C271" s="260" t="s">
        <v>72</v>
      </c>
      <c r="D271" s="261" t="s">
        <v>131</v>
      </c>
      <c r="E271" s="261" t="s">
        <v>132</v>
      </c>
      <c r="F271" s="261" t="s">
        <v>73</v>
      </c>
      <c r="G271" s="262" t="s">
        <v>445</v>
      </c>
      <c r="H271" s="263" t="s">
        <v>1177</v>
      </c>
      <c r="I271" s="270" t="s">
        <v>473</v>
      </c>
      <c r="J271" s="271">
        <v>0.75</v>
      </c>
      <c r="K271" s="272">
        <f>SUM(N271:W271)</f>
        <v>1600000</v>
      </c>
      <c r="L271" s="272">
        <f>K271*J271</f>
        <v>1200000</v>
      </c>
      <c r="M271" s="272">
        <f>K271-L271</f>
        <v>400000</v>
      </c>
      <c r="N271" s="272"/>
      <c r="O271" s="272">
        <v>22000</v>
      </c>
      <c r="P271" s="272">
        <v>778000</v>
      </c>
      <c r="Q271" s="272">
        <v>800000</v>
      </c>
      <c r="R271" s="272"/>
      <c r="S271" s="272"/>
      <c r="T271" s="272"/>
      <c r="U271" s="272"/>
      <c r="V271" s="272"/>
      <c r="W271" s="272"/>
      <c r="X271" s="283" t="s">
        <v>294</v>
      </c>
      <c r="Y271" s="273">
        <v>28</v>
      </c>
      <c r="Z271" s="281">
        <v>42279</v>
      </c>
    </row>
    <row r="272" spans="1:27" s="260" customFormat="1" outlineLevel="4" x14ac:dyDescent="0.2">
      <c r="A272" s="260" t="s">
        <v>594</v>
      </c>
      <c r="C272" s="260" t="s">
        <v>72</v>
      </c>
      <c r="D272" s="261" t="s">
        <v>131</v>
      </c>
      <c r="E272" s="261"/>
      <c r="F272" s="261"/>
      <c r="G272" s="262"/>
      <c r="H272" s="263"/>
      <c r="I272" s="270"/>
      <c r="J272" s="271"/>
      <c r="K272" s="272"/>
      <c r="L272" s="272"/>
      <c r="M272" s="272"/>
      <c r="N272" s="272"/>
      <c r="O272" s="272"/>
      <c r="P272" s="272"/>
      <c r="Q272" s="272"/>
      <c r="R272" s="272"/>
      <c r="S272" s="272"/>
      <c r="T272" s="272"/>
      <c r="U272" s="272"/>
      <c r="V272" s="272"/>
      <c r="W272" s="272"/>
      <c r="X272" s="261"/>
      <c r="Y272" s="273"/>
    </row>
    <row r="273" spans="1:27" s="14" customFormat="1" ht="38.25" outlineLevel="3" x14ac:dyDescent="0.2">
      <c r="A273" s="14" t="s">
        <v>595</v>
      </c>
      <c r="B273" s="95" t="s">
        <v>797</v>
      </c>
      <c r="C273" s="14" t="s">
        <v>71</v>
      </c>
      <c r="D273" s="15" t="s">
        <v>73</v>
      </c>
      <c r="E273" s="15" t="s">
        <v>73</v>
      </c>
      <c r="F273" s="15" t="s">
        <v>73</v>
      </c>
      <c r="G273" s="148" t="s">
        <v>73</v>
      </c>
      <c r="H273" s="127" t="s">
        <v>73</v>
      </c>
      <c r="I273" s="89"/>
      <c r="J273" s="59"/>
      <c r="K273" s="34"/>
      <c r="L273" s="34"/>
      <c r="M273" s="34"/>
      <c r="N273" s="35" t="s">
        <v>326</v>
      </c>
      <c r="O273" s="34" t="s">
        <v>327</v>
      </c>
      <c r="P273" s="34" t="s">
        <v>327</v>
      </c>
      <c r="Q273" s="34" t="s">
        <v>327</v>
      </c>
      <c r="R273" s="34" t="s">
        <v>327</v>
      </c>
      <c r="S273" s="34" t="s">
        <v>327</v>
      </c>
      <c r="T273" s="35" t="s">
        <v>328</v>
      </c>
      <c r="U273" s="35"/>
      <c r="V273" s="35"/>
      <c r="W273" s="34"/>
      <c r="X273" s="15"/>
      <c r="Y273" s="148"/>
      <c r="AA273" s="194"/>
    </row>
    <row r="274" spans="1:27" s="260" customFormat="1" ht="153" outlineLevel="4" x14ac:dyDescent="0.2">
      <c r="A274" s="260" t="s">
        <v>596</v>
      </c>
      <c r="B274" s="260" t="s">
        <v>446</v>
      </c>
      <c r="C274" s="260" t="s">
        <v>72</v>
      </c>
      <c r="D274" s="261" t="s">
        <v>338</v>
      </c>
      <c r="E274" s="261" t="s">
        <v>132</v>
      </c>
      <c r="F274" s="261" t="s">
        <v>73</v>
      </c>
      <c r="G274" s="262" t="s">
        <v>1550</v>
      </c>
      <c r="H274" s="263" t="s">
        <v>1176</v>
      </c>
      <c r="I274" s="270" t="s">
        <v>1551</v>
      </c>
      <c r="J274" s="271">
        <v>0.75</v>
      </c>
      <c r="K274" s="272">
        <f>SUM(N274:W274)</f>
        <v>300000</v>
      </c>
      <c r="L274" s="272">
        <f>K274*J274</f>
        <v>225000</v>
      </c>
      <c r="M274" s="272">
        <f>K274-L274</f>
        <v>75000</v>
      </c>
      <c r="N274" s="272"/>
      <c r="O274" s="272">
        <v>60000</v>
      </c>
      <c r="P274" s="272">
        <v>60000</v>
      </c>
      <c r="Q274" s="272">
        <v>60000</v>
      </c>
      <c r="R274" s="272">
        <v>60000</v>
      </c>
      <c r="S274" s="272">
        <v>60000</v>
      </c>
      <c r="T274" s="272"/>
      <c r="U274" s="272"/>
      <c r="V274" s="272"/>
      <c r="W274" s="272"/>
      <c r="X274" s="261"/>
      <c r="Y274" s="273"/>
    </row>
    <row r="275" spans="1:27" s="260" customFormat="1" outlineLevel="4" x14ac:dyDescent="0.2">
      <c r="A275" s="260" t="s">
        <v>597</v>
      </c>
      <c r="C275" s="260" t="s">
        <v>72</v>
      </c>
      <c r="D275" s="261"/>
      <c r="E275" s="261"/>
      <c r="F275" s="261"/>
      <c r="G275" s="262"/>
      <c r="H275" s="263"/>
      <c r="I275" s="270"/>
      <c r="J275" s="271"/>
      <c r="K275" s="272"/>
      <c r="L275" s="272"/>
      <c r="M275" s="272"/>
      <c r="N275" s="272"/>
      <c r="O275" s="272"/>
      <c r="P275" s="272"/>
      <c r="Q275" s="272"/>
      <c r="R275" s="272"/>
      <c r="S275" s="272"/>
      <c r="T275" s="272"/>
      <c r="U275" s="272"/>
      <c r="V275" s="272"/>
      <c r="W275" s="272"/>
      <c r="X275" s="261"/>
      <c r="Y275" s="273"/>
    </row>
    <row r="276" spans="1:27" s="14" customFormat="1" ht="25.5" outlineLevel="3" x14ac:dyDescent="0.2">
      <c r="A276" s="95" t="s">
        <v>598</v>
      </c>
      <c r="B276" s="95" t="s">
        <v>32</v>
      </c>
      <c r="C276" s="14" t="s">
        <v>71</v>
      </c>
      <c r="D276" s="15" t="s">
        <v>73</v>
      </c>
      <c r="E276" s="15" t="s">
        <v>73</v>
      </c>
      <c r="F276" s="15" t="s">
        <v>73</v>
      </c>
      <c r="G276" s="148" t="s">
        <v>73</v>
      </c>
      <c r="H276" s="127" t="s">
        <v>73</v>
      </c>
      <c r="I276" s="89"/>
      <c r="J276" s="59"/>
      <c r="K276" s="34"/>
      <c r="L276" s="34"/>
      <c r="M276" s="34"/>
      <c r="N276" s="35"/>
      <c r="O276" s="34"/>
      <c r="P276" s="34"/>
      <c r="Q276" s="34"/>
      <c r="R276" s="34"/>
      <c r="S276" s="34"/>
      <c r="T276" s="34"/>
      <c r="U276" s="35"/>
      <c r="V276" s="35"/>
      <c r="W276" s="34"/>
      <c r="X276" s="15"/>
      <c r="Y276" s="148"/>
      <c r="AA276" s="194"/>
    </row>
    <row r="277" spans="1:27" s="260" customFormat="1" ht="178.5" outlineLevel="4" x14ac:dyDescent="0.2">
      <c r="A277" s="260" t="s">
        <v>599</v>
      </c>
      <c r="B277" s="260" t="s">
        <v>1573</v>
      </c>
      <c r="C277" s="260" t="s">
        <v>72</v>
      </c>
      <c r="D277" s="261" t="s">
        <v>133</v>
      </c>
      <c r="E277" s="261" t="s">
        <v>132</v>
      </c>
      <c r="F277" s="261" t="s">
        <v>73</v>
      </c>
      <c r="G277" s="262" t="s">
        <v>1571</v>
      </c>
      <c r="H277" s="263" t="s">
        <v>1570</v>
      </c>
      <c r="I277" s="270" t="s">
        <v>1572</v>
      </c>
      <c r="J277" s="271">
        <v>0.75</v>
      </c>
      <c r="K277" s="272">
        <f>SUM(N277:W277)</f>
        <v>2302900</v>
      </c>
      <c r="L277" s="272">
        <f>K277*J277</f>
        <v>1727175</v>
      </c>
      <c r="M277" s="272">
        <f>K277-L277</f>
        <v>575725</v>
      </c>
      <c r="N277" s="272"/>
      <c r="O277" s="301">
        <v>257300</v>
      </c>
      <c r="P277" s="301">
        <v>323000</v>
      </c>
      <c r="Q277" s="272">
        <v>245300</v>
      </c>
      <c r="R277" s="272">
        <v>660000</v>
      </c>
      <c r="S277" s="272">
        <v>807300</v>
      </c>
      <c r="T277" s="272">
        <v>10000</v>
      </c>
      <c r="U277" s="272"/>
      <c r="V277" s="272"/>
      <c r="W277" s="272"/>
      <c r="X277" s="261"/>
      <c r="Y277" s="273"/>
      <c r="AA277" s="293" t="s">
        <v>1566</v>
      </c>
    </row>
    <row r="278" spans="1:27" s="260" customFormat="1" outlineLevel="4" x14ac:dyDescent="0.2">
      <c r="A278" s="260" t="s">
        <v>600</v>
      </c>
      <c r="C278" s="260" t="s">
        <v>72</v>
      </c>
      <c r="D278" s="261"/>
      <c r="E278" s="261"/>
      <c r="F278" s="261"/>
      <c r="G278" s="262"/>
      <c r="H278" s="263"/>
      <c r="I278" s="270"/>
      <c r="J278" s="271"/>
      <c r="K278" s="272"/>
      <c r="L278" s="272"/>
      <c r="M278" s="272"/>
      <c r="N278" s="272"/>
      <c r="O278" s="272"/>
      <c r="P278" s="272"/>
      <c r="Q278" s="272"/>
      <c r="R278" s="272"/>
      <c r="S278" s="272"/>
      <c r="T278" s="272"/>
      <c r="U278" s="272"/>
      <c r="V278" s="272"/>
      <c r="W278" s="272"/>
      <c r="X278" s="261"/>
      <c r="Y278" s="273"/>
    </row>
    <row r="279" spans="1:27" s="14" customFormat="1" ht="51" outlineLevel="3" x14ac:dyDescent="0.2">
      <c r="A279" s="14" t="s">
        <v>601</v>
      </c>
      <c r="B279" s="95" t="s">
        <v>798</v>
      </c>
      <c r="C279" s="14" t="s">
        <v>71</v>
      </c>
      <c r="D279" s="15" t="s">
        <v>73</v>
      </c>
      <c r="E279" s="15" t="s">
        <v>73</v>
      </c>
      <c r="F279" s="15" t="s">
        <v>73</v>
      </c>
      <c r="G279" s="148" t="s">
        <v>73</v>
      </c>
      <c r="H279" s="127" t="s">
        <v>73</v>
      </c>
      <c r="I279" s="89"/>
      <c r="J279" s="59"/>
      <c r="K279" s="87"/>
      <c r="L279" s="87"/>
      <c r="M279" s="87"/>
      <c r="N279" s="35" t="s">
        <v>326</v>
      </c>
      <c r="O279" s="34" t="s">
        <v>327</v>
      </c>
      <c r="P279" s="34" t="s">
        <v>327</v>
      </c>
      <c r="Q279" s="34" t="s">
        <v>327</v>
      </c>
      <c r="R279" s="34" t="s">
        <v>327</v>
      </c>
      <c r="S279" s="34" t="s">
        <v>327</v>
      </c>
      <c r="T279" s="34" t="s">
        <v>327</v>
      </c>
      <c r="U279" s="35" t="s">
        <v>327</v>
      </c>
      <c r="V279" s="35" t="s">
        <v>327</v>
      </c>
      <c r="W279" s="35" t="s">
        <v>328</v>
      </c>
      <c r="X279" s="15"/>
      <c r="Y279" s="148"/>
      <c r="AA279" s="194"/>
    </row>
    <row r="280" spans="1:27" s="260" customFormat="1" ht="63.75" outlineLevel="4" x14ac:dyDescent="0.2">
      <c r="A280" s="260" t="s">
        <v>602</v>
      </c>
      <c r="B280" s="260" t="s">
        <v>397</v>
      </c>
      <c r="C280" s="260" t="s">
        <v>72</v>
      </c>
      <c r="D280" s="261" t="s">
        <v>110</v>
      </c>
      <c r="E280" s="261" t="s">
        <v>132</v>
      </c>
      <c r="F280" s="261" t="s">
        <v>73</v>
      </c>
      <c r="G280" s="262" t="s">
        <v>799</v>
      </c>
      <c r="H280" s="263" t="s">
        <v>1178</v>
      </c>
      <c r="I280" s="270" t="s">
        <v>760</v>
      </c>
      <c r="J280" s="271">
        <v>0.75</v>
      </c>
      <c r="K280" s="272">
        <f>SUM(N280:W280)</f>
        <v>100000</v>
      </c>
      <c r="L280" s="272">
        <f>K280*J280</f>
        <v>75000</v>
      </c>
      <c r="M280" s="272">
        <f>K280-L280</f>
        <v>25000</v>
      </c>
      <c r="N280" s="272"/>
      <c r="O280" s="272"/>
      <c r="P280" s="272"/>
      <c r="Q280" s="272">
        <v>100000</v>
      </c>
      <c r="R280" s="272"/>
      <c r="S280" s="272"/>
      <c r="T280" s="272"/>
      <c r="U280" s="272"/>
      <c r="V280" s="272"/>
      <c r="W280" s="272"/>
      <c r="X280" s="261"/>
      <c r="Y280" s="273"/>
    </row>
    <row r="281" spans="1:27" s="260" customFormat="1" ht="76.5" outlineLevel="4" x14ac:dyDescent="0.2">
      <c r="A281" s="260" t="s">
        <v>603</v>
      </c>
      <c r="B281" s="260" t="s">
        <v>398</v>
      </c>
      <c r="C281" s="260" t="s">
        <v>72</v>
      </c>
      <c r="D281" s="261" t="s">
        <v>110</v>
      </c>
      <c r="E281" s="261" t="s">
        <v>132</v>
      </c>
      <c r="F281" s="261" t="s">
        <v>73</v>
      </c>
      <c r="G281" s="260" t="s">
        <v>800</v>
      </c>
      <c r="H281" s="263" t="s">
        <v>1179</v>
      </c>
      <c r="I281" s="270" t="s">
        <v>760</v>
      </c>
      <c r="J281" s="271">
        <v>0.75</v>
      </c>
      <c r="K281" s="272">
        <f>SUM(N281:W281)</f>
        <v>360000</v>
      </c>
      <c r="L281" s="272">
        <f>K281*J281</f>
        <v>270000</v>
      </c>
      <c r="M281" s="272">
        <f>K281-L281</f>
        <v>90000</v>
      </c>
      <c r="N281" s="272"/>
      <c r="O281" s="272"/>
      <c r="P281" s="272"/>
      <c r="Q281" s="272">
        <v>80000</v>
      </c>
      <c r="R281" s="272"/>
      <c r="S281" s="272">
        <v>280000</v>
      </c>
      <c r="T281" s="272"/>
      <c r="U281" s="272"/>
      <c r="V281" s="272"/>
      <c r="W281" s="272"/>
      <c r="X281" s="261"/>
      <c r="Y281" s="273"/>
    </row>
    <row r="282" spans="1:27" s="260" customFormat="1" outlineLevel="4" x14ac:dyDescent="0.2">
      <c r="A282" s="260" t="s">
        <v>604</v>
      </c>
      <c r="C282" s="260" t="s">
        <v>72</v>
      </c>
      <c r="D282" s="261"/>
      <c r="E282" s="261"/>
      <c r="F282" s="261"/>
      <c r="G282" s="262"/>
      <c r="H282" s="263"/>
      <c r="I282" s="270"/>
      <c r="J282" s="271"/>
      <c r="K282" s="272"/>
      <c r="L282" s="272"/>
      <c r="M282" s="272"/>
      <c r="N282" s="272"/>
      <c r="O282" s="272"/>
      <c r="P282" s="272"/>
      <c r="Q282" s="272"/>
      <c r="R282" s="272"/>
      <c r="S282" s="272"/>
      <c r="T282" s="272"/>
      <c r="U282" s="272"/>
      <c r="V282" s="272"/>
      <c r="W282" s="272"/>
      <c r="X282" s="261"/>
      <c r="Y282" s="273"/>
    </row>
    <row r="283" spans="1:27" s="14" customFormat="1" ht="89.25" outlineLevel="3" x14ac:dyDescent="0.2">
      <c r="A283" s="14" t="s">
        <v>605</v>
      </c>
      <c r="B283" s="95" t="s">
        <v>801</v>
      </c>
      <c r="C283" s="14" t="s">
        <v>71</v>
      </c>
      <c r="D283" s="15" t="s">
        <v>73</v>
      </c>
      <c r="E283" s="15" t="s">
        <v>73</v>
      </c>
      <c r="F283" s="15" t="s">
        <v>73</v>
      </c>
      <c r="G283" s="156" t="s">
        <v>78</v>
      </c>
      <c r="H283" s="127" t="s">
        <v>73</v>
      </c>
      <c r="I283" s="89"/>
      <c r="J283" s="59"/>
      <c r="K283" s="34"/>
      <c r="L283" s="34"/>
      <c r="M283" s="34"/>
      <c r="N283" s="35"/>
      <c r="O283" s="34"/>
      <c r="P283" s="34"/>
      <c r="Q283" s="34"/>
      <c r="R283" s="34"/>
      <c r="S283" s="34"/>
      <c r="T283" s="34"/>
      <c r="U283" s="35"/>
      <c r="V283" s="35"/>
      <c r="W283" s="34"/>
      <c r="X283" s="15"/>
      <c r="Y283" s="148"/>
      <c r="AA283" s="194"/>
    </row>
    <row r="284" spans="1:27" s="269" customFormat="1" outlineLevel="4" x14ac:dyDescent="0.2">
      <c r="A284" s="269" t="s">
        <v>606</v>
      </c>
      <c r="C284" s="260" t="s">
        <v>72</v>
      </c>
      <c r="D284" s="267"/>
      <c r="E284" s="267"/>
      <c r="F284" s="267"/>
      <c r="G284" s="275"/>
      <c r="H284" s="276"/>
      <c r="I284" s="264"/>
      <c r="J284" s="265"/>
      <c r="K284" s="266"/>
      <c r="L284" s="266"/>
      <c r="M284" s="266"/>
      <c r="N284" s="266"/>
      <c r="O284" s="266"/>
      <c r="P284" s="266"/>
      <c r="Q284" s="266"/>
      <c r="R284" s="266"/>
      <c r="S284" s="266"/>
      <c r="T284" s="266"/>
      <c r="U284" s="266"/>
      <c r="V284" s="266"/>
      <c r="W284" s="266"/>
      <c r="X284" s="267"/>
      <c r="Y284" s="268"/>
    </row>
    <row r="285" spans="1:27" s="269" customFormat="1" outlineLevel="4" x14ac:dyDescent="0.2">
      <c r="A285" s="269" t="s">
        <v>607</v>
      </c>
      <c r="C285" s="260" t="s">
        <v>72</v>
      </c>
      <c r="D285" s="267"/>
      <c r="E285" s="267"/>
      <c r="F285" s="267"/>
      <c r="G285" s="275"/>
      <c r="H285" s="276"/>
      <c r="I285" s="264"/>
      <c r="J285" s="265"/>
      <c r="K285" s="266"/>
      <c r="L285" s="266"/>
      <c r="M285" s="266"/>
      <c r="N285" s="266"/>
      <c r="O285" s="266"/>
      <c r="P285" s="266"/>
      <c r="Q285" s="266"/>
      <c r="R285" s="266"/>
      <c r="S285" s="266"/>
      <c r="T285" s="266"/>
      <c r="U285" s="266"/>
      <c r="V285" s="266"/>
      <c r="W285" s="266"/>
      <c r="X285" s="267"/>
      <c r="Y285" s="268"/>
    </row>
    <row r="286" spans="1:27" ht="25.5" outlineLevel="3" x14ac:dyDescent="0.2">
      <c r="A286" s="1" t="s">
        <v>608</v>
      </c>
      <c r="B286" s="93" t="s">
        <v>31</v>
      </c>
      <c r="C286" s="14" t="s">
        <v>71</v>
      </c>
      <c r="D286" s="15" t="s">
        <v>73</v>
      </c>
      <c r="E286" s="15" t="s">
        <v>73</v>
      </c>
      <c r="F286" s="15" t="s">
        <v>73</v>
      </c>
      <c r="G286" s="148" t="s">
        <v>73</v>
      </c>
      <c r="H286" s="127" t="s">
        <v>73</v>
      </c>
      <c r="I286" s="89"/>
      <c r="J286" s="59"/>
    </row>
    <row r="287" spans="1:27" s="269" customFormat="1" outlineLevel="4" x14ac:dyDescent="0.2">
      <c r="A287" s="269" t="s">
        <v>609</v>
      </c>
      <c r="C287" s="260" t="s">
        <v>72</v>
      </c>
      <c r="D287" s="267"/>
      <c r="E287" s="267"/>
      <c r="F287" s="267"/>
      <c r="G287" s="275" t="s">
        <v>396</v>
      </c>
      <c r="H287" s="276"/>
      <c r="I287" s="264"/>
      <c r="J287" s="265"/>
      <c r="K287" s="266"/>
      <c r="L287" s="266"/>
      <c r="M287" s="266"/>
      <c r="N287" s="266"/>
      <c r="O287" s="266"/>
      <c r="P287" s="266"/>
      <c r="Q287" s="266"/>
      <c r="R287" s="266"/>
      <c r="S287" s="266"/>
      <c r="T287" s="266"/>
      <c r="U287" s="266"/>
      <c r="V287" s="266"/>
      <c r="W287" s="266"/>
      <c r="X287" s="267"/>
      <c r="Y287" s="268"/>
    </row>
    <row r="288" spans="1:27" s="269" customFormat="1" outlineLevel="4" x14ac:dyDescent="0.2">
      <c r="A288" s="269" t="s">
        <v>610</v>
      </c>
      <c r="C288" s="260" t="s">
        <v>72</v>
      </c>
      <c r="D288" s="267"/>
      <c r="E288" s="267"/>
      <c r="F288" s="267"/>
      <c r="G288" s="275"/>
      <c r="H288" s="276"/>
      <c r="I288" s="264"/>
      <c r="J288" s="265"/>
      <c r="K288" s="266"/>
      <c r="L288" s="266"/>
      <c r="M288" s="266"/>
      <c r="N288" s="266"/>
      <c r="O288" s="266"/>
      <c r="P288" s="266"/>
      <c r="Q288" s="266"/>
      <c r="R288" s="266"/>
      <c r="S288" s="266"/>
      <c r="T288" s="266"/>
      <c r="U288" s="266"/>
      <c r="V288" s="266"/>
      <c r="W288" s="266"/>
      <c r="X288" s="267"/>
      <c r="Y288" s="268"/>
    </row>
    <row r="289" spans="1:27" s="24" customFormat="1" ht="25.5" outlineLevel="1" x14ac:dyDescent="0.2">
      <c r="A289" s="24" t="s">
        <v>611</v>
      </c>
      <c r="B289" s="24" t="s">
        <v>427</v>
      </c>
      <c r="C289" s="24" t="s">
        <v>319</v>
      </c>
      <c r="D289" s="25" t="s">
        <v>73</v>
      </c>
      <c r="E289" s="25" t="s">
        <v>73</v>
      </c>
      <c r="F289" s="25" t="s">
        <v>73</v>
      </c>
      <c r="G289" s="160" t="s">
        <v>73</v>
      </c>
      <c r="H289" s="170"/>
      <c r="I289" s="53"/>
      <c r="J289" s="63">
        <v>1</v>
      </c>
      <c r="K289" s="26">
        <f>K290+K294</f>
        <v>10997500</v>
      </c>
      <c r="L289" s="26">
        <f>L290+L294</f>
        <v>10997500</v>
      </c>
      <c r="M289" s="26">
        <f>M290+M294</f>
        <v>0</v>
      </c>
      <c r="N289" s="27">
        <v>0</v>
      </c>
      <c r="O289" s="26">
        <v>1963053.75</v>
      </c>
      <c r="P289" s="26">
        <v>2204998.75</v>
      </c>
      <c r="Q289" s="26">
        <v>1809088.7500000002</v>
      </c>
      <c r="R289" s="26">
        <v>1875073.7499999998</v>
      </c>
      <c r="S289" s="26">
        <v>1908066.25</v>
      </c>
      <c r="T289" s="26">
        <v>1237218.75</v>
      </c>
      <c r="U289" s="232">
        <v>0</v>
      </c>
      <c r="V289" s="232">
        <v>0</v>
      </c>
      <c r="W289" s="232">
        <v>0</v>
      </c>
      <c r="X289" s="25"/>
      <c r="Y289" s="160"/>
      <c r="AA289" s="251"/>
    </row>
    <row r="290" spans="1:27" s="28" customFormat="1" ht="51" outlineLevel="2" x14ac:dyDescent="0.2">
      <c r="A290" s="28" t="s">
        <v>612</v>
      </c>
      <c r="B290" s="28" t="s">
        <v>429</v>
      </c>
      <c r="C290" s="28" t="s">
        <v>320</v>
      </c>
      <c r="D290" s="29" t="s">
        <v>73</v>
      </c>
      <c r="E290" s="29" t="s">
        <v>73</v>
      </c>
      <c r="F290" s="29" t="s">
        <v>73</v>
      </c>
      <c r="G290" s="153" t="s">
        <v>802</v>
      </c>
      <c r="H290" s="133" t="s">
        <v>73</v>
      </c>
      <c r="I290" s="31"/>
      <c r="J290" s="62">
        <v>1</v>
      </c>
      <c r="K290" s="30">
        <v>2290500</v>
      </c>
      <c r="L290" s="30">
        <f>K290*J290</f>
        <v>2290500</v>
      </c>
      <c r="M290" s="30">
        <f>K290-L290</f>
        <v>0</v>
      </c>
      <c r="N290" s="105">
        <f>SUM(N292:N293)</f>
        <v>0</v>
      </c>
      <c r="O290" s="105">
        <f t="shared" ref="O290:W290" si="32">SUM(O292:O293)</f>
        <v>408854.25</v>
      </c>
      <c r="P290" s="105">
        <f t="shared" si="32"/>
        <v>459245.24999999994</v>
      </c>
      <c r="Q290" s="105">
        <f t="shared" si="32"/>
        <v>376787.25</v>
      </c>
      <c r="R290" s="105">
        <f t="shared" si="32"/>
        <v>390530.25</v>
      </c>
      <c r="S290" s="105">
        <f t="shared" si="32"/>
        <v>397401.75</v>
      </c>
      <c r="T290" s="105">
        <f t="shared" si="32"/>
        <v>257681.25</v>
      </c>
      <c r="U290" s="105">
        <f t="shared" si="32"/>
        <v>0</v>
      </c>
      <c r="V290" s="105">
        <f t="shared" si="32"/>
        <v>0</v>
      </c>
      <c r="W290" s="105">
        <f t="shared" si="32"/>
        <v>0</v>
      </c>
      <c r="X290" s="29"/>
      <c r="Y290" s="208"/>
      <c r="AA290" s="252"/>
    </row>
    <row r="291" spans="1:27" outlineLevel="3" x14ac:dyDescent="0.2">
      <c r="A291" s="1" t="s">
        <v>613</v>
      </c>
      <c r="B291" s="93" t="s">
        <v>30</v>
      </c>
      <c r="C291" s="95" t="s">
        <v>321</v>
      </c>
      <c r="D291" s="15" t="s">
        <v>73</v>
      </c>
      <c r="E291" s="15" t="s">
        <v>73</v>
      </c>
      <c r="F291" s="15" t="s">
        <v>73</v>
      </c>
      <c r="G291" s="148" t="s">
        <v>73</v>
      </c>
      <c r="H291" s="127" t="s">
        <v>73</v>
      </c>
      <c r="I291" s="89"/>
      <c r="J291" s="59"/>
      <c r="K291" s="226">
        <f>SUM(K292:K293)</f>
        <v>2290500</v>
      </c>
      <c r="L291" s="226">
        <f>SUM(L292:L293)</f>
        <v>2290500</v>
      </c>
      <c r="N291" s="35" t="s">
        <v>326</v>
      </c>
      <c r="O291" s="34" t="s">
        <v>327</v>
      </c>
      <c r="P291" s="34" t="s">
        <v>327</v>
      </c>
      <c r="Q291" s="34" t="s">
        <v>327</v>
      </c>
      <c r="R291" s="34" t="s">
        <v>327</v>
      </c>
      <c r="S291" s="34" t="s">
        <v>327</v>
      </c>
      <c r="T291" s="34" t="s">
        <v>327</v>
      </c>
      <c r="U291" s="35" t="s">
        <v>327</v>
      </c>
      <c r="V291" s="35" t="s">
        <v>327</v>
      </c>
      <c r="W291" s="35" t="s">
        <v>328</v>
      </c>
    </row>
    <row r="292" spans="1:27" s="269" customFormat="1" ht="76.5" outlineLevel="4" x14ac:dyDescent="0.2">
      <c r="A292" s="260" t="s">
        <v>614</v>
      </c>
      <c r="B292" s="269" t="s">
        <v>376</v>
      </c>
      <c r="C292" s="260" t="s">
        <v>72</v>
      </c>
      <c r="D292" s="261" t="s">
        <v>114</v>
      </c>
      <c r="E292" s="261" t="s">
        <v>132</v>
      </c>
      <c r="F292" s="261" t="s">
        <v>73</v>
      </c>
      <c r="G292" s="302" t="s">
        <v>377</v>
      </c>
      <c r="H292" s="297" t="s">
        <v>304</v>
      </c>
      <c r="I292" s="270" t="s">
        <v>803</v>
      </c>
      <c r="J292" s="271">
        <v>1</v>
      </c>
      <c r="K292" s="266">
        <f>SUM(N292:W292)</f>
        <v>2290500</v>
      </c>
      <c r="L292" s="266">
        <f>K292*J292</f>
        <v>2290500</v>
      </c>
      <c r="M292" s="266">
        <f>K292-L292</f>
        <v>0</v>
      </c>
      <c r="N292" s="266"/>
      <c r="O292" s="266">
        <v>408854.25</v>
      </c>
      <c r="P292" s="266">
        <v>459245.24999999994</v>
      </c>
      <c r="Q292" s="266">
        <v>376787.25</v>
      </c>
      <c r="R292" s="266">
        <v>390530.25</v>
      </c>
      <c r="S292" s="266">
        <v>397401.75</v>
      </c>
      <c r="T292" s="266">
        <v>257681.25</v>
      </c>
      <c r="U292" s="266"/>
      <c r="V292" s="266"/>
      <c r="W292" s="266"/>
      <c r="X292" s="267"/>
      <c r="Y292" s="268"/>
    </row>
    <row r="293" spans="1:27" s="269" customFormat="1" outlineLevel="4" x14ac:dyDescent="0.2">
      <c r="A293" s="269" t="s">
        <v>615</v>
      </c>
      <c r="C293" s="260" t="s">
        <v>72</v>
      </c>
      <c r="D293" s="261"/>
      <c r="E293" s="261"/>
      <c r="F293" s="261"/>
      <c r="G293" s="273"/>
      <c r="H293" s="298"/>
      <c r="I293" s="270"/>
      <c r="J293" s="271"/>
      <c r="K293" s="266"/>
      <c r="L293" s="266"/>
      <c r="M293" s="266"/>
      <c r="N293" s="266"/>
      <c r="O293" s="266"/>
      <c r="P293" s="266"/>
      <c r="Q293" s="266"/>
      <c r="R293" s="266"/>
      <c r="S293" s="266"/>
      <c r="T293" s="266"/>
      <c r="U293" s="266"/>
      <c r="V293" s="266"/>
      <c r="W293" s="266"/>
      <c r="X293" s="267"/>
      <c r="Y293" s="268"/>
    </row>
    <row r="294" spans="1:27" s="28" customFormat="1" ht="51" outlineLevel="2" x14ac:dyDescent="0.2">
      <c r="A294" s="28" t="s">
        <v>616</v>
      </c>
      <c r="B294" s="28" t="s">
        <v>428</v>
      </c>
      <c r="C294" s="28" t="s">
        <v>320</v>
      </c>
      <c r="D294" s="29" t="s">
        <v>73</v>
      </c>
      <c r="E294" s="29" t="s">
        <v>73</v>
      </c>
      <c r="F294" s="29" t="s">
        <v>73</v>
      </c>
      <c r="G294" s="153" t="s">
        <v>244</v>
      </c>
      <c r="H294" s="133" t="s">
        <v>73</v>
      </c>
      <c r="I294" s="31"/>
      <c r="J294" s="62">
        <v>1</v>
      </c>
      <c r="K294" s="30">
        <v>8707000</v>
      </c>
      <c r="L294" s="30">
        <f>K294*J294</f>
        <v>8707000</v>
      </c>
      <c r="M294" s="30">
        <f>K294-L294</f>
        <v>0</v>
      </c>
      <c r="N294" s="105">
        <f t="shared" ref="N294:W294" si="33">SUM(N295:N340)</f>
        <v>0</v>
      </c>
      <c r="O294" s="105">
        <f t="shared" si="33"/>
        <v>1232500</v>
      </c>
      <c r="P294" s="105">
        <f t="shared" si="33"/>
        <v>2232000</v>
      </c>
      <c r="Q294" s="105">
        <f t="shared" si="33"/>
        <v>2632000</v>
      </c>
      <c r="R294" s="105">
        <f t="shared" si="33"/>
        <v>1192000</v>
      </c>
      <c r="S294" s="105">
        <f t="shared" si="33"/>
        <v>832000</v>
      </c>
      <c r="T294" s="105">
        <f t="shared" si="33"/>
        <v>732000</v>
      </c>
      <c r="U294" s="105">
        <f t="shared" si="33"/>
        <v>0</v>
      </c>
      <c r="V294" s="105">
        <f t="shared" si="33"/>
        <v>0</v>
      </c>
      <c r="W294" s="105">
        <f t="shared" si="33"/>
        <v>0</v>
      </c>
      <c r="X294" s="240"/>
      <c r="Y294" s="208"/>
      <c r="AA294" s="252"/>
    </row>
    <row r="295" spans="1:27" s="14" customFormat="1" outlineLevel="3" x14ac:dyDescent="0.2">
      <c r="A295" s="95" t="s">
        <v>617</v>
      </c>
      <c r="B295" s="95" t="s">
        <v>30</v>
      </c>
      <c r="C295" s="95" t="s">
        <v>321</v>
      </c>
      <c r="D295" s="15" t="s">
        <v>73</v>
      </c>
      <c r="E295" s="15" t="s">
        <v>73</v>
      </c>
      <c r="F295" s="15" t="s">
        <v>73</v>
      </c>
      <c r="G295" s="148" t="s">
        <v>73</v>
      </c>
      <c r="H295" s="127" t="s">
        <v>73</v>
      </c>
      <c r="I295" s="89"/>
      <c r="J295" s="104"/>
      <c r="K295" s="226">
        <f>SUM(K296:K340)</f>
        <v>8852500</v>
      </c>
      <c r="L295" s="226">
        <f>SUM(L296:L340)</f>
        <v>8852500</v>
      </c>
      <c r="M295" s="226">
        <f>SUM(M296:M340)</f>
        <v>0</v>
      </c>
      <c r="N295" s="35" t="s">
        <v>326</v>
      </c>
      <c r="O295" s="34" t="s">
        <v>327</v>
      </c>
      <c r="P295" s="34" t="s">
        <v>327</v>
      </c>
      <c r="Q295" s="34" t="s">
        <v>327</v>
      </c>
      <c r="R295" s="35" t="s">
        <v>328</v>
      </c>
      <c r="S295" s="34"/>
      <c r="T295" s="34"/>
      <c r="U295" s="35"/>
      <c r="V295" s="35"/>
      <c r="W295" s="34"/>
      <c r="X295" s="15"/>
      <c r="Y295" s="148"/>
      <c r="AA295" s="194" t="s">
        <v>1077</v>
      </c>
    </row>
    <row r="296" spans="1:27" s="269" customFormat="1" ht="25.5" outlineLevel="4" x14ac:dyDescent="0.2">
      <c r="A296" s="260" t="s">
        <v>618</v>
      </c>
      <c r="B296" s="260" t="s">
        <v>378</v>
      </c>
      <c r="C296" s="260" t="s">
        <v>322</v>
      </c>
      <c r="D296" s="267" t="s">
        <v>1547</v>
      </c>
      <c r="E296" s="267" t="s">
        <v>132</v>
      </c>
      <c r="F296" s="267" t="s">
        <v>73</v>
      </c>
      <c r="G296" s="275" t="s">
        <v>805</v>
      </c>
      <c r="H296" s="280" t="s">
        <v>304</v>
      </c>
      <c r="I296" s="270" t="s">
        <v>803</v>
      </c>
      <c r="J296" s="265">
        <v>1</v>
      </c>
      <c r="K296" s="266">
        <f>SUM(N296:W296)</f>
        <v>380000</v>
      </c>
      <c r="L296" s="266">
        <f>K296*J296</f>
        <v>380000</v>
      </c>
      <c r="M296" s="266">
        <f>K296-L296</f>
        <v>0</v>
      </c>
      <c r="N296" s="266"/>
      <c r="O296" s="266">
        <v>80000</v>
      </c>
      <c r="P296" s="266">
        <v>100000</v>
      </c>
      <c r="Q296" s="266">
        <v>100000</v>
      </c>
      <c r="R296" s="266">
        <v>100000</v>
      </c>
      <c r="S296" s="266"/>
      <c r="T296" s="266"/>
      <c r="U296" s="266"/>
      <c r="V296" s="266"/>
      <c r="W296" s="266"/>
      <c r="X296" s="267"/>
      <c r="Y296" s="268"/>
    </row>
    <row r="297" spans="1:27" s="269" customFormat="1" ht="178.5" outlineLevel="4" x14ac:dyDescent="0.2">
      <c r="A297" s="260" t="s">
        <v>619</v>
      </c>
      <c r="B297" s="260" t="s">
        <v>1029</v>
      </c>
      <c r="C297" s="260" t="s">
        <v>322</v>
      </c>
      <c r="D297" s="267" t="s">
        <v>110</v>
      </c>
      <c r="E297" s="267" t="s">
        <v>132</v>
      </c>
      <c r="F297" s="267" t="s">
        <v>73</v>
      </c>
      <c r="G297" s="275" t="s">
        <v>260</v>
      </c>
      <c r="H297" s="280" t="s">
        <v>304</v>
      </c>
      <c r="I297" s="270" t="s">
        <v>803</v>
      </c>
      <c r="J297" s="265">
        <v>1</v>
      </c>
      <c r="K297" s="266">
        <f>SUM(N297:W297)</f>
        <v>615000</v>
      </c>
      <c r="L297" s="266">
        <f>K297*J297</f>
        <v>615000</v>
      </c>
      <c r="M297" s="266">
        <f>K297-L297</f>
        <v>0</v>
      </c>
      <c r="N297" s="266"/>
      <c r="O297" s="266">
        <v>55000</v>
      </c>
      <c r="P297" s="266">
        <v>112000</v>
      </c>
      <c r="Q297" s="266">
        <v>112000</v>
      </c>
      <c r="R297" s="266">
        <v>112000</v>
      </c>
      <c r="S297" s="266">
        <v>112000</v>
      </c>
      <c r="T297" s="266">
        <v>112000</v>
      </c>
      <c r="U297" s="266"/>
      <c r="V297" s="266"/>
      <c r="W297" s="266"/>
      <c r="X297" s="267"/>
      <c r="Y297" s="268"/>
    </row>
    <row r="298" spans="1:27" s="269" customFormat="1" outlineLevel="4" x14ac:dyDescent="0.2">
      <c r="A298" s="269" t="s">
        <v>620</v>
      </c>
      <c r="B298" s="260"/>
      <c r="C298" s="260" t="s">
        <v>322</v>
      </c>
      <c r="D298" s="267"/>
      <c r="E298" s="267"/>
      <c r="F298" s="267"/>
      <c r="G298" s="275"/>
      <c r="H298" s="276"/>
      <c r="I298" s="264"/>
      <c r="J298" s="265"/>
      <c r="K298" s="266"/>
      <c r="L298" s="266"/>
      <c r="M298" s="266"/>
      <c r="N298" s="266"/>
      <c r="O298" s="266"/>
      <c r="P298" s="266"/>
      <c r="Q298" s="266"/>
      <c r="R298" s="266"/>
      <c r="S298" s="266"/>
      <c r="T298" s="266"/>
      <c r="U298" s="266"/>
      <c r="V298" s="266"/>
      <c r="W298" s="266"/>
      <c r="X298" s="267"/>
      <c r="Y298" s="268"/>
    </row>
    <row r="299" spans="1:27" ht="25.5" outlineLevel="3" x14ac:dyDescent="0.2">
      <c r="A299" s="93" t="s">
        <v>621</v>
      </c>
      <c r="B299" s="95" t="s">
        <v>804</v>
      </c>
      <c r="C299" s="95" t="s">
        <v>321</v>
      </c>
      <c r="D299" s="15" t="s">
        <v>73</v>
      </c>
      <c r="E299" s="15" t="s">
        <v>73</v>
      </c>
      <c r="F299" s="15" t="s">
        <v>73</v>
      </c>
      <c r="G299" s="148" t="s">
        <v>73</v>
      </c>
      <c r="H299" s="127" t="s">
        <v>73</v>
      </c>
      <c r="I299" s="89"/>
      <c r="J299" s="59"/>
    </row>
    <row r="300" spans="1:27" s="269" customFormat="1" ht="51" outlineLevel="4" x14ac:dyDescent="0.2">
      <c r="A300" s="260" t="s">
        <v>622</v>
      </c>
      <c r="B300" s="260" t="s">
        <v>379</v>
      </c>
      <c r="C300" s="260" t="s">
        <v>322</v>
      </c>
      <c r="D300" s="267" t="s">
        <v>110</v>
      </c>
      <c r="E300" s="267" t="s">
        <v>132</v>
      </c>
      <c r="F300" s="267" t="s">
        <v>73</v>
      </c>
      <c r="G300" s="275" t="s">
        <v>806</v>
      </c>
      <c r="H300" s="280" t="s">
        <v>305</v>
      </c>
      <c r="I300" s="264" t="s">
        <v>808</v>
      </c>
      <c r="J300" s="265">
        <v>1</v>
      </c>
      <c r="K300" s="266">
        <f>SUM(N300:W300)</f>
        <v>720000</v>
      </c>
      <c r="L300" s="266">
        <f>K300*J300</f>
        <v>720000</v>
      </c>
      <c r="M300" s="266">
        <f>K300-L300</f>
        <v>0</v>
      </c>
      <c r="N300" s="266"/>
      <c r="O300" s="266">
        <v>200000</v>
      </c>
      <c r="P300" s="266">
        <v>200000</v>
      </c>
      <c r="Q300" s="266">
        <v>200000</v>
      </c>
      <c r="R300" s="266">
        <v>40000</v>
      </c>
      <c r="S300" s="266">
        <v>40000</v>
      </c>
      <c r="T300" s="266">
        <v>40000</v>
      </c>
      <c r="U300" s="266"/>
      <c r="V300" s="266"/>
      <c r="W300" s="266"/>
      <c r="X300" s="267"/>
      <c r="Y300" s="268"/>
    </row>
    <row r="301" spans="1:27" s="269" customFormat="1" ht="51" outlineLevel="4" x14ac:dyDescent="0.2">
      <c r="A301" s="260" t="s">
        <v>623</v>
      </c>
      <c r="B301" s="260" t="s">
        <v>380</v>
      </c>
      <c r="C301" s="260" t="s">
        <v>322</v>
      </c>
      <c r="D301" s="267" t="s">
        <v>110</v>
      </c>
      <c r="E301" s="267" t="s">
        <v>132</v>
      </c>
      <c r="F301" s="267" t="s">
        <v>73</v>
      </c>
      <c r="G301" s="275" t="s">
        <v>807</v>
      </c>
      <c r="H301" s="280" t="s">
        <v>305</v>
      </c>
      <c r="I301" s="264" t="s">
        <v>808</v>
      </c>
      <c r="J301" s="265">
        <v>1</v>
      </c>
      <c r="K301" s="266">
        <f>SUM(N301:W301)</f>
        <v>90000</v>
      </c>
      <c r="L301" s="266">
        <f>K301*J301</f>
        <v>90000</v>
      </c>
      <c r="M301" s="266">
        <f>K301-L301</f>
        <v>0</v>
      </c>
      <c r="N301" s="266"/>
      <c r="O301" s="266">
        <v>15000</v>
      </c>
      <c r="P301" s="266">
        <v>30000</v>
      </c>
      <c r="Q301" s="266">
        <v>30000</v>
      </c>
      <c r="R301" s="266">
        <v>15000</v>
      </c>
      <c r="S301" s="266"/>
      <c r="T301" s="266"/>
      <c r="U301" s="266"/>
      <c r="V301" s="266"/>
      <c r="W301" s="266"/>
      <c r="X301" s="267" t="s">
        <v>294</v>
      </c>
      <c r="Y301" s="268">
        <v>46</v>
      </c>
      <c r="Z301" s="278">
        <v>42277</v>
      </c>
    </row>
    <row r="302" spans="1:27" s="269" customFormat="1" ht="51" outlineLevel="4" x14ac:dyDescent="0.2">
      <c r="A302" s="260" t="s">
        <v>1071</v>
      </c>
      <c r="B302" s="260" t="s">
        <v>1073</v>
      </c>
      <c r="C302" s="260" t="s">
        <v>322</v>
      </c>
      <c r="D302" s="267" t="s">
        <v>110</v>
      </c>
      <c r="E302" s="267" t="s">
        <v>132</v>
      </c>
      <c r="F302" s="267" t="s">
        <v>73</v>
      </c>
      <c r="G302" s="275" t="s">
        <v>1074</v>
      </c>
      <c r="H302" s="280" t="s">
        <v>1075</v>
      </c>
      <c r="I302" s="264" t="s">
        <v>803</v>
      </c>
      <c r="J302" s="265">
        <v>1</v>
      </c>
      <c r="K302" s="266">
        <f>SUM(N302:W302)</f>
        <v>900000</v>
      </c>
      <c r="L302" s="266">
        <f>K302*J302</f>
        <v>900000</v>
      </c>
      <c r="M302" s="266">
        <f>K302-L302</f>
        <v>0</v>
      </c>
      <c r="N302" s="266"/>
      <c r="O302" s="266">
        <v>100000</v>
      </c>
      <c r="P302" s="266">
        <v>200000</v>
      </c>
      <c r="Q302" s="266">
        <v>200000</v>
      </c>
      <c r="R302" s="266">
        <v>200000</v>
      </c>
      <c r="S302" s="266">
        <v>100000</v>
      </c>
      <c r="T302" s="266">
        <v>100000</v>
      </c>
      <c r="U302" s="266"/>
      <c r="V302" s="266"/>
      <c r="W302" s="266"/>
      <c r="X302" s="267"/>
      <c r="Y302" s="268"/>
      <c r="AA302" s="269" t="s">
        <v>1076</v>
      </c>
    </row>
    <row r="303" spans="1:27" s="269" customFormat="1" outlineLevel="4" x14ac:dyDescent="0.2">
      <c r="A303" s="260" t="s">
        <v>1072</v>
      </c>
      <c r="B303" s="260"/>
      <c r="C303" s="260" t="s">
        <v>322</v>
      </c>
      <c r="D303" s="267"/>
      <c r="E303" s="267"/>
      <c r="F303" s="267"/>
      <c r="G303" s="275"/>
      <c r="H303" s="276"/>
      <c r="I303" s="264"/>
      <c r="J303" s="265"/>
      <c r="K303" s="266"/>
      <c r="L303" s="266"/>
      <c r="M303" s="266"/>
      <c r="N303" s="266"/>
      <c r="O303" s="266"/>
      <c r="P303" s="266"/>
      <c r="Q303" s="266"/>
      <c r="R303" s="266"/>
      <c r="S303" s="266"/>
      <c r="T303" s="266"/>
      <c r="U303" s="266"/>
      <c r="V303" s="266"/>
      <c r="W303" s="266"/>
      <c r="X303" s="267"/>
      <c r="Y303" s="268"/>
    </row>
    <row r="304" spans="1:27" ht="25.5" outlineLevel="3" x14ac:dyDescent="0.2">
      <c r="A304" s="93" t="s">
        <v>624</v>
      </c>
      <c r="B304" s="191" t="s">
        <v>809</v>
      </c>
      <c r="C304" s="95" t="s">
        <v>321</v>
      </c>
      <c r="D304" s="15" t="s">
        <v>73</v>
      </c>
      <c r="E304" s="15" t="s">
        <v>73</v>
      </c>
      <c r="F304" s="15" t="s">
        <v>73</v>
      </c>
      <c r="G304" s="148" t="s">
        <v>73</v>
      </c>
      <c r="H304" s="127" t="s">
        <v>73</v>
      </c>
      <c r="I304" s="89"/>
      <c r="J304" s="59"/>
      <c r="L304" s="96"/>
      <c r="M304" s="96"/>
    </row>
    <row r="305" spans="1:27" s="269" customFormat="1" ht="51" outlineLevel="4" x14ac:dyDescent="0.2">
      <c r="A305" s="260" t="s">
        <v>625</v>
      </c>
      <c r="B305" s="260" t="s">
        <v>809</v>
      </c>
      <c r="C305" s="260" t="s">
        <v>322</v>
      </c>
      <c r="D305" s="267" t="s">
        <v>133</v>
      </c>
      <c r="E305" s="267" t="s">
        <v>132</v>
      </c>
      <c r="F305" s="267" t="s">
        <v>73</v>
      </c>
      <c r="G305" s="275" t="s">
        <v>810</v>
      </c>
      <c r="H305" s="280" t="s">
        <v>305</v>
      </c>
      <c r="I305" s="264" t="s">
        <v>808</v>
      </c>
      <c r="J305" s="265">
        <v>1</v>
      </c>
      <c r="K305" s="266">
        <v>200000</v>
      </c>
      <c r="L305" s="266">
        <f>K305*J305</f>
        <v>200000</v>
      </c>
      <c r="M305" s="266">
        <f>K305-L305</f>
        <v>0</v>
      </c>
      <c r="N305" s="266"/>
      <c r="O305" s="266">
        <v>50000</v>
      </c>
      <c r="P305" s="266"/>
      <c r="Q305" s="266">
        <v>50000</v>
      </c>
      <c r="R305" s="266"/>
      <c r="S305" s="266">
        <v>100000</v>
      </c>
      <c r="T305" s="266"/>
      <c r="U305" s="266"/>
      <c r="V305" s="266"/>
      <c r="W305" s="266"/>
      <c r="X305" s="267"/>
      <c r="Y305" s="268"/>
    </row>
    <row r="306" spans="1:27" s="269" customFormat="1" outlineLevel="4" x14ac:dyDescent="0.2">
      <c r="A306" s="269" t="s">
        <v>626</v>
      </c>
      <c r="B306" s="260"/>
      <c r="C306" s="260" t="s">
        <v>322</v>
      </c>
      <c r="D306" s="267"/>
      <c r="E306" s="267"/>
      <c r="F306" s="267"/>
      <c r="G306" s="275"/>
      <c r="H306" s="276"/>
      <c r="I306" s="264"/>
      <c r="J306" s="265"/>
      <c r="K306" s="266"/>
      <c r="L306" s="266"/>
      <c r="M306" s="266"/>
      <c r="N306" s="266"/>
      <c r="O306" s="266"/>
      <c r="P306" s="266"/>
      <c r="Q306" s="266"/>
      <c r="R306" s="266"/>
      <c r="S306" s="266"/>
      <c r="T306" s="266"/>
      <c r="U306" s="266"/>
      <c r="V306" s="266"/>
      <c r="W306" s="266"/>
      <c r="X306" s="267"/>
      <c r="Y306" s="268"/>
    </row>
    <row r="307" spans="1:27" s="14" customFormat="1" ht="76.5" outlineLevel="3" x14ac:dyDescent="0.2">
      <c r="A307" s="95" t="s">
        <v>627</v>
      </c>
      <c r="B307" s="191" t="s">
        <v>812</v>
      </c>
      <c r="C307" s="95" t="s">
        <v>321</v>
      </c>
      <c r="D307" s="15" t="s">
        <v>73</v>
      </c>
      <c r="E307" s="15" t="s">
        <v>73</v>
      </c>
      <c r="F307" s="15" t="s">
        <v>73</v>
      </c>
      <c r="G307" s="148" t="s">
        <v>73</v>
      </c>
      <c r="H307" s="127" t="s">
        <v>73</v>
      </c>
      <c r="I307" s="89"/>
      <c r="J307" s="59"/>
      <c r="K307" s="34"/>
      <c r="L307" s="34"/>
      <c r="M307" s="34"/>
      <c r="N307" s="35" t="s">
        <v>326</v>
      </c>
      <c r="O307" s="34" t="s">
        <v>327</v>
      </c>
      <c r="P307" s="34" t="s">
        <v>327</v>
      </c>
      <c r="Q307" s="34" t="s">
        <v>327</v>
      </c>
      <c r="R307" s="35" t="s">
        <v>328</v>
      </c>
      <c r="S307" s="34"/>
      <c r="T307" s="34"/>
      <c r="U307" s="35"/>
      <c r="V307" s="35"/>
      <c r="W307" s="34"/>
      <c r="X307" s="15"/>
      <c r="Y307" s="148"/>
      <c r="AA307" s="194"/>
    </row>
    <row r="308" spans="1:27" s="269" customFormat="1" ht="127.5" outlineLevel="4" x14ac:dyDescent="0.2">
      <c r="A308" s="260" t="s">
        <v>628</v>
      </c>
      <c r="B308" s="260" t="s">
        <v>813</v>
      </c>
      <c r="C308" s="260" t="s">
        <v>322</v>
      </c>
      <c r="D308" s="267" t="s">
        <v>131</v>
      </c>
      <c r="E308" s="267" t="s">
        <v>132</v>
      </c>
      <c r="F308" s="267" t="s">
        <v>73</v>
      </c>
      <c r="G308" s="275" t="s">
        <v>261</v>
      </c>
      <c r="H308" s="280" t="s">
        <v>306</v>
      </c>
      <c r="I308" s="264" t="s">
        <v>811</v>
      </c>
      <c r="J308" s="265">
        <v>1</v>
      </c>
      <c r="K308" s="266">
        <f>SUM(N308:W308)</f>
        <v>2700000</v>
      </c>
      <c r="L308" s="266">
        <f>K308*J308</f>
        <v>2700000</v>
      </c>
      <c r="M308" s="266">
        <f>K308-L308</f>
        <v>0</v>
      </c>
      <c r="N308" s="266"/>
      <c r="O308" s="266">
        <v>500000</v>
      </c>
      <c r="P308" s="266">
        <v>1000000</v>
      </c>
      <c r="Q308" s="266">
        <v>1200000</v>
      </c>
      <c r="R308" s="266"/>
      <c r="S308" s="266"/>
      <c r="T308" s="266"/>
      <c r="U308" s="266"/>
      <c r="V308" s="266"/>
      <c r="W308" s="266"/>
      <c r="X308" s="267" t="s">
        <v>294</v>
      </c>
      <c r="Y308" s="268">
        <v>29</v>
      </c>
      <c r="Z308" s="278">
        <v>42279</v>
      </c>
    </row>
    <row r="309" spans="1:27" s="80" customFormat="1" outlineLevel="4" x14ac:dyDescent="0.2">
      <c r="A309" s="213" t="s">
        <v>629</v>
      </c>
      <c r="B309" s="84"/>
      <c r="D309" s="81"/>
      <c r="E309" s="94"/>
      <c r="F309" s="81"/>
      <c r="G309" s="103"/>
      <c r="H309" s="215"/>
      <c r="I309" s="111"/>
      <c r="J309" s="82"/>
      <c r="K309" s="83"/>
      <c r="L309" s="83"/>
      <c r="M309" s="83"/>
      <c r="N309" s="83"/>
      <c r="O309" s="83"/>
      <c r="P309" s="83"/>
      <c r="Q309" s="83"/>
      <c r="R309" s="83"/>
      <c r="S309" s="83"/>
      <c r="T309" s="83"/>
      <c r="U309" s="83"/>
      <c r="V309" s="83"/>
      <c r="W309" s="83"/>
      <c r="X309" s="81"/>
      <c r="Y309" s="203"/>
      <c r="AA309" s="246"/>
    </row>
    <row r="310" spans="1:27" s="93" customFormat="1" outlineLevel="3" x14ac:dyDescent="0.2">
      <c r="A310" s="93" t="s">
        <v>630</v>
      </c>
      <c r="B310" s="95" t="s">
        <v>814</v>
      </c>
      <c r="C310" s="95" t="s">
        <v>321</v>
      </c>
      <c r="D310" s="108" t="s">
        <v>73</v>
      </c>
      <c r="E310" s="108" t="s">
        <v>73</v>
      </c>
      <c r="F310" s="108" t="s">
        <v>73</v>
      </c>
      <c r="G310" s="162" t="s">
        <v>73</v>
      </c>
      <c r="H310" s="137" t="s">
        <v>73</v>
      </c>
      <c r="I310" s="118"/>
      <c r="J310" s="104"/>
      <c r="K310" s="109"/>
      <c r="L310" s="109"/>
      <c r="M310" s="109"/>
      <c r="N310" s="109"/>
      <c r="O310" s="109"/>
      <c r="P310" s="109"/>
      <c r="Q310" s="109"/>
      <c r="R310" s="109"/>
      <c r="S310" s="109"/>
      <c r="T310" s="109"/>
      <c r="U310" s="109"/>
      <c r="V310" s="109"/>
      <c r="W310" s="109"/>
      <c r="X310" s="198"/>
      <c r="Y310" s="209"/>
      <c r="AA310" s="247"/>
    </row>
    <row r="311" spans="1:27" s="269" customFormat="1" outlineLevel="4" x14ac:dyDescent="0.2">
      <c r="A311" s="269" t="s">
        <v>631</v>
      </c>
      <c r="B311" s="260"/>
      <c r="C311" s="260" t="s">
        <v>322</v>
      </c>
      <c r="D311" s="267"/>
      <c r="E311" s="267"/>
      <c r="F311" s="267"/>
      <c r="G311" s="275"/>
      <c r="H311" s="276"/>
      <c r="I311" s="264"/>
      <c r="J311" s="265"/>
      <c r="K311" s="266"/>
      <c r="L311" s="266"/>
      <c r="M311" s="266"/>
      <c r="N311" s="266"/>
      <c r="O311" s="266"/>
      <c r="P311" s="266"/>
      <c r="Q311" s="266"/>
      <c r="R311" s="266"/>
      <c r="S311" s="266"/>
      <c r="T311" s="266"/>
      <c r="U311" s="266"/>
      <c r="V311" s="266"/>
      <c r="W311" s="266"/>
      <c r="X311" s="267"/>
      <c r="Y311" s="268"/>
    </row>
    <row r="312" spans="1:27" s="269" customFormat="1" outlineLevel="4" x14ac:dyDescent="0.2">
      <c r="A312" s="269" t="s">
        <v>632</v>
      </c>
      <c r="B312" s="260"/>
      <c r="C312" s="260" t="s">
        <v>322</v>
      </c>
      <c r="D312" s="267"/>
      <c r="E312" s="267"/>
      <c r="F312" s="267"/>
      <c r="G312" s="275"/>
      <c r="H312" s="276"/>
      <c r="I312" s="264"/>
      <c r="J312" s="265"/>
      <c r="K312" s="266"/>
      <c r="L312" s="266"/>
      <c r="M312" s="266"/>
      <c r="N312" s="266"/>
      <c r="O312" s="266"/>
      <c r="P312" s="266"/>
      <c r="Q312" s="266"/>
      <c r="R312" s="266"/>
      <c r="S312" s="266"/>
      <c r="T312" s="266"/>
      <c r="U312" s="266"/>
      <c r="V312" s="266"/>
      <c r="W312" s="266"/>
      <c r="X312" s="267"/>
      <c r="Y312" s="268"/>
    </row>
    <row r="313" spans="1:27" s="93" customFormat="1" outlineLevel="3" x14ac:dyDescent="0.2">
      <c r="A313" s="93" t="s">
        <v>633</v>
      </c>
      <c r="B313" s="95" t="s">
        <v>29</v>
      </c>
      <c r="C313" s="95" t="s">
        <v>321</v>
      </c>
      <c r="D313" s="108" t="s">
        <v>73</v>
      </c>
      <c r="E313" s="108" t="s">
        <v>73</v>
      </c>
      <c r="F313" s="108" t="s">
        <v>73</v>
      </c>
      <c r="G313" s="162" t="s">
        <v>73</v>
      </c>
      <c r="H313" s="137" t="s">
        <v>73</v>
      </c>
      <c r="I313" s="118"/>
      <c r="J313" s="104"/>
      <c r="K313" s="109"/>
      <c r="L313" s="109"/>
      <c r="M313" s="109"/>
      <c r="N313" s="109"/>
      <c r="O313" s="109"/>
      <c r="P313" s="109"/>
      <c r="Q313" s="109"/>
      <c r="R313" s="109"/>
      <c r="S313" s="109"/>
      <c r="T313" s="109"/>
      <c r="U313" s="109"/>
      <c r="V313" s="109"/>
      <c r="W313" s="109"/>
      <c r="X313" s="198"/>
      <c r="Y313" s="209"/>
      <c r="AA313" s="247"/>
    </row>
    <row r="314" spans="1:27" s="269" customFormat="1" outlineLevel="4" x14ac:dyDescent="0.2">
      <c r="A314" s="269" t="s">
        <v>634</v>
      </c>
      <c r="B314" s="260"/>
      <c r="C314" s="260" t="s">
        <v>322</v>
      </c>
      <c r="D314" s="267"/>
      <c r="E314" s="267"/>
      <c r="F314" s="267"/>
      <c r="G314" s="275"/>
      <c r="H314" s="276"/>
      <c r="I314" s="264"/>
      <c r="J314" s="265"/>
      <c r="K314" s="266"/>
      <c r="L314" s="266"/>
      <c r="M314" s="266"/>
      <c r="N314" s="266"/>
      <c r="O314" s="266"/>
      <c r="P314" s="266"/>
      <c r="Q314" s="266"/>
      <c r="R314" s="266"/>
      <c r="S314" s="266"/>
      <c r="T314" s="266"/>
      <c r="U314" s="266"/>
      <c r="V314" s="266"/>
      <c r="W314" s="266"/>
      <c r="X314" s="267"/>
      <c r="Y314" s="268"/>
    </row>
    <row r="315" spans="1:27" s="269" customFormat="1" outlineLevel="4" x14ac:dyDescent="0.2">
      <c r="A315" s="269" t="s">
        <v>635</v>
      </c>
      <c r="B315" s="260"/>
      <c r="C315" s="260" t="s">
        <v>322</v>
      </c>
      <c r="D315" s="267"/>
      <c r="E315" s="267"/>
      <c r="F315" s="267"/>
      <c r="G315" s="275"/>
      <c r="H315" s="276"/>
      <c r="I315" s="264"/>
      <c r="J315" s="265"/>
      <c r="K315" s="266"/>
      <c r="L315" s="266"/>
      <c r="M315" s="266"/>
      <c r="N315" s="266"/>
      <c r="O315" s="266"/>
      <c r="P315" s="266"/>
      <c r="Q315" s="266"/>
      <c r="R315" s="266"/>
      <c r="S315" s="266"/>
      <c r="T315" s="266"/>
      <c r="U315" s="266"/>
      <c r="V315" s="266"/>
      <c r="W315" s="266"/>
      <c r="X315" s="267"/>
      <c r="Y315" s="268"/>
    </row>
    <row r="316" spans="1:27" s="14" customFormat="1" ht="25.5" outlineLevel="3" x14ac:dyDescent="0.2">
      <c r="A316" s="95" t="s">
        <v>636</v>
      </c>
      <c r="B316" s="95" t="s">
        <v>28</v>
      </c>
      <c r="C316" s="95" t="s">
        <v>321</v>
      </c>
      <c r="D316" s="15" t="s">
        <v>73</v>
      </c>
      <c r="E316" s="15" t="s">
        <v>73</v>
      </c>
      <c r="F316" s="15" t="s">
        <v>73</v>
      </c>
      <c r="G316" s="148" t="s">
        <v>73</v>
      </c>
      <c r="H316" s="127" t="s">
        <v>73</v>
      </c>
      <c r="I316" s="89"/>
      <c r="J316" s="59"/>
      <c r="K316" s="34"/>
      <c r="L316" s="34"/>
      <c r="M316" s="34"/>
      <c r="N316" s="35" t="s">
        <v>326</v>
      </c>
      <c r="O316" s="34" t="s">
        <v>327</v>
      </c>
      <c r="P316" s="34" t="s">
        <v>327</v>
      </c>
      <c r="Q316" s="34" t="s">
        <v>327</v>
      </c>
      <c r="R316" s="34" t="s">
        <v>327</v>
      </c>
      <c r="S316" s="34" t="s">
        <v>327</v>
      </c>
      <c r="T316" s="34" t="s">
        <v>327</v>
      </c>
      <c r="U316" s="35" t="s">
        <v>327</v>
      </c>
      <c r="V316" s="35" t="s">
        <v>327</v>
      </c>
      <c r="W316" s="35" t="s">
        <v>328</v>
      </c>
      <c r="X316" s="15"/>
      <c r="Y316" s="148"/>
      <c r="AA316" s="194"/>
    </row>
    <row r="317" spans="1:27" s="269" customFormat="1" outlineLevel="4" x14ac:dyDescent="0.2">
      <c r="A317" s="269" t="s">
        <v>637</v>
      </c>
      <c r="B317" s="260"/>
      <c r="C317" s="260" t="s">
        <v>322</v>
      </c>
      <c r="D317" s="267"/>
      <c r="E317" s="267"/>
      <c r="F317" s="267"/>
      <c r="G317" s="275"/>
      <c r="H317" s="276"/>
      <c r="I317" s="264"/>
      <c r="J317" s="265"/>
      <c r="K317" s="266"/>
      <c r="L317" s="266"/>
      <c r="M317" s="266"/>
      <c r="N317" s="266"/>
      <c r="O317" s="266"/>
      <c r="P317" s="266"/>
      <c r="Q317" s="266"/>
      <c r="R317" s="266"/>
      <c r="S317" s="266"/>
      <c r="T317" s="266"/>
      <c r="U317" s="266"/>
      <c r="V317" s="266"/>
      <c r="W317" s="266"/>
      <c r="X317" s="267"/>
      <c r="Y317" s="268"/>
    </row>
    <row r="318" spans="1:27" s="269" customFormat="1" outlineLevel="4" x14ac:dyDescent="0.2">
      <c r="A318" s="269" t="s">
        <v>638</v>
      </c>
      <c r="B318" s="260"/>
      <c r="C318" s="260" t="s">
        <v>322</v>
      </c>
      <c r="D318" s="267"/>
      <c r="E318" s="267"/>
      <c r="F318" s="267"/>
      <c r="G318" s="275"/>
      <c r="H318" s="276"/>
      <c r="I318" s="264"/>
      <c r="J318" s="265"/>
      <c r="K318" s="266"/>
      <c r="L318" s="266"/>
      <c r="M318" s="266"/>
      <c r="N318" s="266"/>
      <c r="O318" s="266"/>
      <c r="P318" s="266"/>
      <c r="Q318" s="266"/>
      <c r="R318" s="266"/>
      <c r="S318" s="266"/>
      <c r="T318" s="266"/>
      <c r="U318" s="266"/>
      <c r="V318" s="266"/>
      <c r="W318" s="266"/>
      <c r="X318" s="267"/>
      <c r="Y318" s="268"/>
    </row>
    <row r="319" spans="1:27" ht="51" outlineLevel="3" x14ac:dyDescent="0.2">
      <c r="A319" s="93" t="s">
        <v>639</v>
      </c>
      <c r="B319" s="95" t="s">
        <v>816</v>
      </c>
      <c r="C319" s="95" t="s">
        <v>321</v>
      </c>
      <c r="D319" s="15" t="s">
        <v>73</v>
      </c>
      <c r="E319" s="15" t="s">
        <v>73</v>
      </c>
      <c r="F319" s="15" t="s">
        <v>73</v>
      </c>
      <c r="G319" s="148" t="s">
        <v>73</v>
      </c>
      <c r="H319" s="127" t="s">
        <v>73</v>
      </c>
      <c r="I319" s="89"/>
      <c r="J319" s="59"/>
    </row>
    <row r="320" spans="1:27" s="269" customFormat="1" ht="102" outlineLevel="4" x14ac:dyDescent="0.2">
      <c r="A320" s="260" t="s">
        <v>640</v>
      </c>
      <c r="B320" s="260" t="s">
        <v>27</v>
      </c>
      <c r="C320" s="260" t="s">
        <v>322</v>
      </c>
      <c r="D320" s="267" t="s">
        <v>110</v>
      </c>
      <c r="E320" s="267" t="s">
        <v>132</v>
      </c>
      <c r="F320" s="267" t="s">
        <v>73</v>
      </c>
      <c r="G320" s="275" t="s">
        <v>817</v>
      </c>
      <c r="H320" s="280" t="s">
        <v>1180</v>
      </c>
      <c r="I320" s="264" t="s">
        <v>818</v>
      </c>
      <c r="J320" s="265">
        <v>1</v>
      </c>
      <c r="K320" s="266">
        <f>SUM(N320:W320)</f>
        <v>287500</v>
      </c>
      <c r="L320" s="266">
        <f>K320*J320</f>
        <v>287500</v>
      </c>
      <c r="M320" s="266">
        <f>K320-L320</f>
        <v>0</v>
      </c>
      <c r="N320" s="266"/>
      <c r="O320" s="266">
        <v>37500</v>
      </c>
      <c r="P320" s="266">
        <v>75000</v>
      </c>
      <c r="Q320" s="266">
        <v>75000</v>
      </c>
      <c r="R320" s="266">
        <v>50000</v>
      </c>
      <c r="S320" s="266">
        <v>25000</v>
      </c>
      <c r="T320" s="266">
        <v>25000</v>
      </c>
      <c r="U320" s="266"/>
      <c r="V320" s="266"/>
      <c r="W320" s="266"/>
      <c r="X320" s="267"/>
      <c r="Y320" s="268"/>
    </row>
    <row r="321" spans="1:26" s="269" customFormat="1" ht="76.5" outlineLevel="4" x14ac:dyDescent="0.2">
      <c r="A321" s="260" t="s">
        <v>641</v>
      </c>
      <c r="B321" s="260" t="s">
        <v>25</v>
      </c>
      <c r="C321" s="260" t="s">
        <v>322</v>
      </c>
      <c r="D321" s="267" t="s">
        <v>110</v>
      </c>
      <c r="E321" s="267" t="s">
        <v>132</v>
      </c>
      <c r="F321" s="267" t="s">
        <v>73</v>
      </c>
      <c r="G321" s="275" t="s">
        <v>26</v>
      </c>
      <c r="H321" s="280" t="s">
        <v>1180</v>
      </c>
      <c r="I321" s="264" t="s">
        <v>818</v>
      </c>
      <c r="J321" s="265">
        <v>1</v>
      </c>
      <c r="K321" s="266">
        <f>SUM(N321:W321)</f>
        <v>770000</v>
      </c>
      <c r="L321" s="266">
        <f>K321*J321</f>
        <v>770000</v>
      </c>
      <c r="M321" s="266">
        <f>K321-L321</f>
        <v>0</v>
      </c>
      <c r="N321" s="266"/>
      <c r="O321" s="266">
        <v>110000</v>
      </c>
      <c r="P321" s="266">
        <v>220000</v>
      </c>
      <c r="Q321" s="266">
        <v>220000</v>
      </c>
      <c r="R321" s="266">
        <v>220000</v>
      </c>
      <c r="S321" s="266"/>
      <c r="T321" s="266"/>
      <c r="U321" s="266"/>
      <c r="V321" s="266"/>
      <c r="W321" s="266"/>
      <c r="X321" s="267"/>
      <c r="Y321" s="268"/>
    </row>
    <row r="322" spans="1:26" s="269" customFormat="1" outlineLevel="4" x14ac:dyDescent="0.2">
      <c r="A322" s="269" t="s">
        <v>642</v>
      </c>
      <c r="B322" s="260"/>
      <c r="C322" s="260" t="s">
        <v>322</v>
      </c>
      <c r="D322" s="267"/>
      <c r="E322" s="267"/>
      <c r="F322" s="267"/>
      <c r="G322" s="275"/>
      <c r="H322" s="276"/>
      <c r="I322" s="264"/>
      <c r="J322" s="265"/>
      <c r="K322" s="266"/>
      <c r="L322" s="266"/>
      <c r="M322" s="266"/>
      <c r="N322" s="266"/>
      <c r="O322" s="266"/>
      <c r="P322" s="266"/>
      <c r="Q322" s="266"/>
      <c r="R322" s="266"/>
      <c r="S322" s="266"/>
      <c r="T322" s="266"/>
      <c r="U322" s="266"/>
      <c r="V322" s="266"/>
      <c r="W322" s="266"/>
      <c r="X322" s="267"/>
      <c r="Y322" s="268"/>
    </row>
    <row r="323" spans="1:26" outlineLevel="3" x14ac:dyDescent="0.2">
      <c r="A323" s="93" t="s">
        <v>643</v>
      </c>
      <c r="B323" s="191" t="s">
        <v>24</v>
      </c>
      <c r="C323" s="95" t="s">
        <v>321</v>
      </c>
      <c r="D323" s="15" t="s">
        <v>73</v>
      </c>
      <c r="E323" s="15" t="s">
        <v>73</v>
      </c>
      <c r="F323" s="15" t="s">
        <v>73</v>
      </c>
      <c r="G323" s="148" t="s">
        <v>73</v>
      </c>
      <c r="H323" s="127" t="s">
        <v>73</v>
      </c>
      <c r="I323" s="89"/>
      <c r="J323" s="59"/>
      <c r="K323" s="109"/>
    </row>
    <row r="324" spans="1:26" s="269" customFormat="1" ht="76.5" outlineLevel="4" x14ac:dyDescent="0.2">
      <c r="A324" s="260" t="s">
        <v>644</v>
      </c>
      <c r="B324" s="260" t="s">
        <v>24</v>
      </c>
      <c r="C324" s="260" t="s">
        <v>322</v>
      </c>
      <c r="D324" s="267" t="s">
        <v>110</v>
      </c>
      <c r="E324" s="267" t="s">
        <v>132</v>
      </c>
      <c r="F324" s="267" t="s">
        <v>73</v>
      </c>
      <c r="G324" s="275" t="s">
        <v>819</v>
      </c>
      <c r="H324" s="280" t="s">
        <v>1180</v>
      </c>
      <c r="I324" s="264" t="s">
        <v>818</v>
      </c>
      <c r="J324" s="265">
        <v>1</v>
      </c>
      <c r="K324" s="266">
        <f>SUM(N324:W324)</f>
        <v>1438500</v>
      </c>
      <c r="L324" s="266">
        <f>K324*J324</f>
        <v>1438500</v>
      </c>
      <c r="M324" s="266">
        <f>K324-L324</f>
        <v>0</v>
      </c>
      <c r="N324" s="266"/>
      <c r="O324" s="266">
        <v>23000</v>
      </c>
      <c r="P324" s="266">
        <v>168500</v>
      </c>
      <c r="Q324" s="266">
        <v>318500</v>
      </c>
      <c r="R324" s="266">
        <v>328500</v>
      </c>
      <c r="S324" s="266">
        <v>300000</v>
      </c>
      <c r="T324" s="266">
        <v>300000</v>
      </c>
      <c r="U324" s="266"/>
      <c r="V324" s="266"/>
      <c r="W324" s="266"/>
      <c r="X324" s="267" t="s">
        <v>294</v>
      </c>
      <c r="Y324" s="268">
        <v>39</v>
      </c>
      <c r="Z324" s="278">
        <v>42265</v>
      </c>
    </row>
    <row r="325" spans="1:26" s="269" customFormat="1" outlineLevel="4" x14ac:dyDescent="0.2">
      <c r="A325" s="269" t="s">
        <v>645</v>
      </c>
      <c r="B325" s="260"/>
      <c r="C325" s="260" t="s">
        <v>322</v>
      </c>
      <c r="D325" s="267"/>
      <c r="E325" s="267"/>
      <c r="F325" s="267"/>
      <c r="G325" s="275"/>
      <c r="H325" s="276"/>
      <c r="I325" s="264"/>
      <c r="J325" s="265"/>
      <c r="K325" s="266"/>
      <c r="L325" s="266"/>
      <c r="M325" s="266"/>
      <c r="N325" s="266"/>
      <c r="O325" s="266"/>
      <c r="P325" s="266"/>
      <c r="Q325" s="266"/>
      <c r="R325" s="266"/>
      <c r="S325" s="266"/>
      <c r="T325" s="266"/>
      <c r="U325" s="266"/>
      <c r="V325" s="266"/>
      <c r="W325" s="266"/>
      <c r="X325" s="267"/>
      <c r="Y325" s="268"/>
    </row>
    <row r="326" spans="1:26" outlineLevel="3" x14ac:dyDescent="0.2">
      <c r="A326" s="93" t="s">
        <v>646</v>
      </c>
      <c r="B326" s="191" t="s">
        <v>23</v>
      </c>
      <c r="C326" s="95" t="s">
        <v>321</v>
      </c>
      <c r="D326" s="15" t="s">
        <v>73</v>
      </c>
      <c r="E326" s="15" t="s">
        <v>73</v>
      </c>
      <c r="F326" s="15" t="s">
        <v>73</v>
      </c>
      <c r="G326" s="148" t="s">
        <v>73</v>
      </c>
      <c r="H326" s="127" t="s">
        <v>73</v>
      </c>
      <c r="I326" s="89"/>
      <c r="J326" s="59"/>
    </row>
    <row r="327" spans="1:26" s="269" customFormat="1" ht="51" outlineLevel="4" x14ac:dyDescent="0.2">
      <c r="A327" s="260" t="s">
        <v>647</v>
      </c>
      <c r="B327" s="260" t="s">
        <v>1185</v>
      </c>
      <c r="C327" s="260" t="s">
        <v>322</v>
      </c>
      <c r="D327" s="267" t="s">
        <v>110</v>
      </c>
      <c r="E327" s="267" t="s">
        <v>132</v>
      </c>
      <c r="F327" s="267" t="s">
        <v>73</v>
      </c>
      <c r="G327" s="275" t="s">
        <v>820</v>
      </c>
      <c r="H327" s="280" t="s">
        <v>1596</v>
      </c>
      <c r="I327" s="264" t="s">
        <v>1039</v>
      </c>
      <c r="J327" s="265">
        <v>1</v>
      </c>
      <c r="K327" s="266">
        <f>SUM(N327:W327)</f>
        <v>561500</v>
      </c>
      <c r="L327" s="266">
        <f>K327*J327</f>
        <v>561500</v>
      </c>
      <c r="M327" s="266">
        <f>K327-L327</f>
        <v>0</v>
      </c>
      <c r="N327" s="266"/>
      <c r="O327" s="266">
        <v>47000</v>
      </c>
      <c r="P327" s="266">
        <v>91500</v>
      </c>
      <c r="Q327" s="266">
        <v>91500</v>
      </c>
      <c r="R327" s="266">
        <v>91500</v>
      </c>
      <c r="S327" s="266">
        <v>120000</v>
      </c>
      <c r="T327" s="266">
        <v>120000</v>
      </c>
      <c r="U327" s="266"/>
      <c r="V327" s="266"/>
      <c r="W327" s="266"/>
      <c r="X327" s="267" t="s">
        <v>294</v>
      </c>
      <c r="Y327" s="268">
        <v>19</v>
      </c>
      <c r="Z327" s="278">
        <v>42265</v>
      </c>
    </row>
    <row r="328" spans="1:26" s="269" customFormat="1" outlineLevel="4" x14ac:dyDescent="0.2">
      <c r="A328" s="269" t="s">
        <v>648</v>
      </c>
      <c r="B328" s="260"/>
      <c r="C328" s="260" t="s">
        <v>322</v>
      </c>
      <c r="D328" s="267"/>
      <c r="E328" s="267"/>
      <c r="F328" s="267"/>
      <c r="G328" s="275"/>
      <c r="H328" s="276"/>
      <c r="I328" s="264"/>
      <c r="J328" s="265"/>
      <c r="K328" s="266"/>
      <c r="L328" s="266"/>
      <c r="M328" s="266"/>
      <c r="N328" s="266"/>
      <c r="O328" s="266"/>
      <c r="P328" s="266"/>
      <c r="Q328" s="266"/>
      <c r="R328" s="266"/>
      <c r="S328" s="266"/>
      <c r="T328" s="266"/>
      <c r="U328" s="266"/>
      <c r="V328" s="266"/>
      <c r="W328" s="266"/>
      <c r="X328" s="267"/>
      <c r="Y328" s="268"/>
    </row>
    <row r="329" spans="1:26" outlineLevel="3" x14ac:dyDescent="0.2">
      <c r="A329" s="93" t="s">
        <v>649</v>
      </c>
      <c r="B329" s="95" t="s">
        <v>821</v>
      </c>
      <c r="C329" s="95" t="s">
        <v>321</v>
      </c>
      <c r="D329" s="15" t="s">
        <v>73</v>
      </c>
      <c r="E329" s="15" t="s">
        <v>73</v>
      </c>
      <c r="F329" s="15" t="s">
        <v>73</v>
      </c>
      <c r="G329" s="148" t="s">
        <v>73</v>
      </c>
      <c r="H329" s="127" t="s">
        <v>73</v>
      </c>
      <c r="I329" s="89"/>
      <c r="J329" s="59"/>
    </row>
    <row r="330" spans="1:26" s="269" customFormat="1" outlineLevel="4" x14ac:dyDescent="0.2">
      <c r="A330" s="269" t="s">
        <v>650</v>
      </c>
      <c r="B330" s="260"/>
      <c r="C330" s="260" t="s">
        <v>322</v>
      </c>
      <c r="D330" s="267"/>
      <c r="E330" s="267"/>
      <c r="F330" s="267"/>
      <c r="G330" s="275"/>
      <c r="H330" s="276"/>
      <c r="I330" s="264"/>
      <c r="J330" s="265"/>
      <c r="K330" s="266"/>
      <c r="L330" s="266"/>
      <c r="M330" s="266"/>
      <c r="N330" s="266"/>
      <c r="O330" s="266"/>
      <c r="P330" s="266"/>
      <c r="Q330" s="266"/>
      <c r="R330" s="266"/>
      <c r="S330" s="266"/>
      <c r="T330" s="266"/>
      <c r="U330" s="266"/>
      <c r="V330" s="266"/>
      <c r="W330" s="266"/>
      <c r="X330" s="267"/>
      <c r="Y330" s="268"/>
    </row>
    <row r="331" spans="1:26" s="269" customFormat="1" outlineLevel="4" x14ac:dyDescent="0.2">
      <c r="A331" s="269" t="s">
        <v>651</v>
      </c>
      <c r="B331" s="260"/>
      <c r="C331" s="260" t="s">
        <v>322</v>
      </c>
      <c r="D331" s="267"/>
      <c r="E331" s="267"/>
      <c r="F331" s="267"/>
      <c r="G331" s="275"/>
      <c r="H331" s="276"/>
      <c r="I331" s="264"/>
      <c r="J331" s="265"/>
      <c r="K331" s="266"/>
      <c r="L331" s="266"/>
      <c r="M331" s="266"/>
      <c r="N331" s="266"/>
      <c r="O331" s="266"/>
      <c r="P331" s="266"/>
      <c r="Q331" s="266"/>
      <c r="R331" s="266"/>
      <c r="S331" s="266"/>
      <c r="T331" s="266"/>
      <c r="U331" s="266"/>
      <c r="V331" s="266"/>
      <c r="W331" s="266"/>
      <c r="X331" s="267"/>
      <c r="Y331" s="268"/>
    </row>
    <row r="332" spans="1:26" ht="38.25" outlineLevel="3" x14ac:dyDescent="0.2">
      <c r="A332" s="93" t="s">
        <v>652</v>
      </c>
      <c r="B332" s="95" t="s">
        <v>240</v>
      </c>
      <c r="C332" s="95" t="s">
        <v>321</v>
      </c>
      <c r="D332" s="15" t="s">
        <v>73</v>
      </c>
      <c r="E332" s="15" t="s">
        <v>73</v>
      </c>
      <c r="F332" s="15" t="s">
        <v>73</v>
      </c>
      <c r="G332" s="148" t="s">
        <v>73</v>
      </c>
      <c r="H332" s="127" t="s">
        <v>73</v>
      </c>
      <c r="I332" s="89"/>
      <c r="J332" s="59"/>
    </row>
    <row r="333" spans="1:26" s="269" customFormat="1" outlineLevel="4" x14ac:dyDescent="0.2">
      <c r="A333" s="269" t="s">
        <v>653</v>
      </c>
      <c r="B333" s="260"/>
      <c r="C333" s="260" t="s">
        <v>322</v>
      </c>
      <c r="D333" s="267"/>
      <c r="E333" s="267"/>
      <c r="F333" s="267"/>
      <c r="G333" s="275"/>
      <c r="H333" s="276"/>
      <c r="I333" s="264"/>
      <c r="J333" s="265"/>
      <c r="K333" s="266"/>
      <c r="L333" s="266"/>
      <c r="M333" s="266"/>
      <c r="N333" s="266"/>
      <c r="O333" s="266"/>
      <c r="P333" s="266"/>
      <c r="Q333" s="266"/>
      <c r="R333" s="266"/>
      <c r="S333" s="266"/>
      <c r="T333" s="266"/>
      <c r="U333" s="266"/>
      <c r="V333" s="266"/>
      <c r="W333" s="266"/>
      <c r="X333" s="267"/>
      <c r="Y333" s="268"/>
    </row>
    <row r="334" spans="1:26" s="269" customFormat="1" outlineLevel="4" x14ac:dyDescent="0.2">
      <c r="A334" s="269" t="s">
        <v>654</v>
      </c>
      <c r="B334" s="260"/>
      <c r="C334" s="260" t="s">
        <v>322</v>
      </c>
      <c r="D334" s="267"/>
      <c r="E334" s="267"/>
      <c r="F334" s="267"/>
      <c r="G334" s="275"/>
      <c r="H334" s="276"/>
      <c r="I334" s="264"/>
      <c r="J334" s="265"/>
      <c r="K334" s="266"/>
      <c r="L334" s="266"/>
      <c r="M334" s="266"/>
      <c r="N334" s="266"/>
      <c r="O334" s="266"/>
      <c r="P334" s="266"/>
      <c r="Q334" s="266"/>
      <c r="R334" s="266"/>
      <c r="S334" s="266"/>
      <c r="T334" s="266"/>
      <c r="U334" s="266"/>
      <c r="V334" s="266"/>
      <c r="W334" s="266"/>
      <c r="X334" s="267"/>
      <c r="Y334" s="268"/>
    </row>
    <row r="335" spans="1:26" ht="25.5" outlineLevel="3" x14ac:dyDescent="0.2">
      <c r="A335" s="93" t="s">
        <v>655</v>
      </c>
      <c r="B335" s="191" t="s">
        <v>241</v>
      </c>
      <c r="C335" s="95" t="s">
        <v>321</v>
      </c>
      <c r="D335" s="15" t="s">
        <v>73</v>
      </c>
      <c r="E335" s="15" t="s">
        <v>73</v>
      </c>
      <c r="F335" s="15" t="s">
        <v>73</v>
      </c>
      <c r="G335" s="148" t="s">
        <v>73</v>
      </c>
      <c r="H335" s="127" t="s">
        <v>73</v>
      </c>
      <c r="I335" s="89"/>
      <c r="J335" s="59"/>
    </row>
    <row r="336" spans="1:26" s="269" customFormat="1" ht="76.5" outlineLevel="4" x14ac:dyDescent="0.2">
      <c r="A336" s="260" t="s">
        <v>656</v>
      </c>
      <c r="B336" s="260" t="s">
        <v>241</v>
      </c>
      <c r="C336" s="260" t="s">
        <v>322</v>
      </c>
      <c r="D336" s="267" t="s">
        <v>110</v>
      </c>
      <c r="E336" s="267" t="s">
        <v>132</v>
      </c>
      <c r="F336" s="267" t="s">
        <v>73</v>
      </c>
      <c r="G336" s="275" t="s">
        <v>242</v>
      </c>
      <c r="H336" s="280" t="s">
        <v>1180</v>
      </c>
      <c r="I336" s="264" t="s">
        <v>818</v>
      </c>
      <c r="J336" s="265">
        <v>1</v>
      </c>
      <c r="K336" s="266">
        <f>SUM(N336:W336)</f>
        <v>25000</v>
      </c>
      <c r="L336" s="266">
        <f>K336*J336</f>
        <v>25000</v>
      </c>
      <c r="M336" s="266">
        <f>K336-L336</f>
        <v>0</v>
      </c>
      <c r="N336" s="266"/>
      <c r="O336" s="266"/>
      <c r="P336" s="266">
        <v>5000</v>
      </c>
      <c r="Q336" s="266">
        <v>5000</v>
      </c>
      <c r="R336" s="266">
        <v>5000</v>
      </c>
      <c r="S336" s="266">
        <v>5000</v>
      </c>
      <c r="T336" s="266">
        <v>5000</v>
      </c>
      <c r="U336" s="266"/>
      <c r="V336" s="266"/>
      <c r="W336" s="266"/>
      <c r="X336" s="267"/>
      <c r="Y336" s="268"/>
    </row>
    <row r="337" spans="1:27" s="269" customFormat="1" outlineLevel="4" x14ac:dyDescent="0.2">
      <c r="A337" s="269" t="s">
        <v>657</v>
      </c>
      <c r="B337" s="260"/>
      <c r="C337" s="260" t="s">
        <v>322</v>
      </c>
      <c r="D337" s="267"/>
      <c r="E337" s="267"/>
      <c r="F337" s="267"/>
      <c r="G337" s="275"/>
      <c r="H337" s="276"/>
      <c r="I337" s="264"/>
      <c r="J337" s="265"/>
      <c r="K337" s="266"/>
      <c r="L337" s="266"/>
      <c r="M337" s="266"/>
      <c r="N337" s="266"/>
      <c r="O337" s="266"/>
      <c r="P337" s="266"/>
      <c r="Q337" s="266"/>
      <c r="R337" s="266"/>
      <c r="S337" s="266"/>
      <c r="T337" s="266"/>
      <c r="U337" s="266"/>
      <c r="V337" s="266"/>
      <c r="W337" s="266"/>
      <c r="X337" s="267"/>
      <c r="Y337" s="268"/>
    </row>
    <row r="338" spans="1:27" ht="25.5" outlineLevel="3" x14ac:dyDescent="0.2">
      <c r="A338" s="93" t="s">
        <v>658</v>
      </c>
      <c r="B338" s="191" t="s">
        <v>22</v>
      </c>
      <c r="C338" s="95" t="s">
        <v>321</v>
      </c>
      <c r="D338" s="15" t="s">
        <v>73</v>
      </c>
      <c r="E338" s="15" t="s">
        <v>73</v>
      </c>
      <c r="F338" s="15" t="s">
        <v>73</v>
      </c>
      <c r="G338" s="148" t="s">
        <v>73</v>
      </c>
      <c r="H338" s="127" t="s">
        <v>73</v>
      </c>
      <c r="I338" s="89"/>
      <c r="J338" s="59"/>
    </row>
    <row r="339" spans="1:27" s="269" customFormat="1" ht="38.25" outlineLevel="4" x14ac:dyDescent="0.2">
      <c r="A339" s="260" t="s">
        <v>659</v>
      </c>
      <c r="B339" s="260" t="s">
        <v>22</v>
      </c>
      <c r="C339" s="260" t="s">
        <v>322</v>
      </c>
      <c r="D339" s="267" t="s">
        <v>110</v>
      </c>
      <c r="E339" s="267" t="s">
        <v>132</v>
      </c>
      <c r="F339" s="267" t="s">
        <v>73</v>
      </c>
      <c r="G339" s="275" t="s">
        <v>243</v>
      </c>
      <c r="H339" s="280" t="s">
        <v>1180</v>
      </c>
      <c r="I339" s="264" t="s">
        <v>818</v>
      </c>
      <c r="J339" s="265">
        <v>1</v>
      </c>
      <c r="K339" s="266">
        <f>SUM(N339:W339)</f>
        <v>165000</v>
      </c>
      <c r="L339" s="266">
        <f>K339*J339</f>
        <v>165000</v>
      </c>
      <c r="M339" s="266">
        <f>K339-L339</f>
        <v>0</v>
      </c>
      <c r="N339" s="266"/>
      <c r="O339" s="266">
        <v>15000</v>
      </c>
      <c r="P339" s="266">
        <v>30000</v>
      </c>
      <c r="Q339" s="266">
        <v>30000</v>
      </c>
      <c r="R339" s="266">
        <v>30000</v>
      </c>
      <c r="S339" s="266">
        <v>30000</v>
      </c>
      <c r="T339" s="266">
        <v>30000</v>
      </c>
      <c r="U339" s="266"/>
      <c r="V339" s="266"/>
      <c r="W339" s="266"/>
      <c r="X339" s="267"/>
      <c r="Y339" s="268"/>
    </row>
    <row r="340" spans="1:27" s="269" customFormat="1" outlineLevel="4" x14ac:dyDescent="0.2">
      <c r="A340" s="269" t="s">
        <v>660</v>
      </c>
      <c r="B340" s="260"/>
      <c r="C340" s="260" t="s">
        <v>322</v>
      </c>
      <c r="D340" s="267"/>
      <c r="E340" s="267"/>
      <c r="F340" s="267"/>
      <c r="G340" s="275"/>
      <c r="H340" s="276"/>
      <c r="I340" s="264"/>
      <c r="J340" s="265"/>
      <c r="K340" s="266"/>
      <c r="L340" s="266"/>
      <c r="M340" s="266"/>
      <c r="N340" s="266"/>
      <c r="O340" s="266"/>
      <c r="P340" s="266"/>
      <c r="Q340" s="266"/>
      <c r="R340" s="266"/>
      <c r="S340" s="266"/>
      <c r="T340" s="266"/>
      <c r="U340" s="266"/>
      <c r="V340" s="266"/>
      <c r="W340" s="266"/>
      <c r="X340" s="267"/>
      <c r="Y340" s="268"/>
    </row>
    <row r="341" spans="1:27" s="24" customFormat="1" ht="25.5" outlineLevel="1" x14ac:dyDescent="0.2">
      <c r="A341" s="24" t="s">
        <v>661</v>
      </c>
      <c r="B341" s="24" t="s">
        <v>414</v>
      </c>
      <c r="C341" s="24" t="s">
        <v>308</v>
      </c>
      <c r="D341" s="25" t="s">
        <v>73</v>
      </c>
      <c r="E341" s="25" t="s">
        <v>73</v>
      </c>
      <c r="F341" s="25" t="s">
        <v>73</v>
      </c>
      <c r="G341" s="160" t="s">
        <v>73</v>
      </c>
      <c r="H341" s="136" t="s">
        <v>73</v>
      </c>
      <c r="I341" s="53"/>
      <c r="J341" s="63">
        <v>1</v>
      </c>
      <c r="K341" s="26">
        <f>K342</f>
        <v>2033455</v>
      </c>
      <c r="L341" s="26">
        <f>L342</f>
        <v>2033455</v>
      </c>
      <c r="M341" s="26">
        <f>M342</f>
        <v>0</v>
      </c>
      <c r="N341" s="27">
        <v>0</v>
      </c>
      <c r="O341" s="26">
        <v>362971.72</v>
      </c>
      <c r="P341" s="26">
        <v>407707.73</v>
      </c>
      <c r="Q341" s="26">
        <v>334503.34999999998</v>
      </c>
      <c r="R341" s="26">
        <v>346704.08</v>
      </c>
      <c r="S341" s="26">
        <v>352804.44</v>
      </c>
      <c r="T341" s="26">
        <v>228763.68</v>
      </c>
      <c r="U341" s="232">
        <v>0</v>
      </c>
      <c r="V341" s="232">
        <v>0</v>
      </c>
      <c r="W341" s="232">
        <v>0</v>
      </c>
      <c r="X341" s="25"/>
      <c r="Y341" s="160"/>
      <c r="AA341" s="251"/>
    </row>
    <row r="342" spans="1:27" s="28" customFormat="1" ht="25.5" outlineLevel="2" x14ac:dyDescent="0.2">
      <c r="A342" s="28" t="s">
        <v>662</v>
      </c>
      <c r="B342" s="28" t="s">
        <v>414</v>
      </c>
      <c r="C342" s="28" t="s">
        <v>309</v>
      </c>
      <c r="D342" s="29" t="s">
        <v>73</v>
      </c>
      <c r="E342" s="29" t="s">
        <v>73</v>
      </c>
      <c r="F342" s="29" t="s">
        <v>73</v>
      </c>
      <c r="G342" s="29" t="s">
        <v>73</v>
      </c>
      <c r="H342" s="29" t="s">
        <v>73</v>
      </c>
      <c r="I342" s="31"/>
      <c r="J342" s="62">
        <v>1</v>
      </c>
      <c r="K342" s="30">
        <v>2033455</v>
      </c>
      <c r="L342" s="30">
        <f>K342*J342</f>
        <v>2033455</v>
      </c>
      <c r="M342" s="30">
        <f>K342-L342</f>
        <v>0</v>
      </c>
      <c r="N342" s="231">
        <f>SUM(N343:N345)</f>
        <v>0</v>
      </c>
      <c r="O342" s="231">
        <f t="shared" ref="O342:W342" si="34">SUM(O343:O345)</f>
        <v>0</v>
      </c>
      <c r="P342" s="231">
        <f t="shared" si="34"/>
        <v>257500</v>
      </c>
      <c r="Q342" s="231">
        <f t="shared" si="34"/>
        <v>170000</v>
      </c>
      <c r="R342" s="231">
        <f t="shared" si="34"/>
        <v>170000</v>
      </c>
      <c r="S342" s="231">
        <f t="shared" si="34"/>
        <v>170000</v>
      </c>
      <c r="T342" s="231">
        <f t="shared" si="34"/>
        <v>170000</v>
      </c>
      <c r="U342" s="231">
        <f t="shared" si="34"/>
        <v>170000</v>
      </c>
      <c r="V342" s="231">
        <f t="shared" si="34"/>
        <v>170000</v>
      </c>
      <c r="W342" s="231">
        <f t="shared" si="34"/>
        <v>0</v>
      </c>
      <c r="X342" s="29"/>
      <c r="Y342" s="208"/>
      <c r="AA342" s="252"/>
    </row>
    <row r="343" spans="1:27" s="95" customFormat="1" outlineLevel="3" x14ac:dyDescent="0.2">
      <c r="A343" s="95" t="s">
        <v>663</v>
      </c>
      <c r="B343" s="95" t="s">
        <v>414</v>
      </c>
      <c r="C343" s="95" t="s">
        <v>310</v>
      </c>
      <c r="D343" s="108"/>
      <c r="E343" s="108"/>
      <c r="F343" s="108"/>
      <c r="G343" s="162"/>
      <c r="H343" s="137"/>
      <c r="I343" s="118"/>
      <c r="J343" s="104">
        <v>1</v>
      </c>
      <c r="K343" s="230">
        <f>SUM(K344:K345)</f>
        <v>1277500</v>
      </c>
      <c r="L343" s="230">
        <f>SUM(L344:L345)</f>
        <v>1277500</v>
      </c>
      <c r="M343" s="230">
        <f>SUM(M344:M345)</f>
        <v>0</v>
      </c>
      <c r="N343" s="35"/>
      <c r="O343" s="178"/>
      <c r="P343" s="178"/>
      <c r="Q343" s="178"/>
      <c r="R343" s="178"/>
      <c r="S343" s="178"/>
      <c r="T343" s="178"/>
      <c r="U343" s="178"/>
      <c r="V343" s="178"/>
      <c r="W343" s="178"/>
      <c r="X343" s="108"/>
      <c r="Y343" s="162"/>
      <c r="AA343" s="194"/>
    </row>
    <row r="344" spans="1:27" s="293" customFormat="1" ht="63.75" outlineLevel="4" x14ac:dyDescent="0.2">
      <c r="A344" s="293" t="s">
        <v>664</v>
      </c>
      <c r="B344" s="293" t="s">
        <v>245</v>
      </c>
      <c r="C344" s="293" t="s">
        <v>307</v>
      </c>
      <c r="D344" s="283" t="s">
        <v>181</v>
      </c>
      <c r="E344" s="267" t="s">
        <v>132</v>
      </c>
      <c r="F344" s="267" t="s">
        <v>73</v>
      </c>
      <c r="G344" s="284" t="s">
        <v>177</v>
      </c>
      <c r="H344" s="294" t="s">
        <v>73</v>
      </c>
      <c r="I344" s="282" t="s">
        <v>73</v>
      </c>
      <c r="J344" s="286">
        <v>1</v>
      </c>
      <c r="K344" s="295">
        <f>SUBTOTAL(9,N344:W344)</f>
        <v>1277500</v>
      </c>
      <c r="L344" s="295">
        <f>+K344</f>
        <v>1277500</v>
      </c>
      <c r="M344" s="295">
        <v>0</v>
      </c>
      <c r="N344" s="295">
        <v>0</v>
      </c>
      <c r="O344" s="295">
        <v>0</v>
      </c>
      <c r="P344" s="295">
        <f>170000*0.75+130000</f>
        <v>257500</v>
      </c>
      <c r="Q344" s="295">
        <v>170000</v>
      </c>
      <c r="R344" s="295">
        <v>170000</v>
      </c>
      <c r="S344" s="295">
        <v>170000</v>
      </c>
      <c r="T344" s="295">
        <v>170000</v>
      </c>
      <c r="U344" s="295">
        <v>170000</v>
      </c>
      <c r="V344" s="295">
        <v>170000</v>
      </c>
      <c r="W344" s="295">
        <v>0</v>
      </c>
      <c r="X344" s="283" t="s">
        <v>294</v>
      </c>
      <c r="Y344" s="296">
        <v>2</v>
      </c>
      <c r="Z344" s="303">
        <v>42240</v>
      </c>
    </row>
    <row r="345" spans="1:27" s="171" customFormat="1" outlineLevel="4" x14ac:dyDescent="0.2">
      <c r="D345" s="172"/>
      <c r="E345" s="172"/>
      <c r="F345" s="172"/>
      <c r="G345" s="173"/>
      <c r="H345" s="174"/>
      <c r="I345" s="175"/>
      <c r="J345" s="176"/>
      <c r="K345" s="177"/>
      <c r="L345" s="177"/>
      <c r="M345" s="177"/>
      <c r="N345" s="177"/>
      <c r="O345" s="177"/>
      <c r="P345" s="177"/>
      <c r="Q345" s="177"/>
      <c r="R345" s="177"/>
      <c r="S345" s="177"/>
      <c r="T345" s="177"/>
      <c r="U345" s="177"/>
      <c r="V345" s="177"/>
      <c r="W345" s="177"/>
      <c r="X345" s="172"/>
      <c r="Y345" s="173"/>
      <c r="AA345" s="194"/>
    </row>
    <row r="346" spans="1:27" s="36" customFormat="1" x14ac:dyDescent="0.2">
      <c r="D346" s="37"/>
      <c r="E346" s="37"/>
      <c r="F346" s="37"/>
      <c r="G346" s="163"/>
      <c r="H346" s="138"/>
      <c r="I346" s="119"/>
      <c r="J346" s="69"/>
      <c r="K346" s="70"/>
      <c r="L346" s="70"/>
      <c r="M346" s="74" t="s">
        <v>112</v>
      </c>
      <c r="N346" s="258">
        <v>0.14899999999999999</v>
      </c>
      <c r="O346" s="258">
        <v>0.151</v>
      </c>
      <c r="P346" s="258">
        <v>0.14000000000000001</v>
      </c>
      <c r="Q346" s="258">
        <v>0.14000000000000001</v>
      </c>
      <c r="R346" s="258">
        <v>0.14000000000000001</v>
      </c>
      <c r="S346" s="258">
        <v>0.14000000000000001</v>
      </c>
      <c r="T346" s="258">
        <v>0.14000000000000001</v>
      </c>
      <c r="U346" s="77"/>
      <c r="V346" s="77"/>
      <c r="W346" s="77"/>
      <c r="X346" s="37"/>
      <c r="Y346" s="210"/>
      <c r="AA346" s="255"/>
    </row>
    <row r="347" spans="1:27" s="38" customFormat="1" ht="51" x14ac:dyDescent="0.2">
      <c r="A347" s="38" t="s">
        <v>665</v>
      </c>
      <c r="B347" s="38" t="s">
        <v>418</v>
      </c>
      <c r="C347" s="38" t="s">
        <v>68</v>
      </c>
      <c r="D347" s="39" t="s">
        <v>73</v>
      </c>
      <c r="E347" s="39" t="s">
        <v>73</v>
      </c>
      <c r="F347" s="39" t="s">
        <v>73</v>
      </c>
      <c r="G347" s="163" t="s">
        <v>335</v>
      </c>
      <c r="H347" s="139" t="s">
        <v>73</v>
      </c>
      <c r="I347" s="120"/>
      <c r="J347" s="64" t="s">
        <v>73</v>
      </c>
      <c r="K347" s="40">
        <f>K348+K438+K511</f>
        <v>12944682.326666668</v>
      </c>
      <c r="L347" s="40">
        <f>L348+L438+L511</f>
        <v>9882036.995000001</v>
      </c>
      <c r="M347" s="40">
        <f>M348+M438+M511</f>
        <v>3062645.331666667</v>
      </c>
      <c r="N347" s="41">
        <f>N348+N438+N511</f>
        <v>0</v>
      </c>
      <c r="O347" s="70">
        <f t="shared" ref="O347:W347" si="35">O348+O438+O511</f>
        <v>2276106.6425000001</v>
      </c>
      <c r="P347" s="70">
        <f t="shared" si="35"/>
        <v>2133715.1414999999</v>
      </c>
      <c r="Q347" s="70">
        <f t="shared" si="35"/>
        <v>2133715.1414999999</v>
      </c>
      <c r="R347" s="70">
        <f t="shared" si="35"/>
        <v>2133715.1414999999</v>
      </c>
      <c r="S347" s="70">
        <f t="shared" si="35"/>
        <v>2133715.1414999999</v>
      </c>
      <c r="T347" s="70">
        <f>T348+T438+T511</f>
        <v>2133715.1215000004</v>
      </c>
      <c r="U347" s="41">
        <f t="shared" si="35"/>
        <v>0</v>
      </c>
      <c r="V347" s="41">
        <f t="shared" si="35"/>
        <v>0</v>
      </c>
      <c r="W347" s="41">
        <f t="shared" si="35"/>
        <v>0</v>
      </c>
      <c r="X347" s="39"/>
      <c r="Y347" s="211"/>
      <c r="AA347" s="255"/>
    </row>
    <row r="348" spans="1:27" s="42" customFormat="1" ht="38.25" outlineLevel="1" x14ac:dyDescent="0.2">
      <c r="A348" s="42" t="s">
        <v>666</v>
      </c>
      <c r="B348" s="42" t="s">
        <v>430</v>
      </c>
      <c r="C348" s="42" t="s">
        <v>69</v>
      </c>
      <c r="D348" s="43" t="s">
        <v>73</v>
      </c>
      <c r="E348" s="43" t="s">
        <v>73</v>
      </c>
      <c r="F348" s="43" t="s">
        <v>73</v>
      </c>
      <c r="G348" s="164" t="s">
        <v>334</v>
      </c>
      <c r="H348" s="142" t="s">
        <v>73</v>
      </c>
      <c r="I348" s="46"/>
      <c r="J348" s="66">
        <v>0.75</v>
      </c>
      <c r="K348" s="44">
        <f>K349+K380+K403+K427+K434</f>
        <v>10932975.996666668</v>
      </c>
      <c r="L348" s="44">
        <f>L349+L380+L403+L427+L434</f>
        <v>8199731.9975000005</v>
      </c>
      <c r="M348" s="44">
        <f>M349+M380+M403+M427+M434</f>
        <v>2733243.999166667</v>
      </c>
      <c r="N348" s="45">
        <v>0</v>
      </c>
      <c r="O348" s="44">
        <v>1922381.61</v>
      </c>
      <c r="P348" s="44">
        <v>1802118.88</v>
      </c>
      <c r="Q348" s="44">
        <v>1802118.88</v>
      </c>
      <c r="R348" s="44">
        <v>1802118.88</v>
      </c>
      <c r="S348" s="44">
        <v>1802118.88</v>
      </c>
      <c r="T348" s="44">
        <v>1802118.87</v>
      </c>
      <c r="U348" s="45">
        <v>0</v>
      </c>
      <c r="V348" s="45">
        <v>0</v>
      </c>
      <c r="W348" s="234">
        <v>0</v>
      </c>
      <c r="X348" s="43"/>
      <c r="Y348" s="166"/>
      <c r="AA348" s="256"/>
    </row>
    <row r="349" spans="1:27" s="47" customFormat="1" ht="114.75" outlineLevel="2" x14ac:dyDescent="0.2">
      <c r="A349" s="47" t="s">
        <v>667</v>
      </c>
      <c r="B349" s="47" t="s">
        <v>431</v>
      </c>
      <c r="C349" s="47" t="s">
        <v>70</v>
      </c>
      <c r="D349" s="48" t="s">
        <v>73</v>
      </c>
      <c r="E349" s="48" t="s">
        <v>73</v>
      </c>
      <c r="F349" s="48" t="s">
        <v>73</v>
      </c>
      <c r="G349" s="165" t="s">
        <v>279</v>
      </c>
      <c r="H349" s="141" t="s">
        <v>73</v>
      </c>
      <c r="I349" s="121"/>
      <c r="J349" s="65">
        <v>0.75</v>
      </c>
      <c r="K349" s="49">
        <v>4340158.6666666679</v>
      </c>
      <c r="L349" s="49">
        <f>K349*J349</f>
        <v>3255119.0000000009</v>
      </c>
      <c r="M349" s="49">
        <f>K349-L349</f>
        <v>1085039.666666667</v>
      </c>
      <c r="N349" s="233">
        <f>SUM(N350:N379)</f>
        <v>0</v>
      </c>
      <c r="O349" s="233">
        <f t="shared" ref="O349:W349" si="36">SUM(O350:O379)</f>
        <v>445770.83999999997</v>
      </c>
      <c r="P349" s="233">
        <f t="shared" si="36"/>
        <v>1282120.6500000001</v>
      </c>
      <c r="Q349" s="233">
        <f t="shared" si="36"/>
        <v>1169474.7900000003</v>
      </c>
      <c r="R349" s="233">
        <f t="shared" si="36"/>
        <v>904003.11</v>
      </c>
      <c r="S349" s="233">
        <f t="shared" si="36"/>
        <v>318400.21000000002</v>
      </c>
      <c r="T349" s="233">
        <f t="shared" si="36"/>
        <v>266721.26</v>
      </c>
      <c r="U349" s="233">
        <f t="shared" si="36"/>
        <v>0</v>
      </c>
      <c r="V349" s="233">
        <f t="shared" si="36"/>
        <v>0</v>
      </c>
      <c r="W349" s="233">
        <f t="shared" si="36"/>
        <v>0</v>
      </c>
      <c r="X349" s="48"/>
      <c r="Y349" s="212"/>
      <c r="AA349" s="257" t="s">
        <v>1064</v>
      </c>
    </row>
    <row r="350" spans="1:27" s="14" customFormat="1" ht="51" outlineLevel="3" x14ac:dyDescent="0.2">
      <c r="A350" s="14" t="s">
        <v>668</v>
      </c>
      <c r="B350" s="95" t="s">
        <v>249</v>
      </c>
      <c r="C350" s="14" t="s">
        <v>71</v>
      </c>
      <c r="D350" s="15" t="s">
        <v>73</v>
      </c>
      <c r="E350" s="15" t="s">
        <v>73</v>
      </c>
      <c r="F350" s="15" t="s">
        <v>73</v>
      </c>
      <c r="G350" s="148" t="s">
        <v>73</v>
      </c>
      <c r="H350" s="127" t="s">
        <v>73</v>
      </c>
      <c r="I350" s="237"/>
      <c r="J350" s="59"/>
      <c r="K350" s="230">
        <f>SUM(K351:K379)</f>
        <v>4386490.8599999994</v>
      </c>
      <c r="L350" s="230">
        <f>SUM(L351:L379)</f>
        <v>3289868.145</v>
      </c>
      <c r="M350" s="230">
        <f>SUM(M351:M379)</f>
        <v>1096622.7149999999</v>
      </c>
      <c r="N350" s="35" t="s">
        <v>326</v>
      </c>
      <c r="O350" s="34" t="s">
        <v>327</v>
      </c>
      <c r="P350" s="34" t="s">
        <v>327</v>
      </c>
      <c r="Q350" s="34" t="s">
        <v>327</v>
      </c>
      <c r="R350" s="34" t="s">
        <v>327</v>
      </c>
      <c r="S350" s="34" t="s">
        <v>327</v>
      </c>
      <c r="T350" s="34" t="s">
        <v>327</v>
      </c>
      <c r="U350" s="35" t="s">
        <v>327</v>
      </c>
      <c r="V350" s="35" t="s">
        <v>327</v>
      </c>
      <c r="W350" s="35" t="s">
        <v>328</v>
      </c>
      <c r="X350" s="15"/>
      <c r="Y350" s="148"/>
      <c r="AA350" s="194"/>
    </row>
    <row r="351" spans="1:27" s="260" customFormat="1" ht="51" outlineLevel="4" x14ac:dyDescent="0.2">
      <c r="A351" s="260" t="s">
        <v>669</v>
      </c>
      <c r="B351" s="291" t="s">
        <v>450</v>
      </c>
      <c r="C351" s="260" t="s">
        <v>72</v>
      </c>
      <c r="D351" s="261" t="s">
        <v>74</v>
      </c>
      <c r="E351" s="261" t="s">
        <v>132</v>
      </c>
      <c r="F351" s="261" t="s">
        <v>73</v>
      </c>
      <c r="G351" s="262" t="s">
        <v>250</v>
      </c>
      <c r="H351" s="263" t="s">
        <v>1190</v>
      </c>
      <c r="I351" s="270" t="s">
        <v>217</v>
      </c>
      <c r="J351" s="271">
        <v>0.75</v>
      </c>
      <c r="K351" s="272">
        <f>SUM(N351:W351)</f>
        <v>327600.64000000001</v>
      </c>
      <c r="L351" s="272">
        <f>K351*J351</f>
        <v>245700.48000000001</v>
      </c>
      <c r="M351" s="272">
        <f>K351-L351</f>
        <v>81900.160000000003</v>
      </c>
      <c r="N351" s="272"/>
      <c r="O351" s="272"/>
      <c r="P351" s="272">
        <v>65520.36</v>
      </c>
      <c r="Q351" s="272">
        <v>65520.07</v>
      </c>
      <c r="R351" s="272">
        <v>65520.07</v>
      </c>
      <c r="S351" s="272">
        <v>65520.07</v>
      </c>
      <c r="T351" s="272">
        <v>65520.07</v>
      </c>
      <c r="U351" s="272"/>
      <c r="V351" s="272"/>
      <c r="W351" s="272"/>
      <c r="X351" s="261" t="s">
        <v>294</v>
      </c>
      <c r="Y351" s="273">
        <v>21</v>
      </c>
      <c r="Z351" s="281">
        <v>42275</v>
      </c>
    </row>
    <row r="352" spans="1:27" s="260" customFormat="1" ht="51" outlineLevel="4" x14ac:dyDescent="0.2">
      <c r="A352" s="260" t="s">
        <v>670</v>
      </c>
      <c r="B352" s="291" t="s">
        <v>135</v>
      </c>
      <c r="C352" s="260" t="s">
        <v>72</v>
      </c>
      <c r="D352" s="261" t="s">
        <v>110</v>
      </c>
      <c r="E352" s="261" t="s">
        <v>132</v>
      </c>
      <c r="F352" s="261" t="s">
        <v>73</v>
      </c>
      <c r="G352" s="262" t="s">
        <v>272</v>
      </c>
      <c r="H352" s="263" t="s">
        <v>277</v>
      </c>
      <c r="I352" s="270" t="s">
        <v>216</v>
      </c>
      <c r="J352" s="271">
        <v>0.75</v>
      </c>
      <c r="K352" s="272">
        <f t="shared" ref="K352:K371" si="37">SUM(N352:W352)</f>
        <v>630867</v>
      </c>
      <c r="L352" s="272">
        <f t="shared" ref="L352:L371" si="38">K352*J352</f>
        <v>473150.25</v>
      </c>
      <c r="M352" s="272">
        <f t="shared" ref="M352:M371" si="39">K352-L352</f>
        <v>157716.75</v>
      </c>
      <c r="N352" s="272"/>
      <c r="O352" s="272"/>
      <c r="P352" s="272">
        <v>199239.5</v>
      </c>
      <c r="Q352" s="272">
        <v>220785</v>
      </c>
      <c r="R352" s="272">
        <v>210842.5</v>
      </c>
      <c r="S352" s="272"/>
      <c r="T352" s="272"/>
      <c r="U352" s="272"/>
      <c r="V352" s="272"/>
      <c r="W352" s="272"/>
      <c r="X352" s="261" t="s">
        <v>294</v>
      </c>
      <c r="Y352" s="273">
        <v>49</v>
      </c>
      <c r="Z352" s="281">
        <v>42328</v>
      </c>
    </row>
    <row r="353" spans="1:27" s="260" customFormat="1" ht="76.5" outlineLevel="4" x14ac:dyDescent="0.2">
      <c r="A353" s="260" t="s">
        <v>671</v>
      </c>
      <c r="B353" s="291" t="s">
        <v>1247</v>
      </c>
      <c r="C353" s="260" t="s">
        <v>72</v>
      </c>
      <c r="D353" s="261" t="s">
        <v>74</v>
      </c>
      <c r="E353" s="261" t="s">
        <v>132</v>
      </c>
      <c r="F353" s="261" t="s">
        <v>73</v>
      </c>
      <c r="G353" s="262" t="s">
        <v>273</v>
      </c>
      <c r="H353" s="263" t="s">
        <v>1191</v>
      </c>
      <c r="I353" s="270" t="s">
        <v>274</v>
      </c>
      <c r="J353" s="271">
        <v>0.75</v>
      </c>
      <c r="K353" s="272">
        <f t="shared" si="37"/>
        <v>141960.14000000001</v>
      </c>
      <c r="L353" s="272">
        <f t="shared" si="38"/>
        <v>106470.10500000001</v>
      </c>
      <c r="M353" s="272">
        <f t="shared" si="39"/>
        <v>35490.035000000003</v>
      </c>
      <c r="N353" s="272"/>
      <c r="O353" s="272"/>
      <c r="P353" s="272">
        <v>125000</v>
      </c>
      <c r="Q353" s="272">
        <v>7000</v>
      </c>
      <c r="R353" s="272">
        <v>9960.14</v>
      </c>
      <c r="S353" s="272"/>
      <c r="T353" s="272"/>
      <c r="U353" s="272"/>
      <c r="V353" s="272"/>
      <c r="W353" s="272"/>
      <c r="X353" s="261" t="s">
        <v>294</v>
      </c>
      <c r="Y353" s="273">
        <v>44</v>
      </c>
      <c r="Z353" s="281">
        <v>42339</v>
      </c>
    </row>
    <row r="354" spans="1:27" s="260" customFormat="1" ht="25.5" outlineLevel="4" x14ac:dyDescent="0.2">
      <c r="A354" s="260" t="s">
        <v>672</v>
      </c>
      <c r="B354" s="291" t="s">
        <v>136</v>
      </c>
      <c r="C354" s="260" t="s">
        <v>72</v>
      </c>
      <c r="D354" s="261" t="s">
        <v>139</v>
      </c>
      <c r="E354" s="261" t="s">
        <v>132</v>
      </c>
      <c r="F354" s="261" t="s">
        <v>73</v>
      </c>
      <c r="G354" s="262" t="s">
        <v>262</v>
      </c>
      <c r="H354" s="263" t="s">
        <v>1192</v>
      </c>
      <c r="I354" s="270" t="s">
        <v>217</v>
      </c>
      <c r="J354" s="271">
        <v>0.75</v>
      </c>
      <c r="K354" s="272">
        <f t="shared" si="37"/>
        <v>196560.2</v>
      </c>
      <c r="L354" s="272">
        <f t="shared" si="38"/>
        <v>147420.15000000002</v>
      </c>
      <c r="M354" s="272">
        <f t="shared" si="39"/>
        <v>49140.049999999988</v>
      </c>
      <c r="N354" s="272"/>
      <c r="O354" s="272"/>
      <c r="P354" s="272"/>
      <c r="Q354" s="272">
        <v>196560.2</v>
      </c>
      <c r="R354" s="272"/>
      <c r="S354" s="272"/>
      <c r="T354" s="272"/>
      <c r="U354" s="272"/>
      <c r="V354" s="272"/>
      <c r="W354" s="272"/>
      <c r="X354" s="261"/>
      <c r="Y354" s="273"/>
    </row>
    <row r="355" spans="1:27" s="260" customFormat="1" ht="38.25" outlineLevel="4" x14ac:dyDescent="0.2">
      <c r="A355" s="260" t="s">
        <v>673</v>
      </c>
      <c r="B355" s="291" t="s">
        <v>137</v>
      </c>
      <c r="C355" s="260" t="s">
        <v>72</v>
      </c>
      <c r="D355" s="261" t="s">
        <v>139</v>
      </c>
      <c r="E355" s="261" t="s">
        <v>132</v>
      </c>
      <c r="F355" s="261" t="s">
        <v>73</v>
      </c>
      <c r="G355" s="262" t="s">
        <v>263</v>
      </c>
      <c r="H355" s="263" t="s">
        <v>1192</v>
      </c>
      <c r="I355" s="270" t="s">
        <v>217</v>
      </c>
      <c r="J355" s="271">
        <v>0.75</v>
      </c>
      <c r="K355" s="272">
        <f t="shared" si="37"/>
        <v>65520.07</v>
      </c>
      <c r="L355" s="272">
        <f t="shared" si="38"/>
        <v>49140.052499999998</v>
      </c>
      <c r="M355" s="272">
        <f t="shared" si="39"/>
        <v>16380.017500000002</v>
      </c>
      <c r="N355" s="272"/>
      <c r="O355" s="272"/>
      <c r="P355" s="272">
        <v>65520.07</v>
      </c>
      <c r="Q355" s="272"/>
      <c r="R355" s="272"/>
      <c r="S355" s="272"/>
      <c r="T355" s="272"/>
      <c r="U355" s="272"/>
      <c r="V355" s="272"/>
      <c r="W355" s="272"/>
      <c r="X355" s="261"/>
      <c r="Y355" s="273"/>
    </row>
    <row r="356" spans="1:27" s="260" customFormat="1" ht="76.5" outlineLevel="4" x14ac:dyDescent="0.2">
      <c r="A356" s="260" t="s">
        <v>674</v>
      </c>
      <c r="B356" s="291" t="s">
        <v>138</v>
      </c>
      <c r="C356" s="260" t="s">
        <v>72</v>
      </c>
      <c r="D356" s="261" t="s">
        <v>74</v>
      </c>
      <c r="E356" s="261" t="s">
        <v>132</v>
      </c>
      <c r="F356" s="261" t="s">
        <v>73</v>
      </c>
      <c r="G356" s="262" t="s">
        <v>264</v>
      </c>
      <c r="H356" s="263" t="s">
        <v>277</v>
      </c>
      <c r="I356" s="270" t="s">
        <v>803</v>
      </c>
      <c r="J356" s="271">
        <v>0.75</v>
      </c>
      <c r="K356" s="272">
        <f t="shared" si="37"/>
        <v>54600.030000000006</v>
      </c>
      <c r="L356" s="272">
        <f t="shared" si="38"/>
        <v>40950.022500000006</v>
      </c>
      <c r="M356" s="272">
        <f t="shared" si="39"/>
        <v>13650.0075</v>
      </c>
      <c r="N356" s="272"/>
      <c r="O356" s="272">
        <v>4550</v>
      </c>
      <c r="P356" s="272">
        <v>13650</v>
      </c>
      <c r="Q356" s="272">
        <v>9100</v>
      </c>
      <c r="R356" s="272">
        <v>9100.01</v>
      </c>
      <c r="S356" s="272">
        <v>9100.01</v>
      </c>
      <c r="T356" s="272">
        <v>9100.01</v>
      </c>
      <c r="U356" s="272"/>
      <c r="V356" s="272"/>
      <c r="W356" s="272"/>
      <c r="X356" s="261" t="s">
        <v>294</v>
      </c>
      <c r="Y356" s="273">
        <v>5</v>
      </c>
      <c r="Z356" s="281">
        <v>42247</v>
      </c>
    </row>
    <row r="357" spans="1:27" s="260" customFormat="1" outlineLevel="4" x14ac:dyDescent="0.2">
      <c r="A357" s="260" t="s">
        <v>675</v>
      </c>
      <c r="C357" s="260" t="s">
        <v>72</v>
      </c>
      <c r="D357" s="261"/>
      <c r="E357" s="261"/>
      <c r="F357" s="261"/>
      <c r="G357" s="262"/>
      <c r="H357" s="263"/>
      <c r="I357" s="270"/>
      <c r="J357" s="271"/>
      <c r="K357" s="272"/>
      <c r="L357" s="272"/>
      <c r="M357" s="272"/>
      <c r="N357" s="272"/>
      <c r="O357" s="272"/>
      <c r="P357" s="272"/>
      <c r="Q357" s="272"/>
      <c r="R357" s="272"/>
      <c r="S357" s="272"/>
      <c r="T357" s="272"/>
      <c r="U357" s="272"/>
      <c r="V357" s="272"/>
      <c r="W357" s="272"/>
      <c r="X357" s="261"/>
      <c r="Y357" s="273"/>
    </row>
    <row r="358" spans="1:27" s="14" customFormat="1" ht="25.5" outlineLevel="3" x14ac:dyDescent="0.2">
      <c r="A358" s="14" t="s">
        <v>676</v>
      </c>
      <c r="B358" s="95" t="s">
        <v>21</v>
      </c>
      <c r="C358" s="14" t="s">
        <v>71</v>
      </c>
      <c r="D358" s="15" t="s">
        <v>73</v>
      </c>
      <c r="E358" s="15" t="s">
        <v>73</v>
      </c>
      <c r="F358" s="15" t="s">
        <v>73</v>
      </c>
      <c r="G358" s="148" t="s">
        <v>73</v>
      </c>
      <c r="H358" s="127" t="s">
        <v>73</v>
      </c>
      <c r="I358" s="89"/>
      <c r="J358" s="59"/>
      <c r="K358" s="87"/>
      <c r="L358" s="87"/>
      <c r="M358" s="87"/>
      <c r="N358" s="35" t="s">
        <v>326</v>
      </c>
      <c r="O358" s="34" t="s">
        <v>327</v>
      </c>
      <c r="P358" s="34" t="s">
        <v>327</v>
      </c>
      <c r="Q358" s="34" t="s">
        <v>327</v>
      </c>
      <c r="R358" s="34" t="s">
        <v>327</v>
      </c>
      <c r="S358" s="34" t="s">
        <v>327</v>
      </c>
      <c r="T358" s="34" t="s">
        <v>327</v>
      </c>
      <c r="U358" s="35" t="s">
        <v>327</v>
      </c>
      <c r="V358" s="35" t="s">
        <v>327</v>
      </c>
      <c r="W358" s="35" t="s">
        <v>328</v>
      </c>
      <c r="X358" s="15"/>
      <c r="Y358" s="148"/>
      <c r="AA358" s="194"/>
    </row>
    <row r="359" spans="1:27" s="260" customFormat="1" ht="51" outlineLevel="4" x14ac:dyDescent="0.2">
      <c r="A359" s="260" t="s">
        <v>677</v>
      </c>
      <c r="B359" s="304" t="s">
        <v>91</v>
      </c>
      <c r="C359" s="260" t="s">
        <v>72</v>
      </c>
      <c r="D359" s="261" t="s">
        <v>74</v>
      </c>
      <c r="E359" s="261" t="s">
        <v>132</v>
      </c>
      <c r="F359" s="261" t="s">
        <v>73</v>
      </c>
      <c r="G359" s="262" t="s">
        <v>94</v>
      </c>
      <c r="H359" s="263" t="s">
        <v>275</v>
      </c>
      <c r="I359" s="270" t="s">
        <v>451</v>
      </c>
      <c r="J359" s="271">
        <v>0.75</v>
      </c>
      <c r="K359" s="272">
        <f t="shared" si="37"/>
        <v>1048321.05</v>
      </c>
      <c r="L359" s="272">
        <f t="shared" si="38"/>
        <v>786240.78750000009</v>
      </c>
      <c r="M359" s="272">
        <f t="shared" si="39"/>
        <v>262080.26249999995</v>
      </c>
      <c r="N359" s="272"/>
      <c r="O359" s="272">
        <v>400000</v>
      </c>
      <c r="P359" s="272">
        <v>100000</v>
      </c>
      <c r="Q359" s="272">
        <v>200000</v>
      </c>
      <c r="R359" s="272">
        <v>200000</v>
      </c>
      <c r="S359" s="272">
        <v>100000</v>
      </c>
      <c r="T359" s="272">
        <v>48321.05</v>
      </c>
      <c r="U359" s="272"/>
      <c r="V359" s="272"/>
      <c r="W359" s="272"/>
      <c r="X359" s="261" t="s">
        <v>294</v>
      </c>
      <c r="Y359" s="273">
        <v>1</v>
      </c>
      <c r="Z359" s="281">
        <v>42227</v>
      </c>
    </row>
    <row r="360" spans="1:27" s="260" customFormat="1" ht="38.25" outlineLevel="4" x14ac:dyDescent="0.2">
      <c r="A360" s="260" t="s">
        <v>678</v>
      </c>
      <c r="B360" s="304" t="s">
        <v>276</v>
      </c>
      <c r="C360" s="260" t="s">
        <v>72</v>
      </c>
      <c r="D360" s="261" t="s">
        <v>74</v>
      </c>
      <c r="E360" s="261" t="s">
        <v>132</v>
      </c>
      <c r="F360" s="261" t="s">
        <v>73</v>
      </c>
      <c r="G360" s="262" t="s">
        <v>95</v>
      </c>
      <c r="H360" s="263" t="s">
        <v>1193</v>
      </c>
      <c r="I360" s="270" t="s">
        <v>217</v>
      </c>
      <c r="J360" s="271">
        <v>0.75</v>
      </c>
      <c r="K360" s="272">
        <f t="shared" si="37"/>
        <v>163800.15</v>
      </c>
      <c r="L360" s="272">
        <f t="shared" si="38"/>
        <v>122850.11249999999</v>
      </c>
      <c r="M360" s="272">
        <f t="shared" si="39"/>
        <v>40950.037500000006</v>
      </c>
      <c r="N360" s="272"/>
      <c r="O360" s="272"/>
      <c r="P360" s="272">
        <v>32760.03</v>
      </c>
      <c r="Q360" s="272">
        <v>32760.03</v>
      </c>
      <c r="R360" s="272">
        <v>32760.03</v>
      </c>
      <c r="S360" s="272">
        <v>32760.03</v>
      </c>
      <c r="T360" s="272">
        <v>32760.03</v>
      </c>
      <c r="U360" s="272"/>
      <c r="V360" s="272"/>
      <c r="W360" s="272"/>
      <c r="X360" s="261"/>
      <c r="Y360" s="273"/>
    </row>
    <row r="361" spans="1:27" s="260" customFormat="1" ht="25.5" outlineLevel="4" x14ac:dyDescent="0.2">
      <c r="A361" s="260" t="s">
        <v>679</v>
      </c>
      <c r="B361" s="304" t="s">
        <v>92</v>
      </c>
      <c r="C361" s="260" t="s">
        <v>72</v>
      </c>
      <c r="D361" s="261" t="s">
        <v>74</v>
      </c>
      <c r="E361" s="261" t="s">
        <v>132</v>
      </c>
      <c r="F361" s="261" t="s">
        <v>73</v>
      </c>
      <c r="G361" s="262" t="s">
        <v>96</v>
      </c>
      <c r="H361" s="263" t="s">
        <v>97</v>
      </c>
      <c r="I361" s="270" t="s">
        <v>217</v>
      </c>
      <c r="J361" s="271">
        <v>0.75</v>
      </c>
      <c r="K361" s="272">
        <f t="shared" si="37"/>
        <v>578000.46</v>
      </c>
      <c r="L361" s="272">
        <f t="shared" si="38"/>
        <v>433500.34499999997</v>
      </c>
      <c r="M361" s="272">
        <f t="shared" si="39"/>
        <v>144500.11499999999</v>
      </c>
      <c r="N361" s="272"/>
      <c r="O361" s="272">
        <v>33500.050000000003</v>
      </c>
      <c r="P361" s="272">
        <v>136500.14000000001</v>
      </c>
      <c r="Q361" s="272">
        <v>135000</v>
      </c>
      <c r="R361" s="272">
        <v>91000.09</v>
      </c>
      <c r="S361" s="272">
        <v>91000.09</v>
      </c>
      <c r="T361" s="272">
        <v>91000.09</v>
      </c>
      <c r="U361" s="272"/>
      <c r="V361" s="272"/>
      <c r="W361" s="272"/>
      <c r="X361" s="261" t="s">
        <v>294</v>
      </c>
      <c r="Y361" s="273">
        <v>9</v>
      </c>
      <c r="Z361" s="281">
        <v>42247</v>
      </c>
    </row>
    <row r="362" spans="1:27" s="260" customFormat="1" ht="25.5" outlineLevel="4" x14ac:dyDescent="0.2">
      <c r="A362" s="260" t="s">
        <v>680</v>
      </c>
      <c r="B362" s="304" t="s">
        <v>265</v>
      </c>
      <c r="C362" s="260" t="s">
        <v>72</v>
      </c>
      <c r="D362" s="261" t="s">
        <v>74</v>
      </c>
      <c r="E362" s="261" t="s">
        <v>132</v>
      </c>
      <c r="F362" s="261" t="s">
        <v>73</v>
      </c>
      <c r="G362" s="262" t="s">
        <v>98</v>
      </c>
      <c r="H362" s="263" t="s">
        <v>277</v>
      </c>
      <c r="I362" s="270" t="s">
        <v>803</v>
      </c>
      <c r="J362" s="271">
        <v>0.75</v>
      </c>
      <c r="K362" s="272">
        <f t="shared" si="37"/>
        <v>54600.05</v>
      </c>
      <c r="L362" s="272">
        <f t="shared" si="38"/>
        <v>40950.037500000006</v>
      </c>
      <c r="M362" s="272">
        <f t="shared" si="39"/>
        <v>13650.012499999997</v>
      </c>
      <c r="N362" s="272"/>
      <c r="O362" s="272"/>
      <c r="P362" s="272"/>
      <c r="Q362" s="272">
        <v>54600.05</v>
      </c>
      <c r="R362" s="272"/>
      <c r="S362" s="272"/>
      <c r="T362" s="272"/>
      <c r="U362" s="272"/>
      <c r="V362" s="272"/>
      <c r="W362" s="272"/>
      <c r="X362" s="261"/>
      <c r="Y362" s="273"/>
    </row>
    <row r="363" spans="1:27" s="260" customFormat="1" ht="127.5" outlineLevel="4" x14ac:dyDescent="0.2">
      <c r="A363" s="260" t="s">
        <v>681</v>
      </c>
      <c r="B363" s="304" t="s">
        <v>453</v>
      </c>
      <c r="C363" s="260" t="s">
        <v>72</v>
      </c>
      <c r="D363" s="261" t="s">
        <v>74</v>
      </c>
      <c r="E363" s="261" t="s">
        <v>132</v>
      </c>
      <c r="F363" s="261" t="s">
        <v>73</v>
      </c>
      <c r="G363" s="262" t="s">
        <v>99</v>
      </c>
      <c r="H363" s="263" t="s">
        <v>100</v>
      </c>
      <c r="I363" s="270" t="s">
        <v>217</v>
      </c>
      <c r="J363" s="271">
        <v>0.75</v>
      </c>
      <c r="K363" s="272">
        <f t="shared" si="37"/>
        <v>54600.040000000008</v>
      </c>
      <c r="L363" s="272">
        <f t="shared" si="38"/>
        <v>40950.030000000006</v>
      </c>
      <c r="M363" s="272">
        <f t="shared" si="39"/>
        <v>13650.010000000002</v>
      </c>
      <c r="N363" s="272"/>
      <c r="O363" s="272">
        <v>4550</v>
      </c>
      <c r="P363" s="272">
        <v>13650.01</v>
      </c>
      <c r="Q363" s="272">
        <v>9100</v>
      </c>
      <c r="R363" s="272">
        <v>9100.01</v>
      </c>
      <c r="S363" s="272">
        <v>9100.01</v>
      </c>
      <c r="T363" s="272">
        <v>9100.01</v>
      </c>
      <c r="U363" s="272"/>
      <c r="V363" s="272"/>
      <c r="W363" s="272"/>
      <c r="X363" s="261" t="s">
        <v>294</v>
      </c>
      <c r="Y363" s="273">
        <v>4</v>
      </c>
      <c r="Z363" s="281">
        <v>42247</v>
      </c>
    </row>
    <row r="364" spans="1:27" s="260" customFormat="1" ht="51" outlineLevel="4" x14ac:dyDescent="0.2">
      <c r="A364" s="260" t="s">
        <v>682</v>
      </c>
      <c r="B364" s="304" t="s">
        <v>93</v>
      </c>
      <c r="C364" s="260" t="s">
        <v>72</v>
      </c>
      <c r="D364" s="261" t="s">
        <v>74</v>
      </c>
      <c r="E364" s="261" t="s">
        <v>132</v>
      </c>
      <c r="F364" s="261" t="s">
        <v>73</v>
      </c>
      <c r="G364" s="262" t="s">
        <v>101</v>
      </c>
      <c r="H364" s="263" t="s">
        <v>278</v>
      </c>
      <c r="I364" s="270" t="s">
        <v>808</v>
      </c>
      <c r="J364" s="271">
        <v>0.75</v>
      </c>
      <c r="K364" s="272">
        <f t="shared" si="37"/>
        <v>251160.25</v>
      </c>
      <c r="L364" s="272">
        <f t="shared" si="38"/>
        <v>188370.1875</v>
      </c>
      <c r="M364" s="272">
        <f t="shared" si="39"/>
        <v>62790.0625</v>
      </c>
      <c r="N364" s="272"/>
      <c r="O364" s="272"/>
      <c r="P364" s="272">
        <v>251160.25</v>
      </c>
      <c r="Q364" s="272"/>
      <c r="R364" s="272"/>
      <c r="S364" s="272"/>
      <c r="T364" s="272"/>
      <c r="U364" s="272"/>
      <c r="V364" s="272"/>
      <c r="W364" s="272"/>
      <c r="X364" s="261"/>
      <c r="Y364" s="273"/>
    </row>
    <row r="365" spans="1:27" s="260" customFormat="1" outlineLevel="4" x14ac:dyDescent="0.2">
      <c r="A365" s="260" t="s">
        <v>683</v>
      </c>
      <c r="C365" s="260" t="s">
        <v>72</v>
      </c>
      <c r="D365" s="261"/>
      <c r="E365" s="261"/>
      <c r="F365" s="261"/>
      <c r="G365" s="262"/>
      <c r="H365" s="263"/>
      <c r="I365" s="270"/>
      <c r="J365" s="271"/>
      <c r="K365" s="272"/>
      <c r="L365" s="272"/>
      <c r="M365" s="272"/>
      <c r="N365" s="272"/>
      <c r="O365" s="272"/>
      <c r="P365" s="272"/>
      <c r="Q365" s="272"/>
      <c r="R365" s="272"/>
      <c r="S365" s="272"/>
      <c r="T365" s="272"/>
      <c r="U365" s="272"/>
      <c r="V365" s="272"/>
      <c r="W365" s="272"/>
      <c r="X365" s="261"/>
      <c r="Y365" s="273"/>
    </row>
    <row r="366" spans="1:27" s="14" customFormat="1" ht="25.5" outlineLevel="3" x14ac:dyDescent="0.2">
      <c r="A366" s="14" t="s">
        <v>684</v>
      </c>
      <c r="B366" s="95" t="s">
        <v>20</v>
      </c>
      <c r="C366" s="14" t="s">
        <v>71</v>
      </c>
      <c r="D366" s="15" t="s">
        <v>73</v>
      </c>
      <c r="E366" s="15" t="s">
        <v>73</v>
      </c>
      <c r="F366" s="15" t="s">
        <v>73</v>
      </c>
      <c r="G366" s="148" t="s">
        <v>73</v>
      </c>
      <c r="H366" s="127" t="s">
        <v>73</v>
      </c>
      <c r="I366" s="89"/>
      <c r="J366" s="59"/>
      <c r="K366" s="87"/>
      <c r="L366" s="87"/>
      <c r="M366" s="87"/>
      <c r="N366" s="35"/>
      <c r="O366" s="34"/>
      <c r="P366" s="34"/>
      <c r="Q366" s="34"/>
      <c r="R366" s="34"/>
      <c r="S366" s="34"/>
      <c r="T366" s="34"/>
      <c r="U366" s="35"/>
      <c r="V366" s="35"/>
      <c r="W366" s="34"/>
      <c r="X366" s="15"/>
      <c r="Y366" s="148"/>
      <c r="AA366" s="194"/>
    </row>
    <row r="367" spans="1:27" s="260" customFormat="1" ht="51" outlineLevel="4" x14ac:dyDescent="0.2">
      <c r="A367" s="260" t="s">
        <v>685</v>
      </c>
      <c r="B367" s="291" t="s">
        <v>102</v>
      </c>
      <c r="C367" s="260" t="s">
        <v>72</v>
      </c>
      <c r="D367" s="261" t="s">
        <v>74</v>
      </c>
      <c r="E367" s="261" t="s">
        <v>132</v>
      </c>
      <c r="F367" s="261" t="s">
        <v>73</v>
      </c>
      <c r="G367" s="262" t="s">
        <v>104</v>
      </c>
      <c r="H367" s="263" t="s">
        <v>278</v>
      </c>
      <c r="I367" s="270" t="s">
        <v>808</v>
      </c>
      <c r="J367" s="271">
        <v>0.75</v>
      </c>
      <c r="K367" s="272">
        <f t="shared" si="37"/>
        <v>109200.11</v>
      </c>
      <c r="L367" s="272">
        <f t="shared" si="38"/>
        <v>81900.082500000004</v>
      </c>
      <c r="M367" s="272">
        <f t="shared" si="39"/>
        <v>27300.027499999997</v>
      </c>
      <c r="N367" s="272"/>
      <c r="P367" s="272">
        <v>44600.05</v>
      </c>
      <c r="Q367" s="272">
        <v>46400.04</v>
      </c>
      <c r="R367" s="272">
        <v>18200.02</v>
      </c>
      <c r="S367" s="272"/>
      <c r="T367" s="272"/>
      <c r="U367" s="272"/>
      <c r="V367" s="272"/>
      <c r="W367" s="272"/>
      <c r="X367" s="261"/>
      <c r="Y367" s="273"/>
    </row>
    <row r="368" spans="1:27" s="260" customFormat="1" ht="76.5" outlineLevel="4" x14ac:dyDescent="0.2">
      <c r="A368" s="260" t="s">
        <v>686</v>
      </c>
      <c r="B368" s="291" t="s">
        <v>103</v>
      </c>
      <c r="C368" s="260" t="s">
        <v>72</v>
      </c>
      <c r="D368" s="261" t="s">
        <v>110</v>
      </c>
      <c r="E368" s="261" t="s">
        <v>132</v>
      </c>
      <c r="F368" s="261" t="s">
        <v>73</v>
      </c>
      <c r="G368" s="262" t="s">
        <v>266</v>
      </c>
      <c r="H368" s="263" t="s">
        <v>278</v>
      </c>
      <c r="I368" s="270" t="s">
        <v>808</v>
      </c>
      <c r="J368" s="271">
        <v>0.75</v>
      </c>
      <c r="K368" s="272">
        <f t="shared" si="37"/>
        <v>327600.33</v>
      </c>
      <c r="L368" s="272">
        <f t="shared" si="38"/>
        <v>245700.2475</v>
      </c>
      <c r="M368" s="272">
        <f t="shared" si="39"/>
        <v>81900.082500000019</v>
      </c>
      <c r="N368" s="272"/>
      <c r="O368" s="272"/>
      <c r="P368" s="272">
        <v>89200.11</v>
      </c>
      <c r="Q368" s="272">
        <v>119200.11</v>
      </c>
      <c r="R368" s="272">
        <v>119200.11</v>
      </c>
      <c r="S368" s="272"/>
      <c r="T368" s="272"/>
      <c r="U368" s="272"/>
      <c r="V368" s="272"/>
      <c r="W368" s="272"/>
      <c r="X368" s="261"/>
      <c r="Y368" s="273"/>
    </row>
    <row r="369" spans="1:27" s="260" customFormat="1" outlineLevel="4" x14ac:dyDescent="0.2">
      <c r="A369" s="260" t="s">
        <v>687</v>
      </c>
      <c r="C369" s="260" t="s">
        <v>72</v>
      </c>
      <c r="D369" s="261"/>
      <c r="E369" s="261"/>
      <c r="F369" s="261"/>
      <c r="G369" s="262"/>
      <c r="H369" s="263"/>
      <c r="I369" s="270"/>
      <c r="J369" s="271"/>
      <c r="K369" s="272"/>
      <c r="L369" s="272"/>
      <c r="M369" s="272"/>
      <c r="N369" s="272"/>
      <c r="O369" s="272"/>
      <c r="P369" s="272"/>
      <c r="Q369" s="272"/>
      <c r="R369" s="272"/>
      <c r="S369" s="272"/>
      <c r="T369" s="272"/>
      <c r="U369" s="272"/>
      <c r="V369" s="272"/>
      <c r="W369" s="272"/>
      <c r="X369" s="261"/>
      <c r="Y369" s="273"/>
    </row>
    <row r="370" spans="1:27" s="14" customFormat="1" ht="51" outlineLevel="3" x14ac:dyDescent="0.2">
      <c r="A370" s="14" t="s">
        <v>688</v>
      </c>
      <c r="B370" s="95" t="s">
        <v>19</v>
      </c>
      <c r="C370" s="14" t="s">
        <v>71</v>
      </c>
      <c r="D370" s="15" t="s">
        <v>73</v>
      </c>
      <c r="E370" s="15" t="s">
        <v>73</v>
      </c>
      <c r="F370" s="15" t="s">
        <v>73</v>
      </c>
      <c r="G370" s="148" t="s">
        <v>73</v>
      </c>
      <c r="H370" s="127" t="s">
        <v>73</v>
      </c>
      <c r="I370" s="89"/>
      <c r="J370" s="59"/>
      <c r="K370" s="87"/>
      <c r="L370" s="87"/>
      <c r="M370" s="87"/>
      <c r="N370" s="35"/>
      <c r="O370" s="34"/>
      <c r="P370" s="34"/>
      <c r="Q370" s="34"/>
      <c r="R370" s="34"/>
      <c r="S370" s="34"/>
      <c r="T370" s="34"/>
      <c r="U370" s="35"/>
      <c r="V370" s="35"/>
      <c r="W370" s="34"/>
      <c r="X370" s="15"/>
      <c r="Y370" s="148"/>
      <c r="AA370" s="194"/>
    </row>
    <row r="371" spans="1:27" s="260" customFormat="1" ht="114.75" outlineLevel="4" x14ac:dyDescent="0.2">
      <c r="A371" s="260" t="s">
        <v>689</v>
      </c>
      <c r="B371" s="260" t="s">
        <v>105</v>
      </c>
      <c r="C371" s="260" t="s">
        <v>72</v>
      </c>
      <c r="D371" s="261" t="s">
        <v>74</v>
      </c>
      <c r="E371" s="261" t="s">
        <v>132</v>
      </c>
      <c r="F371" s="261" t="s">
        <v>73</v>
      </c>
      <c r="G371" s="262" t="s">
        <v>267</v>
      </c>
      <c r="H371" s="263" t="s">
        <v>1195</v>
      </c>
      <c r="I371" s="270" t="s">
        <v>1597</v>
      </c>
      <c r="J371" s="271">
        <v>0.75</v>
      </c>
      <c r="K371" s="272">
        <f t="shared" si="37"/>
        <v>54600.06</v>
      </c>
      <c r="L371" s="272">
        <f t="shared" si="38"/>
        <v>40950.044999999998</v>
      </c>
      <c r="M371" s="272">
        <f t="shared" si="39"/>
        <v>13650.014999999999</v>
      </c>
      <c r="N371" s="272"/>
      <c r="O371" s="272"/>
      <c r="P371" s="272">
        <v>18200.02</v>
      </c>
      <c r="Q371" s="272">
        <v>18200.02</v>
      </c>
      <c r="R371" s="272">
        <v>18200.02</v>
      </c>
      <c r="S371" s="272"/>
      <c r="T371" s="272"/>
      <c r="U371" s="272"/>
      <c r="V371" s="272"/>
      <c r="W371" s="272"/>
      <c r="X371" s="261"/>
      <c r="Y371" s="273"/>
    </row>
    <row r="372" spans="1:27" s="260" customFormat="1" outlineLevel="4" x14ac:dyDescent="0.2">
      <c r="A372" s="260" t="s">
        <v>690</v>
      </c>
      <c r="C372" s="260" t="s">
        <v>72</v>
      </c>
      <c r="D372" s="261" t="s">
        <v>74</v>
      </c>
      <c r="E372" s="261"/>
      <c r="F372" s="261"/>
      <c r="G372" s="262"/>
      <c r="H372" s="263"/>
      <c r="I372" s="270"/>
      <c r="J372" s="271"/>
      <c r="K372" s="272"/>
      <c r="L372" s="272"/>
      <c r="M372" s="272"/>
      <c r="N372" s="272"/>
      <c r="O372" s="272"/>
      <c r="P372" s="272"/>
      <c r="Q372" s="272"/>
      <c r="R372" s="272"/>
      <c r="S372" s="272"/>
      <c r="T372" s="272"/>
      <c r="U372" s="272"/>
      <c r="V372" s="272"/>
      <c r="W372" s="272"/>
      <c r="X372" s="261"/>
      <c r="Y372" s="273"/>
    </row>
    <row r="373" spans="1:27" s="14" customFormat="1" ht="51" outlineLevel="3" x14ac:dyDescent="0.2">
      <c r="A373" s="14" t="s">
        <v>691</v>
      </c>
      <c r="B373" s="95" t="s">
        <v>1030</v>
      </c>
      <c r="C373" s="14" t="s">
        <v>71</v>
      </c>
      <c r="D373" s="15" t="s">
        <v>73</v>
      </c>
      <c r="E373" s="15" t="s">
        <v>73</v>
      </c>
      <c r="F373" s="15" t="s">
        <v>73</v>
      </c>
      <c r="G373" s="148" t="s">
        <v>73</v>
      </c>
      <c r="H373" s="127" t="s">
        <v>73</v>
      </c>
      <c r="I373" s="89"/>
      <c r="J373" s="59"/>
      <c r="K373" s="34"/>
      <c r="L373" s="34"/>
      <c r="M373" s="34"/>
      <c r="N373" s="35"/>
      <c r="O373" s="34"/>
      <c r="P373" s="34"/>
      <c r="Q373" s="34"/>
      <c r="R373" s="34"/>
      <c r="S373" s="34"/>
      <c r="T373" s="34"/>
      <c r="U373" s="35"/>
      <c r="V373" s="35"/>
      <c r="W373" s="34"/>
      <c r="X373" s="15"/>
      <c r="Y373" s="148"/>
      <c r="AA373" s="194"/>
    </row>
    <row r="374" spans="1:27" s="260" customFormat="1" ht="165.75" outlineLevel="4" x14ac:dyDescent="0.2">
      <c r="A374" s="305" t="s">
        <v>692</v>
      </c>
      <c r="B374" s="304" t="s">
        <v>447</v>
      </c>
      <c r="C374" s="260" t="s">
        <v>72</v>
      </c>
      <c r="D374" s="261" t="s">
        <v>74</v>
      </c>
      <c r="E374" s="261" t="s">
        <v>132</v>
      </c>
      <c r="F374" s="261" t="s">
        <v>73</v>
      </c>
      <c r="G374" s="262" t="s">
        <v>449</v>
      </c>
      <c r="H374" s="263" t="s">
        <v>277</v>
      </c>
      <c r="I374" s="270" t="s">
        <v>448</v>
      </c>
      <c r="J374" s="271">
        <v>0.75</v>
      </c>
      <c r="K374" s="306">
        <f>SUM(N374:W374)</f>
        <v>54500.06</v>
      </c>
      <c r="L374" s="272">
        <f>J374*K374</f>
        <v>40875.044999999998</v>
      </c>
      <c r="M374" s="306">
        <f>K374-L374</f>
        <v>13625.014999999999</v>
      </c>
      <c r="N374" s="272"/>
      <c r="O374" s="306">
        <v>3170.79</v>
      </c>
      <c r="P374" s="307">
        <v>7000</v>
      </c>
      <c r="Q374" s="306">
        <v>44329.27</v>
      </c>
      <c r="R374" s="272"/>
      <c r="S374" s="272"/>
      <c r="T374" s="272"/>
      <c r="U374" s="272"/>
      <c r="V374" s="272"/>
      <c r="W374" s="272"/>
      <c r="X374" s="261" t="s">
        <v>294</v>
      </c>
      <c r="Y374" s="273">
        <v>11</v>
      </c>
      <c r="Z374" s="281">
        <v>42272</v>
      </c>
    </row>
    <row r="375" spans="1:27" s="260" customFormat="1" outlineLevel="4" x14ac:dyDescent="0.2">
      <c r="A375" s="260" t="s">
        <v>693</v>
      </c>
      <c r="C375" s="260" t="s">
        <v>72</v>
      </c>
      <c r="D375" s="261"/>
      <c r="E375" s="261"/>
      <c r="F375" s="261"/>
      <c r="G375" s="262"/>
      <c r="H375" s="263"/>
      <c r="I375" s="270"/>
      <c r="J375" s="271"/>
      <c r="K375" s="306"/>
      <c r="L375" s="272"/>
      <c r="M375" s="306"/>
      <c r="N375" s="272"/>
      <c r="O375" s="272"/>
      <c r="P375" s="272"/>
      <c r="Q375" s="272"/>
      <c r="R375" s="272"/>
      <c r="S375" s="272"/>
      <c r="T375" s="272"/>
      <c r="U375" s="272"/>
      <c r="V375" s="272"/>
      <c r="W375" s="272"/>
      <c r="X375" s="261"/>
      <c r="Y375" s="273"/>
    </row>
    <row r="376" spans="1:27" s="14" customFormat="1" ht="25.5" outlineLevel="3" x14ac:dyDescent="0.2">
      <c r="A376" s="14" t="s">
        <v>694</v>
      </c>
      <c r="B376" s="95" t="s">
        <v>18</v>
      </c>
      <c r="C376" s="14" t="s">
        <v>71</v>
      </c>
      <c r="D376" s="15" t="s">
        <v>73</v>
      </c>
      <c r="E376" s="15" t="s">
        <v>73</v>
      </c>
      <c r="F376" s="15" t="s">
        <v>73</v>
      </c>
      <c r="G376" s="148" t="s">
        <v>73</v>
      </c>
      <c r="H376" s="127" t="s">
        <v>73</v>
      </c>
      <c r="I376" s="89"/>
      <c r="J376" s="59"/>
      <c r="K376" s="98"/>
      <c r="L376" s="87"/>
      <c r="M376" s="98"/>
      <c r="N376" s="35"/>
      <c r="O376" s="35" t="s">
        <v>326</v>
      </c>
      <c r="P376" s="34" t="s">
        <v>327</v>
      </c>
      <c r="Q376" s="34" t="s">
        <v>327</v>
      </c>
      <c r="R376" s="34" t="s">
        <v>327</v>
      </c>
      <c r="S376" s="34" t="s">
        <v>327</v>
      </c>
      <c r="T376" s="34" t="s">
        <v>327</v>
      </c>
      <c r="U376" s="35" t="s">
        <v>328</v>
      </c>
      <c r="V376" s="35"/>
      <c r="W376" s="34"/>
      <c r="X376" s="15"/>
      <c r="Y376" s="148"/>
      <c r="AA376" s="194"/>
    </row>
    <row r="377" spans="1:27" s="260" customFormat="1" ht="76.5" outlineLevel="4" x14ac:dyDescent="0.2">
      <c r="A377" s="305" t="s">
        <v>695</v>
      </c>
      <c r="B377" s="304" t="s">
        <v>1080</v>
      </c>
      <c r="C377" s="260" t="s">
        <v>72</v>
      </c>
      <c r="D377" s="261" t="s">
        <v>75</v>
      </c>
      <c r="E377" s="261" t="s">
        <v>132</v>
      </c>
      <c r="F377" s="261" t="s">
        <v>73</v>
      </c>
      <c r="G377" s="262" t="s">
        <v>268</v>
      </c>
      <c r="H377" s="263" t="s">
        <v>277</v>
      </c>
      <c r="I377" s="270" t="s">
        <v>803</v>
      </c>
      <c r="J377" s="271">
        <v>0.75</v>
      </c>
      <c r="K377" s="306">
        <f>SUM(N377:W377)</f>
        <v>218400.22</v>
      </c>
      <c r="L377" s="272">
        <f>J377*K377</f>
        <v>163800.16500000001</v>
      </c>
      <c r="M377" s="306">
        <f>K377-L377</f>
        <v>54600.054999999993</v>
      </c>
      <c r="N377" s="272"/>
      <c r="O377" s="272"/>
      <c r="P377" s="272">
        <v>109200.11</v>
      </c>
      <c r="Q377" s="272"/>
      <c r="R377" s="272">
        <v>109200.11</v>
      </c>
      <c r="S377" s="272"/>
      <c r="T377" s="272"/>
      <c r="U377" s="272"/>
      <c r="V377" s="272"/>
      <c r="W377" s="272"/>
      <c r="X377" s="261"/>
      <c r="Y377" s="273"/>
    </row>
    <row r="378" spans="1:27" s="260" customFormat="1" ht="51" outlineLevel="4" x14ac:dyDescent="0.2">
      <c r="A378" s="305" t="s">
        <v>696</v>
      </c>
      <c r="B378" s="304" t="s">
        <v>150</v>
      </c>
      <c r="C378" s="260" t="s">
        <v>72</v>
      </c>
      <c r="D378" s="261" t="s">
        <v>75</v>
      </c>
      <c r="E378" s="261" t="s">
        <v>132</v>
      </c>
      <c r="F378" s="261" t="s">
        <v>73</v>
      </c>
      <c r="G378" s="262" t="s">
        <v>269</v>
      </c>
      <c r="H378" s="263" t="s">
        <v>1186</v>
      </c>
      <c r="I378" s="270" t="s">
        <v>217</v>
      </c>
      <c r="J378" s="271">
        <v>0.75</v>
      </c>
      <c r="K378" s="306">
        <f>SUM(N378:W378)</f>
        <v>54600</v>
      </c>
      <c r="L378" s="272">
        <f>J378*K378</f>
        <v>40950</v>
      </c>
      <c r="M378" s="306">
        <f>K378-L378</f>
        <v>13650</v>
      </c>
      <c r="N378" s="272"/>
      <c r="O378" s="272"/>
      <c r="P378" s="272">
        <v>10920</v>
      </c>
      <c r="Q378" s="272">
        <v>10920</v>
      </c>
      <c r="R378" s="272">
        <v>10920</v>
      </c>
      <c r="S378" s="272">
        <v>10920</v>
      </c>
      <c r="T378" s="272">
        <v>10920</v>
      </c>
      <c r="U378" s="272"/>
      <c r="V378" s="272"/>
      <c r="W378" s="272"/>
      <c r="X378" s="261"/>
      <c r="Y378" s="273"/>
    </row>
    <row r="379" spans="1:27" s="260" customFormat="1" outlineLevel="4" x14ac:dyDescent="0.2">
      <c r="A379" s="260" t="s">
        <v>697</v>
      </c>
      <c r="C379" s="260" t="s">
        <v>72</v>
      </c>
      <c r="D379" s="261"/>
      <c r="E379" s="261"/>
      <c r="F379" s="261"/>
      <c r="G379" s="262"/>
      <c r="H379" s="263"/>
      <c r="I379" s="270"/>
      <c r="J379" s="271"/>
      <c r="K379" s="272"/>
      <c r="L379" s="272"/>
      <c r="M379" s="272"/>
      <c r="N379" s="272"/>
      <c r="O379" s="272"/>
      <c r="P379" s="272"/>
      <c r="Q379" s="272"/>
      <c r="R379" s="272"/>
      <c r="S379" s="272"/>
      <c r="T379" s="272"/>
      <c r="U379" s="272"/>
      <c r="V379" s="272"/>
      <c r="W379" s="272"/>
      <c r="X379" s="261"/>
      <c r="Y379" s="273"/>
    </row>
    <row r="380" spans="1:27" s="47" customFormat="1" ht="114.75" outlineLevel="2" x14ac:dyDescent="0.2">
      <c r="A380" s="47" t="s">
        <v>698</v>
      </c>
      <c r="B380" s="47" t="s">
        <v>432</v>
      </c>
      <c r="C380" s="47" t="s">
        <v>70</v>
      </c>
      <c r="D380" s="48" t="s">
        <v>73</v>
      </c>
      <c r="E380" s="48" t="s">
        <v>73</v>
      </c>
      <c r="F380" s="48" t="s">
        <v>73</v>
      </c>
      <c r="G380" s="165" t="s">
        <v>1031</v>
      </c>
      <c r="H380" s="141" t="s">
        <v>73</v>
      </c>
      <c r="I380" s="121"/>
      <c r="J380" s="65">
        <v>0.75</v>
      </c>
      <c r="K380" s="49">
        <v>4895717.33</v>
      </c>
      <c r="L380" s="49">
        <f>K380*J380</f>
        <v>3671787.9975000001</v>
      </c>
      <c r="M380" s="49">
        <f>K380-L380</f>
        <v>1223929.3325</v>
      </c>
      <c r="N380" s="233">
        <f>SUM(N381:N402)</f>
        <v>0</v>
      </c>
      <c r="O380" s="233">
        <f t="shared" ref="O380:W380" si="40">SUM(O381:O402)</f>
        <v>94791.52</v>
      </c>
      <c r="P380" s="233">
        <f t="shared" si="40"/>
        <v>834080.54</v>
      </c>
      <c r="Q380" s="233">
        <f t="shared" si="40"/>
        <v>958214.13000000012</v>
      </c>
      <c r="R380" s="233">
        <f t="shared" si="40"/>
        <v>568927.89</v>
      </c>
      <c r="S380" s="233">
        <f t="shared" si="40"/>
        <v>738927.89</v>
      </c>
      <c r="T380" s="233">
        <f t="shared" si="40"/>
        <v>748968.85000000009</v>
      </c>
      <c r="U380" s="233">
        <f t="shared" si="40"/>
        <v>377087.87</v>
      </c>
      <c r="V380" s="233">
        <f t="shared" si="40"/>
        <v>367087.87</v>
      </c>
      <c r="W380" s="233">
        <f t="shared" si="40"/>
        <v>0</v>
      </c>
      <c r="X380" s="48"/>
      <c r="Y380" s="212"/>
      <c r="AA380" s="257"/>
    </row>
    <row r="381" spans="1:27" s="14" customFormat="1" ht="63.75" outlineLevel="3" x14ac:dyDescent="0.2">
      <c r="A381" s="14" t="s">
        <v>699</v>
      </c>
      <c r="B381" s="95" t="s">
        <v>280</v>
      </c>
      <c r="C381" s="14" t="s">
        <v>71</v>
      </c>
      <c r="D381" s="15" t="s">
        <v>73</v>
      </c>
      <c r="E381" s="15" t="s">
        <v>73</v>
      </c>
      <c r="F381" s="15" t="s">
        <v>73</v>
      </c>
      <c r="G381" s="162" t="s">
        <v>73</v>
      </c>
      <c r="H381" s="127" t="s">
        <v>73</v>
      </c>
      <c r="I381" s="89"/>
      <c r="J381" s="59"/>
      <c r="K381" s="230">
        <f>SUM(K382:K402)</f>
        <v>4688086.5599999996</v>
      </c>
      <c r="L381" s="230">
        <f>SUM(L382:L402)</f>
        <v>3516064.9200000004</v>
      </c>
      <c r="M381" s="230">
        <f>SUM(M382:M402)</f>
        <v>1172021.6399999999</v>
      </c>
      <c r="N381" s="35" t="s">
        <v>326</v>
      </c>
      <c r="O381" s="34" t="s">
        <v>327</v>
      </c>
      <c r="P381" s="34" t="s">
        <v>327</v>
      </c>
      <c r="Q381" s="34" t="s">
        <v>327</v>
      </c>
      <c r="R381" s="34" t="s">
        <v>327</v>
      </c>
      <c r="S381" s="34" t="s">
        <v>327</v>
      </c>
      <c r="T381" s="34" t="s">
        <v>327</v>
      </c>
      <c r="U381" s="35" t="s">
        <v>327</v>
      </c>
      <c r="V381" s="35" t="s">
        <v>327</v>
      </c>
      <c r="W381" s="35" t="s">
        <v>328</v>
      </c>
      <c r="X381" s="15"/>
      <c r="Y381" s="148"/>
      <c r="AA381" s="194"/>
    </row>
    <row r="382" spans="1:27" s="260" customFormat="1" ht="114.75" outlineLevel="4" x14ac:dyDescent="0.2">
      <c r="A382" s="305" t="s">
        <v>700</v>
      </c>
      <c r="B382" s="304" t="s">
        <v>454</v>
      </c>
      <c r="C382" s="260" t="s">
        <v>72</v>
      </c>
      <c r="D382" s="261" t="s">
        <v>74</v>
      </c>
      <c r="E382" s="261" t="s">
        <v>132</v>
      </c>
      <c r="F382" s="261" t="s">
        <v>73</v>
      </c>
      <c r="G382" s="262" t="s">
        <v>281</v>
      </c>
      <c r="H382" s="263" t="s">
        <v>1182</v>
      </c>
      <c r="I382" s="270" t="s">
        <v>455</v>
      </c>
      <c r="J382" s="271">
        <v>0.75</v>
      </c>
      <c r="K382" s="306">
        <f>SUM(N382:W382)</f>
        <v>1838521.31</v>
      </c>
      <c r="L382" s="272">
        <f>K382*J382</f>
        <v>1378890.9824999999</v>
      </c>
      <c r="M382" s="306">
        <f>K382-L382</f>
        <v>459630.32750000013</v>
      </c>
      <c r="N382" s="272"/>
      <c r="O382" s="306">
        <v>58959.01</v>
      </c>
      <c r="P382" s="306">
        <v>177764.13</v>
      </c>
      <c r="Q382" s="306">
        <v>192584.42</v>
      </c>
      <c r="R382" s="272">
        <v>301842.75</v>
      </c>
      <c r="S382" s="272">
        <v>301842.75</v>
      </c>
      <c r="T382" s="272">
        <v>301842.75</v>
      </c>
      <c r="U382" s="272">
        <v>251842.75</v>
      </c>
      <c r="V382" s="272">
        <v>251842.75</v>
      </c>
      <c r="W382" s="272"/>
      <c r="X382" s="261" t="s">
        <v>294</v>
      </c>
      <c r="Y382" s="273">
        <v>7</v>
      </c>
      <c r="Z382" s="281">
        <v>42249</v>
      </c>
    </row>
    <row r="383" spans="1:27" s="260" customFormat="1" ht="114.75" outlineLevel="4" x14ac:dyDescent="0.2">
      <c r="A383" s="305" t="s">
        <v>701</v>
      </c>
      <c r="B383" s="304" t="s">
        <v>1523</v>
      </c>
      <c r="C383" s="260" t="s">
        <v>72</v>
      </c>
      <c r="D383" s="261" t="s">
        <v>74</v>
      </c>
      <c r="E383" s="261" t="s">
        <v>132</v>
      </c>
      <c r="F383" s="261" t="s">
        <v>73</v>
      </c>
      <c r="G383" s="262" t="s">
        <v>282</v>
      </c>
      <c r="H383" s="263" t="s">
        <v>1598</v>
      </c>
      <c r="I383" s="270" t="s">
        <v>455</v>
      </c>
      <c r="J383" s="271">
        <v>0.75</v>
      </c>
      <c r="K383" s="306">
        <f>SUM(N383:W383)</f>
        <v>711150.67999999982</v>
      </c>
      <c r="L383" s="272">
        <f>K383*J383</f>
        <v>533363.00999999989</v>
      </c>
      <c r="M383" s="306">
        <f>K383-L383</f>
        <v>177787.66999999993</v>
      </c>
      <c r="N383" s="272"/>
      <c r="O383" s="306">
        <v>15000</v>
      </c>
      <c r="P383" s="306">
        <v>89230.14</v>
      </c>
      <c r="Q383" s="306">
        <v>102820.09</v>
      </c>
      <c r="R383" s="272">
        <v>102820.09</v>
      </c>
      <c r="S383" s="272">
        <v>102820.09</v>
      </c>
      <c r="T383" s="272">
        <v>102820.09</v>
      </c>
      <c r="U383" s="272">
        <v>102820.09</v>
      </c>
      <c r="V383" s="272">
        <v>92820.09</v>
      </c>
      <c r="W383" s="272"/>
      <c r="X383" s="261" t="s">
        <v>294</v>
      </c>
      <c r="Y383" s="273">
        <v>15</v>
      </c>
      <c r="Z383" s="281">
        <v>42256</v>
      </c>
    </row>
    <row r="384" spans="1:27" s="260" customFormat="1" ht="38.25" outlineLevel="4" x14ac:dyDescent="0.2">
      <c r="A384" s="305" t="s">
        <v>702</v>
      </c>
      <c r="B384" s="304" t="s">
        <v>151</v>
      </c>
      <c r="C384" s="260" t="s">
        <v>72</v>
      </c>
      <c r="D384" s="261" t="s">
        <v>74</v>
      </c>
      <c r="E384" s="261" t="s">
        <v>132</v>
      </c>
      <c r="F384" s="261" t="s">
        <v>73</v>
      </c>
      <c r="G384" s="262" t="s">
        <v>337</v>
      </c>
      <c r="H384" s="263" t="s">
        <v>1194</v>
      </c>
      <c r="I384" s="270" t="s">
        <v>216</v>
      </c>
      <c r="J384" s="271">
        <v>0.75</v>
      </c>
      <c r="K384" s="306">
        <f>SUM(N384:W384)</f>
        <v>109200.14000000001</v>
      </c>
      <c r="L384" s="272">
        <f>K384*J384</f>
        <v>81900.10500000001</v>
      </c>
      <c r="M384" s="306">
        <f>K384-L384</f>
        <v>27300.035000000003</v>
      </c>
      <c r="N384" s="272"/>
      <c r="O384" s="306"/>
      <c r="P384" s="306">
        <v>15600.02</v>
      </c>
      <c r="Q384" s="306">
        <v>15600.02</v>
      </c>
      <c r="R384" s="306">
        <v>15600.02</v>
      </c>
      <c r="S384" s="306">
        <v>15600.02</v>
      </c>
      <c r="T384" s="306">
        <v>15600.02</v>
      </c>
      <c r="U384" s="306">
        <v>15600.02</v>
      </c>
      <c r="V384" s="306">
        <v>15600.02</v>
      </c>
      <c r="W384" s="272"/>
      <c r="X384" s="261"/>
      <c r="Y384" s="273"/>
    </row>
    <row r="385" spans="1:27" s="260" customFormat="1" outlineLevel="4" x14ac:dyDescent="0.2">
      <c r="A385" s="260" t="s">
        <v>703</v>
      </c>
      <c r="C385" s="260" t="s">
        <v>72</v>
      </c>
      <c r="D385" s="261"/>
      <c r="E385" s="261"/>
      <c r="F385" s="261"/>
      <c r="G385" s="262"/>
      <c r="H385" s="263"/>
      <c r="I385" s="270"/>
      <c r="J385" s="271"/>
      <c r="K385" s="272"/>
      <c r="L385" s="272"/>
      <c r="M385" s="272"/>
      <c r="N385" s="272"/>
      <c r="O385" s="272"/>
      <c r="P385" s="272"/>
      <c r="Q385" s="272"/>
      <c r="R385" s="272"/>
      <c r="S385" s="272"/>
      <c r="T385" s="272"/>
      <c r="U385" s="272"/>
      <c r="V385" s="272"/>
      <c r="W385" s="272"/>
      <c r="X385" s="261"/>
      <c r="Y385" s="273"/>
    </row>
    <row r="386" spans="1:27" s="14" customFormat="1" ht="38.25" outlineLevel="3" x14ac:dyDescent="0.2">
      <c r="A386" s="14" t="s">
        <v>704</v>
      </c>
      <c r="B386" s="95" t="s">
        <v>283</v>
      </c>
      <c r="C386" s="14" t="s">
        <v>71</v>
      </c>
      <c r="D386" s="15" t="s">
        <v>73</v>
      </c>
      <c r="E386" s="15" t="s">
        <v>73</v>
      </c>
      <c r="F386" s="15" t="s">
        <v>73</v>
      </c>
      <c r="G386" s="259" t="s">
        <v>1575</v>
      </c>
      <c r="H386" s="127" t="s">
        <v>73</v>
      </c>
      <c r="I386" s="89"/>
      <c r="J386" s="59"/>
      <c r="K386" s="34"/>
      <c r="L386" s="34"/>
      <c r="M386" s="34"/>
      <c r="N386" s="35" t="s">
        <v>326</v>
      </c>
      <c r="O386" s="34" t="s">
        <v>327</v>
      </c>
      <c r="P386" s="34" t="s">
        <v>327</v>
      </c>
      <c r="Q386" s="34" t="s">
        <v>327</v>
      </c>
      <c r="R386" s="34" t="s">
        <v>327</v>
      </c>
      <c r="S386" s="35" t="s">
        <v>328</v>
      </c>
      <c r="T386" s="34"/>
      <c r="U386" s="35"/>
      <c r="V386" s="35"/>
      <c r="W386" s="34"/>
      <c r="X386" s="15"/>
      <c r="Y386" s="148"/>
      <c r="AA386" s="194"/>
    </row>
    <row r="387" spans="1:27" s="260" customFormat="1" ht="89.25" outlineLevel="4" x14ac:dyDescent="0.2">
      <c r="A387" s="260" t="s">
        <v>705</v>
      </c>
      <c r="B387" s="260" t="s">
        <v>1577</v>
      </c>
      <c r="C387" s="260" t="s">
        <v>72</v>
      </c>
      <c r="D387" s="261" t="s">
        <v>74</v>
      </c>
      <c r="E387" s="261" t="s">
        <v>132</v>
      </c>
      <c r="F387" s="261" t="s">
        <v>294</v>
      </c>
      <c r="G387" s="262" t="s">
        <v>1574</v>
      </c>
      <c r="H387" s="263" t="s">
        <v>1578</v>
      </c>
      <c r="I387" s="270" t="s">
        <v>1079</v>
      </c>
      <c r="J387" s="271">
        <v>0.75</v>
      </c>
      <c r="K387" s="272">
        <f>SUM(N387:W387)</f>
        <v>950040.96</v>
      </c>
      <c r="L387" s="272">
        <f>K387*J387</f>
        <v>712530.72</v>
      </c>
      <c r="M387" s="272">
        <f>K387-L387</f>
        <v>237510.24</v>
      </c>
      <c r="N387" s="272"/>
      <c r="O387" s="272"/>
      <c r="P387" s="272">
        <v>120000</v>
      </c>
      <c r="Q387" s="272">
        <v>120000</v>
      </c>
      <c r="R387" s="272">
        <v>120000</v>
      </c>
      <c r="S387" s="272">
        <v>290000</v>
      </c>
      <c r="T387" s="272">
        <v>300040.96000000002</v>
      </c>
      <c r="U387" s="272"/>
      <c r="V387" s="272"/>
      <c r="W387" s="272"/>
      <c r="X387" s="261" t="s">
        <v>294</v>
      </c>
      <c r="Y387" s="273">
        <v>48</v>
      </c>
      <c r="Z387" s="281">
        <v>42328</v>
      </c>
      <c r="AA387" s="260" t="s">
        <v>1576</v>
      </c>
    </row>
    <row r="388" spans="1:27" s="260" customFormat="1" outlineLevel="4" x14ac:dyDescent="0.2">
      <c r="A388" s="260" t="s">
        <v>706</v>
      </c>
      <c r="C388" s="260" t="s">
        <v>72</v>
      </c>
      <c r="D388" s="261"/>
      <c r="E388" s="261"/>
      <c r="F388" s="261"/>
      <c r="G388" s="262"/>
      <c r="H388" s="263"/>
      <c r="I388" s="270"/>
      <c r="J388" s="271"/>
      <c r="K388" s="272"/>
      <c r="L388" s="272"/>
      <c r="M388" s="272"/>
      <c r="N388" s="272"/>
      <c r="O388" s="272"/>
      <c r="P388" s="272"/>
      <c r="Q388" s="272"/>
      <c r="R388" s="272"/>
      <c r="S388" s="272"/>
      <c r="T388" s="272"/>
      <c r="U388" s="272"/>
      <c r="V388" s="272"/>
      <c r="W388" s="272"/>
      <c r="X388" s="261"/>
      <c r="Y388" s="273"/>
    </row>
    <row r="389" spans="1:27" s="14" customFormat="1" ht="38.25" outlineLevel="3" x14ac:dyDescent="0.2">
      <c r="A389" s="14" t="s">
        <v>707</v>
      </c>
      <c r="B389" s="95" t="s">
        <v>1032</v>
      </c>
      <c r="C389" s="14" t="s">
        <v>71</v>
      </c>
      <c r="D389" s="15" t="s">
        <v>73</v>
      </c>
      <c r="E389" s="15" t="s">
        <v>73</v>
      </c>
      <c r="F389" s="15" t="s">
        <v>73</v>
      </c>
      <c r="G389" s="148" t="s">
        <v>73</v>
      </c>
      <c r="H389" s="127" t="s">
        <v>73</v>
      </c>
      <c r="I389" s="89"/>
      <c r="J389" s="59"/>
      <c r="K389" s="87"/>
      <c r="L389" s="87"/>
      <c r="M389" s="87"/>
      <c r="N389" s="35"/>
      <c r="O389" s="35" t="s">
        <v>326</v>
      </c>
      <c r="P389" s="34" t="s">
        <v>327</v>
      </c>
      <c r="Q389" s="34" t="s">
        <v>327</v>
      </c>
      <c r="R389" s="34" t="s">
        <v>327</v>
      </c>
      <c r="S389" s="34" t="s">
        <v>327</v>
      </c>
      <c r="T389" s="34" t="s">
        <v>327</v>
      </c>
      <c r="U389" s="35" t="s">
        <v>327</v>
      </c>
      <c r="V389" s="35" t="s">
        <v>327</v>
      </c>
      <c r="W389" s="35" t="s">
        <v>328</v>
      </c>
      <c r="X389" s="15"/>
      <c r="Y389" s="148"/>
      <c r="AA389" s="194"/>
    </row>
    <row r="390" spans="1:27" s="260" customFormat="1" ht="178.5" outlineLevel="4" x14ac:dyDescent="0.2">
      <c r="A390" s="305" t="s">
        <v>708</v>
      </c>
      <c r="B390" s="304" t="s">
        <v>1524</v>
      </c>
      <c r="C390" s="260" t="s">
        <v>72</v>
      </c>
      <c r="D390" s="261" t="s">
        <v>110</v>
      </c>
      <c r="E390" s="261" t="s">
        <v>132</v>
      </c>
      <c r="F390" s="261" t="s">
        <v>73</v>
      </c>
      <c r="G390" s="262" t="s">
        <v>977</v>
      </c>
      <c r="H390" s="263" t="s">
        <v>1599</v>
      </c>
      <c r="I390" s="270" t="s">
        <v>1600</v>
      </c>
      <c r="J390" s="271">
        <v>0.75</v>
      </c>
      <c r="K390" s="272">
        <f>SUM(N390:W390)</f>
        <v>54600</v>
      </c>
      <c r="L390" s="272">
        <f t="shared" ref="L390:L401" si="41">K390*J390</f>
        <v>40950</v>
      </c>
      <c r="M390" s="272">
        <f t="shared" ref="M390:M401" si="42">K390-L390</f>
        <v>13650</v>
      </c>
      <c r="N390" s="272"/>
      <c r="O390" s="272">
        <v>6500</v>
      </c>
      <c r="P390" s="306">
        <v>24800</v>
      </c>
      <c r="Q390" s="272">
        <v>23300</v>
      </c>
      <c r="R390" s="272"/>
      <c r="S390" s="306"/>
      <c r="T390" s="272"/>
      <c r="U390" s="272"/>
      <c r="V390" s="272"/>
      <c r="W390" s="272"/>
      <c r="X390" s="261" t="s">
        <v>294</v>
      </c>
      <c r="Y390" s="273">
        <v>16</v>
      </c>
      <c r="Z390" s="281">
        <v>42256</v>
      </c>
    </row>
    <row r="391" spans="1:27" s="260" customFormat="1" outlineLevel="4" x14ac:dyDescent="0.2">
      <c r="A391" s="260" t="s">
        <v>709</v>
      </c>
      <c r="C391" s="260" t="s">
        <v>72</v>
      </c>
      <c r="D391" s="261"/>
      <c r="E391" s="261"/>
      <c r="F391" s="261"/>
      <c r="G391" s="262"/>
      <c r="H391" s="263"/>
      <c r="I391" s="270"/>
      <c r="J391" s="271"/>
      <c r="K391" s="272"/>
      <c r="L391" s="272"/>
      <c r="M391" s="272"/>
      <c r="N391" s="272"/>
      <c r="O391" s="272"/>
      <c r="P391" s="272"/>
      <c r="Q391" s="272"/>
      <c r="R391" s="272"/>
      <c r="S391" s="272"/>
      <c r="T391" s="272"/>
      <c r="U391" s="272"/>
      <c r="V391" s="272"/>
      <c r="W391" s="272"/>
      <c r="X391" s="261"/>
      <c r="Y391" s="273"/>
    </row>
    <row r="392" spans="1:27" s="14" customFormat="1" ht="38.25" outlineLevel="3" x14ac:dyDescent="0.2">
      <c r="A392" s="14" t="s">
        <v>710</v>
      </c>
      <c r="B392" s="95" t="s">
        <v>978</v>
      </c>
      <c r="C392" s="14" t="s">
        <v>71</v>
      </c>
      <c r="D392" s="15" t="s">
        <v>73</v>
      </c>
      <c r="E392" s="15" t="s">
        <v>73</v>
      </c>
      <c r="F392" s="15" t="s">
        <v>73</v>
      </c>
      <c r="G392" s="148" t="s">
        <v>73</v>
      </c>
      <c r="H392" s="127" t="s">
        <v>73</v>
      </c>
      <c r="I392" s="89"/>
      <c r="J392" s="59"/>
      <c r="K392" s="34"/>
      <c r="L392" s="87"/>
      <c r="M392" s="87"/>
      <c r="N392" s="35"/>
      <c r="O392" s="34"/>
      <c r="P392" s="34"/>
      <c r="Q392" s="34"/>
      <c r="R392" s="34"/>
      <c r="S392" s="34"/>
      <c r="T392" s="34"/>
      <c r="U392" s="35"/>
      <c r="V392" s="35"/>
      <c r="W392" s="34"/>
      <c r="X392" s="15"/>
      <c r="Y392" s="148"/>
      <c r="AA392" s="194"/>
    </row>
    <row r="393" spans="1:27" s="260" customFormat="1" ht="127.5" outlineLevel="4" x14ac:dyDescent="0.2">
      <c r="A393" s="305" t="s">
        <v>711</v>
      </c>
      <c r="B393" s="291" t="s">
        <v>339</v>
      </c>
      <c r="C393" s="260" t="s">
        <v>72</v>
      </c>
      <c r="D393" s="261" t="s">
        <v>110</v>
      </c>
      <c r="E393" s="261" t="s">
        <v>132</v>
      </c>
      <c r="F393" s="261" t="s">
        <v>73</v>
      </c>
      <c r="G393" s="262" t="s">
        <v>979</v>
      </c>
      <c r="H393" s="263" t="s">
        <v>277</v>
      </c>
      <c r="I393" s="270" t="s">
        <v>803</v>
      </c>
      <c r="J393" s="271">
        <v>0.75</v>
      </c>
      <c r="K393" s="306">
        <f>SUM(N393:W393)</f>
        <v>109200.11</v>
      </c>
      <c r="L393" s="272">
        <f t="shared" si="41"/>
        <v>81900.082500000004</v>
      </c>
      <c r="M393" s="272">
        <f t="shared" si="42"/>
        <v>27300.027499999997</v>
      </c>
      <c r="N393" s="272"/>
      <c r="O393" s="272"/>
      <c r="P393" s="306">
        <v>109200.11</v>
      </c>
      <c r="Q393" s="272"/>
      <c r="R393" s="272"/>
      <c r="S393" s="272"/>
      <c r="T393" s="272"/>
      <c r="U393" s="272"/>
      <c r="V393" s="272"/>
      <c r="W393" s="272"/>
      <c r="X393" s="261"/>
      <c r="Y393" s="273"/>
    </row>
    <row r="394" spans="1:27" s="260" customFormat="1" ht="127.5" outlineLevel="4" x14ac:dyDescent="0.2">
      <c r="A394" s="305" t="s">
        <v>712</v>
      </c>
      <c r="B394" s="291" t="s">
        <v>340</v>
      </c>
      <c r="C394" s="260" t="s">
        <v>72</v>
      </c>
      <c r="D394" s="261" t="s">
        <v>110</v>
      </c>
      <c r="E394" s="261" t="s">
        <v>132</v>
      </c>
      <c r="F394" s="261" t="s">
        <v>73</v>
      </c>
      <c r="G394" s="262" t="s">
        <v>270</v>
      </c>
      <c r="H394" s="263" t="s">
        <v>1196</v>
      </c>
      <c r="I394" s="270" t="s">
        <v>980</v>
      </c>
      <c r="J394" s="271">
        <v>0.75</v>
      </c>
      <c r="K394" s="306">
        <f t="shared" ref="K394:K401" si="43">SUM(N394:W394)</f>
        <v>456732.9</v>
      </c>
      <c r="L394" s="272">
        <f t="shared" si="41"/>
        <v>342549.67500000005</v>
      </c>
      <c r="M394" s="272">
        <f t="shared" si="42"/>
        <v>114183.22499999998</v>
      </c>
      <c r="N394" s="272"/>
      <c r="O394" s="272"/>
      <c r="P394" s="272">
        <v>254488.6</v>
      </c>
      <c r="Q394" s="272">
        <v>202244.3</v>
      </c>
      <c r="R394" s="272"/>
      <c r="S394" s="272"/>
      <c r="T394" s="272"/>
      <c r="U394" s="272"/>
      <c r="V394" s="272"/>
      <c r="W394" s="272"/>
      <c r="X394" s="261"/>
      <c r="Y394" s="273"/>
    </row>
    <row r="395" spans="1:27" s="260" customFormat="1" ht="63.75" outlineLevel="4" x14ac:dyDescent="0.2">
      <c r="A395" s="305" t="s">
        <v>713</v>
      </c>
      <c r="B395" s="291" t="s">
        <v>341</v>
      </c>
      <c r="C395" s="260" t="s">
        <v>72</v>
      </c>
      <c r="D395" s="261" t="s">
        <v>110</v>
      </c>
      <c r="E395" s="261" t="s">
        <v>132</v>
      </c>
      <c r="F395" s="261" t="s">
        <v>73</v>
      </c>
      <c r="G395" s="262" t="s">
        <v>981</v>
      </c>
      <c r="H395" s="263" t="s">
        <v>277</v>
      </c>
      <c r="I395" s="270" t="s">
        <v>803</v>
      </c>
      <c r="J395" s="271">
        <v>0.75</v>
      </c>
      <c r="K395" s="306">
        <f t="shared" si="43"/>
        <v>273000.27</v>
      </c>
      <c r="L395" s="272">
        <f t="shared" si="41"/>
        <v>204750.20250000001</v>
      </c>
      <c r="M395" s="272">
        <f t="shared" si="42"/>
        <v>68250.067500000005</v>
      </c>
      <c r="N395" s="272"/>
      <c r="O395" s="272"/>
      <c r="P395" s="272"/>
      <c r="Q395" s="272">
        <v>273000.27</v>
      </c>
      <c r="R395" s="272"/>
      <c r="S395" s="272"/>
      <c r="T395" s="272"/>
      <c r="U395" s="272"/>
      <c r="V395" s="272"/>
      <c r="W395" s="272"/>
      <c r="X395" s="261" t="s">
        <v>294</v>
      </c>
      <c r="Y395" s="273">
        <v>45</v>
      </c>
      <c r="Z395" s="281">
        <v>42265</v>
      </c>
    </row>
    <row r="396" spans="1:27" s="260" customFormat="1" outlineLevel="4" x14ac:dyDescent="0.2">
      <c r="A396" s="260" t="s">
        <v>714</v>
      </c>
      <c r="C396" s="260" t="s">
        <v>72</v>
      </c>
      <c r="D396" s="261"/>
      <c r="E396" s="261"/>
      <c r="F396" s="261"/>
      <c r="G396" s="262"/>
      <c r="H396" s="263"/>
      <c r="I396" s="270"/>
      <c r="J396" s="271"/>
      <c r="K396" s="306"/>
      <c r="L396" s="272"/>
      <c r="M396" s="272"/>
      <c r="N396" s="272"/>
      <c r="O396" s="272"/>
      <c r="P396" s="272"/>
      <c r="Q396" s="272"/>
      <c r="R396" s="272"/>
      <c r="S396" s="272"/>
      <c r="T396" s="272"/>
      <c r="U396" s="272"/>
      <c r="V396" s="272"/>
      <c r="W396" s="272"/>
      <c r="X396" s="261"/>
      <c r="Y396" s="273"/>
    </row>
    <row r="397" spans="1:27" s="14" customFormat="1" ht="38.25" outlineLevel="3" x14ac:dyDescent="0.2">
      <c r="A397" s="14" t="s">
        <v>715</v>
      </c>
      <c r="B397" s="95" t="s">
        <v>1033</v>
      </c>
      <c r="C397" s="14" t="s">
        <v>71</v>
      </c>
      <c r="D397" s="15" t="s">
        <v>73</v>
      </c>
      <c r="E397" s="15" t="s">
        <v>73</v>
      </c>
      <c r="F397" s="15" t="s">
        <v>73</v>
      </c>
      <c r="G397" s="148" t="s">
        <v>73</v>
      </c>
      <c r="H397" s="127" t="s">
        <v>73</v>
      </c>
      <c r="I397" s="89"/>
      <c r="J397" s="59"/>
      <c r="K397" s="98"/>
      <c r="L397" s="87"/>
      <c r="M397" s="87"/>
      <c r="N397" s="35"/>
      <c r="O397" s="34"/>
      <c r="P397" s="34"/>
      <c r="Q397" s="34"/>
      <c r="R397" s="34"/>
      <c r="S397" s="34"/>
      <c r="T397" s="34"/>
      <c r="U397" s="35"/>
      <c r="V397" s="35"/>
      <c r="W397" s="34"/>
      <c r="X397" s="15"/>
      <c r="Y397" s="148"/>
      <c r="AA397" s="194"/>
    </row>
    <row r="398" spans="1:27" s="260" customFormat="1" ht="140.25" outlineLevel="4" x14ac:dyDescent="0.2">
      <c r="A398" s="305" t="s">
        <v>716</v>
      </c>
      <c r="B398" s="304" t="s">
        <v>342</v>
      </c>
      <c r="C398" s="260" t="s">
        <v>72</v>
      </c>
      <c r="D398" s="261" t="s">
        <v>74</v>
      </c>
      <c r="E398" s="261" t="s">
        <v>132</v>
      </c>
      <c r="F398" s="261" t="s">
        <v>73</v>
      </c>
      <c r="G398" s="262" t="s">
        <v>982</v>
      </c>
      <c r="H398" s="263" t="s">
        <v>1195</v>
      </c>
      <c r="I398" s="270" t="s">
        <v>1184</v>
      </c>
      <c r="J398" s="271">
        <v>0.75</v>
      </c>
      <c r="K398" s="306">
        <f t="shared" si="43"/>
        <v>54600.070000000007</v>
      </c>
      <c r="L398" s="272">
        <f t="shared" si="41"/>
        <v>40950.052500000005</v>
      </c>
      <c r="M398" s="272">
        <f t="shared" si="42"/>
        <v>13650.017500000002</v>
      </c>
      <c r="N398" s="272"/>
      <c r="O398" s="306">
        <v>3412.5</v>
      </c>
      <c r="P398" s="306">
        <v>10237.51</v>
      </c>
      <c r="Q398" s="306">
        <v>6825.01</v>
      </c>
      <c r="R398" s="272">
        <v>6825.01</v>
      </c>
      <c r="S398" s="272">
        <v>6825.01</v>
      </c>
      <c r="T398" s="272">
        <v>6825.01</v>
      </c>
      <c r="U398" s="272">
        <v>6825.01</v>
      </c>
      <c r="V398" s="272">
        <v>6825.01</v>
      </c>
      <c r="W398" s="272"/>
      <c r="X398" s="261" t="s">
        <v>294</v>
      </c>
      <c r="Y398" s="273">
        <v>22</v>
      </c>
      <c r="Z398" s="281">
        <v>42277</v>
      </c>
    </row>
    <row r="399" spans="1:27" s="260" customFormat="1" outlineLevel="4" x14ac:dyDescent="0.2">
      <c r="A399" s="260" t="s">
        <v>717</v>
      </c>
      <c r="C399" s="260" t="s">
        <v>72</v>
      </c>
      <c r="D399" s="261"/>
      <c r="E399" s="261"/>
      <c r="F399" s="261"/>
      <c r="G399" s="262"/>
      <c r="H399" s="263"/>
      <c r="I399" s="270"/>
      <c r="J399" s="271"/>
      <c r="K399" s="306"/>
      <c r="L399" s="272"/>
      <c r="M399" s="272"/>
      <c r="N399" s="272"/>
      <c r="O399" s="272"/>
      <c r="P399" s="272"/>
      <c r="Q399" s="272"/>
      <c r="R399" s="272"/>
      <c r="S399" s="272"/>
      <c r="T399" s="272"/>
      <c r="U399" s="272"/>
      <c r="V399" s="272"/>
      <c r="W399" s="272"/>
      <c r="X399" s="261"/>
      <c r="Y399" s="273"/>
    </row>
    <row r="400" spans="1:27" s="14" customFormat="1" outlineLevel="3" x14ac:dyDescent="0.2">
      <c r="A400" s="14" t="s">
        <v>718</v>
      </c>
      <c r="B400" s="95" t="s">
        <v>17</v>
      </c>
      <c r="C400" s="14" t="s">
        <v>71</v>
      </c>
      <c r="D400" s="15" t="s">
        <v>73</v>
      </c>
      <c r="E400" s="15" t="s">
        <v>73</v>
      </c>
      <c r="F400" s="15" t="s">
        <v>73</v>
      </c>
      <c r="G400" s="148" t="s">
        <v>73</v>
      </c>
      <c r="H400" s="127" t="s">
        <v>73</v>
      </c>
      <c r="I400" s="89"/>
      <c r="J400" s="59"/>
      <c r="K400" s="98"/>
      <c r="L400" s="87"/>
      <c r="M400" s="87"/>
      <c r="N400" s="35"/>
      <c r="O400" s="34"/>
      <c r="P400" s="34"/>
      <c r="Q400" s="34"/>
      <c r="R400" s="34"/>
      <c r="S400" s="34"/>
      <c r="T400" s="34"/>
      <c r="U400" s="35"/>
      <c r="V400" s="35"/>
      <c r="W400" s="34"/>
      <c r="X400" s="15"/>
      <c r="Y400" s="148"/>
      <c r="AA400" s="194"/>
    </row>
    <row r="401" spans="1:27" s="260" customFormat="1" ht="63.75" outlineLevel="4" x14ac:dyDescent="0.2">
      <c r="A401" s="305" t="s">
        <v>719</v>
      </c>
      <c r="B401" s="304" t="s">
        <v>343</v>
      </c>
      <c r="C401" s="260" t="s">
        <v>72</v>
      </c>
      <c r="D401" s="261" t="s">
        <v>75</v>
      </c>
      <c r="E401" s="261" t="s">
        <v>132</v>
      </c>
      <c r="F401" s="261" t="s">
        <v>73</v>
      </c>
      <c r="G401" s="262" t="s">
        <v>983</v>
      </c>
      <c r="H401" s="263" t="s">
        <v>1194</v>
      </c>
      <c r="I401" s="270" t="s">
        <v>216</v>
      </c>
      <c r="J401" s="271">
        <v>0.75</v>
      </c>
      <c r="K401" s="306">
        <f t="shared" si="43"/>
        <v>131040.12000000001</v>
      </c>
      <c r="L401" s="272">
        <f t="shared" si="41"/>
        <v>98280.090000000011</v>
      </c>
      <c r="M401" s="272">
        <f t="shared" si="42"/>
        <v>32760.03</v>
      </c>
      <c r="N401" s="272"/>
      <c r="O401" s="306">
        <v>10920.01</v>
      </c>
      <c r="P401" s="306">
        <v>32760.03</v>
      </c>
      <c r="Q401" s="306">
        <v>21840.02</v>
      </c>
      <c r="R401" s="272">
        <v>21840.02</v>
      </c>
      <c r="S401" s="272">
        <v>21840.02</v>
      </c>
      <c r="T401" s="272">
        <v>21840.02</v>
      </c>
      <c r="U401" s="272"/>
      <c r="V401" s="272"/>
      <c r="W401" s="272"/>
      <c r="X401" s="261"/>
      <c r="Y401" s="273"/>
    </row>
    <row r="402" spans="1:27" s="260" customFormat="1" outlineLevel="4" x14ac:dyDescent="0.2">
      <c r="A402" s="260" t="s">
        <v>720</v>
      </c>
      <c r="C402" s="260" t="s">
        <v>72</v>
      </c>
      <c r="D402" s="261"/>
      <c r="E402" s="261"/>
      <c r="F402" s="261"/>
      <c r="G402" s="262"/>
      <c r="H402" s="263"/>
      <c r="I402" s="270"/>
      <c r="J402" s="271"/>
      <c r="K402" s="272"/>
      <c r="L402" s="272"/>
      <c r="M402" s="272"/>
      <c r="N402" s="272"/>
      <c r="O402" s="272"/>
      <c r="P402" s="272"/>
      <c r="Q402" s="272"/>
      <c r="R402" s="272"/>
      <c r="S402" s="272"/>
      <c r="T402" s="272"/>
      <c r="U402" s="272"/>
      <c r="V402" s="272"/>
      <c r="W402" s="272"/>
      <c r="X402" s="261"/>
      <c r="Y402" s="273"/>
    </row>
    <row r="403" spans="1:27" s="47" customFormat="1" ht="51" outlineLevel="2" x14ac:dyDescent="0.2">
      <c r="A403" s="47" t="s">
        <v>721</v>
      </c>
      <c r="B403" s="47" t="s">
        <v>433</v>
      </c>
      <c r="C403" s="47" t="s">
        <v>70</v>
      </c>
      <c r="D403" s="48" t="s">
        <v>73</v>
      </c>
      <c r="E403" s="48" t="s">
        <v>73</v>
      </c>
      <c r="F403" s="48" t="s">
        <v>73</v>
      </c>
      <c r="G403" s="165" t="s">
        <v>1001</v>
      </c>
      <c r="H403" s="141" t="s">
        <v>73</v>
      </c>
      <c r="I403" s="121"/>
      <c r="J403" s="65">
        <v>0.75</v>
      </c>
      <c r="K403" s="49">
        <v>1587769.3333333335</v>
      </c>
      <c r="L403" s="49">
        <f>K403*J403</f>
        <v>1190827</v>
      </c>
      <c r="M403" s="49">
        <f>K403-L403</f>
        <v>396942.33333333349</v>
      </c>
      <c r="N403" s="233">
        <f>SUM(N404:N426)</f>
        <v>0</v>
      </c>
      <c r="O403" s="233">
        <f t="shared" ref="O403:W403" si="44">SUM(O404:O426)</f>
        <v>69054.63</v>
      </c>
      <c r="P403" s="233">
        <f t="shared" si="44"/>
        <v>337429.75</v>
      </c>
      <c r="Q403" s="233">
        <f t="shared" si="44"/>
        <v>292645.71999999997</v>
      </c>
      <c r="R403" s="233">
        <f t="shared" si="44"/>
        <v>233197.13999999998</v>
      </c>
      <c r="S403" s="233">
        <f t="shared" si="44"/>
        <v>205296.18</v>
      </c>
      <c r="T403" s="233">
        <f t="shared" si="44"/>
        <v>191646.16999999998</v>
      </c>
      <c r="U403" s="233">
        <f t="shared" si="44"/>
        <v>191646.16999999998</v>
      </c>
      <c r="V403" s="233">
        <f t="shared" si="44"/>
        <v>191646.16999999998</v>
      </c>
      <c r="W403" s="233">
        <f t="shared" si="44"/>
        <v>0</v>
      </c>
      <c r="X403" s="48"/>
      <c r="Y403" s="212"/>
      <c r="AA403" s="257" t="s">
        <v>1549</v>
      </c>
    </row>
    <row r="404" spans="1:27" s="14" customFormat="1" ht="25.5" outlineLevel="3" x14ac:dyDescent="0.2">
      <c r="A404" s="14" t="s">
        <v>722</v>
      </c>
      <c r="B404" s="95" t="s">
        <v>985</v>
      </c>
      <c r="C404" s="14" t="s">
        <v>71</v>
      </c>
      <c r="D404" s="15" t="s">
        <v>73</v>
      </c>
      <c r="E404" s="15" t="s">
        <v>73</v>
      </c>
      <c r="F404" s="15" t="s">
        <v>73</v>
      </c>
      <c r="G404" s="148" t="s">
        <v>73</v>
      </c>
      <c r="H404" s="127" t="s">
        <v>73</v>
      </c>
      <c r="I404" s="89"/>
      <c r="J404" s="59"/>
      <c r="K404" s="230">
        <f>SUM(K405:K426)</f>
        <v>1712561.93</v>
      </c>
      <c r="L404" s="230">
        <f>SUM(L405:L426)</f>
        <v>1284421.4475</v>
      </c>
      <c r="M404" s="230">
        <f>SUM(M405:M426)</f>
        <v>428140.48250000004</v>
      </c>
      <c r="N404" s="35" t="s">
        <v>326</v>
      </c>
      <c r="O404" s="34" t="s">
        <v>327</v>
      </c>
      <c r="P404" s="34" t="s">
        <v>327</v>
      </c>
      <c r="Q404" s="34" t="s">
        <v>327</v>
      </c>
      <c r="R404" s="34" t="s">
        <v>327</v>
      </c>
      <c r="S404" s="34" t="s">
        <v>327</v>
      </c>
      <c r="T404" s="34" t="s">
        <v>327</v>
      </c>
      <c r="U404" s="35" t="s">
        <v>327</v>
      </c>
      <c r="V404" s="35" t="s">
        <v>327</v>
      </c>
      <c r="W404" s="35" t="s">
        <v>328</v>
      </c>
      <c r="X404" s="15"/>
      <c r="Y404" s="148"/>
      <c r="AA404" s="194"/>
    </row>
    <row r="405" spans="1:27" s="260" customFormat="1" ht="127.5" outlineLevel="4" x14ac:dyDescent="0.2">
      <c r="A405" s="305" t="s">
        <v>723</v>
      </c>
      <c r="B405" s="305" t="s">
        <v>344</v>
      </c>
      <c r="C405" s="260" t="s">
        <v>72</v>
      </c>
      <c r="D405" s="261" t="s">
        <v>74</v>
      </c>
      <c r="E405" s="261" t="s">
        <v>132</v>
      </c>
      <c r="F405" s="261" t="s">
        <v>73</v>
      </c>
      <c r="G405" s="262" t="s">
        <v>127</v>
      </c>
      <c r="H405" s="263" t="s">
        <v>1601</v>
      </c>
      <c r="I405" s="302" t="s">
        <v>1519</v>
      </c>
      <c r="J405" s="271">
        <v>0.75</v>
      </c>
      <c r="K405" s="307">
        <f>SUM(N405:W405)</f>
        <v>115082.61000000002</v>
      </c>
      <c r="L405" s="308">
        <f>K405*J405</f>
        <v>86311.957500000019</v>
      </c>
      <c r="M405" s="306">
        <f>K405-L405</f>
        <v>28770.652499999997</v>
      </c>
      <c r="N405" s="272"/>
      <c r="O405" s="306">
        <v>5007.51</v>
      </c>
      <c r="P405" s="306">
        <v>30000</v>
      </c>
      <c r="Q405" s="306">
        <v>30000</v>
      </c>
      <c r="R405" s="272">
        <v>10015.02</v>
      </c>
      <c r="S405" s="272">
        <v>10015.02</v>
      </c>
      <c r="T405" s="272">
        <v>10015.02</v>
      </c>
      <c r="U405" s="272">
        <v>10015.02</v>
      </c>
      <c r="V405" s="272">
        <v>10015.02</v>
      </c>
      <c r="W405" s="272"/>
      <c r="X405" s="261" t="s">
        <v>294</v>
      </c>
      <c r="Y405" s="273">
        <v>14</v>
      </c>
      <c r="Z405" s="281">
        <v>42249</v>
      </c>
    </row>
    <row r="406" spans="1:27" s="260" customFormat="1" ht="127.5" outlineLevel="4" x14ac:dyDescent="0.2">
      <c r="A406" s="305" t="s">
        <v>724</v>
      </c>
      <c r="B406" s="305" t="s">
        <v>452</v>
      </c>
      <c r="C406" s="260" t="s">
        <v>72</v>
      </c>
      <c r="D406" s="261" t="s">
        <v>74</v>
      </c>
      <c r="E406" s="261" t="s">
        <v>132</v>
      </c>
      <c r="F406" s="261" t="s">
        <v>73</v>
      </c>
      <c r="G406" s="262" t="s">
        <v>986</v>
      </c>
      <c r="H406" s="263" t="s">
        <v>1187</v>
      </c>
      <c r="I406" s="302" t="s">
        <v>1519</v>
      </c>
      <c r="J406" s="271">
        <v>0.75</v>
      </c>
      <c r="K406" s="307">
        <f t="shared" ref="K406:K414" si="45">SUM(N406:W406)</f>
        <v>87300.05</v>
      </c>
      <c r="L406" s="308">
        <f t="shared" ref="L406:L425" si="46">K406*J406</f>
        <v>65475.037500000006</v>
      </c>
      <c r="M406" s="306">
        <f t="shared" ref="M406:M425" si="47">K406-L406</f>
        <v>21825.012499999997</v>
      </c>
      <c r="N406" s="272"/>
      <c r="O406" s="306">
        <v>5300</v>
      </c>
      <c r="P406" s="306">
        <v>16200</v>
      </c>
      <c r="Q406" s="306">
        <v>11200</v>
      </c>
      <c r="R406" s="272">
        <v>10920.01</v>
      </c>
      <c r="S406" s="272">
        <v>10920.01</v>
      </c>
      <c r="T406" s="272">
        <v>10920.01</v>
      </c>
      <c r="U406" s="272">
        <v>10920.01</v>
      </c>
      <c r="V406" s="272">
        <v>10920.01</v>
      </c>
      <c r="W406" s="272"/>
      <c r="X406" s="261" t="s">
        <v>294</v>
      </c>
      <c r="Y406" s="273">
        <v>3</v>
      </c>
      <c r="Z406" s="281">
        <v>42242</v>
      </c>
    </row>
    <row r="407" spans="1:27" s="260" customFormat="1" ht="89.25" outlineLevel="4" x14ac:dyDescent="0.2">
      <c r="A407" s="305" t="s">
        <v>725</v>
      </c>
      <c r="B407" s="305" t="s">
        <v>345</v>
      </c>
      <c r="C407" s="260" t="s">
        <v>72</v>
      </c>
      <c r="D407" s="261" t="s">
        <v>74</v>
      </c>
      <c r="E407" s="261" t="s">
        <v>132</v>
      </c>
      <c r="F407" s="261" t="s">
        <v>73</v>
      </c>
      <c r="G407" s="262" t="s">
        <v>128</v>
      </c>
      <c r="H407" s="263" t="s">
        <v>1188</v>
      </c>
      <c r="I407" s="302" t="s">
        <v>216</v>
      </c>
      <c r="J407" s="271">
        <v>0.75</v>
      </c>
      <c r="K407" s="307">
        <f t="shared" si="45"/>
        <v>67933.349999999991</v>
      </c>
      <c r="L407" s="308">
        <f t="shared" si="46"/>
        <v>50950.012499999997</v>
      </c>
      <c r="M407" s="306">
        <f t="shared" si="47"/>
        <v>16983.337499999994</v>
      </c>
      <c r="N407" s="272"/>
      <c r="O407" s="306">
        <v>4245.82</v>
      </c>
      <c r="P407" s="306">
        <v>12737.51</v>
      </c>
      <c r="Q407" s="306">
        <v>8491.67</v>
      </c>
      <c r="R407" s="272">
        <v>8491.67</v>
      </c>
      <c r="S407" s="272">
        <v>8491.67</v>
      </c>
      <c r="T407" s="272">
        <v>8491.67</v>
      </c>
      <c r="U407" s="272">
        <v>8491.67</v>
      </c>
      <c r="V407" s="272">
        <v>8491.67</v>
      </c>
      <c r="W407" s="272"/>
      <c r="X407" s="261" t="s">
        <v>294</v>
      </c>
      <c r="Y407" s="273">
        <v>6</v>
      </c>
      <c r="Z407" s="281">
        <v>42249</v>
      </c>
    </row>
    <row r="408" spans="1:27" s="260" customFormat="1" ht="127.5" outlineLevel="4" x14ac:dyDescent="0.2">
      <c r="A408" s="305" t="s">
        <v>726</v>
      </c>
      <c r="B408" s="305" t="s">
        <v>346</v>
      </c>
      <c r="C408" s="260" t="s">
        <v>72</v>
      </c>
      <c r="D408" s="261" t="s">
        <v>74</v>
      </c>
      <c r="E408" s="261" t="s">
        <v>132</v>
      </c>
      <c r="F408" s="261" t="s">
        <v>73</v>
      </c>
      <c r="G408" s="262" t="s">
        <v>987</v>
      </c>
      <c r="H408" s="263" t="s">
        <v>1601</v>
      </c>
      <c r="I408" s="302" t="s">
        <v>1519</v>
      </c>
      <c r="J408" s="271">
        <v>0.75</v>
      </c>
      <c r="K408" s="307">
        <f t="shared" si="45"/>
        <v>65520.070000000007</v>
      </c>
      <c r="L408" s="308">
        <f t="shared" si="46"/>
        <v>49140.052500000005</v>
      </c>
      <c r="M408" s="306">
        <f t="shared" si="47"/>
        <v>16380.017500000002</v>
      </c>
      <c r="N408" s="272"/>
      <c r="O408" s="306">
        <v>4095</v>
      </c>
      <c r="P408" s="306">
        <v>12285.01</v>
      </c>
      <c r="Q408" s="306">
        <v>8190.01</v>
      </c>
      <c r="R408" s="272">
        <v>8190.01</v>
      </c>
      <c r="S408" s="272">
        <v>8190.01</v>
      </c>
      <c r="T408" s="272">
        <v>8190.01</v>
      </c>
      <c r="U408" s="272">
        <v>8190.01</v>
      </c>
      <c r="V408" s="272">
        <v>8190.01</v>
      </c>
      <c r="W408" s="272"/>
      <c r="X408" s="261" t="s">
        <v>294</v>
      </c>
      <c r="Y408" s="273">
        <v>12</v>
      </c>
      <c r="Z408" s="281">
        <v>42250</v>
      </c>
    </row>
    <row r="409" spans="1:27" s="260" customFormat="1" ht="114.75" outlineLevel="4" x14ac:dyDescent="0.2">
      <c r="A409" s="305" t="s">
        <v>727</v>
      </c>
      <c r="B409" s="305" t="s">
        <v>1518</v>
      </c>
      <c r="C409" s="260" t="s">
        <v>72</v>
      </c>
      <c r="D409" s="261" t="s">
        <v>74</v>
      </c>
      <c r="E409" s="261" t="s">
        <v>132</v>
      </c>
      <c r="F409" s="261" t="s">
        <v>73</v>
      </c>
      <c r="G409" s="262" t="s">
        <v>988</v>
      </c>
      <c r="H409" s="263" t="s">
        <v>1602</v>
      </c>
      <c r="I409" s="302" t="s">
        <v>1603</v>
      </c>
      <c r="J409" s="271">
        <v>0.75</v>
      </c>
      <c r="K409" s="307">
        <f t="shared" si="45"/>
        <v>205090.10999999996</v>
      </c>
      <c r="L409" s="308">
        <f t="shared" si="46"/>
        <v>153817.58249999996</v>
      </c>
      <c r="M409" s="306">
        <f t="shared" si="47"/>
        <v>51272.527499999997</v>
      </c>
      <c r="N409" s="272"/>
      <c r="O409" s="306">
        <v>8190.01</v>
      </c>
      <c r="P409" s="306">
        <v>65000</v>
      </c>
      <c r="Q409" s="306">
        <v>50000</v>
      </c>
      <c r="R409" s="306">
        <v>16380.02</v>
      </c>
      <c r="S409" s="306">
        <v>16380.02</v>
      </c>
      <c r="T409" s="306">
        <v>16380.02</v>
      </c>
      <c r="U409" s="306">
        <v>16380.02</v>
      </c>
      <c r="V409" s="306">
        <v>16380.02</v>
      </c>
      <c r="W409" s="272"/>
      <c r="X409" s="261" t="s">
        <v>294</v>
      </c>
      <c r="Y409" s="273">
        <v>8</v>
      </c>
      <c r="Z409" s="281">
        <v>42250</v>
      </c>
    </row>
    <row r="410" spans="1:27" s="260" customFormat="1" ht="127.5" outlineLevel="4" x14ac:dyDescent="0.2">
      <c r="A410" s="305" t="s">
        <v>728</v>
      </c>
      <c r="B410" s="305" t="s">
        <v>1520</v>
      </c>
      <c r="C410" s="260" t="s">
        <v>72</v>
      </c>
      <c r="D410" s="261" t="s">
        <v>74</v>
      </c>
      <c r="E410" s="261" t="s">
        <v>132</v>
      </c>
      <c r="F410" s="261" t="s">
        <v>73</v>
      </c>
      <c r="G410" s="262" t="s">
        <v>989</v>
      </c>
      <c r="H410" s="263" t="s">
        <v>1601</v>
      </c>
      <c r="I410" s="302" t="s">
        <v>1604</v>
      </c>
      <c r="J410" s="271">
        <v>0.75</v>
      </c>
      <c r="K410" s="307">
        <f t="shared" si="45"/>
        <v>81044.889999999985</v>
      </c>
      <c r="L410" s="308">
        <f t="shared" si="46"/>
        <v>60783.667499999989</v>
      </c>
      <c r="M410" s="306">
        <f t="shared" si="47"/>
        <v>20261.222499999996</v>
      </c>
      <c r="N410" s="272"/>
      <c r="O410" s="306">
        <v>4094.99</v>
      </c>
      <c r="P410" s="306">
        <v>18000</v>
      </c>
      <c r="Q410" s="306">
        <v>18000</v>
      </c>
      <c r="R410" s="306">
        <v>8189.98</v>
      </c>
      <c r="S410" s="306">
        <v>8189.98</v>
      </c>
      <c r="T410" s="306">
        <v>8189.98</v>
      </c>
      <c r="U410" s="306">
        <v>8189.98</v>
      </c>
      <c r="V410" s="306">
        <v>8189.98</v>
      </c>
      <c r="W410" s="272"/>
      <c r="X410" s="261" t="s">
        <v>294</v>
      </c>
      <c r="Y410" s="273">
        <v>10</v>
      </c>
      <c r="Z410" s="281">
        <v>42250</v>
      </c>
    </row>
    <row r="411" spans="1:27" s="260" customFormat="1" outlineLevel="4" x14ac:dyDescent="0.2">
      <c r="A411" s="260" t="s">
        <v>729</v>
      </c>
      <c r="C411" s="260" t="s">
        <v>72</v>
      </c>
      <c r="D411" s="261"/>
      <c r="E411" s="261"/>
      <c r="F411" s="261"/>
      <c r="G411" s="262"/>
      <c r="H411" s="309"/>
      <c r="I411" s="302"/>
      <c r="J411" s="271"/>
      <c r="K411" s="307"/>
      <c r="L411" s="308"/>
      <c r="M411" s="306"/>
      <c r="N411" s="272"/>
      <c r="O411" s="272"/>
      <c r="P411" s="272"/>
      <c r="Q411" s="272"/>
      <c r="R411" s="272"/>
      <c r="S411" s="272"/>
      <c r="T411" s="272"/>
      <c r="U411" s="272"/>
      <c r="V411" s="272"/>
      <c r="W411" s="272"/>
      <c r="X411" s="261"/>
      <c r="Y411" s="273"/>
    </row>
    <row r="412" spans="1:27" s="14" customFormat="1" ht="25.5" outlineLevel="3" x14ac:dyDescent="0.2">
      <c r="A412" s="14" t="s">
        <v>730</v>
      </c>
      <c r="B412" s="95" t="s">
        <v>990</v>
      </c>
      <c r="C412" s="14" t="s">
        <v>71</v>
      </c>
      <c r="D412" s="15" t="s">
        <v>73</v>
      </c>
      <c r="E412" s="15" t="s">
        <v>73</v>
      </c>
      <c r="F412" s="15" t="s">
        <v>73</v>
      </c>
      <c r="G412" s="148" t="s">
        <v>73</v>
      </c>
      <c r="H412" s="127" t="s">
        <v>73</v>
      </c>
      <c r="I412" s="89"/>
      <c r="J412" s="59"/>
      <c r="K412" s="99"/>
      <c r="L412" s="100"/>
      <c r="M412" s="98"/>
      <c r="N412" s="35" t="s">
        <v>326</v>
      </c>
      <c r="O412" s="34" t="s">
        <v>327</v>
      </c>
      <c r="P412" s="34" t="s">
        <v>327</v>
      </c>
      <c r="Q412" s="34" t="s">
        <v>327</v>
      </c>
      <c r="R412" s="34" t="s">
        <v>327</v>
      </c>
      <c r="S412" s="34" t="s">
        <v>327</v>
      </c>
      <c r="T412" s="34" t="s">
        <v>327</v>
      </c>
      <c r="U412" s="35" t="s">
        <v>327</v>
      </c>
      <c r="V412" s="35" t="s">
        <v>327</v>
      </c>
      <c r="W412" s="35" t="s">
        <v>328</v>
      </c>
      <c r="X412" s="15"/>
      <c r="Y412" s="148"/>
      <c r="AA412" s="194"/>
    </row>
    <row r="413" spans="1:27" s="260" customFormat="1" ht="165.75" outlineLevel="4" x14ac:dyDescent="0.2">
      <c r="A413" s="305" t="s">
        <v>731</v>
      </c>
      <c r="B413" s="305" t="s">
        <v>347</v>
      </c>
      <c r="C413" s="260" t="s">
        <v>72</v>
      </c>
      <c r="D413" s="261" t="s">
        <v>74</v>
      </c>
      <c r="E413" s="261" t="s">
        <v>132</v>
      </c>
      <c r="F413" s="261" t="s">
        <v>73</v>
      </c>
      <c r="G413" s="262" t="s">
        <v>1225</v>
      </c>
      <c r="H413" s="263" t="s">
        <v>1605</v>
      </c>
      <c r="I413" s="302" t="s">
        <v>1606</v>
      </c>
      <c r="J413" s="271">
        <v>0.75</v>
      </c>
      <c r="K413" s="307">
        <f t="shared" si="45"/>
        <v>67933.36</v>
      </c>
      <c r="L413" s="308">
        <f t="shared" si="46"/>
        <v>50950.020000000004</v>
      </c>
      <c r="M413" s="306">
        <f t="shared" si="47"/>
        <v>16983.339999999997</v>
      </c>
      <c r="N413" s="272"/>
      <c r="O413" s="306"/>
      <c r="P413" s="306">
        <v>12737.51</v>
      </c>
      <c r="Q413" s="306">
        <v>8491.66</v>
      </c>
      <c r="R413" s="306">
        <v>12737.51</v>
      </c>
      <c r="S413" s="306">
        <v>8491.67</v>
      </c>
      <c r="T413" s="306">
        <v>8491.67</v>
      </c>
      <c r="U413" s="306">
        <v>8491.67</v>
      </c>
      <c r="V413" s="306">
        <v>8491.67</v>
      </c>
      <c r="W413" s="272"/>
      <c r="X413" s="261" t="s">
        <v>294</v>
      </c>
      <c r="Y413" s="273">
        <v>31</v>
      </c>
      <c r="Z413" s="281">
        <v>42293</v>
      </c>
    </row>
    <row r="414" spans="1:27" s="260" customFormat="1" ht="102" outlineLevel="4" x14ac:dyDescent="0.2">
      <c r="A414" s="305" t="s">
        <v>732</v>
      </c>
      <c r="B414" s="305" t="s">
        <v>348</v>
      </c>
      <c r="C414" s="260" t="s">
        <v>72</v>
      </c>
      <c r="D414" s="261" t="s">
        <v>74</v>
      </c>
      <c r="E414" s="261" t="s">
        <v>132</v>
      </c>
      <c r="F414" s="261" t="s">
        <v>73</v>
      </c>
      <c r="G414" s="262" t="s">
        <v>991</v>
      </c>
      <c r="H414" s="263" t="s">
        <v>1607</v>
      </c>
      <c r="I414" s="302" t="s">
        <v>1608</v>
      </c>
      <c r="J414" s="271">
        <v>0.75</v>
      </c>
      <c r="K414" s="307">
        <f t="shared" si="45"/>
        <v>177941.55000000002</v>
      </c>
      <c r="L414" s="308">
        <f t="shared" si="46"/>
        <v>133456.16250000001</v>
      </c>
      <c r="M414" s="306">
        <f t="shared" si="47"/>
        <v>44485.387500000012</v>
      </c>
      <c r="N414" s="272"/>
      <c r="O414" s="306">
        <v>11121.3</v>
      </c>
      <c r="P414" s="306">
        <v>33364.050000000003</v>
      </c>
      <c r="Q414" s="306">
        <v>22242.7</v>
      </c>
      <c r="R414" s="306">
        <v>22242.7</v>
      </c>
      <c r="S414" s="306">
        <v>22242.7</v>
      </c>
      <c r="T414" s="306">
        <v>22242.7</v>
      </c>
      <c r="U414" s="306">
        <v>22242.7</v>
      </c>
      <c r="V414" s="306">
        <v>22242.7</v>
      </c>
      <c r="W414" s="272"/>
      <c r="X414" s="261" t="s">
        <v>294</v>
      </c>
      <c r="Y414" s="273">
        <v>20</v>
      </c>
      <c r="Z414" s="281">
        <v>42270</v>
      </c>
    </row>
    <row r="415" spans="1:27" s="260" customFormat="1" ht="102" outlineLevel="4" x14ac:dyDescent="0.2">
      <c r="A415" s="260" t="s">
        <v>733</v>
      </c>
      <c r="B415" s="260" t="s">
        <v>140</v>
      </c>
      <c r="C415" s="260" t="s">
        <v>72</v>
      </c>
      <c r="D415" s="261" t="s">
        <v>74</v>
      </c>
      <c r="E415" s="261" t="s">
        <v>132</v>
      </c>
      <c r="F415" s="261" t="s">
        <v>73</v>
      </c>
      <c r="G415" s="262" t="s">
        <v>141</v>
      </c>
      <c r="H415" s="263" t="s">
        <v>1607</v>
      </c>
      <c r="I415" s="302" t="s">
        <v>1608</v>
      </c>
      <c r="J415" s="271">
        <v>0.75</v>
      </c>
      <c r="K415" s="307">
        <f>SUM(N415:W415)</f>
        <v>66666.64</v>
      </c>
      <c r="L415" s="308">
        <f>K415*J415</f>
        <v>49999.979999999996</v>
      </c>
      <c r="M415" s="306">
        <f>K415-L415</f>
        <v>16666.660000000003</v>
      </c>
      <c r="N415" s="272"/>
      <c r="O415" s="272"/>
      <c r="P415" s="272">
        <v>16666.66</v>
      </c>
      <c r="Q415" s="272">
        <v>8333.33</v>
      </c>
      <c r="R415" s="272">
        <v>8333.33</v>
      </c>
      <c r="S415" s="272">
        <v>8333.33</v>
      </c>
      <c r="T415" s="272">
        <v>8333.33</v>
      </c>
      <c r="U415" s="272">
        <v>8333.33</v>
      </c>
      <c r="V415" s="272">
        <v>8333.33</v>
      </c>
      <c r="W415" s="272"/>
      <c r="X415" s="261"/>
      <c r="Y415" s="273"/>
    </row>
    <row r="416" spans="1:27" s="260" customFormat="1" outlineLevel="4" x14ac:dyDescent="0.2">
      <c r="A416" s="305" t="s">
        <v>734</v>
      </c>
      <c r="C416" s="260" t="s">
        <v>72</v>
      </c>
      <c r="D416" s="261"/>
      <c r="E416" s="261"/>
      <c r="F416" s="261"/>
      <c r="G416" s="262"/>
      <c r="H416" s="263"/>
      <c r="I416" s="270"/>
      <c r="J416" s="271"/>
      <c r="K416" s="272"/>
      <c r="L416" s="308"/>
      <c r="M416" s="306"/>
      <c r="N416" s="272"/>
      <c r="O416" s="272"/>
      <c r="P416" s="272"/>
      <c r="Q416" s="272"/>
      <c r="R416" s="272"/>
      <c r="S416" s="272"/>
      <c r="T416" s="272"/>
      <c r="U416" s="272"/>
      <c r="V416" s="272"/>
      <c r="W416" s="272"/>
      <c r="X416" s="261"/>
      <c r="Y416" s="273"/>
    </row>
    <row r="417" spans="1:27" s="14" customFormat="1" ht="25.5" outlineLevel="3" x14ac:dyDescent="0.2">
      <c r="A417" s="14" t="s">
        <v>735</v>
      </c>
      <c r="B417" s="95" t="s">
        <v>992</v>
      </c>
      <c r="C417" s="14" t="s">
        <v>71</v>
      </c>
      <c r="D417" s="15" t="s">
        <v>73</v>
      </c>
      <c r="E417" s="15" t="s">
        <v>73</v>
      </c>
      <c r="F417" s="15" t="s">
        <v>73</v>
      </c>
      <c r="G417" s="148" t="s">
        <v>73</v>
      </c>
      <c r="H417" s="127" t="s">
        <v>73</v>
      </c>
      <c r="I417" s="89"/>
      <c r="J417" s="59"/>
      <c r="K417" s="34"/>
      <c r="L417" s="100"/>
      <c r="M417" s="98"/>
      <c r="N417" s="35" t="s">
        <v>326</v>
      </c>
      <c r="O417" s="34" t="s">
        <v>327</v>
      </c>
      <c r="P417" s="34" t="s">
        <v>327</v>
      </c>
      <c r="Q417" s="34" t="s">
        <v>327</v>
      </c>
      <c r="R417" s="34" t="s">
        <v>327</v>
      </c>
      <c r="S417" s="34" t="s">
        <v>327</v>
      </c>
      <c r="T417" s="35" t="s">
        <v>328</v>
      </c>
      <c r="U417" s="35"/>
      <c r="V417" s="35"/>
      <c r="W417" s="34"/>
      <c r="X417" s="15"/>
      <c r="Y417" s="148"/>
      <c r="AA417" s="194"/>
    </row>
    <row r="418" spans="1:27" s="260" customFormat="1" ht="140.25" outlineLevel="4" x14ac:dyDescent="0.2">
      <c r="A418" s="305" t="s">
        <v>736</v>
      </c>
      <c r="B418" s="305" t="s">
        <v>1526</v>
      </c>
      <c r="C418" s="260" t="s">
        <v>72</v>
      </c>
      <c r="D418" s="261" t="s">
        <v>74</v>
      </c>
      <c r="E418" s="261" t="s">
        <v>132</v>
      </c>
      <c r="F418" s="261" t="s">
        <v>73</v>
      </c>
      <c r="G418" s="262" t="s">
        <v>993</v>
      </c>
      <c r="H418" s="263" t="s">
        <v>1609</v>
      </c>
      <c r="I418" s="302" t="s">
        <v>1610</v>
      </c>
      <c r="J418" s="271">
        <v>0.75</v>
      </c>
      <c r="K418" s="307">
        <f>SUM(N418:W418)</f>
        <v>59436.7</v>
      </c>
      <c r="L418" s="308">
        <f t="shared" si="46"/>
        <v>44577.524999999994</v>
      </c>
      <c r="M418" s="306">
        <f t="shared" si="47"/>
        <v>14859.175000000003</v>
      </c>
      <c r="N418" s="272"/>
      <c r="O418" s="306">
        <v>2000</v>
      </c>
      <c r="P418" s="306">
        <v>11487</v>
      </c>
      <c r="Q418" s="306">
        <v>7658</v>
      </c>
      <c r="R418" s="272">
        <v>7658.34</v>
      </c>
      <c r="S418" s="272">
        <v>7658.34</v>
      </c>
      <c r="T418" s="272">
        <v>7658.34</v>
      </c>
      <c r="U418" s="272">
        <v>7658.34</v>
      </c>
      <c r="V418" s="272">
        <v>7658.34</v>
      </c>
      <c r="W418" s="272"/>
      <c r="X418" s="261" t="s">
        <v>294</v>
      </c>
      <c r="Y418" s="273">
        <v>18</v>
      </c>
      <c r="Z418" s="281">
        <v>42257</v>
      </c>
    </row>
    <row r="419" spans="1:27" s="260" customFormat="1" outlineLevel="4" x14ac:dyDescent="0.2">
      <c r="A419" s="260" t="s">
        <v>737</v>
      </c>
      <c r="C419" s="260" t="s">
        <v>72</v>
      </c>
      <c r="D419" s="261"/>
      <c r="E419" s="261"/>
      <c r="F419" s="261"/>
      <c r="G419" s="262"/>
      <c r="H419" s="263"/>
      <c r="I419" s="270"/>
      <c r="J419" s="271"/>
      <c r="K419" s="307"/>
      <c r="L419" s="308"/>
      <c r="M419" s="306"/>
      <c r="N419" s="272"/>
      <c r="O419" s="272"/>
      <c r="P419" s="272"/>
      <c r="Q419" s="272"/>
      <c r="R419" s="272"/>
      <c r="S419" s="272"/>
      <c r="T419" s="272"/>
      <c r="U419" s="272"/>
      <c r="V419" s="272"/>
      <c r="W419" s="272"/>
      <c r="X419" s="261"/>
      <c r="Y419" s="273"/>
    </row>
    <row r="420" spans="1:27" s="14" customFormat="1" ht="25.5" outlineLevel="3" x14ac:dyDescent="0.2">
      <c r="A420" s="14" t="s">
        <v>738</v>
      </c>
      <c r="B420" s="95" t="s">
        <v>994</v>
      </c>
      <c r="C420" s="14" t="s">
        <v>71</v>
      </c>
      <c r="D420" s="15" t="s">
        <v>73</v>
      </c>
      <c r="E420" s="15" t="s">
        <v>73</v>
      </c>
      <c r="F420" s="15" t="s">
        <v>73</v>
      </c>
      <c r="G420" s="148" t="s">
        <v>73</v>
      </c>
      <c r="H420" s="127" t="s">
        <v>73</v>
      </c>
      <c r="I420" s="89"/>
      <c r="J420" s="59"/>
      <c r="K420" s="99"/>
      <c r="L420" s="100"/>
      <c r="M420" s="98"/>
      <c r="N420" s="35"/>
      <c r="O420" s="34"/>
      <c r="P420" s="34"/>
      <c r="Q420" s="34"/>
      <c r="R420" s="34"/>
      <c r="S420" s="34"/>
      <c r="T420" s="34"/>
      <c r="U420" s="35"/>
      <c r="V420" s="35"/>
      <c r="W420" s="34"/>
      <c r="X420" s="15"/>
      <c r="Y420" s="148"/>
      <c r="AA420" s="194"/>
    </row>
    <row r="421" spans="1:27" s="260" customFormat="1" ht="114.75" outlineLevel="4" x14ac:dyDescent="0.2">
      <c r="A421" s="305" t="s">
        <v>739</v>
      </c>
      <c r="B421" s="305" t="s">
        <v>1522</v>
      </c>
      <c r="C421" s="260" t="s">
        <v>72</v>
      </c>
      <c r="D421" s="261" t="s">
        <v>74</v>
      </c>
      <c r="E421" s="261" t="s">
        <v>132</v>
      </c>
      <c r="F421" s="261" t="s">
        <v>73</v>
      </c>
      <c r="G421" s="262" t="s">
        <v>392</v>
      </c>
      <c r="H421" s="263" t="s">
        <v>1611</v>
      </c>
      <c r="I421" s="302" t="s">
        <v>1608</v>
      </c>
      <c r="J421" s="271">
        <v>0.75</v>
      </c>
      <c r="K421" s="307">
        <f>SUM(N421:W421)</f>
        <v>80950.039999999979</v>
      </c>
      <c r="L421" s="308">
        <f t="shared" si="46"/>
        <v>60712.529999999984</v>
      </c>
      <c r="M421" s="306">
        <f t="shared" si="47"/>
        <v>20237.509999999995</v>
      </c>
      <c r="N421" s="272"/>
      <c r="O421" s="306">
        <v>5000</v>
      </c>
      <c r="P421" s="306">
        <v>30000</v>
      </c>
      <c r="Q421" s="306">
        <v>7658.34</v>
      </c>
      <c r="R421" s="272">
        <v>7658.34</v>
      </c>
      <c r="S421" s="272">
        <v>7658.34</v>
      </c>
      <c r="T421" s="272">
        <v>7658.34</v>
      </c>
      <c r="U421" s="272">
        <v>7658.34</v>
      </c>
      <c r="V421" s="272">
        <v>7658.34</v>
      </c>
      <c r="W421" s="272"/>
      <c r="X421" s="261" t="s">
        <v>294</v>
      </c>
      <c r="Y421" s="273">
        <v>13</v>
      </c>
      <c r="Z421" s="281">
        <v>42250</v>
      </c>
    </row>
    <row r="422" spans="1:27" s="260" customFormat="1" ht="191.25" outlineLevel="4" x14ac:dyDescent="0.2">
      <c r="A422" s="305" t="s">
        <v>740</v>
      </c>
      <c r="B422" s="305" t="s">
        <v>1525</v>
      </c>
      <c r="C422" s="260" t="s">
        <v>72</v>
      </c>
      <c r="D422" s="261" t="s">
        <v>74</v>
      </c>
      <c r="E422" s="261" t="s">
        <v>132</v>
      </c>
      <c r="F422" s="261" t="s">
        <v>73</v>
      </c>
      <c r="G422" s="262" t="s">
        <v>995</v>
      </c>
      <c r="H422" s="263" t="s">
        <v>1189</v>
      </c>
      <c r="I422" s="302" t="s">
        <v>1183</v>
      </c>
      <c r="J422" s="271">
        <v>0.75</v>
      </c>
      <c r="K422" s="307">
        <f>SUM(N422:W422)</f>
        <v>583062.52</v>
      </c>
      <c r="L422" s="308">
        <f t="shared" si="46"/>
        <v>437296.89</v>
      </c>
      <c r="M422" s="306">
        <f t="shared" si="47"/>
        <v>145765.63</v>
      </c>
      <c r="N422" s="272"/>
      <c r="O422" s="306">
        <v>20000</v>
      </c>
      <c r="P422" s="306">
        <v>65302</v>
      </c>
      <c r="Q422" s="306">
        <v>98730</v>
      </c>
      <c r="R422" s="272">
        <v>98730.2</v>
      </c>
      <c r="S422" s="272">
        <v>75075.08</v>
      </c>
      <c r="T422" s="272">
        <v>75075.08</v>
      </c>
      <c r="U422" s="272">
        <v>75075.08</v>
      </c>
      <c r="V422" s="272">
        <v>75075.08</v>
      </c>
      <c r="W422" s="272"/>
      <c r="X422" s="261" t="s">
        <v>294</v>
      </c>
      <c r="Y422" s="273">
        <v>17</v>
      </c>
      <c r="Z422" s="281">
        <v>42272</v>
      </c>
    </row>
    <row r="423" spans="1:27" s="260" customFormat="1" outlineLevel="4" x14ac:dyDescent="0.2">
      <c r="A423" s="305" t="s">
        <v>741</v>
      </c>
      <c r="C423" s="260" t="s">
        <v>72</v>
      </c>
      <c r="D423" s="261"/>
      <c r="E423" s="261"/>
      <c r="F423" s="261"/>
      <c r="G423" s="262"/>
      <c r="H423" s="263"/>
      <c r="I423" s="270"/>
      <c r="J423" s="271"/>
      <c r="K423" s="307"/>
      <c r="L423" s="308"/>
      <c r="M423" s="306"/>
      <c r="N423" s="272"/>
      <c r="O423" s="272"/>
      <c r="P423" s="272"/>
      <c r="Q423" s="272"/>
      <c r="R423" s="272"/>
      <c r="S423" s="272"/>
      <c r="T423" s="272"/>
      <c r="U423" s="272"/>
      <c r="V423" s="272"/>
      <c r="W423" s="272"/>
      <c r="X423" s="261"/>
      <c r="Y423" s="273"/>
    </row>
    <row r="424" spans="1:27" s="14" customFormat="1" ht="38.25" outlineLevel="3" x14ac:dyDescent="0.2">
      <c r="A424" s="14" t="s">
        <v>742</v>
      </c>
      <c r="B424" s="95" t="s">
        <v>16</v>
      </c>
      <c r="C424" s="14" t="s">
        <v>71</v>
      </c>
      <c r="D424" s="15" t="s">
        <v>73</v>
      </c>
      <c r="E424" s="15" t="s">
        <v>73</v>
      </c>
      <c r="F424" s="15" t="s">
        <v>73</v>
      </c>
      <c r="G424" s="148" t="s">
        <v>73</v>
      </c>
      <c r="H424" s="127" t="s">
        <v>73</v>
      </c>
      <c r="I424" s="89"/>
      <c r="J424" s="59"/>
      <c r="K424" s="99"/>
      <c r="L424" s="100"/>
      <c r="M424" s="98"/>
      <c r="N424" s="35"/>
      <c r="O424" s="34"/>
      <c r="P424" s="34"/>
      <c r="Q424" s="34"/>
      <c r="R424" s="34"/>
      <c r="S424" s="34"/>
      <c r="T424" s="34"/>
      <c r="U424" s="35"/>
      <c r="V424" s="35"/>
      <c r="W424" s="34"/>
      <c r="X424" s="15"/>
      <c r="Y424" s="148"/>
      <c r="AA424" s="194"/>
    </row>
    <row r="425" spans="1:27" s="260" customFormat="1" ht="140.25" outlineLevel="4" x14ac:dyDescent="0.2">
      <c r="A425" s="305" t="s">
        <v>743</v>
      </c>
      <c r="B425" s="305" t="s">
        <v>349</v>
      </c>
      <c r="C425" s="260" t="s">
        <v>72</v>
      </c>
      <c r="D425" s="261" t="s">
        <v>109</v>
      </c>
      <c r="E425" s="261" t="s">
        <v>132</v>
      </c>
      <c r="F425" s="261" t="s">
        <v>73</v>
      </c>
      <c r="G425" s="262" t="s">
        <v>996</v>
      </c>
      <c r="H425" s="263" t="s">
        <v>1612</v>
      </c>
      <c r="I425" s="302" t="s">
        <v>1608</v>
      </c>
      <c r="J425" s="271">
        <v>0.75</v>
      </c>
      <c r="K425" s="307">
        <f>SUM(N425:W425)</f>
        <v>54600.04</v>
      </c>
      <c r="L425" s="308">
        <f t="shared" si="46"/>
        <v>40950.03</v>
      </c>
      <c r="M425" s="306">
        <f t="shared" si="47"/>
        <v>13650.010000000002</v>
      </c>
      <c r="N425" s="272"/>
      <c r="O425" s="272"/>
      <c r="P425" s="306">
        <v>13650.01</v>
      </c>
      <c r="Q425" s="272">
        <v>13650.01</v>
      </c>
      <c r="R425" s="272">
        <v>13650.01</v>
      </c>
      <c r="S425" s="272">
        <v>13650.01</v>
      </c>
      <c r="T425" s="272"/>
      <c r="U425" s="272"/>
      <c r="V425" s="272"/>
      <c r="W425" s="272"/>
      <c r="X425" s="261"/>
      <c r="Y425" s="273"/>
    </row>
    <row r="426" spans="1:27" s="260" customFormat="1" outlineLevel="4" x14ac:dyDescent="0.2">
      <c r="A426" s="260" t="s">
        <v>744</v>
      </c>
      <c r="C426" s="260" t="s">
        <v>72</v>
      </c>
      <c r="D426" s="261"/>
      <c r="E426" s="261"/>
      <c r="F426" s="261"/>
      <c r="G426" s="262"/>
      <c r="H426" s="263"/>
      <c r="I426" s="270"/>
      <c r="J426" s="271"/>
      <c r="K426" s="272"/>
      <c r="L426" s="272"/>
      <c r="M426" s="272"/>
      <c r="N426" s="272"/>
      <c r="O426" s="272"/>
      <c r="P426" s="272"/>
      <c r="Q426" s="272"/>
      <c r="R426" s="272"/>
      <c r="S426" s="272"/>
      <c r="T426" s="272"/>
      <c r="U426" s="272"/>
      <c r="V426" s="272"/>
      <c r="W426" s="272"/>
      <c r="X426" s="261"/>
      <c r="Y426" s="273"/>
    </row>
    <row r="427" spans="1:27" s="47" customFormat="1" ht="25.5" outlineLevel="2" x14ac:dyDescent="0.2">
      <c r="A427" s="47" t="s">
        <v>745</v>
      </c>
      <c r="B427" s="47" t="s">
        <v>434</v>
      </c>
      <c r="C427" s="47" t="s">
        <v>70</v>
      </c>
      <c r="D427" s="48" t="s">
        <v>73</v>
      </c>
      <c r="E427" s="48" t="s">
        <v>73</v>
      </c>
      <c r="F427" s="48" t="s">
        <v>73</v>
      </c>
      <c r="G427" s="165" t="s">
        <v>1000</v>
      </c>
      <c r="H427" s="141" t="s">
        <v>73</v>
      </c>
      <c r="I427" s="121"/>
      <c r="J427" s="65">
        <v>0.75</v>
      </c>
      <c r="K427" s="49">
        <v>109330.66666666669</v>
      </c>
      <c r="L427" s="49">
        <f>K427*J427</f>
        <v>81998.000000000015</v>
      </c>
      <c r="M427" s="49">
        <f>K427-L427</f>
        <v>27332.666666666672</v>
      </c>
      <c r="N427" s="233">
        <f>SUM(N428:N433)</f>
        <v>0</v>
      </c>
      <c r="O427" s="233">
        <f t="shared" ref="O427:W427" si="48">SUM(O428:O433)</f>
        <v>0</v>
      </c>
      <c r="P427" s="233">
        <f t="shared" si="48"/>
        <v>21866.13</v>
      </c>
      <c r="Q427" s="233">
        <f t="shared" si="48"/>
        <v>21866.13</v>
      </c>
      <c r="R427" s="233">
        <f t="shared" si="48"/>
        <v>21866.13</v>
      </c>
      <c r="S427" s="233">
        <f t="shared" si="48"/>
        <v>21866.13</v>
      </c>
      <c r="T427" s="233">
        <f t="shared" si="48"/>
        <v>21866.13</v>
      </c>
      <c r="U427" s="233">
        <f t="shared" si="48"/>
        <v>0</v>
      </c>
      <c r="V427" s="233">
        <f t="shared" si="48"/>
        <v>0</v>
      </c>
      <c r="W427" s="233">
        <f t="shared" si="48"/>
        <v>0</v>
      </c>
      <c r="X427" s="48"/>
      <c r="Y427" s="212"/>
      <c r="AA427" s="257"/>
    </row>
    <row r="428" spans="1:27" ht="25.5" outlineLevel="3" x14ac:dyDescent="0.2">
      <c r="A428" s="1" t="s">
        <v>746</v>
      </c>
      <c r="B428" s="93" t="s">
        <v>997</v>
      </c>
      <c r="C428" s="14" t="s">
        <v>71</v>
      </c>
      <c r="D428" s="15" t="s">
        <v>73</v>
      </c>
      <c r="E428" s="15" t="s">
        <v>73</v>
      </c>
      <c r="F428" s="15" t="s">
        <v>73</v>
      </c>
      <c r="G428" s="148" t="s">
        <v>73</v>
      </c>
      <c r="H428" s="127" t="s">
        <v>73</v>
      </c>
      <c r="I428" s="89"/>
      <c r="J428" s="59"/>
      <c r="K428" s="226">
        <f>SUM(K429:K433)</f>
        <v>109330.65000000001</v>
      </c>
      <c r="L428" s="226">
        <f>SUM(L429:L433)</f>
        <v>81997.987500000017</v>
      </c>
      <c r="M428" s="226">
        <f>SUM(M429:M433)</f>
        <v>27332.662499999999</v>
      </c>
      <c r="P428" s="35" t="s">
        <v>326</v>
      </c>
      <c r="Q428" s="34" t="s">
        <v>327</v>
      </c>
      <c r="R428" s="34" t="s">
        <v>327</v>
      </c>
      <c r="S428" s="35" t="s">
        <v>328</v>
      </c>
    </row>
    <row r="429" spans="1:27" s="269" customFormat="1" ht="114.75" outlineLevel="4" x14ac:dyDescent="0.2">
      <c r="A429" s="305" t="s">
        <v>747</v>
      </c>
      <c r="B429" s="304" t="s">
        <v>350</v>
      </c>
      <c r="C429" s="260" t="s">
        <v>72</v>
      </c>
      <c r="D429" s="261" t="s">
        <v>74</v>
      </c>
      <c r="E429" s="261" t="s">
        <v>60</v>
      </c>
      <c r="F429" s="267" t="s">
        <v>73</v>
      </c>
      <c r="G429" s="275" t="s">
        <v>998</v>
      </c>
      <c r="H429" s="276" t="s">
        <v>351</v>
      </c>
      <c r="I429" s="264" t="s">
        <v>217</v>
      </c>
      <c r="J429" s="265">
        <v>0.75</v>
      </c>
      <c r="K429" s="310">
        <f>SUM(N429:W429)</f>
        <v>54600.05</v>
      </c>
      <c r="L429" s="308">
        <f>K429*J429</f>
        <v>40950.037500000006</v>
      </c>
      <c r="M429" s="310">
        <f>K429-L429</f>
        <v>13650.012499999997</v>
      </c>
      <c r="N429" s="266"/>
      <c r="O429" s="266"/>
      <c r="P429" s="310">
        <v>10920.01</v>
      </c>
      <c r="Q429" s="310">
        <v>10920.01</v>
      </c>
      <c r="R429" s="310">
        <v>10920.01</v>
      </c>
      <c r="S429" s="310">
        <v>10920.01</v>
      </c>
      <c r="T429" s="310">
        <v>10920.01</v>
      </c>
      <c r="U429" s="266"/>
      <c r="V429" s="266"/>
      <c r="W429" s="266"/>
      <c r="X429" s="267"/>
      <c r="Y429" s="268"/>
    </row>
    <row r="430" spans="1:27" s="269" customFormat="1" outlineLevel="4" x14ac:dyDescent="0.2">
      <c r="A430" s="269" t="s">
        <v>1081</v>
      </c>
      <c r="C430" s="260" t="s">
        <v>72</v>
      </c>
      <c r="D430" s="267"/>
      <c r="E430" s="267"/>
      <c r="F430" s="267"/>
      <c r="G430" s="275"/>
      <c r="H430" s="276"/>
      <c r="I430" s="264"/>
      <c r="J430" s="265"/>
      <c r="K430" s="310"/>
      <c r="L430" s="308"/>
      <c r="M430" s="310"/>
      <c r="N430" s="266"/>
      <c r="O430" s="266"/>
      <c r="P430" s="266"/>
      <c r="Q430" s="266"/>
      <c r="R430" s="266"/>
      <c r="S430" s="266"/>
      <c r="T430" s="266"/>
      <c r="U430" s="266"/>
      <c r="V430" s="266"/>
      <c r="W430" s="266"/>
      <c r="X430" s="267"/>
      <c r="Y430" s="268"/>
    </row>
    <row r="431" spans="1:27" ht="25.5" outlineLevel="3" x14ac:dyDescent="0.2">
      <c r="A431" s="1" t="s">
        <v>1082</v>
      </c>
      <c r="B431" s="93" t="s">
        <v>999</v>
      </c>
      <c r="C431" s="14" t="s">
        <v>71</v>
      </c>
      <c r="D431" s="15" t="s">
        <v>73</v>
      </c>
      <c r="E431" s="15" t="s">
        <v>73</v>
      </c>
      <c r="F431" s="15" t="s">
        <v>73</v>
      </c>
      <c r="G431" s="148" t="s">
        <v>73</v>
      </c>
      <c r="H431" s="127" t="s">
        <v>73</v>
      </c>
      <c r="I431" s="89"/>
      <c r="J431" s="59"/>
      <c r="K431" s="102"/>
      <c r="L431" s="100"/>
      <c r="M431" s="102"/>
      <c r="O431" s="35" t="s">
        <v>326</v>
      </c>
      <c r="P431" s="34" t="s">
        <v>327</v>
      </c>
      <c r="Q431" s="34" t="s">
        <v>327</v>
      </c>
      <c r="R431" s="34" t="s">
        <v>327</v>
      </c>
      <c r="S431" s="35" t="s">
        <v>328</v>
      </c>
    </row>
    <row r="432" spans="1:27" s="269" customFormat="1" ht="114.75" outlineLevel="4" x14ac:dyDescent="0.2">
      <c r="A432" s="305" t="s">
        <v>1083</v>
      </c>
      <c r="B432" s="304" t="s">
        <v>1533</v>
      </c>
      <c r="C432" s="260" t="s">
        <v>72</v>
      </c>
      <c r="D432" s="261" t="s">
        <v>74</v>
      </c>
      <c r="E432" s="261" t="s">
        <v>132</v>
      </c>
      <c r="F432" s="267" t="s">
        <v>73</v>
      </c>
      <c r="G432" s="275" t="s">
        <v>1532</v>
      </c>
      <c r="H432" s="276" t="s">
        <v>1613</v>
      </c>
      <c r="I432" s="264" t="s">
        <v>455</v>
      </c>
      <c r="J432" s="265">
        <v>0.75</v>
      </c>
      <c r="K432" s="310">
        <f>SUM(N432:W432)</f>
        <v>54730.600000000006</v>
      </c>
      <c r="L432" s="308">
        <f>K432*J432</f>
        <v>41047.950000000004</v>
      </c>
      <c r="M432" s="310">
        <f>K432-L432</f>
        <v>13682.650000000001</v>
      </c>
      <c r="N432" s="266"/>
      <c r="O432" s="266"/>
      <c r="P432" s="310">
        <v>10946.12</v>
      </c>
      <c r="Q432" s="266">
        <v>10946.12</v>
      </c>
      <c r="R432" s="266">
        <v>10946.12</v>
      </c>
      <c r="S432" s="266">
        <v>10946.12</v>
      </c>
      <c r="T432" s="266">
        <v>10946.12</v>
      </c>
      <c r="U432" s="266"/>
      <c r="V432" s="266"/>
      <c r="W432" s="266"/>
      <c r="X432" s="267"/>
      <c r="Y432" s="268"/>
    </row>
    <row r="433" spans="1:27" s="269" customFormat="1" outlineLevel="4" x14ac:dyDescent="0.2">
      <c r="A433" s="269" t="s">
        <v>1084</v>
      </c>
      <c r="C433" s="260" t="s">
        <v>72</v>
      </c>
      <c r="D433" s="267"/>
      <c r="E433" s="267"/>
      <c r="F433" s="267"/>
      <c r="G433" s="275"/>
      <c r="H433" s="276"/>
      <c r="I433" s="264"/>
      <c r="J433" s="265"/>
      <c r="K433" s="266"/>
      <c r="L433" s="266"/>
      <c r="M433" s="266"/>
      <c r="N433" s="266"/>
      <c r="O433" s="266"/>
      <c r="P433" s="266"/>
      <c r="Q433" s="266"/>
      <c r="R433" s="266"/>
      <c r="S433" s="266"/>
      <c r="T433" s="266"/>
      <c r="U433" s="266"/>
      <c r="V433" s="266"/>
      <c r="W433" s="266"/>
      <c r="X433" s="267"/>
      <c r="Y433" s="268"/>
    </row>
    <row r="434" spans="1:27" s="47" customFormat="1" ht="63.75" outlineLevel="2" x14ac:dyDescent="0.2">
      <c r="A434" s="47" t="s">
        <v>1085</v>
      </c>
      <c r="B434" s="47" t="s">
        <v>435</v>
      </c>
      <c r="C434" s="47" t="s">
        <v>70</v>
      </c>
      <c r="D434" s="48" t="s">
        <v>73</v>
      </c>
      <c r="E434" s="48" t="s">
        <v>73</v>
      </c>
      <c r="F434" s="48" t="s">
        <v>73</v>
      </c>
      <c r="G434" s="165" t="s">
        <v>1002</v>
      </c>
      <c r="H434" s="141" t="s">
        <v>73</v>
      </c>
      <c r="I434" s="121"/>
      <c r="J434" s="65">
        <v>0.75</v>
      </c>
      <c r="K434" s="49">
        <v>0</v>
      </c>
      <c r="L434" s="49">
        <f>K434*J434</f>
        <v>0</v>
      </c>
      <c r="M434" s="49">
        <f>K434-L434</f>
        <v>0</v>
      </c>
      <c r="N434" s="233">
        <f>SUM(N435:N437)</f>
        <v>0</v>
      </c>
      <c r="O434" s="233">
        <f t="shared" ref="O434:W434" si="49">SUM(O435:O437)</f>
        <v>0</v>
      </c>
      <c r="P434" s="233">
        <f t="shared" si="49"/>
        <v>0</v>
      </c>
      <c r="Q434" s="233">
        <f t="shared" si="49"/>
        <v>0</v>
      </c>
      <c r="R434" s="233">
        <f t="shared" si="49"/>
        <v>0</v>
      </c>
      <c r="S434" s="233">
        <f t="shared" si="49"/>
        <v>0</v>
      </c>
      <c r="T434" s="233">
        <f t="shared" si="49"/>
        <v>0</v>
      </c>
      <c r="U434" s="233">
        <f t="shared" si="49"/>
        <v>0</v>
      </c>
      <c r="V434" s="233">
        <f t="shared" si="49"/>
        <v>0</v>
      </c>
      <c r="W434" s="233">
        <f t="shared" si="49"/>
        <v>0</v>
      </c>
      <c r="X434" s="48"/>
      <c r="Y434" s="212"/>
      <c r="AA434" s="257"/>
    </row>
    <row r="435" spans="1:27" outlineLevel="3" x14ac:dyDescent="0.2">
      <c r="A435" s="1" t="s">
        <v>1086</v>
      </c>
      <c r="B435" s="5" t="s">
        <v>73</v>
      </c>
      <c r="C435" s="14" t="s">
        <v>71</v>
      </c>
      <c r="D435" s="15" t="s">
        <v>73</v>
      </c>
      <c r="E435" s="15" t="s">
        <v>73</v>
      </c>
      <c r="F435" s="15" t="s">
        <v>73</v>
      </c>
      <c r="G435" s="148" t="s">
        <v>73</v>
      </c>
      <c r="H435" s="127" t="s">
        <v>73</v>
      </c>
      <c r="I435" s="89"/>
      <c r="J435" s="59"/>
      <c r="K435" s="226">
        <f>SUM(K436:K437)</f>
        <v>0</v>
      </c>
      <c r="L435" s="226">
        <f>SUM(L436:L437)</f>
        <v>0</v>
      </c>
      <c r="M435" s="226">
        <f>SUM(M436:M437)</f>
        <v>0</v>
      </c>
    </row>
    <row r="436" spans="1:27" s="269" customFormat="1" outlineLevel="4" x14ac:dyDescent="0.2">
      <c r="A436" s="269" t="s">
        <v>1087</v>
      </c>
      <c r="C436" s="260" t="s">
        <v>72</v>
      </c>
      <c r="D436" s="267" t="s">
        <v>74</v>
      </c>
      <c r="E436" s="267"/>
      <c r="F436" s="267"/>
      <c r="G436" s="275"/>
      <c r="H436" s="276"/>
      <c r="I436" s="264"/>
      <c r="J436" s="265"/>
      <c r="K436" s="266"/>
      <c r="L436" s="266"/>
      <c r="M436" s="266"/>
      <c r="N436" s="266"/>
      <c r="O436" s="266"/>
      <c r="P436" s="266"/>
      <c r="Q436" s="266"/>
      <c r="R436" s="266"/>
      <c r="S436" s="266"/>
      <c r="T436" s="266"/>
      <c r="U436" s="266"/>
      <c r="V436" s="266"/>
      <c r="W436" s="266"/>
      <c r="X436" s="267"/>
      <c r="Y436" s="268"/>
    </row>
    <row r="437" spans="1:27" s="269" customFormat="1" outlineLevel="4" x14ac:dyDescent="0.2">
      <c r="A437" s="269" t="s">
        <v>1088</v>
      </c>
      <c r="C437" s="260" t="s">
        <v>72</v>
      </c>
      <c r="D437" s="267" t="s">
        <v>74</v>
      </c>
      <c r="E437" s="267"/>
      <c r="F437" s="267"/>
      <c r="G437" s="275"/>
      <c r="H437" s="276"/>
      <c r="I437" s="264"/>
      <c r="J437" s="265"/>
      <c r="K437" s="266"/>
      <c r="L437" s="266"/>
      <c r="M437" s="266"/>
      <c r="N437" s="266"/>
      <c r="O437" s="266"/>
      <c r="P437" s="266"/>
      <c r="Q437" s="266"/>
      <c r="R437" s="266"/>
      <c r="S437" s="266"/>
      <c r="T437" s="266"/>
      <c r="U437" s="266"/>
      <c r="V437" s="266"/>
      <c r="W437" s="266"/>
      <c r="X437" s="267"/>
      <c r="Y437" s="268"/>
    </row>
    <row r="438" spans="1:27" s="42" customFormat="1" ht="51" outlineLevel="1" x14ac:dyDescent="0.2">
      <c r="A438" s="42" t="s">
        <v>1089</v>
      </c>
      <c r="B438" s="42" t="s">
        <v>436</v>
      </c>
      <c r="C438" s="42" t="s">
        <v>69</v>
      </c>
      <c r="D438" s="43" t="s">
        <v>73</v>
      </c>
      <c r="E438" s="43" t="s">
        <v>73</v>
      </c>
      <c r="F438" s="43" t="s">
        <v>73</v>
      </c>
      <c r="G438" s="164" t="s">
        <v>1003</v>
      </c>
      <c r="H438" s="140"/>
      <c r="I438" s="46"/>
      <c r="J438" s="66">
        <v>0.75</v>
      </c>
      <c r="K438" s="44">
        <f>K439+K449+K453+K466+K470+K490+K498</f>
        <v>1317605.33</v>
      </c>
      <c r="L438" s="44">
        <f>L439+L449+L453+L466+L470+L490+L498</f>
        <v>988203.99750000006</v>
      </c>
      <c r="M438" s="44">
        <f>M439+M449+M453+M466+M470+M490+M498</f>
        <v>329401.33250000002</v>
      </c>
      <c r="N438" s="45">
        <v>0</v>
      </c>
      <c r="O438" s="44">
        <v>231678.94</v>
      </c>
      <c r="P438" s="44">
        <v>217185.28</v>
      </c>
      <c r="Q438" s="44">
        <v>217185.28</v>
      </c>
      <c r="R438" s="44">
        <v>217185.28</v>
      </c>
      <c r="S438" s="44">
        <v>217185.28</v>
      </c>
      <c r="T438" s="44">
        <v>217185.27</v>
      </c>
      <c r="U438" s="45">
        <v>0</v>
      </c>
      <c r="V438" s="45">
        <v>0</v>
      </c>
      <c r="W438" s="234">
        <v>0</v>
      </c>
      <c r="X438" s="43"/>
      <c r="Y438" s="166"/>
      <c r="AA438" s="256"/>
    </row>
    <row r="439" spans="1:27" s="47" customFormat="1" ht="102" outlineLevel="2" x14ac:dyDescent="0.2">
      <c r="A439" s="47" t="s">
        <v>1090</v>
      </c>
      <c r="B439" s="47" t="s">
        <v>437</v>
      </c>
      <c r="C439" s="47" t="s">
        <v>70</v>
      </c>
      <c r="D439" s="48" t="s">
        <v>73</v>
      </c>
      <c r="E439" s="48" t="s">
        <v>73</v>
      </c>
      <c r="F439" s="48" t="s">
        <v>73</v>
      </c>
      <c r="G439" s="165" t="s">
        <v>1007</v>
      </c>
      <c r="H439" s="141" t="s">
        <v>73</v>
      </c>
      <c r="I439" s="121"/>
      <c r="J439" s="65">
        <v>0.75</v>
      </c>
      <c r="K439" s="49">
        <v>105413.33</v>
      </c>
      <c r="L439" s="49">
        <f>K439*J439</f>
        <v>79059.997499999998</v>
      </c>
      <c r="M439" s="49">
        <f>K439-L439</f>
        <v>26353.332500000004</v>
      </c>
      <c r="N439" s="168">
        <f>SUM(N440:N448)</f>
        <v>0</v>
      </c>
      <c r="O439" s="168">
        <f t="shared" ref="O439:W439" si="50">SUM(O440:O448)</f>
        <v>0</v>
      </c>
      <c r="P439" s="168">
        <f t="shared" si="50"/>
        <v>0</v>
      </c>
      <c r="Q439" s="168">
        <f t="shared" si="50"/>
        <v>0</v>
      </c>
      <c r="R439" s="168">
        <f t="shared" si="50"/>
        <v>0</v>
      </c>
      <c r="S439" s="168">
        <f t="shared" si="50"/>
        <v>0</v>
      </c>
      <c r="T439" s="168">
        <f t="shared" si="50"/>
        <v>0</v>
      </c>
      <c r="U439" s="168">
        <f t="shared" si="50"/>
        <v>0</v>
      </c>
      <c r="V439" s="168">
        <f t="shared" si="50"/>
        <v>0</v>
      </c>
      <c r="W439" s="168">
        <f t="shared" si="50"/>
        <v>0</v>
      </c>
      <c r="X439" s="48"/>
      <c r="Y439" s="212"/>
      <c r="AA439" s="257"/>
    </row>
    <row r="440" spans="1:27" ht="25.5" outlineLevel="3" x14ac:dyDescent="0.2">
      <c r="A440" s="1" t="s">
        <v>1091</v>
      </c>
      <c r="B440" s="93" t="s">
        <v>1004</v>
      </c>
      <c r="C440" s="14" t="s">
        <v>71</v>
      </c>
      <c r="D440" s="15" t="s">
        <v>73</v>
      </c>
      <c r="E440" s="15" t="s">
        <v>73</v>
      </c>
      <c r="F440" s="15" t="s">
        <v>73</v>
      </c>
      <c r="G440" s="148" t="s">
        <v>73</v>
      </c>
      <c r="H440" s="127" t="s">
        <v>73</v>
      </c>
      <c r="I440" s="89"/>
      <c r="J440" s="59"/>
      <c r="K440" s="224">
        <f>SUM(K441:K448)</f>
        <v>0</v>
      </c>
      <c r="L440" s="224">
        <f>SUM(L441:L448)</f>
        <v>0</v>
      </c>
      <c r="M440" s="224">
        <f>SUM(M441:M448)</f>
        <v>0</v>
      </c>
      <c r="O440" s="35" t="s">
        <v>326</v>
      </c>
      <c r="P440" s="34" t="s">
        <v>327</v>
      </c>
      <c r="Q440" s="34" t="s">
        <v>327</v>
      </c>
      <c r="R440" s="34" t="s">
        <v>327</v>
      </c>
      <c r="S440" s="34" t="s">
        <v>327</v>
      </c>
      <c r="T440" s="35" t="s">
        <v>328</v>
      </c>
    </row>
    <row r="441" spans="1:27" s="269" customFormat="1" outlineLevel="4" x14ac:dyDescent="0.2">
      <c r="A441" s="269" t="s">
        <v>1092</v>
      </c>
      <c r="C441" s="260" t="s">
        <v>72</v>
      </c>
      <c r="D441" s="267" t="s">
        <v>115</v>
      </c>
      <c r="E441" s="267"/>
      <c r="F441" s="267"/>
      <c r="G441" s="275"/>
      <c r="H441" s="276"/>
      <c r="I441" s="264"/>
      <c r="J441" s="265"/>
      <c r="K441" s="266"/>
      <c r="L441" s="266"/>
      <c r="M441" s="266"/>
      <c r="N441" s="266"/>
      <c r="O441" s="266"/>
      <c r="P441" s="266"/>
      <c r="Q441" s="266"/>
      <c r="R441" s="266"/>
      <c r="S441" s="266"/>
      <c r="T441" s="266"/>
      <c r="U441" s="266"/>
      <c r="V441" s="266"/>
      <c r="W441" s="266"/>
      <c r="X441" s="267"/>
      <c r="Y441" s="268"/>
    </row>
    <row r="442" spans="1:27" s="269" customFormat="1" outlineLevel="4" x14ac:dyDescent="0.2">
      <c r="A442" s="269" t="s">
        <v>1093</v>
      </c>
      <c r="C442" s="260" t="s">
        <v>72</v>
      </c>
      <c r="D442" s="267"/>
      <c r="E442" s="267"/>
      <c r="F442" s="267"/>
      <c r="G442" s="275"/>
      <c r="H442" s="276"/>
      <c r="I442" s="264"/>
      <c r="J442" s="265"/>
      <c r="K442" s="266"/>
      <c r="L442" s="266"/>
      <c r="M442" s="266"/>
      <c r="N442" s="266"/>
      <c r="O442" s="266"/>
      <c r="P442" s="266"/>
      <c r="Q442" s="266"/>
      <c r="R442" s="266"/>
      <c r="S442" s="266"/>
      <c r="T442" s="266"/>
      <c r="U442" s="266"/>
      <c r="V442" s="266"/>
      <c r="W442" s="266"/>
      <c r="X442" s="267"/>
      <c r="Y442" s="268"/>
    </row>
    <row r="443" spans="1:27" ht="38.25" outlineLevel="3" x14ac:dyDescent="0.2">
      <c r="A443" s="1" t="s">
        <v>1094</v>
      </c>
      <c r="B443" s="1" t="s">
        <v>1005</v>
      </c>
      <c r="C443" s="14" t="s">
        <v>71</v>
      </c>
      <c r="D443" s="15" t="s">
        <v>73</v>
      </c>
      <c r="E443" s="15" t="s">
        <v>73</v>
      </c>
      <c r="F443" s="15" t="s">
        <v>73</v>
      </c>
      <c r="G443" s="148" t="s">
        <v>73</v>
      </c>
      <c r="H443" s="127" t="s">
        <v>73</v>
      </c>
      <c r="I443" s="89"/>
      <c r="J443" s="59"/>
      <c r="O443" s="35" t="s">
        <v>326</v>
      </c>
      <c r="P443" s="34" t="s">
        <v>327</v>
      </c>
      <c r="Q443" s="34" t="s">
        <v>327</v>
      </c>
      <c r="R443" s="34" t="s">
        <v>327</v>
      </c>
      <c r="S443" s="34" t="s">
        <v>327</v>
      </c>
      <c r="T443" s="35" t="s">
        <v>328</v>
      </c>
    </row>
    <row r="444" spans="1:27" s="269" customFormat="1" outlineLevel="4" x14ac:dyDescent="0.2">
      <c r="A444" s="269" t="s">
        <v>1095</v>
      </c>
      <c r="C444" s="260" t="s">
        <v>72</v>
      </c>
      <c r="D444" s="267" t="s">
        <v>115</v>
      </c>
      <c r="E444" s="267"/>
      <c r="F444" s="267"/>
      <c r="G444" s="275"/>
      <c r="H444" s="276"/>
      <c r="I444" s="264"/>
      <c r="J444" s="265"/>
      <c r="K444" s="266"/>
      <c r="L444" s="266"/>
      <c r="M444" s="266"/>
      <c r="N444" s="266"/>
      <c r="O444" s="266"/>
      <c r="P444" s="266"/>
      <c r="Q444" s="266"/>
      <c r="R444" s="266"/>
      <c r="S444" s="266"/>
      <c r="T444" s="266"/>
      <c r="U444" s="266"/>
      <c r="V444" s="266"/>
      <c r="W444" s="266"/>
      <c r="X444" s="267"/>
      <c r="Y444" s="268"/>
    </row>
    <row r="445" spans="1:27" s="269" customFormat="1" outlineLevel="4" x14ac:dyDescent="0.2">
      <c r="A445" s="269" t="s">
        <v>1096</v>
      </c>
      <c r="C445" s="260" t="s">
        <v>72</v>
      </c>
      <c r="D445" s="267"/>
      <c r="E445" s="267"/>
      <c r="F445" s="267"/>
      <c r="G445" s="275"/>
      <c r="H445" s="276"/>
      <c r="I445" s="264"/>
      <c r="J445" s="265"/>
      <c r="K445" s="266"/>
      <c r="L445" s="266"/>
      <c r="M445" s="266"/>
      <c r="N445" s="266"/>
      <c r="O445" s="266"/>
      <c r="P445" s="266"/>
      <c r="Q445" s="266"/>
      <c r="R445" s="266"/>
      <c r="S445" s="266"/>
      <c r="T445" s="266"/>
      <c r="U445" s="266"/>
      <c r="V445" s="266"/>
      <c r="W445" s="266"/>
      <c r="X445" s="267"/>
      <c r="Y445" s="268"/>
    </row>
    <row r="446" spans="1:27" ht="25.5" outlineLevel="3" x14ac:dyDescent="0.2">
      <c r="A446" s="1" t="s">
        <v>1097</v>
      </c>
      <c r="B446" s="93" t="s">
        <v>1006</v>
      </c>
      <c r="C446" s="14" t="s">
        <v>71</v>
      </c>
      <c r="D446" s="15" t="s">
        <v>73</v>
      </c>
      <c r="E446" s="15" t="s">
        <v>73</v>
      </c>
      <c r="F446" s="15" t="s">
        <v>73</v>
      </c>
      <c r="G446" s="148" t="s">
        <v>73</v>
      </c>
      <c r="H446" s="127" t="s">
        <v>73</v>
      </c>
      <c r="I446" s="89"/>
      <c r="J446" s="59"/>
      <c r="O446" s="35" t="s">
        <v>326</v>
      </c>
      <c r="P446" s="34" t="s">
        <v>327</v>
      </c>
      <c r="Q446" s="34" t="s">
        <v>327</v>
      </c>
      <c r="R446" s="34" t="s">
        <v>327</v>
      </c>
      <c r="S446" s="34" t="s">
        <v>327</v>
      </c>
      <c r="T446" s="35" t="s">
        <v>328</v>
      </c>
    </row>
    <row r="447" spans="1:27" s="269" customFormat="1" outlineLevel="4" x14ac:dyDescent="0.2">
      <c r="A447" s="269" t="s">
        <v>1098</v>
      </c>
      <c r="C447" s="260" t="s">
        <v>72</v>
      </c>
      <c r="D447" s="267" t="s">
        <v>115</v>
      </c>
      <c r="E447" s="267"/>
      <c r="F447" s="267"/>
      <c r="G447" s="275"/>
      <c r="H447" s="276"/>
      <c r="I447" s="264"/>
      <c r="J447" s="265"/>
      <c r="K447" s="266"/>
      <c r="L447" s="266"/>
      <c r="M447" s="266"/>
      <c r="N447" s="266"/>
      <c r="O447" s="266"/>
      <c r="P447" s="266"/>
      <c r="Q447" s="266"/>
      <c r="R447" s="266"/>
      <c r="S447" s="266"/>
      <c r="T447" s="266"/>
      <c r="U447" s="266"/>
      <c r="V447" s="266"/>
      <c r="W447" s="266"/>
      <c r="X447" s="267"/>
      <c r="Y447" s="268"/>
    </row>
    <row r="448" spans="1:27" s="269" customFormat="1" outlineLevel="4" x14ac:dyDescent="0.2">
      <c r="A448" s="269" t="s">
        <v>1099</v>
      </c>
      <c r="C448" s="260" t="s">
        <v>72</v>
      </c>
      <c r="D448" s="267"/>
      <c r="E448" s="267"/>
      <c r="F448" s="267"/>
      <c r="G448" s="275"/>
      <c r="H448" s="276"/>
      <c r="I448" s="264"/>
      <c r="J448" s="265"/>
      <c r="K448" s="266"/>
      <c r="L448" s="266"/>
      <c r="M448" s="266"/>
      <c r="N448" s="266"/>
      <c r="O448" s="266"/>
      <c r="P448" s="266"/>
      <c r="Q448" s="266"/>
      <c r="R448" s="266"/>
      <c r="S448" s="266"/>
      <c r="T448" s="266"/>
      <c r="U448" s="266"/>
      <c r="V448" s="266"/>
      <c r="W448" s="266"/>
      <c r="X448" s="267"/>
      <c r="Y448" s="268"/>
    </row>
    <row r="449" spans="1:27" s="47" customFormat="1" ht="89.25" outlineLevel="2" x14ac:dyDescent="0.2">
      <c r="A449" s="47" t="s">
        <v>1100</v>
      </c>
      <c r="B449" s="47" t="s">
        <v>438</v>
      </c>
      <c r="C449" s="47" t="s">
        <v>70</v>
      </c>
      <c r="D449" s="48" t="s">
        <v>73</v>
      </c>
      <c r="E449" s="48" t="s">
        <v>73</v>
      </c>
      <c r="F449" s="48" t="s">
        <v>73</v>
      </c>
      <c r="G449" s="165" t="s">
        <v>1008</v>
      </c>
      <c r="H449" s="141" t="s">
        <v>73</v>
      </c>
      <c r="I449" s="121"/>
      <c r="J449" s="65">
        <v>0.75</v>
      </c>
      <c r="K449" s="49">
        <v>0</v>
      </c>
      <c r="L449" s="49">
        <f>K449*J449</f>
        <v>0</v>
      </c>
      <c r="M449" s="49">
        <f>K449-L449</f>
        <v>0</v>
      </c>
      <c r="N449" s="233">
        <f>SUM(N450:N452)</f>
        <v>0</v>
      </c>
      <c r="O449" s="233">
        <f t="shared" ref="O449:W449" si="51">SUM(O450:O452)</f>
        <v>0</v>
      </c>
      <c r="P449" s="233">
        <f t="shared" si="51"/>
        <v>0</v>
      </c>
      <c r="Q449" s="233">
        <f t="shared" si="51"/>
        <v>0</v>
      </c>
      <c r="R449" s="233">
        <f t="shared" si="51"/>
        <v>0</v>
      </c>
      <c r="S449" s="233">
        <f t="shared" si="51"/>
        <v>0</v>
      </c>
      <c r="T449" s="233">
        <f t="shared" si="51"/>
        <v>0</v>
      </c>
      <c r="U449" s="233">
        <f t="shared" si="51"/>
        <v>0</v>
      </c>
      <c r="V449" s="233">
        <f t="shared" si="51"/>
        <v>0</v>
      </c>
      <c r="W449" s="233">
        <f t="shared" si="51"/>
        <v>0</v>
      </c>
      <c r="X449" s="48"/>
      <c r="Y449" s="212"/>
      <c r="AA449" s="257"/>
    </row>
    <row r="450" spans="1:27" outlineLevel="3" x14ac:dyDescent="0.2">
      <c r="A450" s="1" t="s">
        <v>1101</v>
      </c>
      <c r="B450" s="5" t="s">
        <v>73</v>
      </c>
      <c r="C450" s="14" t="s">
        <v>71</v>
      </c>
      <c r="D450" s="15" t="s">
        <v>73</v>
      </c>
      <c r="E450" s="15" t="s">
        <v>73</v>
      </c>
      <c r="F450" s="15" t="s">
        <v>73</v>
      </c>
      <c r="G450" s="148" t="s">
        <v>73</v>
      </c>
      <c r="H450" s="127" t="s">
        <v>73</v>
      </c>
      <c r="I450" s="89"/>
      <c r="J450" s="59"/>
      <c r="K450" s="226">
        <f>SUM(K451:K452)</f>
        <v>0</v>
      </c>
      <c r="L450" s="226">
        <f>SUM(L451:L452)</f>
        <v>0</v>
      </c>
      <c r="M450" s="226">
        <f>SUM(M451:M452)</f>
        <v>0</v>
      </c>
      <c r="R450" s="35" t="s">
        <v>326</v>
      </c>
      <c r="S450" s="34" t="s">
        <v>327</v>
      </c>
      <c r="T450" s="34" t="s">
        <v>327</v>
      </c>
      <c r="U450" s="35" t="s">
        <v>328</v>
      </c>
    </row>
    <row r="451" spans="1:27" s="269" customFormat="1" outlineLevel="4" x14ac:dyDescent="0.2">
      <c r="A451" s="269" t="s">
        <v>1102</v>
      </c>
      <c r="C451" s="260" t="s">
        <v>72</v>
      </c>
      <c r="D451" s="267" t="s">
        <v>115</v>
      </c>
      <c r="E451" s="267"/>
      <c r="F451" s="267"/>
      <c r="G451" s="275"/>
      <c r="H451" s="276"/>
      <c r="I451" s="264"/>
      <c r="J451" s="265"/>
      <c r="K451" s="266"/>
      <c r="L451" s="266"/>
      <c r="M451" s="266"/>
      <c r="N451" s="266"/>
      <c r="O451" s="266"/>
      <c r="P451" s="266"/>
      <c r="Q451" s="266"/>
      <c r="R451" s="266"/>
      <c r="S451" s="266"/>
      <c r="T451" s="266"/>
      <c r="U451" s="266"/>
      <c r="V451" s="266"/>
      <c r="W451" s="266"/>
      <c r="X451" s="267"/>
      <c r="Y451" s="268"/>
    </row>
    <row r="452" spans="1:27" s="269" customFormat="1" outlineLevel="4" x14ac:dyDescent="0.2">
      <c r="A452" s="269" t="s">
        <v>1103</v>
      </c>
      <c r="C452" s="260" t="s">
        <v>72</v>
      </c>
      <c r="D452" s="267"/>
      <c r="E452" s="267"/>
      <c r="F452" s="267"/>
      <c r="G452" s="275"/>
      <c r="H452" s="276"/>
      <c r="I452" s="264"/>
      <c r="J452" s="265"/>
      <c r="K452" s="266"/>
      <c r="L452" s="266"/>
      <c r="M452" s="266"/>
      <c r="N452" s="266"/>
      <c r="O452" s="266"/>
      <c r="P452" s="266"/>
      <c r="Q452" s="266"/>
      <c r="R452" s="266"/>
      <c r="S452" s="266"/>
      <c r="T452" s="266"/>
      <c r="U452" s="266"/>
      <c r="V452" s="266"/>
      <c r="W452" s="266"/>
      <c r="X452" s="267"/>
      <c r="Y452" s="268"/>
    </row>
    <row r="453" spans="1:27" s="47" customFormat="1" ht="63.75" outlineLevel="2" x14ac:dyDescent="0.2">
      <c r="A453" s="47" t="s">
        <v>1104</v>
      </c>
      <c r="B453" s="47" t="s">
        <v>439</v>
      </c>
      <c r="C453" s="47" t="s">
        <v>70</v>
      </c>
      <c r="D453" s="48" t="s">
        <v>73</v>
      </c>
      <c r="E453" s="48" t="s">
        <v>73</v>
      </c>
      <c r="F453" s="48" t="s">
        <v>73</v>
      </c>
      <c r="G453" s="165" t="s">
        <v>1009</v>
      </c>
      <c r="H453" s="141" t="s">
        <v>73</v>
      </c>
      <c r="I453" s="121"/>
      <c r="J453" s="65">
        <v>0.75</v>
      </c>
      <c r="K453" s="49">
        <v>316232.00000000006</v>
      </c>
      <c r="L453" s="49">
        <f>K453*J453</f>
        <v>237174.00000000006</v>
      </c>
      <c r="M453" s="49">
        <f>K453-L453</f>
        <v>79058</v>
      </c>
      <c r="N453" s="233">
        <f>SUM(N454:N465)</f>
        <v>0</v>
      </c>
      <c r="O453" s="233">
        <f t="shared" ref="O453:W453" si="52">SUM(O454:O465)</f>
        <v>0</v>
      </c>
      <c r="P453" s="233">
        <f t="shared" si="52"/>
        <v>30000</v>
      </c>
      <c r="Q453" s="233">
        <f t="shared" si="52"/>
        <v>20000</v>
      </c>
      <c r="R453" s="233">
        <f t="shared" si="52"/>
        <v>0</v>
      </c>
      <c r="S453" s="233">
        <f t="shared" si="52"/>
        <v>0</v>
      </c>
      <c r="T453" s="233">
        <f t="shared" si="52"/>
        <v>0</v>
      </c>
      <c r="U453" s="233">
        <f t="shared" si="52"/>
        <v>0</v>
      </c>
      <c r="V453" s="233">
        <f t="shared" si="52"/>
        <v>0</v>
      </c>
      <c r="W453" s="233">
        <f t="shared" si="52"/>
        <v>0</v>
      </c>
      <c r="X453" s="48"/>
      <c r="Y453" s="212"/>
      <c r="AA453" s="257"/>
    </row>
    <row r="454" spans="1:27" s="14" customFormat="1" ht="38.25" outlineLevel="3" x14ac:dyDescent="0.2">
      <c r="A454" s="14" t="s">
        <v>1105</v>
      </c>
      <c r="B454" s="95" t="s">
        <v>15</v>
      </c>
      <c r="C454" s="14" t="s">
        <v>71</v>
      </c>
      <c r="D454" s="15" t="s">
        <v>73</v>
      </c>
      <c r="E454" s="15" t="s">
        <v>73</v>
      </c>
      <c r="F454" s="15" t="s">
        <v>73</v>
      </c>
      <c r="G454" s="148" t="s">
        <v>73</v>
      </c>
      <c r="H454" s="127" t="s">
        <v>73</v>
      </c>
      <c r="I454" s="89"/>
      <c r="J454" s="59"/>
      <c r="K454" s="230">
        <f>SUM(K455:K465)</f>
        <v>50000</v>
      </c>
      <c r="L454" s="230">
        <f>SUM(L455:L465)</f>
        <v>37500</v>
      </c>
      <c r="M454" s="230">
        <f>SUM(M455:M465)</f>
        <v>12500</v>
      </c>
      <c r="N454" s="35"/>
      <c r="O454" s="35" t="s">
        <v>326</v>
      </c>
      <c r="P454" s="34" t="s">
        <v>327</v>
      </c>
      <c r="Q454" s="34" t="s">
        <v>327</v>
      </c>
      <c r="R454" s="34" t="s">
        <v>327</v>
      </c>
      <c r="S454" s="34" t="s">
        <v>327</v>
      </c>
      <c r="T454" s="34" t="s">
        <v>327</v>
      </c>
      <c r="U454" s="34" t="s">
        <v>327</v>
      </c>
      <c r="V454" s="34" t="s">
        <v>327</v>
      </c>
      <c r="W454" s="35" t="s">
        <v>328</v>
      </c>
      <c r="X454" s="15"/>
      <c r="Y454" s="148"/>
      <c r="AA454" s="194"/>
    </row>
    <row r="455" spans="1:27" s="260" customFormat="1" ht="127.5" outlineLevel="4" x14ac:dyDescent="0.2">
      <c r="A455" s="260" t="s">
        <v>1106</v>
      </c>
      <c r="B455" s="260" t="s">
        <v>1228</v>
      </c>
      <c r="C455" s="260" t="s">
        <v>72</v>
      </c>
      <c r="D455" s="267" t="s">
        <v>115</v>
      </c>
      <c r="E455" s="261" t="s">
        <v>132</v>
      </c>
      <c r="F455" s="261" t="s">
        <v>73</v>
      </c>
      <c r="G455" s="262" t="s">
        <v>1229</v>
      </c>
      <c r="H455" s="263" t="s">
        <v>1614</v>
      </c>
      <c r="I455" s="270" t="s">
        <v>1615</v>
      </c>
      <c r="J455" s="271">
        <v>0.75</v>
      </c>
      <c r="K455" s="272">
        <f>SUM(N455:W455)</f>
        <v>50000</v>
      </c>
      <c r="L455" s="272">
        <f>K455*J455</f>
        <v>37500</v>
      </c>
      <c r="M455" s="272">
        <f>K455-L455</f>
        <v>12500</v>
      </c>
      <c r="N455" s="272"/>
      <c r="O455" s="272"/>
      <c r="P455" s="272">
        <v>30000</v>
      </c>
      <c r="Q455" s="272">
        <v>20000</v>
      </c>
      <c r="R455" s="272"/>
      <c r="S455" s="272"/>
      <c r="T455" s="272"/>
      <c r="U455" s="272"/>
      <c r="V455" s="272"/>
      <c r="W455" s="272"/>
      <c r="X455" s="261"/>
      <c r="Y455" s="273"/>
    </row>
    <row r="456" spans="1:27" s="260" customFormat="1" outlineLevel="4" x14ac:dyDescent="0.2">
      <c r="A456" s="260" t="s">
        <v>1107</v>
      </c>
      <c r="C456" s="260" t="s">
        <v>72</v>
      </c>
      <c r="D456" s="267"/>
      <c r="E456" s="261"/>
      <c r="F456" s="261"/>
      <c r="G456" s="262"/>
      <c r="H456" s="263"/>
      <c r="I456" s="270"/>
      <c r="J456" s="271"/>
      <c r="K456" s="272"/>
      <c r="L456" s="272"/>
      <c r="M456" s="272"/>
      <c r="N456" s="272"/>
      <c r="O456" s="272"/>
      <c r="P456" s="272"/>
      <c r="Q456" s="272"/>
      <c r="R456" s="272"/>
      <c r="S456" s="272"/>
      <c r="T456" s="272"/>
      <c r="U456" s="272"/>
      <c r="V456" s="272"/>
      <c r="W456" s="272"/>
      <c r="X456" s="261"/>
      <c r="Y456" s="273"/>
    </row>
    <row r="457" spans="1:27" s="14" customFormat="1" ht="25.5" outlineLevel="3" x14ac:dyDescent="0.2">
      <c r="A457" s="14" t="s">
        <v>1108</v>
      </c>
      <c r="B457" s="95" t="s">
        <v>1010</v>
      </c>
      <c r="C457" s="14" t="s">
        <v>71</v>
      </c>
      <c r="D457" s="15" t="s">
        <v>73</v>
      </c>
      <c r="E457" s="15" t="s">
        <v>73</v>
      </c>
      <c r="F457" s="15" t="s">
        <v>73</v>
      </c>
      <c r="G457" s="148" t="s">
        <v>73</v>
      </c>
      <c r="H457" s="127" t="s">
        <v>73</v>
      </c>
      <c r="I457" s="89"/>
      <c r="J457" s="59"/>
      <c r="K457" s="34"/>
      <c r="L457" s="34"/>
      <c r="M457" s="34"/>
      <c r="N457" s="35"/>
      <c r="O457" s="35" t="s">
        <v>326</v>
      </c>
      <c r="P457" s="34" t="s">
        <v>327</v>
      </c>
      <c r="Q457" s="34" t="s">
        <v>327</v>
      </c>
      <c r="R457" s="34" t="s">
        <v>327</v>
      </c>
      <c r="S457" s="34" t="s">
        <v>327</v>
      </c>
      <c r="T457" s="34" t="s">
        <v>327</v>
      </c>
      <c r="U457" s="34" t="s">
        <v>327</v>
      </c>
      <c r="V457" s="34" t="s">
        <v>327</v>
      </c>
      <c r="W457" s="35" t="s">
        <v>328</v>
      </c>
      <c r="X457" s="15"/>
      <c r="Y457" s="148"/>
      <c r="AA457" s="194"/>
    </row>
    <row r="458" spans="1:27" s="260" customFormat="1" outlineLevel="4" x14ac:dyDescent="0.2">
      <c r="A458" s="260" t="s">
        <v>1109</v>
      </c>
      <c r="C458" s="260" t="s">
        <v>72</v>
      </c>
      <c r="D458" s="267" t="s">
        <v>115</v>
      </c>
      <c r="E458" s="261"/>
      <c r="F458" s="261"/>
      <c r="G458" s="262"/>
      <c r="H458" s="263"/>
      <c r="I458" s="270"/>
      <c r="J458" s="271"/>
      <c r="K458" s="272"/>
      <c r="L458" s="272"/>
      <c r="M458" s="272"/>
      <c r="N458" s="272"/>
      <c r="O458" s="272"/>
      <c r="P458" s="272"/>
      <c r="Q458" s="272"/>
      <c r="R458" s="272"/>
      <c r="S458" s="272"/>
      <c r="T458" s="272"/>
      <c r="U458" s="272"/>
      <c r="V458" s="272"/>
      <c r="W458" s="272"/>
      <c r="X458" s="261"/>
      <c r="Y458" s="273"/>
    </row>
    <row r="459" spans="1:27" s="260" customFormat="1" outlineLevel="4" x14ac:dyDescent="0.2">
      <c r="A459" s="260" t="s">
        <v>1110</v>
      </c>
      <c r="C459" s="260" t="s">
        <v>72</v>
      </c>
      <c r="D459" s="267"/>
      <c r="E459" s="261"/>
      <c r="F459" s="261"/>
      <c r="G459" s="262"/>
      <c r="H459" s="263"/>
      <c r="I459" s="270"/>
      <c r="J459" s="271"/>
      <c r="K459" s="272"/>
      <c r="L459" s="272"/>
      <c r="M459" s="272"/>
      <c r="N459" s="272"/>
      <c r="O459" s="272"/>
      <c r="P459" s="272"/>
      <c r="Q459" s="272"/>
      <c r="R459" s="272"/>
      <c r="S459" s="272"/>
      <c r="T459" s="272"/>
      <c r="U459" s="272"/>
      <c r="V459" s="272"/>
      <c r="W459" s="272"/>
      <c r="X459" s="261"/>
      <c r="Y459" s="273"/>
    </row>
    <row r="460" spans="1:27" s="14" customFormat="1" ht="25.5" outlineLevel="3" x14ac:dyDescent="0.2">
      <c r="A460" s="14" t="s">
        <v>1111</v>
      </c>
      <c r="B460" s="95" t="s">
        <v>1011</v>
      </c>
      <c r="C460" s="14" t="s">
        <v>71</v>
      </c>
      <c r="D460" s="15" t="s">
        <v>73</v>
      </c>
      <c r="E460" s="15" t="s">
        <v>73</v>
      </c>
      <c r="F460" s="15" t="s">
        <v>73</v>
      </c>
      <c r="G460" s="148" t="s">
        <v>73</v>
      </c>
      <c r="H460" s="127" t="s">
        <v>73</v>
      </c>
      <c r="I460" s="89"/>
      <c r="J460" s="59"/>
      <c r="K460" s="34"/>
      <c r="L460" s="34"/>
      <c r="M460" s="34"/>
      <c r="N460" s="35"/>
      <c r="O460" s="35" t="s">
        <v>326</v>
      </c>
      <c r="P460" s="34" t="s">
        <v>327</v>
      </c>
      <c r="Q460" s="34" t="s">
        <v>327</v>
      </c>
      <c r="R460" s="34" t="s">
        <v>327</v>
      </c>
      <c r="S460" s="34" t="s">
        <v>327</v>
      </c>
      <c r="T460" s="34" t="s">
        <v>327</v>
      </c>
      <c r="U460" s="34" t="s">
        <v>327</v>
      </c>
      <c r="V460" s="34" t="s">
        <v>327</v>
      </c>
      <c r="W460" s="35" t="s">
        <v>328</v>
      </c>
      <c r="X460" s="15"/>
      <c r="Y460" s="148"/>
      <c r="AA460" s="194"/>
    </row>
    <row r="461" spans="1:27" s="260" customFormat="1" outlineLevel="4" x14ac:dyDescent="0.2">
      <c r="A461" s="260" t="s">
        <v>1112</v>
      </c>
      <c r="C461" s="260" t="s">
        <v>72</v>
      </c>
      <c r="D461" s="267" t="s">
        <v>115</v>
      </c>
      <c r="E461" s="261"/>
      <c r="F461" s="261"/>
      <c r="G461" s="262"/>
      <c r="H461" s="263"/>
      <c r="I461" s="270"/>
      <c r="J461" s="271"/>
      <c r="K461" s="272"/>
      <c r="L461" s="272"/>
      <c r="M461" s="272"/>
      <c r="N461" s="272"/>
      <c r="O461" s="272"/>
      <c r="P461" s="272"/>
      <c r="Q461" s="272"/>
      <c r="R461" s="272"/>
      <c r="S461" s="272"/>
      <c r="T461" s="272"/>
      <c r="U461" s="272"/>
      <c r="V461" s="272"/>
      <c r="W461" s="272"/>
      <c r="X461" s="261"/>
      <c r="Y461" s="273"/>
    </row>
    <row r="462" spans="1:27" s="260" customFormat="1" outlineLevel="4" x14ac:dyDescent="0.2">
      <c r="A462" s="260" t="s">
        <v>1113</v>
      </c>
      <c r="C462" s="260" t="s">
        <v>72</v>
      </c>
      <c r="D462" s="267"/>
      <c r="E462" s="261"/>
      <c r="F462" s="261"/>
      <c r="G462" s="262"/>
      <c r="H462" s="263"/>
      <c r="I462" s="270"/>
      <c r="J462" s="271"/>
      <c r="K462" s="272"/>
      <c r="L462" s="272"/>
      <c r="M462" s="272"/>
      <c r="N462" s="272"/>
      <c r="O462" s="272"/>
      <c r="P462" s="272"/>
      <c r="Q462" s="272"/>
      <c r="R462" s="272"/>
      <c r="S462" s="272"/>
      <c r="T462" s="272"/>
      <c r="U462" s="272"/>
      <c r="V462" s="272"/>
      <c r="W462" s="272"/>
      <c r="X462" s="261"/>
      <c r="Y462" s="273"/>
    </row>
    <row r="463" spans="1:27" s="14" customFormat="1" ht="51" outlineLevel="3" x14ac:dyDescent="0.2">
      <c r="A463" s="14" t="s">
        <v>1114</v>
      </c>
      <c r="B463" s="95" t="s">
        <v>1012</v>
      </c>
      <c r="C463" s="14" t="s">
        <v>71</v>
      </c>
      <c r="D463" s="15" t="s">
        <v>73</v>
      </c>
      <c r="E463" s="15" t="s">
        <v>73</v>
      </c>
      <c r="F463" s="15" t="s">
        <v>73</v>
      </c>
      <c r="G463" s="148" t="s">
        <v>73</v>
      </c>
      <c r="H463" s="127" t="s">
        <v>73</v>
      </c>
      <c r="I463" s="89"/>
      <c r="J463" s="59"/>
      <c r="K463" s="34"/>
      <c r="L463" s="34"/>
      <c r="M463" s="34"/>
      <c r="N463" s="35"/>
      <c r="O463" s="34"/>
      <c r="P463" s="34"/>
      <c r="Q463" s="34"/>
      <c r="R463" s="34"/>
      <c r="S463" s="34"/>
      <c r="T463" s="34"/>
      <c r="U463" s="35"/>
      <c r="V463" s="35"/>
      <c r="W463" s="34"/>
      <c r="X463" s="15"/>
      <c r="Y463" s="148"/>
      <c r="AA463" s="194"/>
    </row>
    <row r="464" spans="1:27" s="260" customFormat="1" outlineLevel="4" x14ac:dyDescent="0.2">
      <c r="A464" s="260" t="s">
        <v>1115</v>
      </c>
      <c r="C464" s="260" t="s">
        <v>72</v>
      </c>
      <c r="D464" s="267" t="s">
        <v>115</v>
      </c>
      <c r="E464" s="261"/>
      <c r="F464" s="261"/>
      <c r="G464" s="262"/>
      <c r="H464" s="263"/>
      <c r="I464" s="270"/>
      <c r="J464" s="271"/>
      <c r="K464" s="272"/>
      <c r="L464" s="272"/>
      <c r="M464" s="272"/>
      <c r="N464" s="272"/>
      <c r="O464" s="272"/>
      <c r="P464" s="272"/>
      <c r="Q464" s="272"/>
      <c r="R464" s="272"/>
      <c r="S464" s="272"/>
      <c r="T464" s="272"/>
      <c r="U464" s="272"/>
      <c r="V464" s="272"/>
      <c r="W464" s="272"/>
      <c r="X464" s="261"/>
      <c r="Y464" s="273"/>
    </row>
    <row r="465" spans="1:27" s="260" customFormat="1" outlineLevel="4" x14ac:dyDescent="0.2">
      <c r="A465" s="260" t="s">
        <v>1116</v>
      </c>
      <c r="C465" s="260" t="s">
        <v>72</v>
      </c>
      <c r="D465" s="267"/>
      <c r="E465" s="261"/>
      <c r="F465" s="261"/>
      <c r="G465" s="262"/>
      <c r="H465" s="263"/>
      <c r="I465" s="270"/>
      <c r="J465" s="271"/>
      <c r="K465" s="272"/>
      <c r="L465" s="272"/>
      <c r="M465" s="272"/>
      <c r="N465" s="272"/>
      <c r="O465" s="272"/>
      <c r="P465" s="272"/>
      <c r="Q465" s="272"/>
      <c r="R465" s="272"/>
      <c r="S465" s="272"/>
      <c r="T465" s="272"/>
      <c r="U465" s="272"/>
      <c r="V465" s="272"/>
      <c r="W465" s="272"/>
      <c r="X465" s="261"/>
      <c r="Y465" s="273"/>
    </row>
    <row r="466" spans="1:27" s="47" customFormat="1" ht="25.5" outlineLevel="2" x14ac:dyDescent="0.2">
      <c r="A466" s="47" t="s">
        <v>1117</v>
      </c>
      <c r="B466" s="47" t="s">
        <v>440</v>
      </c>
      <c r="C466" s="47" t="s">
        <v>70</v>
      </c>
      <c r="D466" s="48" t="s">
        <v>73</v>
      </c>
      <c r="E466" s="48" t="s">
        <v>73</v>
      </c>
      <c r="F466" s="48" t="s">
        <v>73</v>
      </c>
      <c r="G466" s="165" t="s">
        <v>1013</v>
      </c>
      <c r="H466" s="141" t="s">
        <v>73</v>
      </c>
      <c r="I466" s="121"/>
      <c r="J466" s="65">
        <v>0.75</v>
      </c>
      <c r="K466" s="49">
        <v>65866.67</v>
      </c>
      <c r="L466" s="49">
        <f>K466*J466</f>
        <v>49400.002500000002</v>
      </c>
      <c r="M466" s="49">
        <f>K466-L466</f>
        <v>16466.667499999996</v>
      </c>
      <c r="N466" s="233">
        <f>SUM(N467:N469)</f>
        <v>0</v>
      </c>
      <c r="O466" s="233">
        <f t="shared" ref="O466:W466" si="53">SUM(O467:O469)</f>
        <v>14867</v>
      </c>
      <c r="P466" s="233">
        <f t="shared" si="53"/>
        <v>29000</v>
      </c>
      <c r="Q466" s="233">
        <f t="shared" si="53"/>
        <v>22000</v>
      </c>
      <c r="R466" s="233">
        <f t="shared" si="53"/>
        <v>0</v>
      </c>
      <c r="S466" s="233">
        <f t="shared" si="53"/>
        <v>0</v>
      </c>
      <c r="T466" s="233">
        <f t="shared" si="53"/>
        <v>0</v>
      </c>
      <c r="U466" s="233">
        <f t="shared" si="53"/>
        <v>0</v>
      </c>
      <c r="V466" s="233">
        <f t="shared" si="53"/>
        <v>0</v>
      </c>
      <c r="W466" s="233">
        <f t="shared" si="53"/>
        <v>0</v>
      </c>
      <c r="X466" s="48"/>
      <c r="Y466" s="212"/>
      <c r="AA466" s="257"/>
    </row>
    <row r="467" spans="1:27" ht="51" outlineLevel="3" x14ac:dyDescent="0.2">
      <c r="A467" s="1" t="s">
        <v>1118</v>
      </c>
      <c r="B467" s="93" t="s">
        <v>1014</v>
      </c>
      <c r="C467" s="14" t="s">
        <v>71</v>
      </c>
      <c r="D467" s="15" t="s">
        <v>73</v>
      </c>
      <c r="E467" s="15" t="s">
        <v>73</v>
      </c>
      <c r="F467" s="15" t="s">
        <v>73</v>
      </c>
      <c r="G467" s="148" t="s">
        <v>73</v>
      </c>
      <c r="H467" s="127" t="s">
        <v>73</v>
      </c>
      <c r="I467" s="89"/>
      <c r="J467" s="59"/>
      <c r="K467" s="226">
        <f>SUM(K468:K469)</f>
        <v>65867</v>
      </c>
      <c r="L467" s="226">
        <f>SUM(L468:L469)</f>
        <v>49400.25</v>
      </c>
      <c r="M467" s="226">
        <f>SUM(M468:M469)</f>
        <v>16466.75</v>
      </c>
      <c r="O467" s="35" t="s">
        <v>326</v>
      </c>
      <c r="P467" s="34" t="s">
        <v>327</v>
      </c>
      <c r="Q467" s="34" t="s">
        <v>327</v>
      </c>
      <c r="R467" s="35" t="s">
        <v>328</v>
      </c>
    </row>
    <row r="468" spans="1:27" s="269" customFormat="1" ht="127.5" outlineLevel="4" x14ac:dyDescent="0.2">
      <c r="A468" s="260" t="s">
        <v>1119</v>
      </c>
      <c r="B468" s="269" t="s">
        <v>1230</v>
      </c>
      <c r="C468" s="260" t="s">
        <v>72</v>
      </c>
      <c r="D468" s="267" t="s">
        <v>296</v>
      </c>
      <c r="E468" s="261" t="s">
        <v>132</v>
      </c>
      <c r="F468" s="261" t="s">
        <v>73</v>
      </c>
      <c r="G468" s="262" t="s">
        <v>271</v>
      </c>
      <c r="H468" s="263" t="s">
        <v>1616</v>
      </c>
      <c r="I468" s="270" t="s">
        <v>1617</v>
      </c>
      <c r="J468" s="271">
        <v>0.75</v>
      </c>
      <c r="K468" s="266">
        <f>SUM(N468:W468)</f>
        <v>65867</v>
      </c>
      <c r="L468" s="266">
        <f>K468*J468</f>
        <v>49400.25</v>
      </c>
      <c r="M468" s="266">
        <f>K468-L468</f>
        <v>16466.75</v>
      </c>
      <c r="N468" s="266"/>
      <c r="O468" s="266">
        <v>14867</v>
      </c>
      <c r="P468" s="266">
        <v>29000</v>
      </c>
      <c r="Q468" s="266">
        <v>22000</v>
      </c>
      <c r="R468" s="266"/>
      <c r="S468" s="266"/>
      <c r="T468" s="266"/>
      <c r="U468" s="266"/>
      <c r="V468" s="266"/>
      <c r="W468" s="266"/>
      <c r="X468" s="267"/>
      <c r="Y468" s="268"/>
    </row>
    <row r="469" spans="1:27" s="269" customFormat="1" outlineLevel="4" x14ac:dyDescent="0.2">
      <c r="A469" s="269" t="s">
        <v>1120</v>
      </c>
      <c r="C469" s="260" t="s">
        <v>72</v>
      </c>
      <c r="D469" s="267"/>
      <c r="E469" s="261"/>
      <c r="F469" s="261"/>
      <c r="G469" s="262"/>
      <c r="H469" s="263"/>
      <c r="I469" s="270"/>
      <c r="J469" s="271"/>
      <c r="K469" s="266"/>
      <c r="L469" s="266"/>
      <c r="M469" s="266"/>
      <c r="N469" s="266"/>
      <c r="O469" s="266"/>
      <c r="P469" s="266"/>
      <c r="Q469" s="266"/>
      <c r="R469" s="266"/>
      <c r="S469" s="266"/>
      <c r="T469" s="266"/>
      <c r="U469" s="266"/>
      <c r="V469" s="266"/>
      <c r="W469" s="266"/>
      <c r="X469" s="267"/>
      <c r="Y469" s="268"/>
    </row>
    <row r="470" spans="1:27" s="47" customFormat="1" ht="89.25" outlineLevel="2" x14ac:dyDescent="0.2">
      <c r="A470" s="47" t="s">
        <v>1121</v>
      </c>
      <c r="B470" s="47" t="s">
        <v>441</v>
      </c>
      <c r="C470" s="47" t="s">
        <v>70</v>
      </c>
      <c r="D470" s="48" t="s">
        <v>73</v>
      </c>
      <c r="E470" s="48" t="s">
        <v>73</v>
      </c>
      <c r="F470" s="48" t="s">
        <v>73</v>
      </c>
      <c r="G470" s="165" t="s">
        <v>1015</v>
      </c>
      <c r="H470" s="141" t="s">
        <v>73</v>
      </c>
      <c r="I470" s="121"/>
      <c r="J470" s="65">
        <v>0.75</v>
      </c>
      <c r="K470" s="49">
        <v>434826.67</v>
      </c>
      <c r="L470" s="49">
        <f>K470*J470</f>
        <v>326120.0025</v>
      </c>
      <c r="M470" s="49">
        <f>K470-L470</f>
        <v>108706.66749999998</v>
      </c>
      <c r="N470" s="233">
        <f>SUM(N471:N489)</f>
        <v>0</v>
      </c>
      <c r="O470" s="233">
        <f t="shared" ref="O470:W470" si="54">SUM(O471:O489)</f>
        <v>86639.6</v>
      </c>
      <c r="P470" s="233">
        <f t="shared" si="54"/>
        <v>167931</v>
      </c>
      <c r="Q470" s="233">
        <f t="shared" si="54"/>
        <v>28249.4</v>
      </c>
      <c r="R470" s="233">
        <f t="shared" si="54"/>
        <v>25000</v>
      </c>
      <c r="S470" s="233">
        <f t="shared" si="54"/>
        <v>0</v>
      </c>
      <c r="T470" s="233">
        <f t="shared" si="54"/>
        <v>0</v>
      </c>
      <c r="U470" s="233">
        <f t="shared" si="54"/>
        <v>0</v>
      </c>
      <c r="V470" s="233">
        <f t="shared" si="54"/>
        <v>0</v>
      </c>
      <c r="W470" s="233">
        <f t="shared" si="54"/>
        <v>0</v>
      </c>
      <c r="X470" s="48"/>
      <c r="Y470" s="212"/>
      <c r="AA470" s="257"/>
    </row>
    <row r="471" spans="1:27" s="14" customFormat="1" ht="25.5" outlineLevel="3" x14ac:dyDescent="0.2">
      <c r="A471" s="14" t="s">
        <v>1122</v>
      </c>
      <c r="B471" s="95" t="s">
        <v>1016</v>
      </c>
      <c r="C471" s="14" t="s">
        <v>71</v>
      </c>
      <c r="D471" s="15" t="s">
        <v>73</v>
      </c>
      <c r="E471" s="15" t="s">
        <v>73</v>
      </c>
      <c r="F471" s="15" t="s">
        <v>73</v>
      </c>
      <c r="G471" s="148" t="s">
        <v>73</v>
      </c>
      <c r="H471" s="127" t="s">
        <v>73</v>
      </c>
      <c r="I471" s="89"/>
      <c r="J471" s="59"/>
      <c r="K471" s="230">
        <f>SUM(K472:K489)</f>
        <v>307820</v>
      </c>
      <c r="L471" s="230">
        <f>SUM(L472:L489)</f>
        <v>230865</v>
      </c>
      <c r="M471" s="230">
        <f>SUM(M472:M489)</f>
        <v>76955</v>
      </c>
      <c r="N471" s="35"/>
      <c r="O471" s="35" t="s">
        <v>326</v>
      </c>
      <c r="P471" s="34" t="s">
        <v>327</v>
      </c>
      <c r="Q471" s="34" t="s">
        <v>327</v>
      </c>
      <c r="R471" s="35" t="s">
        <v>328</v>
      </c>
      <c r="S471" s="34"/>
      <c r="T471" s="34"/>
      <c r="U471" s="35"/>
      <c r="V471" s="35"/>
      <c r="W471" s="34"/>
      <c r="X471" s="15"/>
      <c r="Y471" s="148"/>
      <c r="AA471" s="194"/>
    </row>
    <row r="472" spans="1:27" s="260" customFormat="1" ht="280.5" outlineLevel="4" x14ac:dyDescent="0.2">
      <c r="A472" s="260" t="s">
        <v>1123</v>
      </c>
      <c r="B472" s="260" t="s">
        <v>1231</v>
      </c>
      <c r="C472" s="260" t="s">
        <v>72</v>
      </c>
      <c r="D472" s="261" t="s">
        <v>115</v>
      </c>
      <c r="E472" s="261" t="s">
        <v>132</v>
      </c>
      <c r="F472" s="261" t="s">
        <v>73</v>
      </c>
      <c r="G472" s="262" t="s">
        <v>295</v>
      </c>
      <c r="H472" s="263" t="s">
        <v>1197</v>
      </c>
      <c r="I472" s="311" t="s">
        <v>299</v>
      </c>
      <c r="J472" s="271">
        <v>0.75</v>
      </c>
      <c r="K472" s="266">
        <f>SUM(N472:W472)</f>
        <v>140000</v>
      </c>
      <c r="L472" s="266">
        <f>K472*J472</f>
        <v>105000</v>
      </c>
      <c r="M472" s="272">
        <f>K472-L472</f>
        <v>35000</v>
      </c>
      <c r="O472" s="272">
        <v>0</v>
      </c>
      <c r="P472" s="272">
        <v>140000</v>
      </c>
      <c r="Q472" s="272"/>
      <c r="R472" s="272"/>
      <c r="S472" s="272"/>
      <c r="T472" s="272"/>
      <c r="U472" s="272"/>
      <c r="V472" s="272"/>
      <c r="X472" s="261"/>
      <c r="Y472" s="273"/>
    </row>
    <row r="473" spans="1:27" s="260" customFormat="1" ht="25.5" outlineLevel="4" x14ac:dyDescent="0.2">
      <c r="A473" s="260" t="s">
        <v>1124</v>
      </c>
      <c r="B473" s="260" t="s">
        <v>1232</v>
      </c>
      <c r="C473" s="260" t="s">
        <v>72</v>
      </c>
      <c r="D473" s="261" t="s">
        <v>115</v>
      </c>
      <c r="E473" s="261" t="s">
        <v>132</v>
      </c>
      <c r="F473" s="261" t="s">
        <v>294</v>
      </c>
      <c r="G473" s="262"/>
      <c r="H473" s="263" t="s">
        <v>1197</v>
      </c>
      <c r="I473" s="311" t="s">
        <v>299</v>
      </c>
      <c r="J473" s="271"/>
      <c r="K473" s="266"/>
      <c r="L473" s="266"/>
      <c r="M473" s="272"/>
      <c r="N473" s="272"/>
      <c r="O473" s="272"/>
      <c r="P473" s="272"/>
      <c r="Q473" s="272"/>
      <c r="R473" s="272"/>
      <c r="S473" s="272"/>
      <c r="T473" s="272"/>
      <c r="U473" s="272"/>
      <c r="V473" s="272"/>
      <c r="X473" s="261"/>
      <c r="Y473" s="273"/>
    </row>
    <row r="474" spans="1:27" s="260" customFormat="1" outlineLevel="4" x14ac:dyDescent="0.2">
      <c r="A474" s="260" t="s">
        <v>1125</v>
      </c>
      <c r="C474" s="260" t="s">
        <v>72</v>
      </c>
      <c r="D474" s="261"/>
      <c r="E474" s="261"/>
      <c r="F474" s="261"/>
      <c r="G474" s="262"/>
      <c r="H474" s="263"/>
      <c r="I474" s="270"/>
      <c r="J474" s="271"/>
      <c r="K474" s="266"/>
      <c r="L474" s="266"/>
      <c r="M474" s="272"/>
      <c r="N474" s="272"/>
      <c r="O474" s="272"/>
      <c r="P474" s="272"/>
      <c r="Q474" s="272"/>
      <c r="R474" s="272"/>
      <c r="S474" s="272"/>
      <c r="T474" s="272"/>
      <c r="U474" s="272"/>
      <c r="V474" s="272"/>
      <c r="W474" s="272"/>
      <c r="X474" s="261"/>
      <c r="Y474" s="273"/>
    </row>
    <row r="475" spans="1:27" s="14" customFormat="1" ht="25.5" outlineLevel="3" x14ac:dyDescent="0.2">
      <c r="A475" s="14" t="s">
        <v>1126</v>
      </c>
      <c r="B475" s="95" t="s">
        <v>1017</v>
      </c>
      <c r="C475" s="14" t="s">
        <v>71</v>
      </c>
      <c r="D475" s="15" t="s">
        <v>73</v>
      </c>
      <c r="E475" s="15" t="s">
        <v>73</v>
      </c>
      <c r="F475" s="15" t="s">
        <v>73</v>
      </c>
      <c r="G475" s="148" t="s">
        <v>73</v>
      </c>
      <c r="H475" s="127"/>
      <c r="I475" s="89"/>
      <c r="J475" s="86"/>
      <c r="K475" s="83"/>
      <c r="L475" s="83"/>
      <c r="M475" s="87"/>
      <c r="N475" s="35"/>
      <c r="O475" s="35" t="s">
        <v>326</v>
      </c>
      <c r="P475" s="34" t="s">
        <v>327</v>
      </c>
      <c r="Q475" s="34" t="s">
        <v>327</v>
      </c>
      <c r="R475" s="35" t="s">
        <v>328</v>
      </c>
      <c r="S475" s="34"/>
      <c r="T475" s="34"/>
      <c r="U475" s="35"/>
      <c r="V475" s="35"/>
      <c r="W475" s="34"/>
      <c r="X475" s="15"/>
      <c r="Y475" s="148"/>
      <c r="AA475" s="194"/>
    </row>
    <row r="476" spans="1:27" s="260" customFormat="1" ht="140.25" outlineLevel="4" x14ac:dyDescent="0.2">
      <c r="A476" s="260" t="s">
        <v>1127</v>
      </c>
      <c r="B476" s="260" t="s">
        <v>1233</v>
      </c>
      <c r="C476" s="260" t="s">
        <v>72</v>
      </c>
      <c r="D476" s="261" t="s">
        <v>296</v>
      </c>
      <c r="E476" s="261" t="s">
        <v>132</v>
      </c>
      <c r="F476" s="261" t="s">
        <v>73</v>
      </c>
      <c r="G476" s="262" t="s">
        <v>14</v>
      </c>
      <c r="H476" s="263" t="s">
        <v>1198</v>
      </c>
      <c r="I476" s="311" t="s">
        <v>301</v>
      </c>
      <c r="J476" s="271">
        <v>0.75</v>
      </c>
      <c r="K476" s="266">
        <f t="shared" ref="K476:K482" si="55">SUM(N476:W476)</f>
        <v>66320</v>
      </c>
      <c r="L476" s="266">
        <f t="shared" ref="L476:L482" si="56">K476*J476</f>
        <v>49740</v>
      </c>
      <c r="M476" s="272">
        <f t="shared" ref="M476:M482" si="57">K476-L476</f>
        <v>16580</v>
      </c>
      <c r="O476" s="272">
        <v>66320</v>
      </c>
      <c r="P476" s="272"/>
      <c r="Q476" s="272"/>
      <c r="R476" s="272"/>
      <c r="S476" s="272"/>
      <c r="T476" s="272"/>
      <c r="U476" s="272"/>
      <c r="V476" s="272"/>
      <c r="X476" s="261"/>
      <c r="Y476" s="273"/>
    </row>
    <row r="477" spans="1:27" s="260" customFormat="1" outlineLevel="4" x14ac:dyDescent="0.2">
      <c r="A477" s="260" t="s">
        <v>1128</v>
      </c>
      <c r="C477" s="260" t="s">
        <v>72</v>
      </c>
      <c r="D477" s="261"/>
      <c r="E477" s="261"/>
      <c r="F477" s="261"/>
      <c r="G477" s="262"/>
      <c r="H477" s="263"/>
      <c r="I477" s="270"/>
      <c r="J477" s="271"/>
      <c r="K477" s="266"/>
      <c r="L477" s="266"/>
      <c r="M477" s="272"/>
      <c r="N477" s="272"/>
      <c r="O477" s="272"/>
      <c r="P477" s="272"/>
      <c r="Q477" s="272"/>
      <c r="R477" s="272"/>
      <c r="S477" s="272"/>
      <c r="T477" s="272"/>
      <c r="U477" s="272"/>
      <c r="V477" s="272"/>
      <c r="W477" s="272"/>
      <c r="X477" s="261"/>
      <c r="Y477" s="273"/>
    </row>
    <row r="478" spans="1:27" s="14" customFormat="1" ht="25.5" outlineLevel="3" x14ac:dyDescent="0.2">
      <c r="A478" s="14" t="s">
        <v>1129</v>
      </c>
      <c r="B478" s="95" t="s">
        <v>1018</v>
      </c>
      <c r="C478" s="14" t="s">
        <v>71</v>
      </c>
      <c r="D478" s="15" t="s">
        <v>73</v>
      </c>
      <c r="E478" s="15" t="s">
        <v>73</v>
      </c>
      <c r="F478" s="15" t="s">
        <v>73</v>
      </c>
      <c r="G478" s="148" t="s">
        <v>73</v>
      </c>
      <c r="H478" s="127" t="s">
        <v>73</v>
      </c>
      <c r="I478" s="89"/>
      <c r="J478" s="59"/>
      <c r="K478" s="83"/>
      <c r="L478" s="83"/>
      <c r="M478" s="87"/>
      <c r="N478" s="35"/>
      <c r="O478" s="34"/>
      <c r="P478" s="34"/>
      <c r="Q478" s="34"/>
      <c r="R478" s="34"/>
      <c r="S478" s="34"/>
      <c r="T478" s="34"/>
      <c r="U478" s="35"/>
      <c r="V478" s="35"/>
      <c r="W478" s="34"/>
      <c r="X478" s="15"/>
      <c r="Y478" s="148"/>
      <c r="AA478" s="194"/>
    </row>
    <row r="479" spans="1:27" s="260" customFormat="1" ht="127.5" outlineLevel="4" x14ac:dyDescent="0.2">
      <c r="A479" s="260" t="s">
        <v>1130</v>
      </c>
      <c r="B479" s="260" t="s">
        <v>1234</v>
      </c>
      <c r="C479" s="260" t="s">
        <v>72</v>
      </c>
      <c r="D479" s="261" t="s">
        <v>115</v>
      </c>
      <c r="E479" s="261" t="s">
        <v>132</v>
      </c>
      <c r="F479" s="261" t="s">
        <v>73</v>
      </c>
      <c r="G479" s="262" t="s">
        <v>297</v>
      </c>
      <c r="H479" s="263" t="s">
        <v>1199</v>
      </c>
      <c r="I479" s="311" t="s">
        <v>300</v>
      </c>
      <c r="J479" s="271">
        <v>0.75</v>
      </c>
      <c r="K479" s="266">
        <f t="shared" si="55"/>
        <v>50000</v>
      </c>
      <c r="L479" s="266">
        <f t="shared" si="56"/>
        <v>37500</v>
      </c>
      <c r="M479" s="272">
        <f t="shared" si="57"/>
        <v>12500</v>
      </c>
      <c r="N479" s="272"/>
      <c r="P479" s="272">
        <v>5000</v>
      </c>
      <c r="Q479" s="272">
        <v>20000</v>
      </c>
      <c r="R479" s="272">
        <v>25000</v>
      </c>
      <c r="S479" s="272"/>
      <c r="T479" s="272"/>
      <c r="U479" s="272"/>
      <c r="V479" s="272"/>
      <c r="X479" s="261"/>
      <c r="Y479" s="273"/>
    </row>
    <row r="480" spans="1:27" s="260" customFormat="1" outlineLevel="4" x14ac:dyDescent="0.2">
      <c r="A480" s="260" t="s">
        <v>1131</v>
      </c>
      <c r="C480" s="260" t="s">
        <v>72</v>
      </c>
      <c r="D480" s="261"/>
      <c r="E480" s="261"/>
      <c r="F480" s="261"/>
      <c r="G480" s="262"/>
      <c r="I480" s="270"/>
      <c r="J480" s="271"/>
      <c r="K480" s="266"/>
      <c r="L480" s="266"/>
      <c r="M480" s="272"/>
      <c r="N480" s="272"/>
      <c r="O480" s="272"/>
      <c r="P480" s="272"/>
      <c r="Q480" s="272"/>
      <c r="R480" s="272"/>
      <c r="S480" s="272"/>
      <c r="T480" s="272"/>
      <c r="U480" s="272"/>
      <c r="V480" s="272"/>
      <c r="W480" s="272"/>
      <c r="X480" s="261"/>
      <c r="Y480" s="273"/>
    </row>
    <row r="481" spans="1:27" s="14" customFormat="1" ht="38.25" outlineLevel="3" x14ac:dyDescent="0.2">
      <c r="A481" s="14" t="s">
        <v>1132</v>
      </c>
      <c r="B481" s="95" t="s">
        <v>1019</v>
      </c>
      <c r="C481" s="14" t="s">
        <v>71</v>
      </c>
      <c r="D481" s="15" t="s">
        <v>73</v>
      </c>
      <c r="E481" s="15" t="s">
        <v>73</v>
      </c>
      <c r="F481" s="15" t="s">
        <v>73</v>
      </c>
      <c r="G481" s="148" t="s">
        <v>73</v>
      </c>
      <c r="H481" s="127" t="s">
        <v>73</v>
      </c>
      <c r="I481" s="89"/>
      <c r="J481" s="59"/>
      <c r="K481" s="83"/>
      <c r="L481" s="83"/>
      <c r="M481" s="87"/>
      <c r="N481" s="35"/>
      <c r="O481" s="34"/>
      <c r="P481" s="34"/>
      <c r="Q481" s="34"/>
      <c r="R481" s="34"/>
      <c r="S481" s="34"/>
      <c r="T481" s="34"/>
      <c r="U481" s="35"/>
      <c r="V481" s="35"/>
      <c r="W481" s="34"/>
      <c r="X481" s="15"/>
      <c r="Y481" s="148"/>
      <c r="AA481" s="194"/>
    </row>
    <row r="482" spans="1:27" s="260" customFormat="1" ht="229.5" outlineLevel="4" x14ac:dyDescent="0.2">
      <c r="A482" s="260" t="s">
        <v>1133</v>
      </c>
      <c r="B482" s="260" t="s">
        <v>1235</v>
      </c>
      <c r="C482" s="260" t="s">
        <v>72</v>
      </c>
      <c r="D482" s="261" t="s">
        <v>115</v>
      </c>
      <c r="E482" s="261" t="s">
        <v>132</v>
      </c>
      <c r="F482" s="261" t="s">
        <v>73</v>
      </c>
      <c r="G482" s="262" t="s">
        <v>298</v>
      </c>
      <c r="H482" s="263" t="s">
        <v>1618</v>
      </c>
      <c r="I482" s="311" t="s">
        <v>1619</v>
      </c>
      <c r="J482" s="271">
        <v>0.75</v>
      </c>
      <c r="K482" s="272">
        <f t="shared" si="55"/>
        <v>51500</v>
      </c>
      <c r="L482" s="272">
        <f t="shared" si="56"/>
        <v>38625</v>
      </c>
      <c r="M482" s="272">
        <f t="shared" si="57"/>
        <v>12875</v>
      </c>
      <c r="O482" s="272">
        <v>20319.599999999999</v>
      </c>
      <c r="P482" s="272">
        <f>16985.4+5945.6</f>
        <v>22931</v>
      </c>
      <c r="Q482" s="272">
        <v>8249.4</v>
      </c>
      <c r="R482" s="272"/>
      <c r="S482" s="272"/>
      <c r="T482" s="272"/>
      <c r="U482" s="272"/>
      <c r="V482" s="272"/>
      <c r="X482" s="261"/>
      <c r="Y482" s="273"/>
    </row>
    <row r="483" spans="1:27" s="260" customFormat="1" outlineLevel="4" x14ac:dyDescent="0.2">
      <c r="A483" s="260" t="s">
        <v>1134</v>
      </c>
      <c r="C483" s="260" t="s">
        <v>72</v>
      </c>
      <c r="D483" s="261"/>
      <c r="E483" s="261"/>
      <c r="F483" s="261"/>
      <c r="G483" s="262"/>
      <c r="I483" s="270"/>
      <c r="J483" s="271"/>
      <c r="K483" s="272"/>
      <c r="L483" s="272"/>
      <c r="M483" s="272"/>
      <c r="N483" s="272"/>
      <c r="O483" s="272"/>
      <c r="P483" s="272"/>
      <c r="Q483" s="272"/>
      <c r="R483" s="272"/>
      <c r="S483" s="272"/>
      <c r="T483" s="272"/>
      <c r="U483" s="272"/>
      <c r="V483" s="272"/>
      <c r="W483" s="272"/>
      <c r="X483" s="261"/>
      <c r="Y483" s="273"/>
    </row>
    <row r="484" spans="1:27" s="14" customFormat="1" ht="25.5" outlineLevel="3" x14ac:dyDescent="0.2">
      <c r="A484" s="14" t="s">
        <v>1135</v>
      </c>
      <c r="B484" s="95" t="s">
        <v>1020</v>
      </c>
      <c r="C484" s="14" t="s">
        <v>71</v>
      </c>
      <c r="D484" s="15" t="s">
        <v>73</v>
      </c>
      <c r="E484" s="15" t="s">
        <v>73</v>
      </c>
      <c r="F484" s="15" t="s">
        <v>73</v>
      </c>
      <c r="G484" s="148" t="s">
        <v>73</v>
      </c>
      <c r="H484" s="127" t="s">
        <v>73</v>
      </c>
      <c r="I484" s="89"/>
      <c r="J484" s="59"/>
      <c r="K484" s="34"/>
      <c r="L484" s="34"/>
      <c r="M484" s="34"/>
      <c r="N484" s="35"/>
      <c r="O484" s="34"/>
      <c r="P484" s="35" t="s">
        <v>326</v>
      </c>
      <c r="Q484" s="34" t="s">
        <v>327</v>
      </c>
      <c r="R484" s="34" t="s">
        <v>327</v>
      </c>
      <c r="S484" s="34" t="s">
        <v>327</v>
      </c>
      <c r="T484" s="34" t="s">
        <v>327</v>
      </c>
      <c r="U484" s="34" t="s">
        <v>327</v>
      </c>
      <c r="V484" s="34" t="s">
        <v>327</v>
      </c>
      <c r="W484" s="35" t="s">
        <v>328</v>
      </c>
      <c r="X484" s="15"/>
      <c r="Y484" s="148"/>
      <c r="AA484" s="194"/>
    </row>
    <row r="485" spans="1:27" s="260" customFormat="1" outlineLevel="4" x14ac:dyDescent="0.2">
      <c r="A485" s="260" t="s">
        <v>1136</v>
      </c>
      <c r="C485" s="260" t="s">
        <v>72</v>
      </c>
      <c r="D485" s="261" t="s">
        <v>115</v>
      </c>
      <c r="E485" s="261"/>
      <c r="F485" s="261"/>
      <c r="G485" s="262"/>
      <c r="H485" s="263"/>
      <c r="I485" s="270"/>
      <c r="J485" s="271"/>
      <c r="K485" s="272"/>
      <c r="L485" s="272"/>
      <c r="M485" s="272"/>
      <c r="N485" s="272"/>
      <c r="O485" s="272"/>
      <c r="P485" s="272"/>
      <c r="Q485" s="272"/>
      <c r="R485" s="272"/>
      <c r="S485" s="272"/>
      <c r="T485" s="272"/>
      <c r="U485" s="272"/>
      <c r="V485" s="272"/>
      <c r="W485" s="272"/>
      <c r="X485" s="261"/>
      <c r="Y485" s="273"/>
    </row>
    <row r="486" spans="1:27" s="260" customFormat="1" outlineLevel="4" x14ac:dyDescent="0.2">
      <c r="A486" s="260" t="s">
        <v>1137</v>
      </c>
      <c r="C486" s="260" t="s">
        <v>72</v>
      </c>
      <c r="D486" s="261"/>
      <c r="E486" s="261"/>
      <c r="F486" s="261"/>
      <c r="G486" s="262"/>
      <c r="H486" s="263"/>
      <c r="I486" s="270"/>
      <c r="J486" s="271"/>
      <c r="K486" s="272"/>
      <c r="L486" s="272"/>
      <c r="M486" s="272"/>
      <c r="N486" s="272"/>
      <c r="O486" s="272"/>
      <c r="P486" s="272"/>
      <c r="Q486" s="272"/>
      <c r="R486" s="272"/>
      <c r="S486" s="272"/>
      <c r="T486" s="272"/>
      <c r="U486" s="272"/>
      <c r="V486" s="272"/>
      <c r="W486" s="272"/>
      <c r="X486" s="261"/>
      <c r="Y486" s="273"/>
    </row>
    <row r="487" spans="1:27" s="14" customFormat="1" ht="25.5" outlineLevel="3" x14ac:dyDescent="0.2">
      <c r="A487" s="14" t="s">
        <v>1138</v>
      </c>
      <c r="B487" s="95" t="s">
        <v>13</v>
      </c>
      <c r="C487" s="14" t="s">
        <v>71</v>
      </c>
      <c r="D487" s="15" t="s">
        <v>73</v>
      </c>
      <c r="E487" s="15" t="s">
        <v>73</v>
      </c>
      <c r="F487" s="15" t="s">
        <v>73</v>
      </c>
      <c r="G487" s="148" t="s">
        <v>73</v>
      </c>
      <c r="H487" s="127" t="s">
        <v>73</v>
      </c>
      <c r="I487" s="89"/>
      <c r="J487" s="59"/>
      <c r="K487" s="34"/>
      <c r="L487" s="34"/>
      <c r="M487" s="34"/>
      <c r="N487" s="35"/>
      <c r="O487" s="34"/>
      <c r="P487" s="34"/>
      <c r="Q487" s="34"/>
      <c r="R487" s="34"/>
      <c r="S487" s="34"/>
      <c r="T487" s="34"/>
      <c r="U487" s="35"/>
      <c r="V487" s="35"/>
      <c r="W487" s="34"/>
      <c r="X487" s="15"/>
      <c r="Y487" s="148"/>
      <c r="AA487" s="194"/>
    </row>
    <row r="488" spans="1:27" s="260" customFormat="1" outlineLevel="4" x14ac:dyDescent="0.2">
      <c r="A488" s="260" t="s">
        <v>1139</v>
      </c>
      <c r="C488" s="260" t="s">
        <v>72</v>
      </c>
      <c r="D488" s="261" t="s">
        <v>115</v>
      </c>
      <c r="E488" s="261"/>
      <c r="F488" s="261"/>
      <c r="G488" s="262"/>
      <c r="H488" s="263"/>
      <c r="I488" s="270"/>
      <c r="J488" s="271"/>
      <c r="K488" s="272"/>
      <c r="L488" s="272"/>
      <c r="M488" s="272"/>
      <c r="N488" s="272"/>
      <c r="O488" s="272"/>
      <c r="P488" s="272"/>
      <c r="Q488" s="272"/>
      <c r="R488" s="272"/>
      <c r="S488" s="272"/>
      <c r="T488" s="272"/>
      <c r="U488" s="272"/>
      <c r="V488" s="272"/>
      <c r="W488" s="272"/>
      <c r="X488" s="261"/>
      <c r="Y488" s="273"/>
    </row>
    <row r="489" spans="1:27" s="260" customFormat="1" outlineLevel="4" x14ac:dyDescent="0.2">
      <c r="A489" s="260" t="s">
        <v>1140</v>
      </c>
      <c r="C489" s="260" t="s">
        <v>72</v>
      </c>
      <c r="D489" s="261"/>
      <c r="E489" s="261"/>
      <c r="F489" s="261"/>
      <c r="G489" s="262"/>
      <c r="H489" s="263"/>
      <c r="I489" s="270"/>
      <c r="J489" s="271"/>
      <c r="K489" s="272"/>
      <c r="L489" s="272"/>
      <c r="M489" s="272"/>
      <c r="N489" s="272"/>
      <c r="O489" s="272"/>
      <c r="P489" s="272"/>
      <c r="Q489" s="272"/>
      <c r="R489" s="272"/>
      <c r="S489" s="272"/>
      <c r="T489" s="272"/>
      <c r="U489" s="272"/>
      <c r="V489" s="272"/>
      <c r="W489" s="272"/>
      <c r="X489" s="261"/>
      <c r="Y489" s="273"/>
    </row>
    <row r="490" spans="1:27" s="47" customFormat="1" ht="76.5" outlineLevel="2" x14ac:dyDescent="0.2">
      <c r="A490" s="47" t="s">
        <v>1141</v>
      </c>
      <c r="B490" s="47" t="s">
        <v>442</v>
      </c>
      <c r="C490" s="47" t="s">
        <v>70</v>
      </c>
      <c r="D490" s="48" t="s">
        <v>73</v>
      </c>
      <c r="E490" s="48" t="s">
        <v>73</v>
      </c>
      <c r="F490" s="48" t="s">
        <v>73</v>
      </c>
      <c r="G490" s="165" t="s">
        <v>1021</v>
      </c>
      <c r="H490" s="141" t="s">
        <v>73</v>
      </c>
      <c r="I490" s="121"/>
      <c r="J490" s="65">
        <v>0.75</v>
      </c>
      <c r="K490" s="49">
        <v>230573.33</v>
      </c>
      <c r="L490" s="49">
        <f>K490*J490</f>
        <v>172929.9975</v>
      </c>
      <c r="M490" s="49">
        <f>K490-L490</f>
        <v>57643.33249999999</v>
      </c>
      <c r="N490" s="233">
        <f>SUM(N491:N497)</f>
        <v>0</v>
      </c>
      <c r="O490" s="233">
        <f t="shared" ref="O490:W490" si="58">SUM(O491:O497)</f>
        <v>65600</v>
      </c>
      <c r="P490" s="233">
        <f t="shared" si="58"/>
        <v>121156</v>
      </c>
      <c r="Q490" s="233">
        <f t="shared" si="58"/>
        <v>55000</v>
      </c>
      <c r="R490" s="233">
        <f t="shared" si="58"/>
        <v>0</v>
      </c>
      <c r="S490" s="233">
        <f t="shared" si="58"/>
        <v>0</v>
      </c>
      <c r="T490" s="233">
        <f t="shared" si="58"/>
        <v>0</v>
      </c>
      <c r="U490" s="233">
        <f t="shared" si="58"/>
        <v>0</v>
      </c>
      <c r="V490" s="233">
        <f t="shared" si="58"/>
        <v>0</v>
      </c>
      <c r="W490" s="233">
        <f t="shared" si="58"/>
        <v>0</v>
      </c>
      <c r="X490" s="48"/>
      <c r="Y490" s="212"/>
      <c r="AA490" s="257"/>
    </row>
    <row r="491" spans="1:27" ht="51" outlineLevel="3" x14ac:dyDescent="0.2">
      <c r="A491" s="1" t="s">
        <v>1142</v>
      </c>
      <c r="B491" s="93" t="s">
        <v>1025</v>
      </c>
      <c r="C491" s="14" t="s">
        <v>71</v>
      </c>
      <c r="D491" s="15" t="s">
        <v>73</v>
      </c>
      <c r="E491" s="15" t="s">
        <v>73</v>
      </c>
      <c r="F491" s="15" t="s">
        <v>73</v>
      </c>
      <c r="G491" s="148" t="s">
        <v>73</v>
      </c>
      <c r="H491" s="127" t="s">
        <v>73</v>
      </c>
      <c r="I491" s="89"/>
      <c r="J491" s="59"/>
      <c r="K491" s="226">
        <f>SUM(K492:K497)</f>
        <v>241756</v>
      </c>
      <c r="L491" s="226">
        <f>SUM(L492:L497)</f>
        <v>181317</v>
      </c>
      <c r="M491" s="226">
        <f>SUM(M492:M497)</f>
        <v>60439</v>
      </c>
      <c r="Q491" s="35" t="s">
        <v>326</v>
      </c>
      <c r="R491" s="34" t="s">
        <v>327</v>
      </c>
      <c r="S491" s="34" t="s">
        <v>327</v>
      </c>
      <c r="T491" s="34" t="s">
        <v>327</v>
      </c>
      <c r="U491" s="34" t="s">
        <v>327</v>
      </c>
      <c r="V491" s="34" t="s">
        <v>327</v>
      </c>
      <c r="W491" s="35" t="s">
        <v>328</v>
      </c>
    </row>
    <row r="492" spans="1:27" s="260" customFormat="1" ht="140.25" outlineLevel="4" x14ac:dyDescent="0.2">
      <c r="A492" s="260" t="s">
        <v>1143</v>
      </c>
      <c r="B492" s="260" t="s">
        <v>1236</v>
      </c>
      <c r="C492" s="260" t="s">
        <v>72</v>
      </c>
      <c r="D492" s="261" t="s">
        <v>115</v>
      </c>
      <c r="E492" s="261" t="s">
        <v>132</v>
      </c>
      <c r="F492" s="261" t="s">
        <v>73</v>
      </c>
      <c r="G492" s="262" t="s">
        <v>984</v>
      </c>
      <c r="H492" s="260" t="s">
        <v>323</v>
      </c>
      <c r="I492" s="260" t="s">
        <v>324</v>
      </c>
      <c r="J492" s="271">
        <v>0.75</v>
      </c>
      <c r="K492" s="272">
        <f>SUM(N492:W492)</f>
        <v>65600</v>
      </c>
      <c r="L492" s="272">
        <f>K492*J492</f>
        <v>49200</v>
      </c>
      <c r="M492" s="272">
        <f>K492-L492</f>
        <v>16400</v>
      </c>
      <c r="O492" s="272">
        <v>65600</v>
      </c>
      <c r="P492" s="272"/>
      <c r="Q492" s="272"/>
      <c r="R492" s="272"/>
      <c r="S492" s="272"/>
      <c r="T492" s="272"/>
      <c r="U492" s="272"/>
      <c r="V492" s="272"/>
      <c r="X492" s="261"/>
      <c r="Y492" s="273"/>
    </row>
    <row r="493" spans="1:27" s="269" customFormat="1" ht="191.25" outlineLevel="4" x14ac:dyDescent="0.2">
      <c r="A493" s="260" t="s">
        <v>1144</v>
      </c>
      <c r="B493" s="269" t="s">
        <v>1237</v>
      </c>
      <c r="C493" s="260" t="s">
        <v>72</v>
      </c>
      <c r="D493" s="261" t="s">
        <v>115</v>
      </c>
      <c r="E493" s="261" t="s">
        <v>132</v>
      </c>
      <c r="F493" s="261" t="s">
        <v>294</v>
      </c>
      <c r="G493" s="269" t="s">
        <v>1238</v>
      </c>
      <c r="H493" s="269" t="s">
        <v>1198</v>
      </c>
      <c r="I493" s="269" t="s">
        <v>301</v>
      </c>
      <c r="J493" s="271">
        <v>0.75</v>
      </c>
      <c r="K493" s="272">
        <f>SUM(N493:W493)</f>
        <v>120000</v>
      </c>
      <c r="L493" s="272">
        <f>K493*J493</f>
        <v>90000</v>
      </c>
      <c r="M493" s="272">
        <f>K493-L493</f>
        <v>30000</v>
      </c>
      <c r="N493" s="266"/>
      <c r="O493" s="266"/>
      <c r="P493" s="266">
        <v>65000</v>
      </c>
      <c r="Q493" s="266">
        <v>55000</v>
      </c>
      <c r="R493" s="266"/>
      <c r="S493" s="266"/>
      <c r="T493" s="266"/>
      <c r="U493" s="266"/>
      <c r="V493" s="266"/>
      <c r="X493" s="267"/>
      <c r="Y493" s="268"/>
    </row>
    <row r="494" spans="1:27" s="269" customFormat="1" outlineLevel="4" x14ac:dyDescent="0.2">
      <c r="A494" s="269" t="s">
        <v>1145</v>
      </c>
      <c r="C494" s="260" t="s">
        <v>72</v>
      </c>
      <c r="D494" s="261"/>
      <c r="E494" s="261"/>
      <c r="F494" s="261"/>
      <c r="G494" s="262"/>
      <c r="H494" s="263"/>
      <c r="I494" s="270"/>
      <c r="J494" s="271"/>
      <c r="K494" s="272"/>
      <c r="L494" s="272"/>
      <c r="M494" s="272"/>
      <c r="N494" s="266"/>
      <c r="O494" s="266"/>
      <c r="P494" s="266"/>
      <c r="Q494" s="266"/>
      <c r="R494" s="266"/>
      <c r="S494" s="266"/>
      <c r="T494" s="266"/>
      <c r="U494" s="266"/>
      <c r="V494" s="266"/>
      <c r="W494" s="266"/>
      <c r="X494" s="267"/>
      <c r="Y494" s="268"/>
    </row>
    <row r="495" spans="1:27" ht="38.25" outlineLevel="3" x14ac:dyDescent="0.2">
      <c r="A495" s="1" t="s">
        <v>1146</v>
      </c>
      <c r="B495" s="93" t="s">
        <v>1027</v>
      </c>
      <c r="C495" s="14" t="s">
        <v>71</v>
      </c>
      <c r="D495" s="15" t="s">
        <v>73</v>
      </c>
      <c r="E495" s="15" t="s">
        <v>73</v>
      </c>
      <c r="F495" s="15" t="s">
        <v>73</v>
      </c>
      <c r="G495" s="148" t="s">
        <v>73</v>
      </c>
      <c r="H495" s="127" t="s">
        <v>73</v>
      </c>
      <c r="I495" s="89"/>
      <c r="J495" s="59"/>
      <c r="K495" s="87"/>
      <c r="L495" s="87"/>
      <c r="M495" s="87"/>
      <c r="P495" s="35" t="s">
        <v>326</v>
      </c>
      <c r="Q495" s="34" t="s">
        <v>327</v>
      </c>
      <c r="R495" s="34" t="s">
        <v>327</v>
      </c>
      <c r="S495" s="34" t="s">
        <v>327</v>
      </c>
      <c r="T495" s="34" t="s">
        <v>327</v>
      </c>
      <c r="U495" s="34" t="s">
        <v>327</v>
      </c>
      <c r="V495" s="34" t="s">
        <v>327</v>
      </c>
      <c r="W495" s="35" t="s">
        <v>328</v>
      </c>
    </row>
    <row r="496" spans="1:27" s="312" customFormat="1" ht="63.75" outlineLevel="4" x14ac:dyDescent="0.2">
      <c r="A496" s="260" t="s">
        <v>1147</v>
      </c>
      <c r="B496" s="260" t="s">
        <v>1239</v>
      </c>
      <c r="C496" s="260" t="s">
        <v>72</v>
      </c>
      <c r="D496" s="261" t="s">
        <v>296</v>
      </c>
      <c r="E496" s="261" t="s">
        <v>132</v>
      </c>
      <c r="F496" s="261" t="s">
        <v>1240</v>
      </c>
      <c r="G496" s="262" t="s">
        <v>1241</v>
      </c>
      <c r="H496" s="263" t="s">
        <v>1198</v>
      </c>
      <c r="I496" s="260" t="s">
        <v>301</v>
      </c>
      <c r="J496" s="271">
        <v>0.75</v>
      </c>
      <c r="K496" s="272">
        <f>SUM(N496:W496)</f>
        <v>56156</v>
      </c>
      <c r="L496" s="272">
        <f>K496*J496</f>
        <v>42117</v>
      </c>
      <c r="M496" s="272">
        <f>K496-L496</f>
        <v>14039</v>
      </c>
      <c r="N496" s="272"/>
      <c r="O496" s="272"/>
      <c r="P496" s="272">
        <v>56156</v>
      </c>
      <c r="Q496" s="272"/>
      <c r="R496" s="272"/>
      <c r="S496" s="272"/>
      <c r="T496" s="272"/>
      <c r="U496" s="272"/>
      <c r="V496" s="272"/>
      <c r="W496" s="272"/>
      <c r="X496" s="261"/>
      <c r="Y496" s="273"/>
      <c r="Z496" s="260"/>
    </row>
    <row r="497" spans="1:27" s="269" customFormat="1" outlineLevel="4" x14ac:dyDescent="0.2">
      <c r="A497" s="269" t="s">
        <v>1148</v>
      </c>
      <c r="C497" s="260" t="s">
        <v>72</v>
      </c>
      <c r="D497" s="261"/>
      <c r="E497" s="261"/>
      <c r="F497" s="261"/>
      <c r="G497" s="262"/>
      <c r="H497" s="263"/>
      <c r="I497" s="270"/>
      <c r="J497" s="271"/>
      <c r="K497" s="266"/>
      <c r="L497" s="266"/>
      <c r="M497" s="266"/>
      <c r="N497" s="266"/>
      <c r="O497" s="266"/>
      <c r="P497" s="266"/>
      <c r="Q497" s="266"/>
      <c r="R497" s="266"/>
      <c r="S497" s="266"/>
      <c r="T497" s="266"/>
      <c r="U497" s="266"/>
      <c r="V497" s="266"/>
      <c r="W497" s="266"/>
      <c r="X497" s="267"/>
      <c r="Y497" s="268"/>
    </row>
    <row r="498" spans="1:27" s="47" customFormat="1" ht="114.75" outlineLevel="2" x14ac:dyDescent="0.2">
      <c r="A498" s="47" t="s">
        <v>1149</v>
      </c>
      <c r="B498" s="47" t="s">
        <v>443</v>
      </c>
      <c r="C498" s="47" t="s">
        <v>70</v>
      </c>
      <c r="D498" s="48" t="s">
        <v>73</v>
      </c>
      <c r="E498" s="48" t="s">
        <v>73</v>
      </c>
      <c r="F498" s="48" t="s">
        <v>73</v>
      </c>
      <c r="G498" s="165" t="s">
        <v>1022</v>
      </c>
      <c r="H498" s="141" t="s">
        <v>73</v>
      </c>
      <c r="I498" s="121"/>
      <c r="J498" s="65">
        <v>0.75</v>
      </c>
      <c r="K498" s="49">
        <v>164693.32999999999</v>
      </c>
      <c r="L498" s="49">
        <f>K498*J498</f>
        <v>123519.9975</v>
      </c>
      <c r="M498" s="49">
        <f>K498-L498</f>
        <v>41173.33249999999</v>
      </c>
      <c r="N498" s="233">
        <f>SUM(N499:N510)</f>
        <v>0</v>
      </c>
      <c r="O498" s="233">
        <f t="shared" ref="O498:W498" si="59">SUM(O499:O510)</f>
        <v>0</v>
      </c>
      <c r="P498" s="233">
        <f t="shared" si="59"/>
        <v>25000</v>
      </c>
      <c r="Q498" s="233">
        <f t="shared" si="59"/>
        <v>30000</v>
      </c>
      <c r="R498" s="233">
        <f t="shared" si="59"/>
        <v>15000</v>
      </c>
      <c r="S498" s="233">
        <f t="shared" si="59"/>
        <v>0</v>
      </c>
      <c r="T498" s="233">
        <f t="shared" si="59"/>
        <v>0</v>
      </c>
      <c r="U498" s="233">
        <f t="shared" si="59"/>
        <v>0</v>
      </c>
      <c r="V498" s="233">
        <f t="shared" si="59"/>
        <v>0</v>
      </c>
      <c r="W498" s="233">
        <f t="shared" si="59"/>
        <v>0</v>
      </c>
      <c r="X498" s="48"/>
      <c r="Y498" s="212"/>
      <c r="AA498" s="257"/>
    </row>
    <row r="499" spans="1:27" s="14" customFormat="1" ht="25.5" outlineLevel="3" x14ac:dyDescent="0.2">
      <c r="A499" s="14" t="s">
        <v>1150</v>
      </c>
      <c r="B499" s="95" t="s">
        <v>1023</v>
      </c>
      <c r="C499" s="14" t="s">
        <v>71</v>
      </c>
      <c r="D499" s="15" t="s">
        <v>73</v>
      </c>
      <c r="E499" s="15" t="s">
        <v>73</v>
      </c>
      <c r="F499" s="15" t="s">
        <v>73</v>
      </c>
      <c r="G499" s="148" t="s">
        <v>73</v>
      </c>
      <c r="H499" s="127" t="s">
        <v>73</v>
      </c>
      <c r="I499" s="89"/>
      <c r="J499" s="59"/>
      <c r="K499" s="230">
        <f>SUM(K500:K510)</f>
        <v>70000</v>
      </c>
      <c r="L499" s="230">
        <f>SUM(L500:L510)</f>
        <v>52500</v>
      </c>
      <c r="M499" s="230">
        <f>SUM(M500:M510)</f>
        <v>17500</v>
      </c>
      <c r="N499" s="35"/>
      <c r="O499" s="34"/>
      <c r="P499" s="35" t="s">
        <v>326</v>
      </c>
      <c r="Q499" s="34" t="s">
        <v>327</v>
      </c>
      <c r="R499" s="34" t="s">
        <v>327</v>
      </c>
      <c r="S499" s="34" t="s">
        <v>327</v>
      </c>
      <c r="T499" s="34" t="s">
        <v>327</v>
      </c>
      <c r="U499" s="34" t="s">
        <v>327</v>
      </c>
      <c r="V499" s="34" t="s">
        <v>327</v>
      </c>
      <c r="W499" s="35" t="s">
        <v>328</v>
      </c>
      <c r="X499" s="15"/>
      <c r="Y499" s="148"/>
      <c r="AA499" s="194"/>
    </row>
    <row r="500" spans="1:27" s="260" customFormat="1" outlineLevel="4" x14ac:dyDescent="0.2">
      <c r="A500" s="260" t="s">
        <v>1151</v>
      </c>
      <c r="C500" s="260" t="s">
        <v>72</v>
      </c>
      <c r="D500" s="261" t="s">
        <v>115</v>
      </c>
      <c r="E500" s="261"/>
      <c r="F500" s="261"/>
      <c r="G500" s="262"/>
      <c r="H500" s="263"/>
      <c r="I500" s="270"/>
      <c r="J500" s="271"/>
      <c r="K500" s="272"/>
      <c r="L500" s="272"/>
      <c r="M500" s="272"/>
      <c r="N500" s="272"/>
      <c r="O500" s="272"/>
      <c r="P500" s="272"/>
      <c r="Q500" s="272"/>
      <c r="R500" s="272"/>
      <c r="S500" s="272"/>
      <c r="T500" s="272"/>
      <c r="U500" s="272"/>
      <c r="V500" s="272"/>
      <c r="W500" s="272"/>
      <c r="X500" s="261"/>
      <c r="Y500" s="273"/>
    </row>
    <row r="501" spans="1:27" s="260" customFormat="1" outlineLevel="4" x14ac:dyDescent="0.2">
      <c r="A501" s="260" t="s">
        <v>1152</v>
      </c>
      <c r="C501" s="260" t="s">
        <v>72</v>
      </c>
      <c r="D501" s="261"/>
      <c r="E501" s="261"/>
      <c r="F501" s="261"/>
      <c r="G501" s="262"/>
      <c r="H501" s="263"/>
      <c r="I501" s="270"/>
      <c r="J501" s="271"/>
      <c r="K501" s="272"/>
      <c r="L501" s="272"/>
      <c r="M501" s="272"/>
      <c r="N501" s="272"/>
      <c r="O501" s="272"/>
      <c r="P501" s="272"/>
      <c r="Q501" s="272"/>
      <c r="R501" s="272"/>
      <c r="S501" s="272"/>
      <c r="T501" s="272"/>
      <c r="U501" s="272"/>
      <c r="V501" s="272"/>
      <c r="W501" s="272"/>
      <c r="X501" s="261"/>
      <c r="Y501" s="273"/>
    </row>
    <row r="502" spans="1:27" s="14" customFormat="1" ht="25.5" outlineLevel="3" x14ac:dyDescent="0.2">
      <c r="A502" s="14" t="s">
        <v>1153</v>
      </c>
      <c r="B502" s="95" t="s">
        <v>1028</v>
      </c>
      <c r="C502" s="14" t="s">
        <v>71</v>
      </c>
      <c r="D502" s="15" t="s">
        <v>73</v>
      </c>
      <c r="E502" s="15" t="s">
        <v>73</v>
      </c>
      <c r="F502" s="15" t="s">
        <v>73</v>
      </c>
      <c r="G502" s="148" t="s">
        <v>73</v>
      </c>
      <c r="H502" s="127" t="s">
        <v>73</v>
      </c>
      <c r="I502" s="89"/>
      <c r="J502" s="59"/>
      <c r="K502" s="34"/>
      <c r="L502" s="34"/>
      <c r="M502" s="34"/>
      <c r="N502" s="35"/>
      <c r="O502" s="34"/>
      <c r="P502" s="35" t="s">
        <v>326</v>
      </c>
      <c r="Q502" s="34" t="s">
        <v>327</v>
      </c>
      <c r="R502" s="34" t="s">
        <v>327</v>
      </c>
      <c r="S502" s="34" t="s">
        <v>327</v>
      </c>
      <c r="T502" s="35" t="s">
        <v>328</v>
      </c>
      <c r="U502" s="35"/>
      <c r="V502" s="35"/>
      <c r="W502" s="34"/>
      <c r="X502" s="15"/>
      <c r="Y502" s="148"/>
      <c r="AA502" s="194"/>
    </row>
    <row r="503" spans="1:27" s="260" customFormat="1" ht="204" outlineLevel="4" x14ac:dyDescent="0.2">
      <c r="A503" s="260" t="s">
        <v>1154</v>
      </c>
      <c r="B503" s="260" t="s">
        <v>1242</v>
      </c>
      <c r="C503" s="260" t="s">
        <v>72</v>
      </c>
      <c r="D503" s="261" t="s">
        <v>115</v>
      </c>
      <c r="E503" s="261" t="s">
        <v>132</v>
      </c>
      <c r="F503" s="261" t="s">
        <v>73</v>
      </c>
      <c r="G503" s="313" t="s">
        <v>1243</v>
      </c>
      <c r="H503" s="263" t="s">
        <v>1620</v>
      </c>
      <c r="I503" s="270" t="s">
        <v>1621</v>
      </c>
      <c r="J503" s="271">
        <v>0.75</v>
      </c>
      <c r="K503" s="272">
        <f>SUM(N503:W503)</f>
        <v>70000</v>
      </c>
      <c r="L503" s="272">
        <f>K503*J503</f>
        <v>52500</v>
      </c>
      <c r="M503" s="272">
        <f>K503-L503</f>
        <v>17500</v>
      </c>
      <c r="N503" s="272"/>
      <c r="O503" s="272"/>
      <c r="P503" s="272">
        <v>25000</v>
      </c>
      <c r="Q503" s="272">
        <v>30000</v>
      </c>
      <c r="R503" s="272">
        <v>15000</v>
      </c>
      <c r="S503" s="272"/>
      <c r="T503" s="272"/>
      <c r="U503" s="272"/>
      <c r="V503" s="272"/>
      <c r="W503" s="272"/>
      <c r="X503" s="261"/>
      <c r="Y503" s="273"/>
    </row>
    <row r="504" spans="1:27" s="260" customFormat="1" outlineLevel="4" x14ac:dyDescent="0.2">
      <c r="A504" s="260" t="s">
        <v>1155</v>
      </c>
      <c r="C504" s="260" t="s">
        <v>72</v>
      </c>
      <c r="D504" s="261"/>
      <c r="E504" s="261"/>
      <c r="F504" s="261"/>
      <c r="G504" s="262"/>
      <c r="H504" s="263"/>
      <c r="I504" s="270"/>
      <c r="J504" s="271"/>
      <c r="K504" s="272"/>
      <c r="L504" s="272"/>
      <c r="M504" s="272"/>
      <c r="N504" s="272"/>
      <c r="O504" s="272"/>
      <c r="P504" s="272"/>
      <c r="Q504" s="272"/>
      <c r="R504" s="272"/>
      <c r="S504" s="272"/>
      <c r="T504" s="272"/>
      <c r="U504" s="272"/>
      <c r="V504" s="272"/>
      <c r="W504" s="272"/>
      <c r="X504" s="261"/>
      <c r="Y504" s="273"/>
    </row>
    <row r="505" spans="1:27" s="14" customFormat="1" ht="38.25" outlineLevel="3" x14ac:dyDescent="0.2">
      <c r="A505" s="14" t="s">
        <v>1156</v>
      </c>
      <c r="B505" s="95" t="s">
        <v>1026</v>
      </c>
      <c r="C505" s="14" t="s">
        <v>71</v>
      </c>
      <c r="D505" s="15" t="s">
        <v>73</v>
      </c>
      <c r="E505" s="15" t="s">
        <v>73</v>
      </c>
      <c r="F505" s="15" t="s">
        <v>73</v>
      </c>
      <c r="G505" s="148" t="s">
        <v>73</v>
      </c>
      <c r="H505" s="127" t="s">
        <v>73</v>
      </c>
      <c r="I505" s="89"/>
      <c r="J505" s="59"/>
      <c r="K505" s="34"/>
      <c r="L505" s="34"/>
      <c r="M505" s="34"/>
      <c r="N505" s="35"/>
      <c r="O505" s="34"/>
      <c r="P505" s="34"/>
      <c r="Q505" s="34"/>
      <c r="R505" s="34"/>
      <c r="S505" s="34"/>
      <c r="T505" s="34"/>
      <c r="U505" s="35"/>
      <c r="V505" s="35"/>
      <c r="W505" s="34"/>
      <c r="X505" s="15"/>
      <c r="Y505" s="148"/>
      <c r="AA505" s="194"/>
    </row>
    <row r="506" spans="1:27" s="260" customFormat="1" outlineLevel="4" x14ac:dyDescent="0.2">
      <c r="A506" s="260" t="s">
        <v>1157</v>
      </c>
      <c r="C506" s="260" t="s">
        <v>72</v>
      </c>
      <c r="D506" s="261" t="s">
        <v>115</v>
      </c>
      <c r="E506" s="261"/>
      <c r="F506" s="261"/>
      <c r="G506" s="262"/>
      <c r="H506" s="263"/>
      <c r="I506" s="270"/>
      <c r="J506" s="271"/>
      <c r="K506" s="272"/>
      <c r="L506" s="272"/>
      <c r="M506" s="272"/>
      <c r="N506" s="272"/>
      <c r="O506" s="272"/>
      <c r="P506" s="272"/>
      <c r="Q506" s="272"/>
      <c r="R506" s="272"/>
      <c r="S506" s="272"/>
      <c r="T506" s="272"/>
      <c r="U506" s="272"/>
      <c r="V506" s="272"/>
      <c r="W506" s="272"/>
      <c r="X506" s="261"/>
      <c r="Y506" s="273"/>
    </row>
    <row r="507" spans="1:27" s="260" customFormat="1" outlineLevel="4" x14ac:dyDescent="0.2">
      <c r="A507" s="260" t="s">
        <v>1158</v>
      </c>
      <c r="C507" s="260" t="s">
        <v>72</v>
      </c>
      <c r="D507" s="261"/>
      <c r="E507" s="261"/>
      <c r="F507" s="261"/>
      <c r="G507" s="262"/>
      <c r="H507" s="263"/>
      <c r="I507" s="270"/>
      <c r="J507" s="271"/>
      <c r="K507" s="272"/>
      <c r="L507" s="272"/>
      <c r="M507" s="272"/>
      <c r="N507" s="272"/>
      <c r="O507" s="272"/>
      <c r="P507" s="272"/>
      <c r="Q507" s="272"/>
      <c r="R507" s="272"/>
      <c r="S507" s="272"/>
      <c r="T507" s="272"/>
      <c r="U507" s="272"/>
      <c r="V507" s="272"/>
      <c r="W507" s="272"/>
      <c r="X507" s="261"/>
      <c r="Y507" s="273"/>
    </row>
    <row r="508" spans="1:27" s="14" customFormat="1" ht="38.25" outlineLevel="3" x14ac:dyDescent="0.2">
      <c r="A508" s="14" t="s">
        <v>1159</v>
      </c>
      <c r="B508" s="95" t="s">
        <v>1024</v>
      </c>
      <c r="C508" s="14" t="s">
        <v>71</v>
      </c>
      <c r="D508" s="15" t="s">
        <v>73</v>
      </c>
      <c r="E508" s="15" t="s">
        <v>73</v>
      </c>
      <c r="F508" s="15" t="s">
        <v>73</v>
      </c>
      <c r="G508" s="148" t="s">
        <v>73</v>
      </c>
      <c r="H508" s="127" t="s">
        <v>73</v>
      </c>
      <c r="I508" s="89"/>
      <c r="J508" s="59"/>
      <c r="K508" s="34"/>
      <c r="L508" s="34"/>
      <c r="M508" s="34"/>
      <c r="N508" s="35"/>
      <c r="O508" s="34"/>
      <c r="P508" s="35" t="s">
        <v>326</v>
      </c>
      <c r="Q508" s="34" t="s">
        <v>327</v>
      </c>
      <c r="R508" s="34" t="s">
        <v>327</v>
      </c>
      <c r="S508" s="34" t="s">
        <v>327</v>
      </c>
      <c r="T508" s="34" t="s">
        <v>327</v>
      </c>
      <c r="U508" s="34" t="s">
        <v>327</v>
      </c>
      <c r="V508" s="34" t="s">
        <v>327</v>
      </c>
      <c r="W508" s="35" t="s">
        <v>328</v>
      </c>
      <c r="X508" s="15"/>
      <c r="Y508" s="148"/>
      <c r="AA508" s="194"/>
    </row>
    <row r="509" spans="1:27" s="260" customFormat="1" outlineLevel="4" x14ac:dyDescent="0.2">
      <c r="A509" s="260" t="s">
        <v>1160</v>
      </c>
      <c r="C509" s="260" t="s">
        <v>72</v>
      </c>
      <c r="D509" s="261" t="s">
        <v>115</v>
      </c>
      <c r="E509" s="261"/>
      <c r="F509" s="261"/>
      <c r="G509" s="262"/>
      <c r="H509" s="263"/>
      <c r="I509" s="270"/>
      <c r="J509" s="271"/>
      <c r="K509" s="272"/>
      <c r="L509" s="272"/>
      <c r="M509" s="272"/>
      <c r="N509" s="272"/>
      <c r="O509" s="272"/>
      <c r="P509" s="272"/>
      <c r="Q509" s="272"/>
      <c r="R509" s="272"/>
      <c r="S509" s="272"/>
      <c r="T509" s="272"/>
      <c r="U509" s="272"/>
      <c r="V509" s="272"/>
      <c r="W509" s="272"/>
      <c r="X509" s="261"/>
      <c r="Y509" s="273"/>
    </row>
    <row r="510" spans="1:27" s="260" customFormat="1" outlineLevel="4" x14ac:dyDescent="0.2">
      <c r="A510" s="260" t="s">
        <v>1161</v>
      </c>
      <c r="C510" s="260" t="s">
        <v>72</v>
      </c>
      <c r="D510" s="261"/>
      <c r="E510" s="261"/>
      <c r="F510" s="261"/>
      <c r="G510" s="262"/>
      <c r="H510" s="263"/>
      <c r="I510" s="270"/>
      <c r="J510" s="271"/>
      <c r="K510" s="272"/>
      <c r="L510" s="272"/>
      <c r="M510" s="272"/>
      <c r="N510" s="272"/>
      <c r="O510" s="272"/>
      <c r="P510" s="272"/>
      <c r="Q510" s="272"/>
      <c r="R510" s="272"/>
      <c r="S510" s="272"/>
      <c r="T510" s="272"/>
      <c r="U510" s="272"/>
      <c r="V510" s="272"/>
      <c r="W510" s="272"/>
      <c r="X510" s="261"/>
      <c r="Y510" s="273"/>
    </row>
    <row r="511" spans="1:27" s="42" customFormat="1" ht="25.5" outlineLevel="1" x14ac:dyDescent="0.2">
      <c r="A511" s="42" t="s">
        <v>1162</v>
      </c>
      <c r="B511" s="42" t="s">
        <v>417</v>
      </c>
      <c r="C511" s="42" t="s">
        <v>308</v>
      </c>
      <c r="D511" s="43" t="s">
        <v>73</v>
      </c>
      <c r="E511" s="43" t="s">
        <v>73</v>
      </c>
      <c r="F511" s="43" t="s">
        <v>73</v>
      </c>
      <c r="G511" s="166" t="s">
        <v>73</v>
      </c>
      <c r="H511" s="142" t="s">
        <v>73</v>
      </c>
      <c r="I511" s="46"/>
      <c r="J511" s="66">
        <v>1</v>
      </c>
      <c r="K511" s="44">
        <f>K512</f>
        <v>694101</v>
      </c>
      <c r="L511" s="44">
        <f>L512</f>
        <v>694101</v>
      </c>
      <c r="M511" s="44">
        <f>M512</f>
        <v>0</v>
      </c>
      <c r="N511" s="45">
        <v>0</v>
      </c>
      <c r="O511" s="44">
        <v>122046.0925</v>
      </c>
      <c r="P511" s="44">
        <v>114410.98150000001</v>
      </c>
      <c r="Q511" s="44">
        <v>114410.98150000001</v>
      </c>
      <c r="R511" s="44">
        <v>114410.98150000001</v>
      </c>
      <c r="S511" s="44">
        <v>114410.98150000001</v>
      </c>
      <c r="T511" s="44">
        <v>114410.98150000001</v>
      </c>
      <c r="U511" s="45">
        <v>0</v>
      </c>
      <c r="V511" s="45">
        <v>0</v>
      </c>
      <c r="W511" s="234">
        <v>0</v>
      </c>
      <c r="X511" s="43"/>
      <c r="Y511" s="166"/>
      <c r="AA511" s="256"/>
    </row>
    <row r="512" spans="1:27" s="47" customFormat="1" ht="25.5" outlineLevel="2" x14ac:dyDescent="0.2">
      <c r="A512" s="47" t="s">
        <v>1163</v>
      </c>
      <c r="B512" s="47" t="s">
        <v>417</v>
      </c>
      <c r="C512" s="47" t="s">
        <v>309</v>
      </c>
      <c r="D512" s="48" t="s">
        <v>73</v>
      </c>
      <c r="E512" s="48" t="s">
        <v>73</v>
      </c>
      <c r="F512" s="48" t="s">
        <v>73</v>
      </c>
      <c r="G512" s="48" t="s">
        <v>73</v>
      </c>
      <c r="H512" s="48" t="s">
        <v>73</v>
      </c>
      <c r="I512" s="121"/>
      <c r="J512" s="65">
        <v>1</v>
      </c>
      <c r="K512" s="49">
        <v>694101</v>
      </c>
      <c r="L512" s="49">
        <f>K512*J512</f>
        <v>694101</v>
      </c>
      <c r="M512" s="49">
        <f>K512-L512</f>
        <v>0</v>
      </c>
      <c r="N512" s="233">
        <f>SUM(N513:N514)</f>
        <v>0</v>
      </c>
      <c r="O512" s="233"/>
      <c r="P512" s="233">
        <f t="shared" ref="P512:W512" si="60">SUM(P513:P514)</f>
        <v>67500</v>
      </c>
      <c r="Q512" s="233">
        <f t="shared" si="60"/>
        <v>90000</v>
      </c>
      <c r="R512" s="233">
        <f t="shared" si="60"/>
        <v>90000</v>
      </c>
      <c r="S512" s="233">
        <f t="shared" si="60"/>
        <v>90000</v>
      </c>
      <c r="T512" s="233">
        <f t="shared" si="60"/>
        <v>90000</v>
      </c>
      <c r="U512" s="233">
        <f t="shared" si="60"/>
        <v>90000</v>
      </c>
      <c r="V512" s="233">
        <f t="shared" si="60"/>
        <v>90000</v>
      </c>
      <c r="W512" s="233">
        <f t="shared" si="60"/>
        <v>0</v>
      </c>
      <c r="X512" s="48"/>
      <c r="Y512" s="212"/>
      <c r="AA512" s="257"/>
    </row>
    <row r="513" spans="1:27" s="95" customFormat="1" outlineLevel="3" x14ac:dyDescent="0.2">
      <c r="A513" s="95" t="s">
        <v>1164</v>
      </c>
      <c r="B513" s="95" t="s">
        <v>417</v>
      </c>
      <c r="C513" s="95" t="s">
        <v>310</v>
      </c>
      <c r="D513" s="108"/>
      <c r="E513" s="108"/>
      <c r="F513" s="108"/>
      <c r="G513" s="162"/>
      <c r="H513" s="137"/>
      <c r="I513" s="118"/>
      <c r="J513" s="104">
        <v>1</v>
      </c>
      <c r="K513" s="230">
        <f>SUM(K514)</f>
        <v>607500</v>
      </c>
      <c r="L513" s="230">
        <f>SUM(L514)</f>
        <v>607500</v>
      </c>
      <c r="M513" s="230">
        <f>SUM(M514)</f>
        <v>0</v>
      </c>
      <c r="N513" s="178"/>
      <c r="O513" s="178"/>
      <c r="P513" s="178"/>
      <c r="Q513" s="178"/>
      <c r="R513" s="178"/>
      <c r="S513" s="178"/>
      <c r="T513" s="178"/>
      <c r="U513" s="178"/>
      <c r="V513" s="178"/>
      <c r="W513" s="178"/>
      <c r="X513" s="108"/>
      <c r="Y513" s="162"/>
      <c r="AA513" s="194"/>
    </row>
    <row r="514" spans="1:27" s="293" customFormat="1" ht="51" outlineLevel="4" x14ac:dyDescent="0.2">
      <c r="A514" s="293" t="s">
        <v>1165</v>
      </c>
      <c r="B514" s="293" t="s">
        <v>248</v>
      </c>
      <c r="C514" s="293" t="s">
        <v>307</v>
      </c>
      <c r="D514" s="283" t="s">
        <v>184</v>
      </c>
      <c r="E514" s="261" t="s">
        <v>132</v>
      </c>
      <c r="F514" s="261" t="s">
        <v>73</v>
      </c>
      <c r="G514" s="284" t="s">
        <v>178</v>
      </c>
      <c r="H514" s="294" t="s">
        <v>73</v>
      </c>
      <c r="I514" s="282" t="s">
        <v>73</v>
      </c>
      <c r="J514" s="286">
        <v>1</v>
      </c>
      <c r="K514" s="295">
        <f>SUBTOTAL(9,N514:W514)</f>
        <v>607500</v>
      </c>
      <c r="L514" s="295">
        <f>K514*J514</f>
        <v>607500</v>
      </c>
      <c r="M514" s="295">
        <f>K514-L514</f>
        <v>0</v>
      </c>
      <c r="N514" s="295">
        <v>0</v>
      </c>
      <c r="O514" s="295">
        <v>0</v>
      </c>
      <c r="P514" s="295">
        <v>67500</v>
      </c>
      <c r="Q514" s="295">
        <v>90000</v>
      </c>
      <c r="R514" s="295">
        <v>90000</v>
      </c>
      <c r="S514" s="295">
        <v>90000</v>
      </c>
      <c r="T514" s="295">
        <v>90000</v>
      </c>
      <c r="U514" s="295">
        <v>90000</v>
      </c>
      <c r="V514" s="295">
        <v>90000</v>
      </c>
      <c r="W514" s="295">
        <v>0</v>
      </c>
      <c r="X514" s="283"/>
      <c r="Y514" s="296"/>
    </row>
    <row r="515" spans="1:27" s="171" customFormat="1" outlineLevel="4" x14ac:dyDescent="0.2">
      <c r="D515" s="172"/>
      <c r="E515" s="172"/>
      <c r="F515" s="172"/>
      <c r="G515" s="173"/>
      <c r="H515" s="174"/>
      <c r="I515" s="175"/>
      <c r="J515" s="176"/>
      <c r="K515" s="177"/>
      <c r="L515" s="177"/>
      <c r="M515" s="177"/>
      <c r="N515" s="177"/>
      <c r="O515" s="177"/>
      <c r="P515" s="177"/>
      <c r="Q515" s="177"/>
      <c r="R515" s="177"/>
      <c r="S515" s="177"/>
      <c r="T515" s="177"/>
      <c r="U515" s="177"/>
      <c r="V515" s="177"/>
      <c r="W515" s="177"/>
      <c r="X515" s="172"/>
      <c r="Y515" s="173"/>
      <c r="AA515" s="194"/>
    </row>
    <row r="516" spans="1:27" s="14" customFormat="1" x14ac:dyDescent="0.2">
      <c r="D516" s="15"/>
      <c r="E516" s="15"/>
      <c r="F516" s="15"/>
      <c r="G516" s="167"/>
      <c r="H516" s="143"/>
      <c r="I516" s="89"/>
      <c r="J516" s="59"/>
      <c r="K516" s="34"/>
      <c r="L516" s="34"/>
      <c r="M516" s="34"/>
      <c r="N516" s="35"/>
      <c r="O516" s="34"/>
      <c r="P516" s="34"/>
      <c r="Q516" s="34"/>
      <c r="R516" s="34"/>
      <c r="S516" s="34"/>
      <c r="T516" s="34"/>
      <c r="U516" s="35"/>
      <c r="V516" s="35"/>
      <c r="W516" s="34"/>
      <c r="X516" s="15"/>
      <c r="Y516" s="148"/>
      <c r="AA516" s="194"/>
    </row>
    <row r="517" spans="1:27" s="14" customFormat="1" x14ac:dyDescent="0.2">
      <c r="D517" s="15"/>
      <c r="E517" s="15"/>
      <c r="F517" s="15"/>
      <c r="G517" s="167"/>
      <c r="H517" s="143"/>
      <c r="I517" s="89"/>
      <c r="J517" s="59"/>
      <c r="K517" s="34"/>
      <c r="L517" s="34"/>
      <c r="M517" s="34"/>
      <c r="N517" s="35"/>
      <c r="O517" s="34"/>
      <c r="P517" s="34"/>
      <c r="Q517" s="34"/>
      <c r="R517" s="34"/>
      <c r="S517" s="34"/>
      <c r="T517" s="34"/>
      <c r="U517" s="35"/>
      <c r="V517" s="35"/>
      <c r="W517" s="34"/>
      <c r="X517" s="15"/>
      <c r="Y517" s="148"/>
      <c r="AA517" s="194"/>
    </row>
    <row r="518" spans="1:27" s="14" customFormat="1" x14ac:dyDescent="0.2">
      <c r="D518" s="15"/>
      <c r="E518" s="15"/>
      <c r="F518" s="15"/>
      <c r="G518" s="167"/>
      <c r="H518" s="143"/>
      <c r="I518" s="89"/>
      <c r="J518" s="59"/>
      <c r="K518" s="34"/>
      <c r="L518" s="34"/>
      <c r="M518" s="34"/>
      <c r="N518" s="35"/>
      <c r="O518" s="34"/>
      <c r="P518" s="34"/>
      <c r="Q518" s="34"/>
      <c r="R518" s="34"/>
      <c r="S518" s="34"/>
      <c r="T518" s="34"/>
      <c r="U518" s="35"/>
      <c r="V518" s="35"/>
      <c r="W518" s="34"/>
      <c r="X518" s="15"/>
      <c r="Y518" s="148"/>
      <c r="AA518" s="194"/>
    </row>
    <row r="519" spans="1:27" s="14" customFormat="1" x14ac:dyDescent="0.2">
      <c r="D519" s="15"/>
      <c r="E519" s="15"/>
      <c r="F519" s="15"/>
      <c r="G519" s="167"/>
      <c r="H519" s="143"/>
      <c r="I519" s="89"/>
      <c r="J519" s="59"/>
      <c r="K519" s="34"/>
      <c r="L519" s="34"/>
      <c r="M519" s="34"/>
      <c r="N519" s="35"/>
      <c r="O519" s="34"/>
      <c r="P519" s="34"/>
      <c r="Q519" s="34"/>
      <c r="R519" s="34"/>
      <c r="S519" s="34"/>
      <c r="T519" s="34"/>
      <c r="U519" s="35"/>
      <c r="V519" s="35"/>
      <c r="W519" s="34"/>
      <c r="X519" s="15"/>
      <c r="Y519" s="148"/>
      <c r="AA519" s="194"/>
    </row>
    <row r="520" spans="1:27" s="14" customFormat="1" x14ac:dyDescent="0.2">
      <c r="D520" s="15"/>
      <c r="E520" s="15"/>
      <c r="F520" s="15"/>
      <c r="G520" s="167"/>
      <c r="H520" s="143"/>
      <c r="I520" s="89"/>
      <c r="J520" s="59"/>
      <c r="K520" s="34"/>
      <c r="L520" s="34"/>
      <c r="M520" s="34"/>
      <c r="N520" s="35"/>
      <c r="O520" s="34"/>
      <c r="P520" s="34"/>
      <c r="Q520" s="34"/>
      <c r="R520" s="34"/>
      <c r="S520" s="34"/>
      <c r="T520" s="34"/>
      <c r="U520" s="35"/>
      <c r="V520" s="35"/>
      <c r="W520" s="34"/>
      <c r="X520" s="15"/>
      <c r="Y520" s="148"/>
      <c r="AA520" s="194"/>
    </row>
    <row r="521" spans="1:27" s="14" customFormat="1" x14ac:dyDescent="0.2">
      <c r="D521" s="15"/>
      <c r="E521" s="15"/>
      <c r="F521" s="15"/>
      <c r="G521" s="167"/>
      <c r="H521" s="143"/>
      <c r="I521" s="89"/>
      <c r="J521" s="59"/>
      <c r="K521" s="34"/>
      <c r="L521" s="34"/>
      <c r="M521" s="34"/>
      <c r="N521" s="35"/>
      <c r="O521" s="34"/>
      <c r="P521" s="34"/>
      <c r="Q521" s="34"/>
      <c r="R521" s="34"/>
      <c r="S521" s="34"/>
      <c r="T521" s="34"/>
      <c r="U521" s="35"/>
      <c r="V521" s="35"/>
      <c r="W521" s="34"/>
      <c r="X521" s="15"/>
      <c r="Y521" s="148"/>
      <c r="AA521" s="194"/>
    </row>
    <row r="522" spans="1:27" s="14" customFormat="1" x14ac:dyDescent="0.2">
      <c r="D522" s="15"/>
      <c r="E522" s="15"/>
      <c r="F522" s="15"/>
      <c r="G522" s="167"/>
      <c r="H522" s="143"/>
      <c r="I522" s="89"/>
      <c r="J522" s="59"/>
      <c r="K522" s="34"/>
      <c r="L522" s="34"/>
      <c r="M522" s="34"/>
      <c r="N522" s="35"/>
      <c r="O522" s="34"/>
      <c r="P522" s="34"/>
      <c r="Q522" s="34"/>
      <c r="R522" s="34"/>
      <c r="S522" s="34"/>
      <c r="T522" s="34"/>
      <c r="U522" s="35"/>
      <c r="V522" s="35"/>
      <c r="W522" s="34"/>
      <c r="X522" s="15"/>
      <c r="Y522" s="148"/>
      <c r="AA522" s="194"/>
    </row>
    <row r="523" spans="1:27" s="14" customFormat="1" x14ac:dyDescent="0.2">
      <c r="D523" s="15"/>
      <c r="E523" s="15"/>
      <c r="F523" s="15"/>
      <c r="G523" s="167"/>
      <c r="H523" s="143"/>
      <c r="I523" s="89"/>
      <c r="J523" s="59"/>
      <c r="K523" s="34"/>
      <c r="L523" s="34"/>
      <c r="M523" s="34"/>
      <c r="N523" s="35"/>
      <c r="O523" s="34"/>
      <c r="P523" s="34"/>
      <c r="Q523" s="34"/>
      <c r="R523" s="34"/>
      <c r="S523" s="34"/>
      <c r="T523" s="34"/>
      <c r="U523" s="35"/>
      <c r="V523" s="35"/>
      <c r="W523" s="34"/>
      <c r="X523" s="15"/>
      <c r="Y523" s="148"/>
      <c r="AA523" s="194"/>
    </row>
    <row r="524" spans="1:27" s="14" customFormat="1" x14ac:dyDescent="0.2">
      <c r="D524" s="15"/>
      <c r="E524" s="15"/>
      <c r="F524" s="15"/>
      <c r="G524" s="167"/>
      <c r="H524" s="143"/>
      <c r="I524" s="89"/>
      <c r="J524" s="59"/>
      <c r="K524" s="34"/>
      <c r="L524" s="34"/>
      <c r="M524" s="34"/>
      <c r="N524" s="35"/>
      <c r="O524" s="34"/>
      <c r="P524" s="34"/>
      <c r="Q524" s="34"/>
      <c r="R524" s="34"/>
      <c r="S524" s="34"/>
      <c r="T524" s="34"/>
      <c r="U524" s="35"/>
      <c r="V524" s="35"/>
      <c r="W524" s="34"/>
      <c r="X524" s="15"/>
      <c r="Y524" s="148"/>
      <c r="AA524" s="194"/>
    </row>
  </sheetData>
  <sheetProtection sort="0" autoFilter="0"/>
  <autoFilter ref="A1:AA524"/>
  <phoneticPr fontId="2" type="noConversion"/>
  <pageMargins left="0.75" right="0.75" top="1" bottom="1" header="0" footer="0"/>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42"/>
  <sheetViews>
    <sheetView workbookViewId="0">
      <pane ySplit="1" topLeftCell="A2" activePane="bottomLeft" state="frozen"/>
      <selection pane="bottomLeft" activeCell="M2" sqref="M2"/>
    </sheetView>
  </sheetViews>
  <sheetFormatPr defaultColWidth="45.140625" defaultRowHeight="15" x14ac:dyDescent="0.25"/>
  <cols>
    <col min="1" max="1" width="5.7109375" style="216" bestFit="1" customWidth="1"/>
    <col min="2" max="2" width="14.28515625" style="217" customWidth="1"/>
    <col min="3" max="3" width="7.28515625" style="216" bestFit="1" customWidth="1"/>
    <col min="4" max="4" width="14.7109375" style="217" bestFit="1" customWidth="1"/>
    <col min="5" max="5" width="13.28515625" style="216" bestFit="1" customWidth="1"/>
    <col min="6" max="6" width="12.42578125" style="216" bestFit="1" customWidth="1"/>
    <col min="7" max="7" width="62.42578125" style="217" customWidth="1"/>
    <col min="8" max="8" width="18.140625" style="217" customWidth="1"/>
    <col min="9" max="9" width="10.28515625" style="216" bestFit="1" customWidth="1"/>
    <col min="10" max="10" width="10" style="216" bestFit="1" customWidth="1"/>
    <col min="11" max="11" width="30.85546875" style="217" bestFit="1" customWidth="1"/>
    <col min="12" max="12" width="18.28515625" style="217" customWidth="1"/>
    <col min="13" max="13" width="45.140625" style="217"/>
    <col min="14" max="16384" width="45.140625" style="218"/>
  </cols>
  <sheetData>
    <row r="1" spans="1:13" s="220" customFormat="1" ht="33" customHeight="1" x14ac:dyDescent="0.25">
      <c r="A1" s="219" t="s">
        <v>1200</v>
      </c>
      <c r="B1" s="219" t="s">
        <v>69</v>
      </c>
      <c r="C1" s="219" t="s">
        <v>1201</v>
      </c>
      <c r="D1" s="219" t="s">
        <v>1202</v>
      </c>
      <c r="E1" s="219" t="s">
        <v>1203</v>
      </c>
      <c r="F1" s="219" t="s">
        <v>1204</v>
      </c>
      <c r="G1" s="219" t="s">
        <v>1205</v>
      </c>
      <c r="H1" s="219" t="s">
        <v>1206</v>
      </c>
      <c r="I1" s="219" t="s">
        <v>1207</v>
      </c>
      <c r="J1" s="219" t="s">
        <v>1208</v>
      </c>
      <c r="K1" s="219" t="s">
        <v>1209</v>
      </c>
      <c r="L1" s="219" t="s">
        <v>1210</v>
      </c>
      <c r="M1" s="219" t="s">
        <v>1211</v>
      </c>
    </row>
    <row r="2" spans="1:13" ht="45" x14ac:dyDescent="0.25">
      <c r="A2" s="216" t="s">
        <v>1371</v>
      </c>
      <c r="B2" s="217" t="s">
        <v>399</v>
      </c>
      <c r="C2" s="216">
        <v>1</v>
      </c>
      <c r="D2" s="217" t="s">
        <v>1212</v>
      </c>
      <c r="E2" s="216" t="s">
        <v>1213</v>
      </c>
      <c r="F2" s="216" t="s">
        <v>1214</v>
      </c>
      <c r="G2" s="217" t="s">
        <v>1215</v>
      </c>
      <c r="H2" s="217" t="s">
        <v>832</v>
      </c>
      <c r="I2" s="216">
        <v>0</v>
      </c>
      <c r="J2" s="216">
        <v>2100</v>
      </c>
      <c r="K2" s="217" t="s">
        <v>1217</v>
      </c>
      <c r="M2" s="217" t="s">
        <v>1218</v>
      </c>
    </row>
    <row r="3" spans="1:13" ht="30" x14ac:dyDescent="0.25">
      <c r="A3" s="216" t="s">
        <v>1371</v>
      </c>
      <c r="B3" s="217" t="s">
        <v>399</v>
      </c>
      <c r="C3" s="216">
        <v>2</v>
      </c>
      <c r="D3" s="217" t="s">
        <v>1212</v>
      </c>
      <c r="E3" s="216" t="s">
        <v>1213</v>
      </c>
      <c r="F3" s="216" t="s">
        <v>1214</v>
      </c>
      <c r="G3" s="217" t="s">
        <v>1219</v>
      </c>
      <c r="H3" s="217" t="s">
        <v>832</v>
      </c>
      <c r="I3" s="216">
        <v>0</v>
      </c>
      <c r="J3" s="216">
        <v>0</v>
      </c>
      <c r="K3" s="217" t="s">
        <v>1217</v>
      </c>
      <c r="M3" s="217" t="s">
        <v>1218</v>
      </c>
    </row>
    <row r="4" spans="1:13" ht="30" x14ac:dyDescent="0.25">
      <c r="A4" s="216" t="s">
        <v>1371</v>
      </c>
      <c r="B4" s="217" t="s">
        <v>399</v>
      </c>
      <c r="C4" s="216">
        <v>3</v>
      </c>
      <c r="D4" s="217" t="s">
        <v>1212</v>
      </c>
      <c r="E4" s="216" t="s">
        <v>1213</v>
      </c>
      <c r="F4" s="216" t="s">
        <v>1214</v>
      </c>
      <c r="G4" s="217" t="s">
        <v>1220</v>
      </c>
      <c r="H4" s="217" t="s">
        <v>832</v>
      </c>
      <c r="I4" s="216">
        <v>0</v>
      </c>
      <c r="J4" s="216">
        <v>0</v>
      </c>
      <c r="K4" s="217" t="s">
        <v>1217</v>
      </c>
      <c r="M4" s="217" t="s">
        <v>1218</v>
      </c>
    </row>
    <row r="5" spans="1:13" ht="30" x14ac:dyDescent="0.25">
      <c r="A5" s="216" t="s">
        <v>1371</v>
      </c>
      <c r="B5" s="217" t="s">
        <v>399</v>
      </c>
      <c r="C5" s="216">
        <v>4</v>
      </c>
      <c r="D5" s="217" t="s">
        <v>1212</v>
      </c>
      <c r="E5" s="216" t="s">
        <v>1213</v>
      </c>
      <c r="F5" s="216" t="s">
        <v>1214</v>
      </c>
      <c r="G5" s="217" t="s">
        <v>1221</v>
      </c>
      <c r="H5" s="217" t="s">
        <v>832</v>
      </c>
      <c r="I5" s="216">
        <v>0</v>
      </c>
      <c r="J5" s="216">
        <v>0</v>
      </c>
      <c r="K5" s="217" t="s">
        <v>1217</v>
      </c>
      <c r="M5" s="217" t="s">
        <v>1218</v>
      </c>
    </row>
    <row r="6" spans="1:13" ht="75" x14ac:dyDescent="0.25">
      <c r="A6" s="216" t="s">
        <v>1371</v>
      </c>
      <c r="B6" s="217" t="s">
        <v>399</v>
      </c>
      <c r="C6" s="216">
        <v>5</v>
      </c>
      <c r="D6" s="217" t="s">
        <v>1212</v>
      </c>
      <c r="E6" s="216" t="s">
        <v>1213</v>
      </c>
      <c r="F6" s="216" t="s">
        <v>1214</v>
      </c>
      <c r="G6" s="217" t="s">
        <v>1222</v>
      </c>
      <c r="H6" s="217" t="s">
        <v>1216</v>
      </c>
      <c r="I6" s="216">
        <v>0</v>
      </c>
      <c r="J6" s="216">
        <v>203</v>
      </c>
      <c r="K6" s="217" t="s">
        <v>822</v>
      </c>
    </row>
    <row r="7" spans="1:13" ht="60" x14ac:dyDescent="0.25">
      <c r="A7" s="216" t="s">
        <v>1371</v>
      </c>
      <c r="B7" s="217" t="s">
        <v>399</v>
      </c>
      <c r="C7" s="216">
        <v>6</v>
      </c>
      <c r="D7" s="217" t="s">
        <v>1212</v>
      </c>
      <c r="E7" s="216" t="s">
        <v>823</v>
      </c>
      <c r="F7" s="216" t="s">
        <v>824</v>
      </c>
      <c r="G7" s="217" t="s">
        <v>825</v>
      </c>
      <c r="H7" s="217" t="s">
        <v>1216</v>
      </c>
      <c r="I7" s="216">
        <v>0</v>
      </c>
      <c r="J7" s="216">
        <v>100</v>
      </c>
      <c r="K7" s="217" t="s">
        <v>822</v>
      </c>
      <c r="M7" s="217" t="s">
        <v>826</v>
      </c>
    </row>
    <row r="8" spans="1:13" ht="60" x14ac:dyDescent="0.25">
      <c r="A8" s="216" t="s">
        <v>1371</v>
      </c>
      <c r="B8" s="217" t="s">
        <v>399</v>
      </c>
      <c r="C8" s="216">
        <v>7</v>
      </c>
      <c r="D8" s="217" t="s">
        <v>1212</v>
      </c>
      <c r="E8" s="216" t="s">
        <v>1213</v>
      </c>
      <c r="F8" s="216" t="s">
        <v>1214</v>
      </c>
      <c r="G8" s="217" t="s">
        <v>827</v>
      </c>
      <c r="H8" s="217" t="s">
        <v>1216</v>
      </c>
      <c r="I8" s="216">
        <v>0</v>
      </c>
      <c r="J8" s="216">
        <v>140</v>
      </c>
      <c r="K8" s="217" t="s">
        <v>1217</v>
      </c>
      <c r="M8" s="217" t="s">
        <v>828</v>
      </c>
    </row>
    <row r="9" spans="1:13" ht="60" x14ac:dyDescent="0.25">
      <c r="A9" s="216" t="s">
        <v>1371</v>
      </c>
      <c r="B9" s="217" t="s">
        <v>399</v>
      </c>
      <c r="C9" s="216">
        <v>8</v>
      </c>
      <c r="D9" s="217" t="s">
        <v>1212</v>
      </c>
      <c r="E9" s="216" t="s">
        <v>823</v>
      </c>
      <c r="F9" s="216" t="s">
        <v>824</v>
      </c>
      <c r="G9" s="217" t="s">
        <v>829</v>
      </c>
      <c r="H9" s="217" t="s">
        <v>1216</v>
      </c>
      <c r="I9" s="216">
        <v>0</v>
      </c>
      <c r="J9" s="216">
        <v>67</v>
      </c>
      <c r="K9" s="217" t="s">
        <v>1217</v>
      </c>
      <c r="M9" s="217" t="s">
        <v>828</v>
      </c>
    </row>
    <row r="10" spans="1:13" ht="45" x14ac:dyDescent="0.25">
      <c r="A10" s="216" t="s">
        <v>1371</v>
      </c>
      <c r="B10" s="217" t="s">
        <v>399</v>
      </c>
      <c r="C10" s="216">
        <v>9</v>
      </c>
      <c r="D10" s="217" t="s">
        <v>1212</v>
      </c>
      <c r="E10" s="216" t="s">
        <v>1213</v>
      </c>
      <c r="F10" s="216" t="s">
        <v>1214</v>
      </c>
      <c r="G10" s="217" t="s">
        <v>830</v>
      </c>
      <c r="H10" s="217" t="s">
        <v>1216</v>
      </c>
      <c r="I10" s="216">
        <v>0</v>
      </c>
      <c r="J10" s="216">
        <v>0</v>
      </c>
      <c r="K10" s="217" t="s">
        <v>1217</v>
      </c>
    </row>
    <row r="11" spans="1:13" ht="45" x14ac:dyDescent="0.25">
      <c r="A11" s="216" t="s">
        <v>1371</v>
      </c>
      <c r="B11" s="217" t="s">
        <v>399</v>
      </c>
      <c r="C11" s="216">
        <v>10</v>
      </c>
      <c r="D11" s="217" t="s">
        <v>1212</v>
      </c>
      <c r="E11" s="216" t="s">
        <v>1213</v>
      </c>
      <c r="F11" s="216" t="s">
        <v>1214</v>
      </c>
      <c r="G11" s="217" t="s">
        <v>831</v>
      </c>
      <c r="H11" s="217" t="s">
        <v>832</v>
      </c>
      <c r="I11" s="216">
        <v>0</v>
      </c>
      <c r="J11" s="216">
        <v>3</v>
      </c>
      <c r="K11" s="217" t="s">
        <v>1217</v>
      </c>
    </row>
    <row r="12" spans="1:13" ht="45" x14ac:dyDescent="0.25">
      <c r="A12" s="216" t="s">
        <v>1371</v>
      </c>
      <c r="B12" s="217" t="s">
        <v>399</v>
      </c>
      <c r="C12" s="216">
        <v>11</v>
      </c>
      <c r="D12" s="217" t="s">
        <v>1212</v>
      </c>
      <c r="E12" s="216" t="s">
        <v>1213</v>
      </c>
      <c r="F12" s="216" t="s">
        <v>1214</v>
      </c>
      <c r="G12" s="217" t="s">
        <v>833</v>
      </c>
      <c r="H12" s="217" t="s">
        <v>1216</v>
      </c>
      <c r="I12" s="216">
        <v>0</v>
      </c>
      <c r="J12" s="216">
        <v>0</v>
      </c>
      <c r="K12" s="217" t="s">
        <v>834</v>
      </c>
    </row>
    <row r="13" spans="1:13" ht="45" x14ac:dyDescent="0.25">
      <c r="A13" s="216" t="s">
        <v>1371</v>
      </c>
      <c r="B13" s="217" t="s">
        <v>399</v>
      </c>
      <c r="C13" s="216">
        <v>12</v>
      </c>
      <c r="D13" s="217" t="s">
        <v>835</v>
      </c>
      <c r="E13" s="216" t="s">
        <v>1213</v>
      </c>
      <c r="F13" s="216" t="s">
        <v>1214</v>
      </c>
      <c r="G13" s="217" t="s">
        <v>836</v>
      </c>
      <c r="H13" s="217" t="s">
        <v>1216</v>
      </c>
      <c r="I13" s="216">
        <v>0</v>
      </c>
      <c r="J13" s="216">
        <v>200</v>
      </c>
      <c r="K13" s="217" t="s">
        <v>1217</v>
      </c>
      <c r="L13" s="217" t="s">
        <v>1376</v>
      </c>
      <c r="M13" s="217" t="s">
        <v>837</v>
      </c>
    </row>
    <row r="14" spans="1:13" ht="45" x14ac:dyDescent="0.25">
      <c r="A14" s="216" t="s">
        <v>1371</v>
      </c>
      <c r="B14" s="217" t="s">
        <v>399</v>
      </c>
      <c r="C14" s="216">
        <v>13</v>
      </c>
      <c r="D14" s="217" t="s">
        <v>835</v>
      </c>
      <c r="E14" s="216" t="s">
        <v>1213</v>
      </c>
      <c r="F14" s="216" t="s">
        <v>1214</v>
      </c>
      <c r="G14" s="217" t="s">
        <v>838</v>
      </c>
      <c r="H14" s="217" t="s">
        <v>832</v>
      </c>
      <c r="I14" s="216">
        <v>0</v>
      </c>
      <c r="J14" s="216">
        <v>0</v>
      </c>
      <c r="K14" s="217" t="s">
        <v>1217</v>
      </c>
      <c r="L14" s="217" t="s">
        <v>1376</v>
      </c>
      <c r="M14" s="217" t="s">
        <v>839</v>
      </c>
    </row>
    <row r="15" spans="1:13" ht="60" x14ac:dyDescent="0.25">
      <c r="A15" s="216" t="s">
        <v>1371</v>
      </c>
      <c r="B15" s="217" t="s">
        <v>399</v>
      </c>
      <c r="C15" s="216">
        <v>14</v>
      </c>
      <c r="D15" s="217" t="s">
        <v>835</v>
      </c>
      <c r="E15" s="216" t="s">
        <v>823</v>
      </c>
      <c r="F15" s="216" t="s">
        <v>824</v>
      </c>
      <c r="G15" s="217" t="s">
        <v>840</v>
      </c>
      <c r="H15" s="217" t="s">
        <v>832</v>
      </c>
      <c r="I15" s="216">
        <v>0</v>
      </c>
      <c r="J15" s="216">
        <v>0</v>
      </c>
      <c r="K15" s="217" t="s">
        <v>841</v>
      </c>
      <c r="L15" s="217" t="s">
        <v>1376</v>
      </c>
      <c r="M15" s="217" t="s">
        <v>842</v>
      </c>
    </row>
    <row r="16" spans="1:13" ht="45" x14ac:dyDescent="0.25">
      <c r="A16" s="216" t="s">
        <v>1371</v>
      </c>
      <c r="B16" s="217" t="s">
        <v>399</v>
      </c>
      <c r="C16" s="216">
        <v>15</v>
      </c>
      <c r="D16" s="217" t="s">
        <v>835</v>
      </c>
      <c r="E16" s="216" t="s">
        <v>1213</v>
      </c>
      <c r="F16" s="216" t="s">
        <v>1214</v>
      </c>
      <c r="G16" s="217" t="s">
        <v>843</v>
      </c>
      <c r="H16" s="217" t="s">
        <v>1216</v>
      </c>
      <c r="I16" s="216">
        <v>0</v>
      </c>
      <c r="J16" s="216">
        <v>300</v>
      </c>
      <c r="K16" s="217" t="s">
        <v>1217</v>
      </c>
      <c r="L16" s="217" t="s">
        <v>1377</v>
      </c>
      <c r="M16" s="217" t="s">
        <v>837</v>
      </c>
    </row>
    <row r="17" spans="1:13" ht="45" x14ac:dyDescent="0.25">
      <c r="A17" s="216" t="s">
        <v>1371</v>
      </c>
      <c r="B17" s="217" t="s">
        <v>399</v>
      </c>
      <c r="C17" s="216">
        <v>16</v>
      </c>
      <c r="D17" s="217" t="s">
        <v>835</v>
      </c>
      <c r="E17" s="216" t="s">
        <v>1213</v>
      </c>
      <c r="F17" s="216" t="s">
        <v>1214</v>
      </c>
      <c r="G17" s="217" t="s">
        <v>844</v>
      </c>
      <c r="H17" s="217" t="s">
        <v>1216</v>
      </c>
      <c r="I17" s="216">
        <v>0</v>
      </c>
      <c r="J17" s="216">
        <v>30</v>
      </c>
      <c r="K17" s="217" t="s">
        <v>1217</v>
      </c>
      <c r="L17" s="217" t="s">
        <v>1378</v>
      </c>
    </row>
    <row r="18" spans="1:13" ht="45" x14ac:dyDescent="0.25">
      <c r="A18" s="216" t="s">
        <v>1371</v>
      </c>
      <c r="B18" s="217" t="s">
        <v>399</v>
      </c>
      <c r="C18" s="216">
        <v>17</v>
      </c>
      <c r="D18" s="217" t="s">
        <v>835</v>
      </c>
      <c r="E18" s="216" t="s">
        <v>1213</v>
      </c>
      <c r="F18" s="216" t="s">
        <v>1214</v>
      </c>
      <c r="G18" s="217" t="s">
        <v>845</v>
      </c>
      <c r="H18" s="217" t="s">
        <v>1216</v>
      </c>
      <c r="I18" s="216">
        <v>0</v>
      </c>
      <c r="J18" s="216">
        <v>150</v>
      </c>
      <c r="K18" s="217" t="s">
        <v>1217</v>
      </c>
      <c r="L18" s="217" t="s">
        <v>1379</v>
      </c>
      <c r="M18" s="217" t="s">
        <v>837</v>
      </c>
    </row>
    <row r="19" spans="1:13" ht="45" x14ac:dyDescent="0.25">
      <c r="A19" s="216" t="s">
        <v>1371</v>
      </c>
      <c r="B19" s="217" t="s">
        <v>399</v>
      </c>
      <c r="C19" s="216">
        <v>18</v>
      </c>
      <c r="D19" s="217" t="s">
        <v>835</v>
      </c>
      <c r="E19" s="216" t="s">
        <v>1213</v>
      </c>
      <c r="F19" s="216" t="s">
        <v>1214</v>
      </c>
      <c r="G19" s="217" t="s">
        <v>846</v>
      </c>
      <c r="H19" s="217" t="s">
        <v>1216</v>
      </c>
      <c r="I19" s="216">
        <v>0</v>
      </c>
      <c r="J19" s="216">
        <v>150</v>
      </c>
      <c r="K19" s="217" t="s">
        <v>1217</v>
      </c>
      <c r="L19" s="217" t="s">
        <v>1380</v>
      </c>
    </row>
    <row r="20" spans="1:13" ht="45" x14ac:dyDescent="0.25">
      <c r="A20" s="216" t="s">
        <v>1371</v>
      </c>
      <c r="B20" s="217" t="s">
        <v>399</v>
      </c>
      <c r="C20" s="216">
        <v>19</v>
      </c>
      <c r="D20" s="217" t="s">
        <v>835</v>
      </c>
      <c r="E20" s="216" t="s">
        <v>1213</v>
      </c>
      <c r="F20" s="216" t="s">
        <v>1214</v>
      </c>
      <c r="G20" s="217" t="s">
        <v>847</v>
      </c>
      <c r="H20" s="217" t="s">
        <v>1216</v>
      </c>
      <c r="I20" s="216">
        <v>0</v>
      </c>
      <c r="J20" s="216">
        <v>150</v>
      </c>
      <c r="K20" s="217" t="s">
        <v>1217</v>
      </c>
      <c r="L20" s="217" t="s">
        <v>1381</v>
      </c>
      <c r="M20" s="217" t="s">
        <v>837</v>
      </c>
    </row>
    <row r="21" spans="1:13" ht="45" x14ac:dyDescent="0.25">
      <c r="A21" s="216" t="s">
        <v>1371</v>
      </c>
      <c r="B21" s="217" t="s">
        <v>399</v>
      </c>
      <c r="C21" s="216">
        <v>20</v>
      </c>
      <c r="D21" s="217" t="s">
        <v>835</v>
      </c>
      <c r="E21" s="216" t="s">
        <v>1213</v>
      </c>
      <c r="F21" s="216" t="s">
        <v>1214</v>
      </c>
      <c r="G21" s="217" t="s">
        <v>848</v>
      </c>
      <c r="H21" s="217" t="s">
        <v>1216</v>
      </c>
      <c r="I21" s="216">
        <v>0</v>
      </c>
      <c r="J21" s="216">
        <v>300</v>
      </c>
      <c r="K21" s="217" t="s">
        <v>1217</v>
      </c>
      <c r="L21" s="217" t="s">
        <v>1382</v>
      </c>
      <c r="M21" s="217" t="s">
        <v>837</v>
      </c>
    </row>
    <row r="22" spans="1:13" ht="45" x14ac:dyDescent="0.25">
      <c r="A22" s="216" t="s">
        <v>1371</v>
      </c>
      <c r="B22" s="217" t="s">
        <v>399</v>
      </c>
      <c r="C22" s="216">
        <v>21</v>
      </c>
      <c r="D22" s="217" t="s">
        <v>835</v>
      </c>
      <c r="E22" s="216" t="s">
        <v>1213</v>
      </c>
      <c r="F22" s="216" t="s">
        <v>1214</v>
      </c>
      <c r="G22" s="217" t="s">
        <v>849</v>
      </c>
      <c r="H22" s="217" t="s">
        <v>1216</v>
      </c>
      <c r="I22" s="216">
        <v>0</v>
      </c>
      <c r="J22" s="235">
        <v>0</v>
      </c>
      <c r="K22" s="217" t="s">
        <v>1217</v>
      </c>
      <c r="L22" s="217" t="s">
        <v>1382</v>
      </c>
      <c r="M22" s="217" t="s">
        <v>837</v>
      </c>
    </row>
    <row r="23" spans="1:13" ht="45" x14ac:dyDescent="0.25">
      <c r="A23" s="216" t="s">
        <v>1371</v>
      </c>
      <c r="B23" s="217" t="s">
        <v>399</v>
      </c>
      <c r="C23" s="216">
        <v>22</v>
      </c>
      <c r="D23" s="217" t="s">
        <v>835</v>
      </c>
      <c r="E23" s="216" t="s">
        <v>1213</v>
      </c>
      <c r="F23" s="216" t="s">
        <v>1214</v>
      </c>
      <c r="G23" s="217" t="s">
        <v>850</v>
      </c>
      <c r="H23" s="217" t="s">
        <v>1216</v>
      </c>
      <c r="I23" s="216">
        <v>0</v>
      </c>
      <c r="J23" s="235">
        <v>0</v>
      </c>
      <c r="K23" s="217" t="s">
        <v>1217</v>
      </c>
      <c r="L23" s="217" t="s">
        <v>1391</v>
      </c>
    </row>
    <row r="24" spans="1:13" ht="45" x14ac:dyDescent="0.25">
      <c r="A24" s="216" t="s">
        <v>1371</v>
      </c>
      <c r="B24" s="217" t="s">
        <v>399</v>
      </c>
      <c r="C24" s="216">
        <v>23</v>
      </c>
      <c r="D24" s="217" t="s">
        <v>835</v>
      </c>
      <c r="E24" s="216" t="s">
        <v>1213</v>
      </c>
      <c r="F24" s="216" t="s">
        <v>1214</v>
      </c>
      <c r="G24" s="217" t="s">
        <v>851</v>
      </c>
      <c r="H24" s="217" t="s">
        <v>1216</v>
      </c>
      <c r="I24" s="216">
        <v>0</v>
      </c>
      <c r="J24" s="235">
        <v>0</v>
      </c>
      <c r="K24" s="217" t="s">
        <v>1217</v>
      </c>
      <c r="L24" s="217" t="s">
        <v>1391</v>
      </c>
    </row>
    <row r="25" spans="1:13" ht="30" x14ac:dyDescent="0.25">
      <c r="A25" s="216" t="s">
        <v>1371</v>
      </c>
      <c r="B25" s="217" t="s">
        <v>399</v>
      </c>
      <c r="C25" s="216">
        <v>24</v>
      </c>
      <c r="D25" s="217" t="s">
        <v>835</v>
      </c>
      <c r="E25" s="216" t="s">
        <v>1213</v>
      </c>
      <c r="F25" s="216" t="s">
        <v>1214</v>
      </c>
      <c r="G25" s="217" t="s">
        <v>852</v>
      </c>
      <c r="H25" s="217" t="s">
        <v>832</v>
      </c>
      <c r="I25" s="216">
        <v>0</v>
      </c>
      <c r="J25" s="235">
        <v>0</v>
      </c>
      <c r="K25" s="217" t="s">
        <v>1217</v>
      </c>
      <c r="L25" s="217" t="s">
        <v>1392</v>
      </c>
      <c r="M25" s="217" t="s">
        <v>853</v>
      </c>
    </row>
    <row r="26" spans="1:13" ht="45" x14ac:dyDescent="0.25">
      <c r="A26" s="216" t="s">
        <v>1371</v>
      </c>
      <c r="B26" s="217" t="s">
        <v>399</v>
      </c>
      <c r="C26" s="216">
        <v>25</v>
      </c>
      <c r="D26" s="217" t="s">
        <v>835</v>
      </c>
      <c r="E26" s="216" t="s">
        <v>1213</v>
      </c>
      <c r="F26" s="216" t="s">
        <v>1214</v>
      </c>
      <c r="G26" s="217" t="s">
        <v>854</v>
      </c>
      <c r="H26" s="217" t="s">
        <v>1216</v>
      </c>
      <c r="I26" s="216">
        <v>0</v>
      </c>
      <c r="J26" s="216">
        <v>200</v>
      </c>
      <c r="K26" s="217" t="s">
        <v>1217</v>
      </c>
      <c r="L26" s="217" t="s">
        <v>1398</v>
      </c>
    </row>
    <row r="27" spans="1:13" ht="45" x14ac:dyDescent="0.25">
      <c r="A27" s="216" t="s">
        <v>1371</v>
      </c>
      <c r="B27" s="217" t="s">
        <v>399</v>
      </c>
      <c r="C27" s="216">
        <v>26</v>
      </c>
      <c r="D27" s="217" t="s">
        <v>835</v>
      </c>
      <c r="E27" s="216" t="s">
        <v>1213</v>
      </c>
      <c r="F27" s="216" t="s">
        <v>1214</v>
      </c>
      <c r="G27" s="217" t="s">
        <v>855</v>
      </c>
      <c r="H27" s="217" t="s">
        <v>1216</v>
      </c>
      <c r="I27" s="216">
        <v>0</v>
      </c>
      <c r="J27" s="216">
        <v>30</v>
      </c>
      <c r="K27" s="217" t="s">
        <v>1217</v>
      </c>
      <c r="L27" s="217" t="s">
        <v>1398</v>
      </c>
    </row>
    <row r="28" spans="1:13" ht="45" x14ac:dyDescent="0.25">
      <c r="A28" s="216" t="s">
        <v>1371</v>
      </c>
      <c r="B28" s="217" t="s">
        <v>399</v>
      </c>
      <c r="C28" s="216">
        <v>27</v>
      </c>
      <c r="D28" s="217" t="s">
        <v>835</v>
      </c>
      <c r="E28" s="216" t="s">
        <v>1213</v>
      </c>
      <c r="F28" s="216" t="s">
        <v>1214</v>
      </c>
      <c r="G28" s="217" t="s">
        <v>856</v>
      </c>
      <c r="H28" s="217" t="s">
        <v>1216</v>
      </c>
      <c r="I28" s="216">
        <v>0</v>
      </c>
      <c r="J28" s="216">
        <v>30</v>
      </c>
      <c r="K28" s="217" t="s">
        <v>1217</v>
      </c>
      <c r="L28" s="217" t="s">
        <v>1398</v>
      </c>
    </row>
    <row r="29" spans="1:13" ht="45" x14ac:dyDescent="0.25">
      <c r="A29" s="216" t="s">
        <v>1371</v>
      </c>
      <c r="B29" s="217" t="s">
        <v>399</v>
      </c>
      <c r="C29" s="216">
        <v>28</v>
      </c>
      <c r="D29" s="217" t="s">
        <v>835</v>
      </c>
      <c r="E29" s="216" t="s">
        <v>1213</v>
      </c>
      <c r="F29" s="216" t="s">
        <v>1214</v>
      </c>
      <c r="G29" s="217" t="s">
        <v>857</v>
      </c>
      <c r="H29" s="217" t="s">
        <v>1216</v>
      </c>
      <c r="I29" s="216">
        <v>0</v>
      </c>
      <c r="J29" s="216">
        <v>20</v>
      </c>
      <c r="K29" s="217" t="s">
        <v>1217</v>
      </c>
      <c r="L29" s="217" t="s">
        <v>1399</v>
      </c>
    </row>
    <row r="30" spans="1:13" ht="45" x14ac:dyDescent="0.25">
      <c r="A30" s="216" t="s">
        <v>1371</v>
      </c>
      <c r="B30" s="217" t="s">
        <v>399</v>
      </c>
      <c r="C30" s="216">
        <v>29</v>
      </c>
      <c r="D30" s="217" t="s">
        <v>835</v>
      </c>
      <c r="E30" s="216" t="s">
        <v>1213</v>
      </c>
      <c r="F30" s="216" t="s">
        <v>1214</v>
      </c>
      <c r="G30" s="217" t="s">
        <v>858</v>
      </c>
      <c r="H30" s="217" t="s">
        <v>1216</v>
      </c>
      <c r="I30" s="216">
        <v>0</v>
      </c>
      <c r="J30" s="235">
        <v>0</v>
      </c>
      <c r="K30" s="217" t="s">
        <v>1217</v>
      </c>
      <c r="L30" s="217" t="s">
        <v>1399</v>
      </c>
    </row>
    <row r="31" spans="1:13" ht="45" x14ac:dyDescent="0.25">
      <c r="A31" s="216" t="s">
        <v>1371</v>
      </c>
      <c r="B31" s="217" t="s">
        <v>399</v>
      </c>
      <c r="C31" s="216">
        <v>30</v>
      </c>
      <c r="D31" s="217" t="s">
        <v>835</v>
      </c>
      <c r="E31" s="216" t="s">
        <v>1213</v>
      </c>
      <c r="F31" s="216" t="s">
        <v>1214</v>
      </c>
      <c r="G31" s="217" t="s">
        <v>859</v>
      </c>
      <c r="H31" s="217" t="s">
        <v>1216</v>
      </c>
      <c r="I31" s="216">
        <v>0</v>
      </c>
      <c r="J31" s="235">
        <v>0</v>
      </c>
      <c r="K31" s="217" t="s">
        <v>1217</v>
      </c>
      <c r="L31" s="217" t="s">
        <v>1399</v>
      </c>
    </row>
    <row r="32" spans="1:13" ht="75" x14ac:dyDescent="0.25">
      <c r="A32" s="216" t="s">
        <v>1371</v>
      </c>
      <c r="B32" s="217" t="s">
        <v>399</v>
      </c>
      <c r="C32" s="216">
        <v>31</v>
      </c>
      <c r="D32" s="217" t="s">
        <v>835</v>
      </c>
      <c r="E32" s="216" t="s">
        <v>1213</v>
      </c>
      <c r="F32" s="216" t="s">
        <v>1214</v>
      </c>
      <c r="G32" s="217" t="s">
        <v>860</v>
      </c>
      <c r="H32" s="217" t="s">
        <v>832</v>
      </c>
      <c r="I32" s="216">
        <v>0</v>
      </c>
      <c r="J32" s="216">
        <v>45</v>
      </c>
      <c r="K32" s="217" t="s">
        <v>1217</v>
      </c>
      <c r="L32" s="217" t="s">
        <v>1402</v>
      </c>
      <c r="M32" s="217" t="s">
        <v>861</v>
      </c>
    </row>
    <row r="33" spans="1:13" ht="45" x14ac:dyDescent="0.25">
      <c r="A33" s="216" t="s">
        <v>1371</v>
      </c>
      <c r="B33" s="217" t="s">
        <v>399</v>
      </c>
      <c r="C33" s="216">
        <v>32</v>
      </c>
      <c r="D33" s="217" t="s">
        <v>835</v>
      </c>
      <c r="E33" s="216" t="s">
        <v>1213</v>
      </c>
      <c r="F33" s="216" t="s">
        <v>1214</v>
      </c>
      <c r="G33" s="217" t="s">
        <v>862</v>
      </c>
      <c r="H33" s="217" t="s">
        <v>1216</v>
      </c>
      <c r="I33" s="216">
        <v>0</v>
      </c>
      <c r="J33" s="235">
        <v>0</v>
      </c>
      <c r="K33" s="217" t="s">
        <v>1217</v>
      </c>
      <c r="L33" s="217" t="s">
        <v>1405</v>
      </c>
    </row>
    <row r="34" spans="1:13" ht="60" x14ac:dyDescent="0.25">
      <c r="A34" s="216" t="s">
        <v>1371</v>
      </c>
      <c r="B34" s="217" t="s">
        <v>863</v>
      </c>
      <c r="C34" s="216">
        <v>33</v>
      </c>
      <c r="D34" s="217" t="s">
        <v>1212</v>
      </c>
      <c r="E34" s="216" t="s">
        <v>1213</v>
      </c>
      <c r="F34" s="216" t="s">
        <v>1214</v>
      </c>
      <c r="G34" s="217" t="s">
        <v>864</v>
      </c>
      <c r="H34" s="217" t="s">
        <v>1216</v>
      </c>
      <c r="I34" s="216">
        <v>0</v>
      </c>
      <c r="J34" s="216">
        <v>0</v>
      </c>
      <c r="K34" s="217" t="s">
        <v>1217</v>
      </c>
      <c r="M34" s="217" t="s">
        <v>865</v>
      </c>
    </row>
    <row r="35" spans="1:13" ht="45" x14ac:dyDescent="0.25">
      <c r="A35" s="216" t="s">
        <v>1371</v>
      </c>
      <c r="B35" s="217" t="s">
        <v>863</v>
      </c>
      <c r="C35" s="216">
        <v>34</v>
      </c>
      <c r="D35" s="217" t="s">
        <v>1212</v>
      </c>
      <c r="E35" s="216" t="s">
        <v>1213</v>
      </c>
      <c r="F35" s="216" t="s">
        <v>1214</v>
      </c>
      <c r="G35" s="217" t="s">
        <v>866</v>
      </c>
      <c r="H35" s="217" t="s">
        <v>1216</v>
      </c>
      <c r="I35" s="216">
        <v>0</v>
      </c>
      <c r="J35" s="216">
        <v>13000</v>
      </c>
      <c r="K35" s="217" t="s">
        <v>1217</v>
      </c>
      <c r="M35" s="217" t="s">
        <v>1218</v>
      </c>
    </row>
    <row r="36" spans="1:13" ht="60" x14ac:dyDescent="0.25">
      <c r="A36" s="216" t="s">
        <v>1371</v>
      </c>
      <c r="B36" s="217" t="s">
        <v>863</v>
      </c>
      <c r="C36" s="216">
        <v>35</v>
      </c>
      <c r="D36" s="217" t="s">
        <v>1212</v>
      </c>
      <c r="E36" s="216" t="s">
        <v>1213</v>
      </c>
      <c r="F36" s="216" t="s">
        <v>1214</v>
      </c>
      <c r="G36" s="217" t="s">
        <v>867</v>
      </c>
      <c r="H36" s="217" t="s">
        <v>1216</v>
      </c>
      <c r="I36" s="216">
        <v>0</v>
      </c>
      <c r="J36" s="216">
        <v>0</v>
      </c>
      <c r="K36" s="217" t="s">
        <v>1217</v>
      </c>
      <c r="M36" s="217" t="s">
        <v>1218</v>
      </c>
    </row>
    <row r="37" spans="1:13" ht="45" x14ac:dyDescent="0.25">
      <c r="A37" s="216" t="s">
        <v>1371</v>
      </c>
      <c r="B37" s="217" t="s">
        <v>863</v>
      </c>
      <c r="C37" s="216">
        <v>36</v>
      </c>
      <c r="D37" s="217" t="s">
        <v>1212</v>
      </c>
      <c r="E37" s="216" t="s">
        <v>1213</v>
      </c>
      <c r="F37" s="216" t="s">
        <v>1214</v>
      </c>
      <c r="G37" s="217" t="s">
        <v>868</v>
      </c>
      <c r="H37" s="217" t="s">
        <v>1216</v>
      </c>
      <c r="I37" s="216">
        <v>0</v>
      </c>
      <c r="J37" s="216">
        <v>0</v>
      </c>
      <c r="K37" s="217" t="s">
        <v>1217</v>
      </c>
      <c r="M37" s="217" t="s">
        <v>1218</v>
      </c>
    </row>
    <row r="38" spans="1:13" ht="45" x14ac:dyDescent="0.25">
      <c r="A38" s="216" t="s">
        <v>1371</v>
      </c>
      <c r="B38" s="217" t="s">
        <v>863</v>
      </c>
      <c r="C38" s="216">
        <v>37</v>
      </c>
      <c r="D38" s="217" t="s">
        <v>1212</v>
      </c>
      <c r="E38" s="216" t="s">
        <v>1213</v>
      </c>
      <c r="F38" s="216" t="s">
        <v>1214</v>
      </c>
      <c r="G38" s="217" t="s">
        <v>869</v>
      </c>
      <c r="H38" s="217" t="s">
        <v>1216</v>
      </c>
      <c r="I38" s="216">
        <v>0</v>
      </c>
      <c r="J38" s="216">
        <v>0</v>
      </c>
      <c r="K38" s="217" t="s">
        <v>1217</v>
      </c>
      <c r="M38" s="217" t="s">
        <v>1218</v>
      </c>
    </row>
    <row r="39" spans="1:13" ht="45" x14ac:dyDescent="0.25">
      <c r="A39" s="216" t="s">
        <v>1371</v>
      </c>
      <c r="B39" s="217" t="s">
        <v>863</v>
      </c>
      <c r="C39" s="216">
        <v>38</v>
      </c>
      <c r="D39" s="217" t="s">
        <v>1212</v>
      </c>
      <c r="E39" s="216" t="s">
        <v>1213</v>
      </c>
      <c r="F39" s="216" t="s">
        <v>1214</v>
      </c>
      <c r="G39" s="217" t="s">
        <v>870</v>
      </c>
      <c r="H39" s="217" t="s">
        <v>1216</v>
      </c>
      <c r="I39" s="216">
        <v>0</v>
      </c>
      <c r="J39" s="216">
        <v>0</v>
      </c>
      <c r="K39" s="217" t="s">
        <v>1217</v>
      </c>
      <c r="M39" s="217" t="s">
        <v>1218</v>
      </c>
    </row>
    <row r="40" spans="1:13" ht="75" x14ac:dyDescent="0.25">
      <c r="A40" s="216" t="s">
        <v>1371</v>
      </c>
      <c r="B40" s="217" t="s">
        <v>863</v>
      </c>
      <c r="C40" s="216">
        <v>39</v>
      </c>
      <c r="D40" s="217" t="s">
        <v>1212</v>
      </c>
      <c r="E40" s="216" t="s">
        <v>1213</v>
      </c>
      <c r="F40" s="216" t="s">
        <v>1214</v>
      </c>
      <c r="G40" s="217" t="s">
        <v>871</v>
      </c>
      <c r="H40" s="217" t="s">
        <v>832</v>
      </c>
      <c r="I40" s="216">
        <v>0</v>
      </c>
      <c r="J40" s="216">
        <v>28</v>
      </c>
      <c r="K40" s="217" t="s">
        <v>1217</v>
      </c>
      <c r="M40" s="217" t="s">
        <v>872</v>
      </c>
    </row>
    <row r="41" spans="1:13" ht="45" x14ac:dyDescent="0.25">
      <c r="A41" s="216" t="s">
        <v>1371</v>
      </c>
      <c r="B41" s="217" t="s">
        <v>863</v>
      </c>
      <c r="C41" s="216">
        <v>40</v>
      </c>
      <c r="D41" s="217" t="s">
        <v>1212</v>
      </c>
      <c r="E41" s="216" t="s">
        <v>1213</v>
      </c>
      <c r="F41" s="216" t="s">
        <v>1214</v>
      </c>
      <c r="G41" s="217" t="s">
        <v>873</v>
      </c>
      <c r="H41" s="217" t="s">
        <v>832</v>
      </c>
      <c r="I41" s="216">
        <v>0</v>
      </c>
      <c r="J41" s="216">
        <v>0</v>
      </c>
      <c r="K41" s="217" t="s">
        <v>1217</v>
      </c>
    </row>
    <row r="42" spans="1:13" ht="45" x14ac:dyDescent="0.25">
      <c r="A42" s="216" t="s">
        <v>1371</v>
      </c>
      <c r="B42" s="217" t="s">
        <v>863</v>
      </c>
      <c r="C42" s="216">
        <v>41</v>
      </c>
      <c r="D42" s="217" t="s">
        <v>1212</v>
      </c>
      <c r="E42" s="216" t="s">
        <v>1213</v>
      </c>
      <c r="F42" s="216" t="s">
        <v>1214</v>
      </c>
      <c r="G42" s="217" t="s">
        <v>874</v>
      </c>
      <c r="H42" s="217" t="s">
        <v>832</v>
      </c>
      <c r="I42" s="216">
        <v>0</v>
      </c>
      <c r="J42" s="216">
        <v>3</v>
      </c>
      <c r="K42" s="217" t="s">
        <v>1217</v>
      </c>
    </row>
    <row r="43" spans="1:13" ht="45" x14ac:dyDescent="0.25">
      <c r="A43" s="216" t="s">
        <v>1371</v>
      </c>
      <c r="B43" s="217" t="s">
        <v>863</v>
      </c>
      <c r="C43" s="216">
        <v>42</v>
      </c>
      <c r="D43" s="217" t="s">
        <v>875</v>
      </c>
      <c r="E43" s="216" t="s">
        <v>1213</v>
      </c>
      <c r="F43" s="216" t="s">
        <v>1214</v>
      </c>
      <c r="G43" s="217" t="s">
        <v>876</v>
      </c>
      <c r="H43" s="217" t="s">
        <v>832</v>
      </c>
      <c r="I43" s="216">
        <v>0</v>
      </c>
      <c r="J43" s="216">
        <v>7</v>
      </c>
      <c r="K43" s="217" t="s">
        <v>1217</v>
      </c>
    </row>
    <row r="44" spans="1:13" ht="45" x14ac:dyDescent="0.25">
      <c r="A44" s="216" t="s">
        <v>1371</v>
      </c>
      <c r="B44" s="217" t="s">
        <v>863</v>
      </c>
      <c r="C44" s="216">
        <v>43</v>
      </c>
      <c r="D44" s="217" t="s">
        <v>875</v>
      </c>
      <c r="E44" s="216" t="s">
        <v>1213</v>
      </c>
      <c r="F44" s="216" t="s">
        <v>1214</v>
      </c>
      <c r="G44" s="217" t="s">
        <v>877</v>
      </c>
      <c r="H44" s="217" t="s">
        <v>832</v>
      </c>
      <c r="I44" s="216">
        <v>0</v>
      </c>
      <c r="J44" s="216">
        <v>22</v>
      </c>
      <c r="K44" s="217" t="s">
        <v>1217</v>
      </c>
      <c r="M44" s="217" t="s">
        <v>878</v>
      </c>
    </row>
    <row r="45" spans="1:13" ht="45" x14ac:dyDescent="0.25">
      <c r="A45" s="216" t="s">
        <v>1371</v>
      </c>
      <c r="B45" s="217" t="s">
        <v>863</v>
      </c>
      <c r="C45" s="216">
        <v>44</v>
      </c>
      <c r="D45" s="217" t="s">
        <v>835</v>
      </c>
      <c r="E45" s="216" t="s">
        <v>1213</v>
      </c>
      <c r="F45" s="216" t="s">
        <v>1214</v>
      </c>
      <c r="G45" s="217" t="s">
        <v>879</v>
      </c>
      <c r="H45" s="217" t="s">
        <v>1216</v>
      </c>
      <c r="I45" s="216">
        <v>0</v>
      </c>
      <c r="J45" s="216">
        <v>20000</v>
      </c>
      <c r="K45" s="217" t="s">
        <v>1217</v>
      </c>
      <c r="L45" s="217" t="s">
        <v>1424</v>
      </c>
    </row>
    <row r="46" spans="1:13" ht="45" x14ac:dyDescent="0.25">
      <c r="A46" s="216" t="s">
        <v>1371</v>
      </c>
      <c r="B46" s="217" t="s">
        <v>863</v>
      </c>
      <c r="C46" s="216">
        <v>45</v>
      </c>
      <c r="D46" s="217" t="s">
        <v>835</v>
      </c>
      <c r="E46" s="216" t="s">
        <v>1213</v>
      </c>
      <c r="F46" s="216" t="s">
        <v>1214</v>
      </c>
      <c r="G46" s="217" t="s">
        <v>880</v>
      </c>
      <c r="H46" s="217" t="s">
        <v>1216</v>
      </c>
      <c r="I46" s="216">
        <v>0</v>
      </c>
      <c r="J46" s="216">
        <v>1</v>
      </c>
      <c r="K46" s="217" t="s">
        <v>1217</v>
      </c>
      <c r="L46" s="217" t="s">
        <v>1443</v>
      </c>
    </row>
    <row r="47" spans="1:13" ht="45" x14ac:dyDescent="0.25">
      <c r="A47" s="216" t="s">
        <v>1371</v>
      </c>
      <c r="B47" s="217" t="s">
        <v>863</v>
      </c>
      <c r="C47" s="216">
        <v>46</v>
      </c>
      <c r="D47" s="217" t="s">
        <v>835</v>
      </c>
      <c r="E47" s="216" t="s">
        <v>1213</v>
      </c>
      <c r="F47" s="216" t="s">
        <v>1214</v>
      </c>
      <c r="G47" s="217" t="s">
        <v>881</v>
      </c>
      <c r="H47" s="217" t="s">
        <v>832</v>
      </c>
      <c r="I47" s="216">
        <v>0</v>
      </c>
      <c r="J47" s="216">
        <v>4</v>
      </c>
      <c r="K47" s="217" t="s">
        <v>1217</v>
      </c>
      <c r="L47" s="217" t="s">
        <v>1444</v>
      </c>
    </row>
    <row r="48" spans="1:13" ht="45" x14ac:dyDescent="0.25">
      <c r="A48" s="216" t="s">
        <v>1371</v>
      </c>
      <c r="B48" s="217" t="s">
        <v>863</v>
      </c>
      <c r="C48" s="216">
        <v>47</v>
      </c>
      <c r="D48" s="217" t="s">
        <v>835</v>
      </c>
      <c r="E48" s="216" t="s">
        <v>1213</v>
      </c>
      <c r="F48" s="216" t="s">
        <v>1214</v>
      </c>
      <c r="G48" s="217" t="s">
        <v>882</v>
      </c>
      <c r="H48" s="217" t="s">
        <v>832</v>
      </c>
      <c r="I48" s="216">
        <v>0</v>
      </c>
      <c r="J48" s="216">
        <v>1</v>
      </c>
      <c r="K48" s="217" t="s">
        <v>1217</v>
      </c>
      <c r="L48" s="217" t="s">
        <v>1447</v>
      </c>
    </row>
    <row r="49" spans="1:13" ht="45" x14ac:dyDescent="0.25">
      <c r="A49" s="216" t="s">
        <v>1371</v>
      </c>
      <c r="B49" s="217" t="s">
        <v>863</v>
      </c>
      <c r="C49" s="216">
        <v>48</v>
      </c>
      <c r="D49" s="217" t="s">
        <v>835</v>
      </c>
      <c r="E49" s="216" t="s">
        <v>1213</v>
      </c>
      <c r="F49" s="216" t="s">
        <v>1214</v>
      </c>
      <c r="G49" s="217" t="s">
        <v>883</v>
      </c>
      <c r="H49" s="217" t="s">
        <v>832</v>
      </c>
      <c r="I49" s="216">
        <v>0</v>
      </c>
      <c r="J49" s="216">
        <v>2</v>
      </c>
      <c r="K49" s="217" t="s">
        <v>1217</v>
      </c>
      <c r="L49" s="217" t="s">
        <v>1451</v>
      </c>
      <c r="M49" s="217" t="s">
        <v>837</v>
      </c>
    </row>
    <row r="50" spans="1:13" ht="45" x14ac:dyDescent="0.25">
      <c r="A50" s="216" t="s">
        <v>1371</v>
      </c>
      <c r="B50" s="217" t="s">
        <v>406</v>
      </c>
      <c r="C50" s="216">
        <v>49</v>
      </c>
      <c r="D50" s="217" t="s">
        <v>1212</v>
      </c>
      <c r="E50" s="216" t="s">
        <v>1213</v>
      </c>
      <c r="F50" s="216" t="s">
        <v>1214</v>
      </c>
      <c r="G50" s="217" t="s">
        <v>884</v>
      </c>
      <c r="H50" s="217" t="s">
        <v>1216</v>
      </c>
      <c r="I50" s="216">
        <v>0</v>
      </c>
      <c r="J50" s="216">
        <v>150</v>
      </c>
      <c r="K50" s="217" t="s">
        <v>1217</v>
      </c>
      <c r="M50" s="217" t="s">
        <v>1218</v>
      </c>
    </row>
    <row r="51" spans="1:13" ht="45" x14ac:dyDescent="0.25">
      <c r="A51" s="216" t="s">
        <v>1371</v>
      </c>
      <c r="B51" s="217" t="s">
        <v>406</v>
      </c>
      <c r="C51" s="216">
        <v>50</v>
      </c>
      <c r="D51" s="217" t="s">
        <v>1212</v>
      </c>
      <c r="E51" s="216" t="s">
        <v>1213</v>
      </c>
      <c r="F51" s="216" t="s">
        <v>1214</v>
      </c>
      <c r="G51" s="217" t="s">
        <v>885</v>
      </c>
      <c r="H51" s="217" t="s">
        <v>1216</v>
      </c>
      <c r="I51" s="216">
        <v>0</v>
      </c>
      <c r="J51" s="216">
        <v>500</v>
      </c>
      <c r="K51" s="217" t="s">
        <v>1217</v>
      </c>
      <c r="M51" s="217" t="s">
        <v>1218</v>
      </c>
    </row>
    <row r="52" spans="1:13" ht="45" x14ac:dyDescent="0.25">
      <c r="A52" s="216" t="s">
        <v>1371</v>
      </c>
      <c r="B52" s="217" t="s">
        <v>406</v>
      </c>
      <c r="C52" s="216">
        <v>51</v>
      </c>
      <c r="D52" s="217" t="s">
        <v>1212</v>
      </c>
      <c r="E52" s="216" t="s">
        <v>1213</v>
      </c>
      <c r="F52" s="216" t="s">
        <v>1214</v>
      </c>
      <c r="G52" s="217" t="s">
        <v>886</v>
      </c>
      <c r="H52" s="217" t="s">
        <v>1216</v>
      </c>
      <c r="I52" s="216">
        <v>0</v>
      </c>
      <c r="J52" s="216">
        <v>1000</v>
      </c>
      <c r="K52" s="217" t="s">
        <v>1217</v>
      </c>
      <c r="M52" s="217" t="s">
        <v>1218</v>
      </c>
    </row>
    <row r="53" spans="1:13" ht="45" x14ac:dyDescent="0.25">
      <c r="A53" s="216" t="s">
        <v>1371</v>
      </c>
      <c r="B53" s="217" t="s">
        <v>406</v>
      </c>
      <c r="C53" s="216">
        <v>52</v>
      </c>
      <c r="D53" s="217" t="s">
        <v>1212</v>
      </c>
      <c r="E53" s="216" t="s">
        <v>1213</v>
      </c>
      <c r="F53" s="216" t="s">
        <v>1214</v>
      </c>
      <c r="G53" s="217" t="s">
        <v>887</v>
      </c>
      <c r="H53" s="217" t="s">
        <v>1216</v>
      </c>
      <c r="I53" s="216">
        <v>0</v>
      </c>
      <c r="J53" s="216">
        <v>100</v>
      </c>
      <c r="K53" s="217" t="s">
        <v>1217</v>
      </c>
      <c r="M53" s="217" t="s">
        <v>1218</v>
      </c>
    </row>
    <row r="54" spans="1:13" ht="45" x14ac:dyDescent="0.25">
      <c r="A54" s="216" t="s">
        <v>1371</v>
      </c>
      <c r="B54" s="217" t="s">
        <v>406</v>
      </c>
      <c r="C54" s="216">
        <v>53</v>
      </c>
      <c r="D54" s="217" t="s">
        <v>1212</v>
      </c>
      <c r="E54" s="216" t="s">
        <v>1213</v>
      </c>
      <c r="F54" s="216" t="s">
        <v>1214</v>
      </c>
      <c r="G54" s="217" t="s">
        <v>888</v>
      </c>
      <c r="H54" s="217" t="s">
        <v>1216</v>
      </c>
      <c r="I54" s="216">
        <v>0</v>
      </c>
      <c r="J54" s="216">
        <v>50</v>
      </c>
      <c r="K54" s="217" t="s">
        <v>1217</v>
      </c>
      <c r="M54" s="217" t="s">
        <v>889</v>
      </c>
    </row>
    <row r="55" spans="1:13" ht="45" x14ac:dyDescent="0.25">
      <c r="A55" s="216" t="s">
        <v>1371</v>
      </c>
      <c r="B55" s="217" t="s">
        <v>406</v>
      </c>
      <c r="C55" s="216">
        <v>54</v>
      </c>
      <c r="D55" s="217" t="s">
        <v>1212</v>
      </c>
      <c r="E55" s="216" t="s">
        <v>1213</v>
      </c>
      <c r="F55" s="216" t="s">
        <v>1214</v>
      </c>
      <c r="G55" s="217" t="s">
        <v>890</v>
      </c>
      <c r="H55" s="217" t="s">
        <v>1216</v>
      </c>
      <c r="I55" s="216">
        <v>0</v>
      </c>
      <c r="J55" s="216">
        <v>0</v>
      </c>
      <c r="K55" s="217" t="s">
        <v>1217</v>
      </c>
    </row>
    <row r="56" spans="1:13" ht="45" x14ac:dyDescent="0.25">
      <c r="A56" s="216" t="s">
        <v>1371</v>
      </c>
      <c r="B56" s="217" t="s">
        <v>406</v>
      </c>
      <c r="C56" s="216">
        <v>55</v>
      </c>
      <c r="D56" s="217" t="s">
        <v>835</v>
      </c>
      <c r="E56" s="216" t="s">
        <v>1213</v>
      </c>
      <c r="F56" s="216" t="s">
        <v>1214</v>
      </c>
      <c r="G56" s="217" t="s">
        <v>1046</v>
      </c>
      <c r="H56" s="217" t="s">
        <v>1216</v>
      </c>
      <c r="I56" s="216">
        <v>0</v>
      </c>
      <c r="J56" s="235">
        <v>0</v>
      </c>
      <c r="K56" s="217" t="s">
        <v>1217</v>
      </c>
      <c r="L56" s="217" t="s">
        <v>1466</v>
      </c>
    </row>
    <row r="57" spans="1:13" ht="45" x14ac:dyDescent="0.25">
      <c r="A57" s="216" t="s">
        <v>1371</v>
      </c>
      <c r="B57" s="217" t="s">
        <v>406</v>
      </c>
      <c r="C57" s="216">
        <v>56</v>
      </c>
      <c r="D57" s="217" t="s">
        <v>835</v>
      </c>
      <c r="E57" s="216" t="s">
        <v>1213</v>
      </c>
      <c r="F57" s="216" t="s">
        <v>1214</v>
      </c>
      <c r="G57" s="217" t="s">
        <v>1047</v>
      </c>
      <c r="H57" s="217" t="s">
        <v>832</v>
      </c>
      <c r="I57" s="216">
        <v>0</v>
      </c>
      <c r="J57" s="235">
        <v>0</v>
      </c>
      <c r="K57" s="217" t="s">
        <v>1217</v>
      </c>
      <c r="L57" s="217" t="s">
        <v>1466</v>
      </c>
      <c r="M57" s="217" t="s">
        <v>1050</v>
      </c>
    </row>
    <row r="58" spans="1:13" ht="45" x14ac:dyDescent="0.25">
      <c r="A58" s="216" t="s">
        <v>1371</v>
      </c>
      <c r="B58" s="217" t="s">
        <v>406</v>
      </c>
      <c r="C58" s="216">
        <v>57</v>
      </c>
      <c r="D58" s="217" t="s">
        <v>835</v>
      </c>
      <c r="E58" s="216" t="s">
        <v>1213</v>
      </c>
      <c r="F58" s="216" t="s">
        <v>1214</v>
      </c>
      <c r="G58" s="217" t="s">
        <v>1049</v>
      </c>
      <c r="H58" s="217" t="s">
        <v>1216</v>
      </c>
      <c r="I58" s="216">
        <v>0</v>
      </c>
      <c r="J58" s="235">
        <v>0</v>
      </c>
      <c r="K58" s="217" t="s">
        <v>1217</v>
      </c>
      <c r="L58" s="217" t="s">
        <v>1466</v>
      </c>
    </row>
    <row r="59" spans="1:13" ht="30" x14ac:dyDescent="0.25">
      <c r="A59" s="216" t="s">
        <v>1371</v>
      </c>
      <c r="B59" s="217" t="s">
        <v>406</v>
      </c>
      <c r="C59" s="216">
        <v>58</v>
      </c>
      <c r="D59" s="217" t="s">
        <v>875</v>
      </c>
      <c r="E59" s="216" t="s">
        <v>1213</v>
      </c>
      <c r="F59" s="216" t="s">
        <v>1214</v>
      </c>
      <c r="G59" s="217" t="s">
        <v>891</v>
      </c>
      <c r="H59" s="217" t="s">
        <v>832</v>
      </c>
      <c r="I59" s="216">
        <v>0</v>
      </c>
      <c r="J59" s="235">
        <v>0</v>
      </c>
      <c r="K59" s="217" t="s">
        <v>1217</v>
      </c>
      <c r="M59" s="217" t="s">
        <v>892</v>
      </c>
    </row>
    <row r="60" spans="1:13" ht="45" x14ac:dyDescent="0.25">
      <c r="A60" s="216" t="s">
        <v>1371</v>
      </c>
      <c r="B60" s="217" t="s">
        <v>406</v>
      </c>
      <c r="C60" s="216">
        <v>59</v>
      </c>
      <c r="D60" s="217" t="s">
        <v>835</v>
      </c>
      <c r="E60" s="216" t="s">
        <v>1213</v>
      </c>
      <c r="F60" s="216" t="s">
        <v>1214</v>
      </c>
      <c r="G60" s="217" t="s">
        <v>893</v>
      </c>
      <c r="H60" s="217" t="s">
        <v>832</v>
      </c>
      <c r="I60" s="216">
        <v>0</v>
      </c>
      <c r="J60" s="235">
        <v>0</v>
      </c>
      <c r="K60" s="217" t="s">
        <v>1217</v>
      </c>
      <c r="L60" s="217" t="s">
        <v>1473</v>
      </c>
      <c r="M60" s="217" t="s">
        <v>894</v>
      </c>
    </row>
    <row r="61" spans="1:13" ht="45" x14ac:dyDescent="0.25">
      <c r="A61" s="216" t="s">
        <v>1371</v>
      </c>
      <c r="B61" s="217" t="s">
        <v>406</v>
      </c>
      <c r="C61" s="216">
        <v>60</v>
      </c>
      <c r="D61" s="217" t="s">
        <v>835</v>
      </c>
      <c r="E61" s="216" t="s">
        <v>1213</v>
      </c>
      <c r="F61" s="216" t="s">
        <v>1214</v>
      </c>
      <c r="G61" s="217" t="s">
        <v>895</v>
      </c>
      <c r="H61" s="217" t="s">
        <v>1216</v>
      </c>
      <c r="I61" s="216">
        <v>0</v>
      </c>
      <c r="J61" s="235">
        <v>0</v>
      </c>
      <c r="K61" s="217" t="s">
        <v>1217</v>
      </c>
      <c r="L61" s="217" t="s">
        <v>1477</v>
      </c>
      <c r="M61" s="217" t="s">
        <v>837</v>
      </c>
    </row>
    <row r="62" spans="1:13" ht="45" x14ac:dyDescent="0.25">
      <c r="A62" s="216" t="s">
        <v>1371</v>
      </c>
      <c r="B62" s="217" t="s">
        <v>406</v>
      </c>
      <c r="C62" s="216">
        <v>61</v>
      </c>
      <c r="D62" s="217" t="s">
        <v>835</v>
      </c>
      <c r="E62" s="216" t="s">
        <v>1213</v>
      </c>
      <c r="F62" s="216" t="s">
        <v>1214</v>
      </c>
      <c r="G62" s="217" t="s">
        <v>1521</v>
      </c>
      <c r="H62" s="217" t="s">
        <v>1216</v>
      </c>
      <c r="I62" s="216">
        <v>0</v>
      </c>
      <c r="J62" s="235">
        <v>0</v>
      </c>
      <c r="K62" s="217" t="s">
        <v>1217</v>
      </c>
      <c r="L62" s="217" t="s">
        <v>1477</v>
      </c>
    </row>
    <row r="63" spans="1:13" ht="60" x14ac:dyDescent="0.25">
      <c r="A63" s="216" t="s">
        <v>1371</v>
      </c>
      <c r="B63" s="217" t="s">
        <v>406</v>
      </c>
      <c r="C63" s="216">
        <v>62</v>
      </c>
      <c r="D63" s="217" t="s">
        <v>835</v>
      </c>
      <c r="E63" s="216" t="s">
        <v>1213</v>
      </c>
      <c r="F63" s="216" t="s">
        <v>1214</v>
      </c>
      <c r="G63" s="217" t="s">
        <v>896</v>
      </c>
      <c r="H63" s="217" t="s">
        <v>1216</v>
      </c>
      <c r="I63" s="216">
        <v>0</v>
      </c>
      <c r="J63" s="235">
        <v>0</v>
      </c>
      <c r="K63" s="217" t="s">
        <v>1217</v>
      </c>
      <c r="L63" s="217" t="s">
        <v>1480</v>
      </c>
    </row>
    <row r="64" spans="1:13" ht="45" x14ac:dyDescent="0.25">
      <c r="A64" s="216" t="s">
        <v>1371</v>
      </c>
      <c r="B64" s="217" t="s">
        <v>406</v>
      </c>
      <c r="C64" s="216">
        <v>63</v>
      </c>
      <c r="D64" s="217" t="s">
        <v>835</v>
      </c>
      <c r="E64" s="216" t="s">
        <v>1213</v>
      </c>
      <c r="F64" s="216" t="s">
        <v>1214</v>
      </c>
      <c r="G64" s="217" t="s">
        <v>897</v>
      </c>
      <c r="H64" s="217" t="s">
        <v>1216</v>
      </c>
      <c r="I64" s="216">
        <v>0</v>
      </c>
      <c r="J64" s="216">
        <v>1750</v>
      </c>
      <c r="K64" s="217" t="s">
        <v>1217</v>
      </c>
      <c r="L64" s="217" t="s">
        <v>1483</v>
      </c>
    </row>
    <row r="65" spans="1:12" ht="45" x14ac:dyDescent="0.25">
      <c r="A65" s="216" t="s">
        <v>1371</v>
      </c>
      <c r="B65" s="217" t="s">
        <v>406</v>
      </c>
      <c r="C65" s="216">
        <v>64</v>
      </c>
      <c r="D65" s="217" t="s">
        <v>835</v>
      </c>
      <c r="E65" s="216" t="s">
        <v>1213</v>
      </c>
      <c r="F65" s="216" t="s">
        <v>1214</v>
      </c>
      <c r="G65" s="217" t="s">
        <v>898</v>
      </c>
      <c r="H65" s="217" t="s">
        <v>1216</v>
      </c>
      <c r="I65" s="216">
        <v>0</v>
      </c>
      <c r="J65" s="216">
        <v>700</v>
      </c>
      <c r="K65" s="217" t="s">
        <v>1217</v>
      </c>
      <c r="L65" s="217" t="s">
        <v>1487</v>
      </c>
    </row>
    <row r="66" spans="1:12" ht="45" x14ac:dyDescent="0.25">
      <c r="A66" s="216" t="s">
        <v>1371</v>
      </c>
      <c r="B66" s="217" t="s">
        <v>406</v>
      </c>
      <c r="C66" s="216">
        <v>65</v>
      </c>
      <c r="D66" s="217" t="s">
        <v>835</v>
      </c>
      <c r="E66" s="216" t="s">
        <v>823</v>
      </c>
      <c r="F66" s="216" t="s">
        <v>824</v>
      </c>
      <c r="G66" s="217" t="s">
        <v>899</v>
      </c>
      <c r="H66" s="217" t="s">
        <v>1216</v>
      </c>
      <c r="I66" s="221">
        <v>1</v>
      </c>
      <c r="J66" s="221">
        <v>1.3</v>
      </c>
      <c r="K66" s="217" t="s">
        <v>1217</v>
      </c>
      <c r="L66" s="217" t="s">
        <v>1487</v>
      </c>
    </row>
    <row r="67" spans="1:12" ht="45" x14ac:dyDescent="0.25">
      <c r="A67" s="216" t="s">
        <v>1371</v>
      </c>
      <c r="B67" s="217" t="s">
        <v>406</v>
      </c>
      <c r="C67" s="216">
        <v>66</v>
      </c>
      <c r="D67" s="217" t="s">
        <v>835</v>
      </c>
      <c r="E67" s="216" t="s">
        <v>1213</v>
      </c>
      <c r="F67" s="216" t="s">
        <v>1214</v>
      </c>
      <c r="G67" s="217" t="s">
        <v>900</v>
      </c>
      <c r="H67" s="217" t="s">
        <v>1216</v>
      </c>
      <c r="I67" s="216">
        <v>0</v>
      </c>
      <c r="J67" s="216">
        <v>1050</v>
      </c>
      <c r="K67" s="217" t="s">
        <v>1217</v>
      </c>
      <c r="L67" s="217" t="s">
        <v>1490</v>
      </c>
    </row>
    <row r="68" spans="1:12" ht="45" x14ac:dyDescent="0.25">
      <c r="A68" s="216" t="s">
        <v>1371</v>
      </c>
      <c r="B68" s="217" t="s">
        <v>406</v>
      </c>
      <c r="C68" s="216">
        <v>67</v>
      </c>
      <c r="D68" s="217" t="s">
        <v>835</v>
      </c>
      <c r="E68" s="216" t="s">
        <v>1213</v>
      </c>
      <c r="F68" s="216" t="s">
        <v>1214</v>
      </c>
      <c r="G68" s="217" t="s">
        <v>901</v>
      </c>
      <c r="H68" s="217" t="s">
        <v>1216</v>
      </c>
      <c r="I68" s="216">
        <v>0</v>
      </c>
      <c r="J68" s="216">
        <v>700</v>
      </c>
      <c r="K68" s="217" t="s">
        <v>1217</v>
      </c>
      <c r="L68" s="217" t="s">
        <v>1490</v>
      </c>
    </row>
    <row r="69" spans="1:12" ht="45" x14ac:dyDescent="0.25">
      <c r="A69" s="216" t="s">
        <v>1371</v>
      </c>
      <c r="B69" s="217" t="s">
        <v>406</v>
      </c>
      <c r="C69" s="216">
        <v>68</v>
      </c>
      <c r="D69" s="217" t="s">
        <v>835</v>
      </c>
      <c r="E69" s="216" t="s">
        <v>1213</v>
      </c>
      <c r="F69" s="216" t="s">
        <v>1214</v>
      </c>
      <c r="G69" s="217" t="s">
        <v>902</v>
      </c>
      <c r="H69" s="217" t="s">
        <v>1216</v>
      </c>
      <c r="I69" s="216">
        <v>0</v>
      </c>
      <c r="J69" s="216">
        <v>7</v>
      </c>
      <c r="K69" s="217" t="s">
        <v>1217</v>
      </c>
      <c r="L69" s="217" t="s">
        <v>1490</v>
      </c>
    </row>
    <row r="70" spans="1:12" ht="45" x14ac:dyDescent="0.25">
      <c r="A70" s="216" t="s">
        <v>1371</v>
      </c>
      <c r="B70" s="217" t="s">
        <v>406</v>
      </c>
      <c r="C70" s="216">
        <v>69</v>
      </c>
      <c r="D70" s="217" t="s">
        <v>835</v>
      </c>
      <c r="E70" s="216" t="s">
        <v>1213</v>
      </c>
      <c r="F70" s="216" t="s">
        <v>1214</v>
      </c>
      <c r="G70" s="217" t="s">
        <v>903</v>
      </c>
      <c r="H70" s="217" t="s">
        <v>1216</v>
      </c>
      <c r="I70" s="216">
        <v>0</v>
      </c>
      <c r="J70" s="216">
        <v>1050</v>
      </c>
      <c r="K70" s="217" t="s">
        <v>1217</v>
      </c>
      <c r="L70" s="217" t="s">
        <v>1493</v>
      </c>
    </row>
    <row r="71" spans="1:12" ht="45" x14ac:dyDescent="0.25">
      <c r="A71" s="216" t="s">
        <v>1371</v>
      </c>
      <c r="B71" s="217" t="s">
        <v>406</v>
      </c>
      <c r="C71" s="216">
        <v>70</v>
      </c>
      <c r="D71" s="217" t="s">
        <v>835</v>
      </c>
      <c r="E71" s="216" t="s">
        <v>1213</v>
      </c>
      <c r="F71" s="216" t="s">
        <v>1214</v>
      </c>
      <c r="G71" s="217" t="s">
        <v>904</v>
      </c>
      <c r="H71" s="217" t="s">
        <v>1216</v>
      </c>
      <c r="I71" s="216">
        <v>0</v>
      </c>
      <c r="J71" s="216">
        <v>70</v>
      </c>
      <c r="K71" s="217" t="s">
        <v>1217</v>
      </c>
      <c r="L71" s="217" t="s">
        <v>1493</v>
      </c>
    </row>
    <row r="72" spans="1:12" ht="45" x14ac:dyDescent="0.25">
      <c r="A72" s="216" t="s">
        <v>1371</v>
      </c>
      <c r="B72" s="217" t="s">
        <v>406</v>
      </c>
      <c r="C72" s="216">
        <v>71</v>
      </c>
      <c r="D72" s="217" t="s">
        <v>835</v>
      </c>
      <c r="E72" s="216" t="s">
        <v>1213</v>
      </c>
      <c r="F72" s="216" t="s">
        <v>1214</v>
      </c>
      <c r="G72" s="217" t="s">
        <v>905</v>
      </c>
      <c r="H72" s="217" t="s">
        <v>1216</v>
      </c>
      <c r="I72" s="216">
        <v>0</v>
      </c>
      <c r="J72" s="216">
        <v>21</v>
      </c>
      <c r="K72" s="217" t="s">
        <v>1217</v>
      </c>
      <c r="L72" s="217" t="s">
        <v>1493</v>
      </c>
    </row>
    <row r="73" spans="1:12" ht="45" x14ac:dyDescent="0.25">
      <c r="A73" s="216" t="s">
        <v>1371</v>
      </c>
      <c r="B73" s="217" t="s">
        <v>406</v>
      </c>
      <c r="C73" s="216">
        <v>72</v>
      </c>
      <c r="D73" s="217" t="s">
        <v>835</v>
      </c>
      <c r="E73" s="216" t="s">
        <v>1213</v>
      </c>
      <c r="F73" s="216" t="s">
        <v>1214</v>
      </c>
      <c r="G73" s="217" t="s">
        <v>1370</v>
      </c>
      <c r="H73" s="217" t="s">
        <v>1216</v>
      </c>
      <c r="I73" s="216">
        <v>0</v>
      </c>
      <c r="J73" s="216">
        <v>650</v>
      </c>
      <c r="K73" s="217" t="s">
        <v>1217</v>
      </c>
      <c r="L73" s="217" t="s">
        <v>1493</v>
      </c>
    </row>
    <row r="74" spans="1:12" ht="45" x14ac:dyDescent="0.25">
      <c r="A74" s="216" t="s">
        <v>1371</v>
      </c>
      <c r="B74" s="217" t="s">
        <v>406</v>
      </c>
      <c r="C74" s="216">
        <v>73</v>
      </c>
      <c r="D74" s="217" t="s">
        <v>835</v>
      </c>
      <c r="E74" s="216" t="s">
        <v>1213</v>
      </c>
      <c r="F74" s="216" t="s">
        <v>1214</v>
      </c>
      <c r="G74" s="217" t="s">
        <v>906</v>
      </c>
      <c r="H74" s="217" t="s">
        <v>1216</v>
      </c>
      <c r="I74" s="216">
        <v>0</v>
      </c>
      <c r="J74" s="216">
        <v>350</v>
      </c>
      <c r="K74" s="217" t="s">
        <v>1217</v>
      </c>
      <c r="L74" s="217" t="s">
        <v>1496</v>
      </c>
    </row>
    <row r="75" spans="1:12" ht="45" x14ac:dyDescent="0.25">
      <c r="A75" s="216" t="s">
        <v>1371</v>
      </c>
      <c r="B75" s="217" t="s">
        <v>406</v>
      </c>
      <c r="C75" s="216">
        <v>74</v>
      </c>
      <c r="D75" s="217" t="s">
        <v>835</v>
      </c>
      <c r="E75" s="216" t="s">
        <v>1213</v>
      </c>
      <c r="F75" s="216" t="s">
        <v>1214</v>
      </c>
      <c r="G75" s="217" t="s">
        <v>907</v>
      </c>
      <c r="H75" s="217" t="s">
        <v>1216</v>
      </c>
      <c r="I75" s="216">
        <v>0</v>
      </c>
      <c r="J75" s="216">
        <v>28</v>
      </c>
      <c r="K75" s="217" t="s">
        <v>1217</v>
      </c>
      <c r="L75" s="217" t="s">
        <v>1500</v>
      </c>
    </row>
    <row r="76" spans="1:12" ht="45" x14ac:dyDescent="0.25">
      <c r="A76" s="216" t="s">
        <v>1371</v>
      </c>
      <c r="B76" s="217" t="s">
        <v>406</v>
      </c>
      <c r="C76" s="216">
        <v>75</v>
      </c>
      <c r="D76" s="217" t="s">
        <v>835</v>
      </c>
      <c r="E76" s="216" t="s">
        <v>1213</v>
      </c>
      <c r="F76" s="216" t="s">
        <v>1214</v>
      </c>
      <c r="G76" s="217" t="s">
        <v>908</v>
      </c>
      <c r="H76" s="217" t="s">
        <v>1216</v>
      </c>
      <c r="I76" s="216">
        <v>0</v>
      </c>
      <c r="J76" s="216">
        <v>70</v>
      </c>
      <c r="K76" s="217" t="s">
        <v>1217</v>
      </c>
      <c r="L76" s="217" t="s">
        <v>1500</v>
      </c>
    </row>
    <row r="77" spans="1:12" ht="45" x14ac:dyDescent="0.25">
      <c r="A77" s="216" t="s">
        <v>1371</v>
      </c>
      <c r="B77" s="217" t="s">
        <v>406</v>
      </c>
      <c r="C77" s="216">
        <v>76</v>
      </c>
      <c r="D77" s="217" t="s">
        <v>835</v>
      </c>
      <c r="E77" s="216" t="s">
        <v>1213</v>
      </c>
      <c r="F77" s="216" t="s">
        <v>1214</v>
      </c>
      <c r="G77" s="217" t="s">
        <v>909</v>
      </c>
      <c r="H77" s="217" t="s">
        <v>1216</v>
      </c>
      <c r="I77" s="216">
        <v>0</v>
      </c>
      <c r="J77" s="216">
        <v>35</v>
      </c>
      <c r="K77" s="217" t="s">
        <v>1217</v>
      </c>
      <c r="L77" s="217" t="s">
        <v>1500</v>
      </c>
    </row>
    <row r="78" spans="1:12" ht="45" x14ac:dyDescent="0.25">
      <c r="A78" s="216" t="s">
        <v>1371</v>
      </c>
      <c r="B78" s="217" t="s">
        <v>406</v>
      </c>
      <c r="C78" s="216">
        <v>77</v>
      </c>
      <c r="D78" s="217" t="s">
        <v>835</v>
      </c>
      <c r="E78" s="216" t="s">
        <v>1213</v>
      </c>
      <c r="F78" s="216" t="s">
        <v>1214</v>
      </c>
      <c r="G78" s="217" t="s">
        <v>910</v>
      </c>
      <c r="H78" s="217" t="s">
        <v>1216</v>
      </c>
      <c r="I78" s="216">
        <v>0</v>
      </c>
      <c r="J78" s="216">
        <v>35</v>
      </c>
      <c r="K78" s="217" t="s">
        <v>1217</v>
      </c>
      <c r="L78" s="217" t="s">
        <v>1506</v>
      </c>
    </row>
    <row r="79" spans="1:12" ht="45" x14ac:dyDescent="0.25">
      <c r="A79" s="216" t="s">
        <v>1371</v>
      </c>
      <c r="B79" s="217" t="s">
        <v>410</v>
      </c>
      <c r="C79" s="216">
        <v>78</v>
      </c>
      <c r="D79" s="217" t="s">
        <v>1212</v>
      </c>
      <c r="E79" s="216" t="s">
        <v>1213</v>
      </c>
      <c r="F79" s="216" t="s">
        <v>1214</v>
      </c>
      <c r="G79" s="217" t="s">
        <v>911</v>
      </c>
      <c r="H79" s="217" t="s">
        <v>1216</v>
      </c>
      <c r="I79" s="216">
        <v>0</v>
      </c>
      <c r="J79" s="216">
        <v>0</v>
      </c>
      <c r="K79" s="217" t="s">
        <v>912</v>
      </c>
    </row>
    <row r="80" spans="1:12" ht="45" x14ac:dyDescent="0.25">
      <c r="A80" s="216" t="s">
        <v>1371</v>
      </c>
      <c r="B80" s="217" t="s">
        <v>410</v>
      </c>
      <c r="C80" s="216">
        <v>79</v>
      </c>
      <c r="D80" s="217" t="s">
        <v>1212</v>
      </c>
      <c r="E80" s="216" t="s">
        <v>1213</v>
      </c>
      <c r="F80" s="216" t="s">
        <v>1214</v>
      </c>
      <c r="G80" s="217" t="s">
        <v>913</v>
      </c>
      <c r="H80" s="217" t="s">
        <v>1216</v>
      </c>
      <c r="I80" s="216">
        <v>0</v>
      </c>
      <c r="J80" s="216">
        <v>0</v>
      </c>
      <c r="K80" s="217" t="s">
        <v>1217</v>
      </c>
    </row>
    <row r="81" spans="1:13" ht="60" x14ac:dyDescent="0.25">
      <c r="A81" s="216" t="s">
        <v>477</v>
      </c>
      <c r="B81" s="217" t="s">
        <v>419</v>
      </c>
      <c r="C81" s="216">
        <v>80</v>
      </c>
      <c r="D81" s="217" t="s">
        <v>875</v>
      </c>
      <c r="E81" s="216" t="s">
        <v>914</v>
      </c>
      <c r="F81" s="216" t="s">
        <v>824</v>
      </c>
      <c r="G81" s="217" t="s">
        <v>915</v>
      </c>
      <c r="H81" s="217" t="s">
        <v>832</v>
      </c>
      <c r="I81" s="216">
        <v>0</v>
      </c>
      <c r="J81" s="235">
        <v>0</v>
      </c>
      <c r="K81" s="217" t="s">
        <v>916</v>
      </c>
      <c r="L81" s="217" t="s">
        <v>481</v>
      </c>
      <c r="M81" s="217" t="s">
        <v>917</v>
      </c>
    </row>
    <row r="82" spans="1:13" ht="60" x14ac:dyDescent="0.25">
      <c r="A82" s="216" t="s">
        <v>477</v>
      </c>
      <c r="B82" s="217" t="s">
        <v>419</v>
      </c>
      <c r="C82" s="216">
        <v>81</v>
      </c>
      <c r="D82" s="217" t="s">
        <v>875</v>
      </c>
      <c r="E82" s="216" t="s">
        <v>823</v>
      </c>
      <c r="F82" s="216" t="s">
        <v>824</v>
      </c>
      <c r="G82" s="217" t="s">
        <v>918</v>
      </c>
      <c r="H82" s="217" t="s">
        <v>832</v>
      </c>
      <c r="I82" s="216">
        <v>0</v>
      </c>
      <c r="J82" s="235">
        <v>0</v>
      </c>
      <c r="K82" s="217" t="s">
        <v>916</v>
      </c>
      <c r="L82" s="217" t="s">
        <v>484</v>
      </c>
      <c r="M82" s="217" t="s">
        <v>919</v>
      </c>
    </row>
    <row r="83" spans="1:13" ht="60" x14ac:dyDescent="0.25">
      <c r="A83" s="216" t="s">
        <v>477</v>
      </c>
      <c r="B83" s="217" t="s">
        <v>419</v>
      </c>
      <c r="C83" s="216">
        <v>82</v>
      </c>
      <c r="D83" s="217" t="s">
        <v>835</v>
      </c>
      <c r="E83" s="216" t="s">
        <v>1213</v>
      </c>
      <c r="F83" s="216" t="s">
        <v>1214</v>
      </c>
      <c r="G83" s="217" t="s">
        <v>920</v>
      </c>
      <c r="H83" s="217" t="s">
        <v>1216</v>
      </c>
      <c r="I83" s="216">
        <v>0</v>
      </c>
      <c r="J83" s="235">
        <v>0</v>
      </c>
      <c r="K83" s="217" t="s">
        <v>1217</v>
      </c>
      <c r="L83" s="217" t="s">
        <v>491</v>
      </c>
    </row>
    <row r="84" spans="1:13" ht="60" x14ac:dyDescent="0.25">
      <c r="A84" s="216" t="s">
        <v>477</v>
      </c>
      <c r="B84" s="217" t="s">
        <v>419</v>
      </c>
      <c r="C84" s="216">
        <v>83</v>
      </c>
      <c r="D84" s="217" t="s">
        <v>835</v>
      </c>
      <c r="E84" s="216" t="s">
        <v>1213</v>
      </c>
      <c r="F84" s="216" t="s">
        <v>1214</v>
      </c>
      <c r="G84" s="217" t="s">
        <v>921</v>
      </c>
      <c r="H84" s="217" t="s">
        <v>832</v>
      </c>
      <c r="I84" s="216">
        <v>0</v>
      </c>
      <c r="J84" s="235">
        <v>0</v>
      </c>
      <c r="K84" s="217" t="s">
        <v>1217</v>
      </c>
      <c r="L84" s="217" t="s">
        <v>494</v>
      </c>
      <c r="M84" s="217" t="s">
        <v>922</v>
      </c>
    </row>
    <row r="85" spans="1:13" ht="60" x14ac:dyDescent="0.25">
      <c r="A85" s="216" t="s">
        <v>477</v>
      </c>
      <c r="B85" s="217" t="s">
        <v>419</v>
      </c>
      <c r="C85" s="216">
        <v>84</v>
      </c>
      <c r="D85" s="217" t="s">
        <v>1212</v>
      </c>
      <c r="E85" s="216" t="s">
        <v>1213</v>
      </c>
      <c r="F85" s="216" t="s">
        <v>1214</v>
      </c>
      <c r="G85" s="217" t="s">
        <v>923</v>
      </c>
      <c r="H85" s="217" t="s">
        <v>832</v>
      </c>
      <c r="I85" s="216">
        <v>0</v>
      </c>
      <c r="J85" s="216">
        <v>2</v>
      </c>
      <c r="K85" s="217" t="s">
        <v>1217</v>
      </c>
      <c r="M85" s="217" t="s">
        <v>924</v>
      </c>
    </row>
    <row r="86" spans="1:13" ht="60" x14ac:dyDescent="0.25">
      <c r="A86" s="216" t="s">
        <v>477</v>
      </c>
      <c r="B86" s="217" t="s">
        <v>419</v>
      </c>
      <c r="C86" s="216">
        <v>85</v>
      </c>
      <c r="D86" s="217" t="s">
        <v>1212</v>
      </c>
      <c r="E86" s="216" t="s">
        <v>1213</v>
      </c>
      <c r="F86" s="216" t="s">
        <v>1214</v>
      </c>
      <c r="G86" s="217" t="s">
        <v>925</v>
      </c>
      <c r="H86" s="217" t="s">
        <v>832</v>
      </c>
      <c r="I86" s="216">
        <v>0</v>
      </c>
      <c r="J86" s="216">
        <v>0</v>
      </c>
      <c r="K86" s="217" t="s">
        <v>1217</v>
      </c>
      <c r="M86" s="217" t="s">
        <v>924</v>
      </c>
    </row>
    <row r="87" spans="1:13" ht="60" x14ac:dyDescent="0.25">
      <c r="A87" s="216" t="s">
        <v>477</v>
      </c>
      <c r="B87" s="217" t="s">
        <v>419</v>
      </c>
      <c r="C87" s="216">
        <v>86</v>
      </c>
      <c r="D87" s="217" t="s">
        <v>1212</v>
      </c>
      <c r="E87" s="216" t="s">
        <v>1213</v>
      </c>
      <c r="F87" s="216" t="s">
        <v>1214</v>
      </c>
      <c r="G87" s="217" t="s">
        <v>926</v>
      </c>
      <c r="H87" s="217" t="s">
        <v>832</v>
      </c>
      <c r="I87" s="216">
        <v>0</v>
      </c>
      <c r="J87" s="216">
        <v>0</v>
      </c>
      <c r="K87" s="217" t="s">
        <v>1217</v>
      </c>
      <c r="M87" s="217" t="s">
        <v>924</v>
      </c>
    </row>
    <row r="88" spans="1:13" ht="60" x14ac:dyDescent="0.25">
      <c r="A88" s="216" t="s">
        <v>477</v>
      </c>
      <c r="B88" s="217" t="s">
        <v>419</v>
      </c>
      <c r="C88" s="216">
        <v>87</v>
      </c>
      <c r="D88" s="217" t="s">
        <v>1212</v>
      </c>
      <c r="E88" s="216" t="s">
        <v>1213</v>
      </c>
      <c r="F88" s="216" t="s">
        <v>1214</v>
      </c>
      <c r="G88" s="217" t="s">
        <v>927</v>
      </c>
      <c r="H88" s="217" t="s">
        <v>832</v>
      </c>
      <c r="I88" s="216">
        <v>0</v>
      </c>
      <c r="J88" s="216">
        <v>0</v>
      </c>
      <c r="K88" s="217" t="s">
        <v>1217</v>
      </c>
      <c r="M88" s="217" t="s">
        <v>924</v>
      </c>
    </row>
    <row r="89" spans="1:13" ht="60" x14ac:dyDescent="0.25">
      <c r="A89" s="216" t="s">
        <v>477</v>
      </c>
      <c r="B89" s="217" t="s">
        <v>419</v>
      </c>
      <c r="C89" s="216">
        <v>88</v>
      </c>
      <c r="D89" s="217" t="s">
        <v>1212</v>
      </c>
      <c r="E89" s="216" t="s">
        <v>1213</v>
      </c>
      <c r="F89" s="216" t="s">
        <v>1214</v>
      </c>
      <c r="G89" s="217" t="s">
        <v>928</v>
      </c>
      <c r="H89" s="217" t="s">
        <v>832</v>
      </c>
      <c r="I89" s="216">
        <v>0</v>
      </c>
      <c r="J89" s="216">
        <v>0</v>
      </c>
      <c r="K89" s="217" t="s">
        <v>1217</v>
      </c>
      <c r="M89" s="217" t="s">
        <v>924</v>
      </c>
    </row>
    <row r="90" spans="1:13" ht="60" x14ac:dyDescent="0.25">
      <c r="A90" s="216" t="s">
        <v>477</v>
      </c>
      <c r="B90" s="217" t="s">
        <v>419</v>
      </c>
      <c r="C90" s="216">
        <v>89</v>
      </c>
      <c r="D90" s="217" t="s">
        <v>1212</v>
      </c>
      <c r="E90" s="216" t="s">
        <v>1213</v>
      </c>
      <c r="F90" s="216" t="s">
        <v>1214</v>
      </c>
      <c r="G90" s="217" t="s">
        <v>929</v>
      </c>
      <c r="H90" s="217" t="s">
        <v>1216</v>
      </c>
      <c r="I90" s="216">
        <v>0</v>
      </c>
      <c r="J90" s="216">
        <v>100</v>
      </c>
      <c r="K90" s="217" t="s">
        <v>1217</v>
      </c>
      <c r="M90" s="217" t="s">
        <v>930</v>
      </c>
    </row>
    <row r="91" spans="1:13" ht="60" x14ac:dyDescent="0.25">
      <c r="A91" s="216" t="s">
        <v>477</v>
      </c>
      <c r="B91" s="217" t="s">
        <v>419</v>
      </c>
      <c r="C91" s="216">
        <v>90</v>
      </c>
      <c r="D91" s="217" t="s">
        <v>1212</v>
      </c>
      <c r="E91" s="216" t="s">
        <v>931</v>
      </c>
      <c r="F91" s="216" t="s">
        <v>1214</v>
      </c>
      <c r="G91" s="217" t="s">
        <v>932</v>
      </c>
      <c r="H91" s="217" t="s">
        <v>1216</v>
      </c>
      <c r="I91" s="216">
        <v>0</v>
      </c>
      <c r="J91" s="216">
        <v>1000</v>
      </c>
      <c r="K91" s="217" t="s">
        <v>1217</v>
      </c>
    </row>
    <row r="92" spans="1:13" ht="90" x14ac:dyDescent="0.25">
      <c r="A92" s="216" t="s">
        <v>477</v>
      </c>
      <c r="B92" s="217" t="s">
        <v>419</v>
      </c>
      <c r="C92" s="216">
        <v>91</v>
      </c>
      <c r="D92" s="217" t="s">
        <v>1212</v>
      </c>
      <c r="E92" s="216" t="s">
        <v>1213</v>
      </c>
      <c r="F92" s="216" t="s">
        <v>1214</v>
      </c>
      <c r="G92" s="217" t="s">
        <v>933</v>
      </c>
      <c r="H92" s="217" t="s">
        <v>832</v>
      </c>
      <c r="I92" s="216">
        <v>0</v>
      </c>
      <c r="J92" s="216">
        <v>2</v>
      </c>
      <c r="K92" s="217" t="s">
        <v>1217</v>
      </c>
      <c r="M92" s="217" t="s">
        <v>934</v>
      </c>
    </row>
    <row r="93" spans="1:13" ht="90" x14ac:dyDescent="0.25">
      <c r="A93" s="216" t="s">
        <v>477</v>
      </c>
      <c r="B93" s="217" t="s">
        <v>419</v>
      </c>
      <c r="C93" s="216">
        <v>92</v>
      </c>
      <c r="D93" s="217" t="s">
        <v>1212</v>
      </c>
      <c r="E93" s="216" t="s">
        <v>1213</v>
      </c>
      <c r="F93" s="216" t="s">
        <v>1214</v>
      </c>
      <c r="G93" s="217" t="s">
        <v>935</v>
      </c>
      <c r="H93" s="217" t="s">
        <v>832</v>
      </c>
      <c r="I93" s="216">
        <v>0</v>
      </c>
      <c r="J93" s="216">
        <v>0</v>
      </c>
      <c r="K93" s="217" t="s">
        <v>1217</v>
      </c>
      <c r="M93" s="217" t="s">
        <v>934</v>
      </c>
    </row>
    <row r="94" spans="1:13" ht="90" x14ac:dyDescent="0.25">
      <c r="A94" s="216" t="s">
        <v>477</v>
      </c>
      <c r="B94" s="217" t="s">
        <v>419</v>
      </c>
      <c r="C94" s="216">
        <v>93</v>
      </c>
      <c r="D94" s="217" t="s">
        <v>1212</v>
      </c>
      <c r="E94" s="216" t="s">
        <v>1213</v>
      </c>
      <c r="F94" s="216" t="s">
        <v>1214</v>
      </c>
      <c r="G94" s="217" t="s">
        <v>936</v>
      </c>
      <c r="H94" s="217" t="s">
        <v>832</v>
      </c>
      <c r="I94" s="216">
        <v>0</v>
      </c>
      <c r="J94" s="216">
        <v>0</v>
      </c>
      <c r="K94" s="217" t="s">
        <v>1217</v>
      </c>
      <c r="M94" s="217" t="s">
        <v>934</v>
      </c>
    </row>
    <row r="95" spans="1:13" ht="60" x14ac:dyDescent="0.25">
      <c r="A95" s="216" t="s">
        <v>477</v>
      </c>
      <c r="B95" s="217" t="s">
        <v>419</v>
      </c>
      <c r="C95" s="216">
        <v>94</v>
      </c>
      <c r="D95" s="217" t="s">
        <v>1212</v>
      </c>
      <c r="E95" s="216" t="s">
        <v>1213</v>
      </c>
      <c r="F95" s="216" t="s">
        <v>1214</v>
      </c>
      <c r="G95" s="217" t="s">
        <v>937</v>
      </c>
      <c r="H95" s="217" t="s">
        <v>832</v>
      </c>
      <c r="I95" s="216">
        <v>0</v>
      </c>
      <c r="J95" s="216">
        <v>43</v>
      </c>
      <c r="K95" s="217" t="s">
        <v>1217</v>
      </c>
      <c r="M95" s="217" t="s">
        <v>924</v>
      </c>
    </row>
    <row r="96" spans="1:13" ht="60" x14ac:dyDescent="0.25">
      <c r="A96" s="216" t="s">
        <v>477</v>
      </c>
      <c r="B96" s="217" t="s">
        <v>419</v>
      </c>
      <c r="C96" s="216">
        <v>95</v>
      </c>
      <c r="D96" s="217" t="s">
        <v>1212</v>
      </c>
      <c r="E96" s="216" t="s">
        <v>823</v>
      </c>
      <c r="F96" s="216" t="s">
        <v>824</v>
      </c>
      <c r="G96" s="217" t="s">
        <v>938</v>
      </c>
      <c r="H96" s="217" t="s">
        <v>832</v>
      </c>
      <c r="I96" s="216">
        <v>0</v>
      </c>
      <c r="J96" s="216">
        <v>80</v>
      </c>
      <c r="K96" s="217" t="s">
        <v>1217</v>
      </c>
      <c r="M96" s="217" t="s">
        <v>924</v>
      </c>
    </row>
    <row r="97" spans="1:13" ht="60" x14ac:dyDescent="0.25">
      <c r="A97" s="216" t="s">
        <v>477</v>
      </c>
      <c r="B97" s="217" t="s">
        <v>419</v>
      </c>
      <c r="C97" s="216">
        <v>96</v>
      </c>
      <c r="D97" s="217" t="s">
        <v>1212</v>
      </c>
      <c r="E97" s="216" t="s">
        <v>1213</v>
      </c>
      <c r="F97" s="216" t="s">
        <v>1214</v>
      </c>
      <c r="G97" s="217" t="s">
        <v>939</v>
      </c>
      <c r="H97" s="217" t="s">
        <v>832</v>
      </c>
      <c r="I97" s="216">
        <v>0</v>
      </c>
      <c r="J97" s="216">
        <v>1</v>
      </c>
      <c r="K97" s="217" t="s">
        <v>1217</v>
      </c>
      <c r="M97" s="217" t="s">
        <v>924</v>
      </c>
    </row>
    <row r="98" spans="1:13" ht="60" x14ac:dyDescent="0.25">
      <c r="A98" s="216" t="s">
        <v>477</v>
      </c>
      <c r="B98" s="217" t="s">
        <v>419</v>
      </c>
      <c r="C98" s="216">
        <v>97</v>
      </c>
      <c r="D98" s="217" t="s">
        <v>1212</v>
      </c>
      <c r="E98" s="216" t="s">
        <v>1213</v>
      </c>
      <c r="F98" s="216" t="s">
        <v>1214</v>
      </c>
      <c r="G98" s="217" t="s">
        <v>940</v>
      </c>
      <c r="H98" s="217" t="s">
        <v>832</v>
      </c>
      <c r="I98" s="216">
        <v>0</v>
      </c>
      <c r="J98" s="216">
        <v>0</v>
      </c>
      <c r="K98" s="217" t="s">
        <v>1217</v>
      </c>
      <c r="M98" s="217" t="s">
        <v>924</v>
      </c>
    </row>
    <row r="99" spans="1:13" ht="60" x14ac:dyDescent="0.25">
      <c r="A99" s="216" t="s">
        <v>477</v>
      </c>
      <c r="B99" s="217" t="s">
        <v>419</v>
      </c>
      <c r="C99" s="216">
        <v>98</v>
      </c>
      <c r="D99" s="217" t="s">
        <v>1212</v>
      </c>
      <c r="E99" s="216" t="s">
        <v>1213</v>
      </c>
      <c r="F99" s="216" t="s">
        <v>1214</v>
      </c>
      <c r="G99" s="217" t="s">
        <v>941</v>
      </c>
      <c r="H99" s="217" t="s">
        <v>832</v>
      </c>
      <c r="I99" s="216">
        <v>0</v>
      </c>
      <c r="J99" s="216">
        <v>0</v>
      </c>
      <c r="K99" s="217" t="s">
        <v>1217</v>
      </c>
      <c r="M99" s="217" t="s">
        <v>924</v>
      </c>
    </row>
    <row r="100" spans="1:13" ht="60" x14ac:dyDescent="0.25">
      <c r="A100" s="216" t="s">
        <v>477</v>
      </c>
      <c r="B100" s="217" t="s">
        <v>419</v>
      </c>
      <c r="C100" s="216">
        <v>99</v>
      </c>
      <c r="D100" s="217" t="s">
        <v>1212</v>
      </c>
      <c r="E100" s="216" t="s">
        <v>1213</v>
      </c>
      <c r="F100" s="216" t="s">
        <v>1214</v>
      </c>
      <c r="G100" s="217" t="s">
        <v>942</v>
      </c>
      <c r="H100" s="217" t="s">
        <v>832</v>
      </c>
      <c r="I100" s="216">
        <v>0</v>
      </c>
      <c r="J100" s="216">
        <v>0</v>
      </c>
      <c r="K100" s="217" t="s">
        <v>1217</v>
      </c>
      <c r="M100" s="217" t="s">
        <v>924</v>
      </c>
    </row>
    <row r="101" spans="1:13" ht="60" x14ac:dyDescent="0.25">
      <c r="A101" s="216" t="s">
        <v>477</v>
      </c>
      <c r="B101" s="217" t="s">
        <v>419</v>
      </c>
      <c r="C101" s="216">
        <v>100</v>
      </c>
      <c r="D101" s="217" t="s">
        <v>1212</v>
      </c>
      <c r="E101" s="216" t="s">
        <v>1213</v>
      </c>
      <c r="F101" s="216" t="s">
        <v>1214</v>
      </c>
      <c r="G101" s="217" t="s">
        <v>943</v>
      </c>
      <c r="H101" s="217" t="s">
        <v>832</v>
      </c>
      <c r="I101" s="216">
        <v>0</v>
      </c>
      <c r="J101" s="216">
        <v>0</v>
      </c>
      <c r="K101" s="217" t="s">
        <v>1217</v>
      </c>
      <c r="M101" s="217" t="s">
        <v>924</v>
      </c>
    </row>
    <row r="102" spans="1:13" ht="60" x14ac:dyDescent="0.25">
      <c r="A102" s="216" t="s">
        <v>477</v>
      </c>
      <c r="B102" s="217" t="s">
        <v>419</v>
      </c>
      <c r="C102" s="216">
        <v>101</v>
      </c>
      <c r="D102" s="217" t="s">
        <v>875</v>
      </c>
      <c r="E102" s="216" t="s">
        <v>1213</v>
      </c>
      <c r="F102" s="216" t="s">
        <v>1214</v>
      </c>
      <c r="G102" s="217" t="s">
        <v>944</v>
      </c>
      <c r="H102" s="217" t="s">
        <v>1216</v>
      </c>
      <c r="I102" s="216">
        <v>0</v>
      </c>
      <c r="J102" s="235">
        <v>0</v>
      </c>
      <c r="K102" s="217" t="s">
        <v>916</v>
      </c>
    </row>
    <row r="103" spans="1:13" ht="45" x14ac:dyDescent="0.25">
      <c r="A103" s="216" t="s">
        <v>477</v>
      </c>
      <c r="B103" s="217" t="s">
        <v>423</v>
      </c>
      <c r="C103" s="216">
        <v>102</v>
      </c>
      <c r="D103" s="217" t="s">
        <v>1212</v>
      </c>
      <c r="E103" s="216" t="s">
        <v>1213</v>
      </c>
      <c r="F103" s="216" t="s">
        <v>1214</v>
      </c>
      <c r="G103" s="217" t="s">
        <v>945</v>
      </c>
      <c r="H103" s="217" t="s">
        <v>1216</v>
      </c>
      <c r="I103" s="216">
        <v>0</v>
      </c>
      <c r="J103" s="216">
        <v>3640</v>
      </c>
      <c r="K103" s="217" t="s">
        <v>1217</v>
      </c>
      <c r="M103" s="217" t="s">
        <v>1218</v>
      </c>
    </row>
    <row r="104" spans="1:13" ht="45" x14ac:dyDescent="0.25">
      <c r="A104" s="216" t="s">
        <v>477</v>
      </c>
      <c r="B104" s="217" t="s">
        <v>423</v>
      </c>
      <c r="C104" s="216">
        <v>103</v>
      </c>
      <c r="D104" s="217" t="s">
        <v>1212</v>
      </c>
      <c r="E104" s="216" t="s">
        <v>931</v>
      </c>
      <c r="F104" s="216" t="s">
        <v>1214</v>
      </c>
      <c r="G104" s="217" t="s">
        <v>946</v>
      </c>
      <c r="H104" s="217" t="s">
        <v>1216</v>
      </c>
      <c r="I104" s="216">
        <v>0</v>
      </c>
      <c r="J104" s="216">
        <v>4700</v>
      </c>
      <c r="K104" s="217" t="s">
        <v>1217</v>
      </c>
    </row>
    <row r="105" spans="1:13" ht="75" x14ac:dyDescent="0.25">
      <c r="A105" s="216" t="s">
        <v>477</v>
      </c>
      <c r="B105" s="217" t="s">
        <v>423</v>
      </c>
      <c r="C105" s="216">
        <v>104</v>
      </c>
      <c r="D105" s="217" t="s">
        <v>1212</v>
      </c>
      <c r="E105" s="216" t="s">
        <v>1213</v>
      </c>
      <c r="F105" s="216" t="s">
        <v>1214</v>
      </c>
      <c r="G105" s="217" t="s">
        <v>947</v>
      </c>
      <c r="H105" s="217" t="s">
        <v>832</v>
      </c>
      <c r="I105" s="216">
        <v>0</v>
      </c>
      <c r="J105" s="216">
        <v>85</v>
      </c>
      <c r="K105" s="217" t="s">
        <v>1217</v>
      </c>
      <c r="M105" s="217" t="s">
        <v>948</v>
      </c>
    </row>
    <row r="106" spans="1:13" ht="75" x14ac:dyDescent="0.25">
      <c r="A106" s="216" t="s">
        <v>477</v>
      </c>
      <c r="B106" s="217" t="s">
        <v>423</v>
      </c>
      <c r="C106" s="216">
        <v>105</v>
      </c>
      <c r="D106" s="217" t="s">
        <v>1212</v>
      </c>
      <c r="E106" s="216" t="s">
        <v>1213</v>
      </c>
      <c r="F106" s="216" t="s">
        <v>1214</v>
      </c>
      <c r="G106" s="217" t="s">
        <v>949</v>
      </c>
      <c r="H106" s="217" t="s">
        <v>832</v>
      </c>
      <c r="I106" s="216">
        <v>0</v>
      </c>
      <c r="J106" s="216">
        <v>0</v>
      </c>
      <c r="K106" s="217" t="s">
        <v>1217</v>
      </c>
      <c r="M106" s="217" t="s">
        <v>948</v>
      </c>
    </row>
    <row r="107" spans="1:13" ht="75" x14ac:dyDescent="0.25">
      <c r="A107" s="216" t="s">
        <v>477</v>
      </c>
      <c r="B107" s="217" t="s">
        <v>423</v>
      </c>
      <c r="C107" s="216">
        <v>106</v>
      </c>
      <c r="D107" s="217" t="s">
        <v>1212</v>
      </c>
      <c r="E107" s="216" t="s">
        <v>1213</v>
      </c>
      <c r="F107" s="216" t="s">
        <v>1214</v>
      </c>
      <c r="G107" s="217" t="s">
        <v>950</v>
      </c>
      <c r="H107" s="217" t="s">
        <v>832</v>
      </c>
      <c r="I107" s="216">
        <v>0</v>
      </c>
      <c r="J107" s="216">
        <v>0</v>
      </c>
      <c r="K107" s="217" t="s">
        <v>1217</v>
      </c>
      <c r="M107" s="217" t="s">
        <v>948</v>
      </c>
    </row>
    <row r="108" spans="1:13" ht="75" x14ac:dyDescent="0.25">
      <c r="A108" s="216" t="s">
        <v>477</v>
      </c>
      <c r="B108" s="217" t="s">
        <v>423</v>
      </c>
      <c r="C108" s="216">
        <v>107</v>
      </c>
      <c r="D108" s="217" t="s">
        <v>1212</v>
      </c>
      <c r="E108" s="216" t="s">
        <v>1213</v>
      </c>
      <c r="F108" s="216" t="s">
        <v>1214</v>
      </c>
      <c r="G108" s="217" t="s">
        <v>951</v>
      </c>
      <c r="H108" s="217" t="s">
        <v>832</v>
      </c>
      <c r="I108" s="216">
        <v>0</v>
      </c>
      <c r="J108" s="216">
        <v>0</v>
      </c>
      <c r="K108" s="217" t="s">
        <v>1217</v>
      </c>
      <c r="M108" s="217" t="s">
        <v>948</v>
      </c>
    </row>
    <row r="109" spans="1:13" ht="75" x14ac:dyDescent="0.25">
      <c r="A109" s="216" t="s">
        <v>477</v>
      </c>
      <c r="B109" s="217" t="s">
        <v>423</v>
      </c>
      <c r="C109" s="216">
        <v>108</v>
      </c>
      <c r="D109" s="217" t="s">
        <v>1212</v>
      </c>
      <c r="E109" s="216" t="s">
        <v>1213</v>
      </c>
      <c r="F109" s="216" t="s">
        <v>1214</v>
      </c>
      <c r="G109" s="217" t="s">
        <v>952</v>
      </c>
      <c r="H109" s="217" t="s">
        <v>832</v>
      </c>
      <c r="I109" s="216">
        <v>0</v>
      </c>
      <c r="J109" s="216">
        <v>0</v>
      </c>
      <c r="K109" s="217" t="s">
        <v>1217</v>
      </c>
      <c r="M109" s="217" t="s">
        <v>948</v>
      </c>
    </row>
    <row r="110" spans="1:13" ht="45" x14ac:dyDescent="0.25">
      <c r="A110" s="216" t="s">
        <v>477</v>
      </c>
      <c r="B110" s="217" t="s">
        <v>423</v>
      </c>
      <c r="C110" s="216">
        <v>109</v>
      </c>
      <c r="D110" s="217" t="s">
        <v>1212</v>
      </c>
      <c r="E110" s="216" t="s">
        <v>1213</v>
      </c>
      <c r="F110" s="216" t="s">
        <v>1214</v>
      </c>
      <c r="G110" s="217" t="s">
        <v>953</v>
      </c>
      <c r="H110" s="217" t="s">
        <v>1216</v>
      </c>
      <c r="I110" s="216">
        <v>0</v>
      </c>
      <c r="J110" s="216">
        <v>100000</v>
      </c>
      <c r="K110" s="217" t="s">
        <v>954</v>
      </c>
    </row>
    <row r="111" spans="1:13" ht="45" x14ac:dyDescent="0.25">
      <c r="A111" s="216" t="s">
        <v>477</v>
      </c>
      <c r="B111" s="217" t="s">
        <v>423</v>
      </c>
      <c r="C111" s="216">
        <v>110</v>
      </c>
      <c r="D111" s="217" t="s">
        <v>1212</v>
      </c>
      <c r="E111" s="216" t="s">
        <v>1213</v>
      </c>
      <c r="F111" s="216" t="s">
        <v>1214</v>
      </c>
      <c r="G111" s="217" t="s">
        <v>955</v>
      </c>
      <c r="H111" s="217" t="s">
        <v>1216</v>
      </c>
      <c r="I111" s="216">
        <v>0</v>
      </c>
      <c r="J111" s="216">
        <v>371000000</v>
      </c>
      <c r="K111" s="217" t="s">
        <v>954</v>
      </c>
    </row>
    <row r="112" spans="1:13" ht="60" x14ac:dyDescent="0.25">
      <c r="A112" s="216" t="s">
        <v>477</v>
      </c>
      <c r="B112" s="217" t="s">
        <v>423</v>
      </c>
      <c r="C112" s="216">
        <v>111</v>
      </c>
      <c r="D112" s="217" t="s">
        <v>1212</v>
      </c>
      <c r="E112" s="216" t="s">
        <v>1213</v>
      </c>
      <c r="F112" s="216" t="s">
        <v>1214</v>
      </c>
      <c r="G112" s="217" t="s">
        <v>956</v>
      </c>
      <c r="H112" s="217" t="s">
        <v>832</v>
      </c>
      <c r="I112" s="216">
        <v>0</v>
      </c>
      <c r="J112" s="216">
        <v>2</v>
      </c>
      <c r="K112" s="217" t="s">
        <v>1217</v>
      </c>
      <c r="M112" s="217" t="s">
        <v>957</v>
      </c>
    </row>
    <row r="113" spans="1:13" ht="60" x14ac:dyDescent="0.25">
      <c r="A113" s="216" t="s">
        <v>477</v>
      </c>
      <c r="B113" s="217" t="s">
        <v>423</v>
      </c>
      <c r="C113" s="216">
        <v>112</v>
      </c>
      <c r="D113" s="217" t="s">
        <v>1212</v>
      </c>
      <c r="E113" s="216" t="s">
        <v>1213</v>
      </c>
      <c r="F113" s="216" t="s">
        <v>1214</v>
      </c>
      <c r="G113" s="217" t="s">
        <v>958</v>
      </c>
      <c r="H113" s="217" t="s">
        <v>832</v>
      </c>
      <c r="I113" s="216">
        <v>0</v>
      </c>
      <c r="J113" s="216">
        <v>0</v>
      </c>
      <c r="K113" s="217" t="s">
        <v>1217</v>
      </c>
      <c r="M113" s="217" t="s">
        <v>957</v>
      </c>
    </row>
    <row r="114" spans="1:13" ht="60" x14ac:dyDescent="0.25">
      <c r="A114" s="216" t="s">
        <v>477</v>
      </c>
      <c r="B114" s="217" t="s">
        <v>423</v>
      </c>
      <c r="C114" s="216">
        <v>113</v>
      </c>
      <c r="D114" s="217" t="s">
        <v>1212</v>
      </c>
      <c r="E114" s="216" t="s">
        <v>1213</v>
      </c>
      <c r="F114" s="216" t="s">
        <v>1214</v>
      </c>
      <c r="G114" s="217" t="s">
        <v>959</v>
      </c>
      <c r="H114" s="217" t="s">
        <v>832</v>
      </c>
      <c r="I114" s="216">
        <v>0</v>
      </c>
      <c r="J114" s="216">
        <v>0</v>
      </c>
      <c r="K114" s="217" t="s">
        <v>1217</v>
      </c>
      <c r="M114" s="217" t="s">
        <v>957</v>
      </c>
    </row>
    <row r="115" spans="1:13" ht="60" x14ac:dyDescent="0.25">
      <c r="A115" s="216" t="s">
        <v>477</v>
      </c>
      <c r="B115" s="217" t="s">
        <v>423</v>
      </c>
      <c r="C115" s="216">
        <v>114</v>
      </c>
      <c r="D115" s="217" t="s">
        <v>1212</v>
      </c>
      <c r="E115" s="216" t="s">
        <v>1213</v>
      </c>
      <c r="F115" s="216" t="s">
        <v>1214</v>
      </c>
      <c r="G115" s="217" t="s">
        <v>960</v>
      </c>
      <c r="H115" s="217" t="s">
        <v>832</v>
      </c>
      <c r="I115" s="216">
        <v>0</v>
      </c>
      <c r="J115" s="216">
        <v>0</v>
      </c>
      <c r="K115" s="217" t="s">
        <v>1217</v>
      </c>
      <c r="M115" s="217" t="s">
        <v>957</v>
      </c>
    </row>
    <row r="116" spans="1:13" ht="60" x14ac:dyDescent="0.25">
      <c r="A116" s="216" t="s">
        <v>477</v>
      </c>
      <c r="B116" s="217" t="s">
        <v>423</v>
      </c>
      <c r="C116" s="216">
        <v>115</v>
      </c>
      <c r="D116" s="217" t="s">
        <v>1212</v>
      </c>
      <c r="E116" s="216" t="s">
        <v>1213</v>
      </c>
      <c r="F116" s="216" t="s">
        <v>1214</v>
      </c>
      <c r="G116" s="217" t="s">
        <v>961</v>
      </c>
      <c r="H116" s="217" t="s">
        <v>832</v>
      </c>
      <c r="I116" s="216">
        <v>0</v>
      </c>
      <c r="J116" s="216">
        <v>0</v>
      </c>
      <c r="K116" s="217" t="s">
        <v>1217</v>
      </c>
      <c r="M116" s="217" t="s">
        <v>957</v>
      </c>
    </row>
    <row r="117" spans="1:13" ht="45" x14ac:dyDescent="0.25">
      <c r="A117" s="216" t="s">
        <v>477</v>
      </c>
      <c r="B117" s="217" t="s">
        <v>423</v>
      </c>
      <c r="C117" s="216">
        <v>116</v>
      </c>
      <c r="D117" s="217" t="s">
        <v>1212</v>
      </c>
      <c r="E117" s="216" t="s">
        <v>1213</v>
      </c>
      <c r="F117" s="216" t="s">
        <v>1214</v>
      </c>
      <c r="G117" s="217" t="s">
        <v>962</v>
      </c>
      <c r="H117" s="217" t="s">
        <v>1216</v>
      </c>
      <c r="I117" s="216">
        <v>0</v>
      </c>
      <c r="J117" s="216">
        <v>10</v>
      </c>
      <c r="K117" s="217" t="s">
        <v>954</v>
      </c>
    </row>
    <row r="118" spans="1:13" ht="45" x14ac:dyDescent="0.25">
      <c r="A118" s="216" t="s">
        <v>477</v>
      </c>
      <c r="B118" s="217" t="s">
        <v>423</v>
      </c>
      <c r="C118" s="216">
        <v>117</v>
      </c>
      <c r="D118" s="217" t="s">
        <v>1212</v>
      </c>
      <c r="E118" s="216" t="s">
        <v>1213</v>
      </c>
      <c r="F118" s="216" t="s">
        <v>1214</v>
      </c>
      <c r="G118" s="217" t="s">
        <v>963</v>
      </c>
      <c r="H118" s="217" t="s">
        <v>1216</v>
      </c>
      <c r="I118" s="216">
        <v>0</v>
      </c>
      <c r="J118" s="216">
        <v>0</v>
      </c>
      <c r="K118" s="217" t="s">
        <v>954</v>
      </c>
    </row>
    <row r="119" spans="1:13" ht="45" x14ac:dyDescent="0.25">
      <c r="A119" s="216" t="s">
        <v>477</v>
      </c>
      <c r="B119" s="217" t="s">
        <v>423</v>
      </c>
      <c r="C119" s="216">
        <v>118</v>
      </c>
      <c r="D119" s="217" t="s">
        <v>1212</v>
      </c>
      <c r="E119" s="216" t="s">
        <v>1213</v>
      </c>
      <c r="F119" s="216" t="s">
        <v>1214</v>
      </c>
      <c r="G119" s="217" t="s">
        <v>964</v>
      </c>
      <c r="H119" s="217" t="s">
        <v>1216</v>
      </c>
      <c r="I119" s="216">
        <v>0</v>
      </c>
      <c r="J119" s="216">
        <v>0</v>
      </c>
      <c r="K119" s="217" t="s">
        <v>954</v>
      </c>
    </row>
    <row r="120" spans="1:13" ht="45" x14ac:dyDescent="0.25">
      <c r="A120" s="216" t="s">
        <v>477</v>
      </c>
      <c r="B120" s="217" t="s">
        <v>423</v>
      </c>
      <c r="C120" s="216">
        <v>119</v>
      </c>
      <c r="D120" s="217" t="s">
        <v>1212</v>
      </c>
      <c r="E120" s="216" t="s">
        <v>1213</v>
      </c>
      <c r="F120" s="216" t="s">
        <v>1214</v>
      </c>
      <c r="G120" s="217" t="s">
        <v>965</v>
      </c>
      <c r="H120" s="217" t="s">
        <v>1216</v>
      </c>
      <c r="I120" s="216">
        <v>0</v>
      </c>
      <c r="J120" s="216">
        <v>0</v>
      </c>
      <c r="K120" s="217" t="s">
        <v>954</v>
      </c>
    </row>
    <row r="121" spans="1:13" ht="45" x14ac:dyDescent="0.25">
      <c r="A121" s="216" t="s">
        <v>477</v>
      </c>
      <c r="B121" s="217" t="s">
        <v>423</v>
      </c>
      <c r="C121" s="216">
        <v>120</v>
      </c>
      <c r="D121" s="217" t="s">
        <v>835</v>
      </c>
      <c r="E121" s="216" t="s">
        <v>1213</v>
      </c>
      <c r="F121" s="216" t="s">
        <v>1214</v>
      </c>
      <c r="G121" s="217" t="s">
        <v>966</v>
      </c>
      <c r="H121" s="217" t="s">
        <v>1216</v>
      </c>
      <c r="I121" s="216">
        <v>0</v>
      </c>
      <c r="J121" s="216">
        <v>2</v>
      </c>
      <c r="K121" s="217" t="s">
        <v>1217</v>
      </c>
      <c r="L121" s="217" t="s">
        <v>523</v>
      </c>
    </row>
    <row r="122" spans="1:13" ht="30" x14ac:dyDescent="0.25">
      <c r="A122" s="216" t="s">
        <v>477</v>
      </c>
      <c r="B122" s="217" t="s">
        <v>423</v>
      </c>
      <c r="C122" s="216">
        <v>121</v>
      </c>
      <c r="D122" s="217" t="s">
        <v>835</v>
      </c>
      <c r="E122" s="216" t="s">
        <v>1213</v>
      </c>
      <c r="F122" s="216" t="s">
        <v>1214</v>
      </c>
      <c r="G122" s="217" t="s">
        <v>967</v>
      </c>
      <c r="H122" s="217" t="s">
        <v>832</v>
      </c>
      <c r="I122" s="216">
        <v>4</v>
      </c>
      <c r="J122" s="216">
        <v>3</v>
      </c>
      <c r="K122" s="217" t="s">
        <v>1217</v>
      </c>
      <c r="L122" s="217" t="s">
        <v>523</v>
      </c>
    </row>
    <row r="123" spans="1:13" ht="45" x14ac:dyDescent="0.25">
      <c r="A123" s="216" t="s">
        <v>477</v>
      </c>
      <c r="B123" s="217" t="s">
        <v>423</v>
      </c>
      <c r="C123" s="216">
        <v>122</v>
      </c>
      <c r="D123" s="217" t="s">
        <v>835</v>
      </c>
      <c r="E123" s="216" t="s">
        <v>1213</v>
      </c>
      <c r="F123" s="216" t="s">
        <v>1214</v>
      </c>
      <c r="G123" s="217" t="s">
        <v>968</v>
      </c>
      <c r="H123" s="217" t="s">
        <v>1216</v>
      </c>
      <c r="I123" s="216">
        <v>0</v>
      </c>
      <c r="J123" s="216">
        <v>50</v>
      </c>
      <c r="K123" s="217" t="s">
        <v>1217</v>
      </c>
      <c r="L123" s="217" t="s">
        <v>532</v>
      </c>
    </row>
    <row r="124" spans="1:13" ht="45" x14ac:dyDescent="0.25">
      <c r="A124" s="216" t="s">
        <v>477</v>
      </c>
      <c r="B124" s="217" t="s">
        <v>423</v>
      </c>
      <c r="C124" s="216">
        <v>123</v>
      </c>
      <c r="D124" s="217" t="s">
        <v>835</v>
      </c>
      <c r="E124" s="216" t="s">
        <v>823</v>
      </c>
      <c r="F124" s="216" t="s">
        <v>824</v>
      </c>
      <c r="G124" s="217" t="s">
        <v>969</v>
      </c>
      <c r="H124" s="217" t="s">
        <v>1216</v>
      </c>
      <c r="I124" s="216">
        <v>0</v>
      </c>
      <c r="J124" s="216">
        <v>100</v>
      </c>
      <c r="K124" s="217" t="s">
        <v>1217</v>
      </c>
      <c r="L124" s="217" t="s">
        <v>536</v>
      </c>
    </row>
    <row r="125" spans="1:13" ht="45" x14ac:dyDescent="0.25">
      <c r="A125" s="216" t="s">
        <v>477</v>
      </c>
      <c r="B125" s="217" t="s">
        <v>423</v>
      </c>
      <c r="C125" s="216">
        <v>124</v>
      </c>
      <c r="D125" s="217" t="s">
        <v>835</v>
      </c>
      <c r="E125" s="216" t="s">
        <v>1213</v>
      </c>
      <c r="F125" s="216" t="s">
        <v>1214</v>
      </c>
      <c r="G125" s="217" t="s">
        <v>970</v>
      </c>
      <c r="H125" s="217" t="s">
        <v>1216</v>
      </c>
      <c r="I125" s="216">
        <v>0</v>
      </c>
      <c r="J125" s="235">
        <v>0</v>
      </c>
      <c r="K125" s="217" t="s">
        <v>1217</v>
      </c>
      <c r="L125" s="217" t="s">
        <v>537</v>
      </c>
    </row>
    <row r="126" spans="1:13" ht="45" x14ac:dyDescent="0.25">
      <c r="A126" s="216" t="s">
        <v>477</v>
      </c>
      <c r="B126" s="217" t="s">
        <v>423</v>
      </c>
      <c r="C126" s="216">
        <v>125</v>
      </c>
      <c r="D126" s="217" t="s">
        <v>835</v>
      </c>
      <c r="E126" s="216" t="s">
        <v>1213</v>
      </c>
      <c r="F126" s="216" t="s">
        <v>1214</v>
      </c>
      <c r="G126" s="217" t="s">
        <v>971</v>
      </c>
      <c r="H126" s="217" t="s">
        <v>1216</v>
      </c>
      <c r="I126" s="216">
        <v>0</v>
      </c>
      <c r="J126" s="216">
        <v>2000</v>
      </c>
      <c r="K126" s="217" t="s">
        <v>954</v>
      </c>
      <c r="L126" s="217" t="s">
        <v>544</v>
      </c>
    </row>
    <row r="127" spans="1:13" ht="45" x14ac:dyDescent="0.25">
      <c r="A127" s="216" t="s">
        <v>477</v>
      </c>
      <c r="B127" s="217" t="s">
        <v>423</v>
      </c>
      <c r="C127" s="216">
        <v>126</v>
      </c>
      <c r="D127" s="217" t="s">
        <v>835</v>
      </c>
      <c r="E127" s="216" t="s">
        <v>1213</v>
      </c>
      <c r="F127" s="216" t="s">
        <v>1214</v>
      </c>
      <c r="G127" s="217" t="s">
        <v>972</v>
      </c>
      <c r="H127" s="217" t="s">
        <v>1216</v>
      </c>
      <c r="I127" s="216">
        <v>0</v>
      </c>
      <c r="J127" s="216">
        <v>19</v>
      </c>
      <c r="K127" s="217" t="s">
        <v>1217</v>
      </c>
      <c r="L127" s="217" t="s">
        <v>563</v>
      </c>
      <c r="M127" s="217" t="s">
        <v>973</v>
      </c>
    </row>
    <row r="128" spans="1:13" ht="45" x14ac:dyDescent="0.25">
      <c r="A128" s="216" t="s">
        <v>477</v>
      </c>
      <c r="B128" s="217" t="s">
        <v>423</v>
      </c>
      <c r="C128" s="216">
        <v>127</v>
      </c>
      <c r="D128" s="217" t="s">
        <v>835</v>
      </c>
      <c r="E128" s="216" t="s">
        <v>1213</v>
      </c>
      <c r="F128" s="216" t="s">
        <v>1214</v>
      </c>
      <c r="G128" s="217" t="s">
        <v>974</v>
      </c>
      <c r="H128" s="217" t="s">
        <v>1216</v>
      </c>
      <c r="I128" s="216">
        <v>0</v>
      </c>
      <c r="J128" s="216">
        <v>9</v>
      </c>
      <c r="K128" s="217" t="s">
        <v>1217</v>
      </c>
      <c r="L128" s="217" t="s">
        <v>569</v>
      </c>
    </row>
    <row r="129" spans="1:13" ht="45" x14ac:dyDescent="0.25">
      <c r="A129" s="216" t="s">
        <v>477</v>
      </c>
      <c r="B129" s="217" t="s">
        <v>423</v>
      </c>
      <c r="C129" s="216">
        <v>128</v>
      </c>
      <c r="D129" s="217" t="s">
        <v>835</v>
      </c>
      <c r="E129" s="216" t="s">
        <v>1213</v>
      </c>
      <c r="F129" s="216" t="s">
        <v>1214</v>
      </c>
      <c r="G129" s="217" t="s">
        <v>975</v>
      </c>
      <c r="H129" s="217" t="s">
        <v>1216</v>
      </c>
      <c r="I129" s="216">
        <v>0</v>
      </c>
      <c r="J129" s="216">
        <v>5</v>
      </c>
      <c r="K129" s="217" t="s">
        <v>1217</v>
      </c>
      <c r="L129" s="217" t="s">
        <v>569</v>
      </c>
    </row>
    <row r="130" spans="1:13" ht="45" x14ac:dyDescent="0.25">
      <c r="A130" s="216" t="s">
        <v>477</v>
      </c>
      <c r="B130" s="217" t="s">
        <v>423</v>
      </c>
      <c r="C130" s="216">
        <v>129</v>
      </c>
      <c r="D130" s="217" t="s">
        <v>835</v>
      </c>
      <c r="E130" s="216" t="s">
        <v>1213</v>
      </c>
      <c r="F130" s="216" t="s">
        <v>1214</v>
      </c>
      <c r="G130" s="217" t="s">
        <v>976</v>
      </c>
      <c r="H130" s="217" t="s">
        <v>1216</v>
      </c>
      <c r="I130" s="216">
        <v>0</v>
      </c>
      <c r="J130" s="235">
        <v>0</v>
      </c>
      <c r="K130" s="217" t="s">
        <v>1217</v>
      </c>
      <c r="L130" s="217" t="s">
        <v>572</v>
      </c>
    </row>
    <row r="131" spans="1:13" ht="45" x14ac:dyDescent="0.25">
      <c r="A131" s="216" t="s">
        <v>477</v>
      </c>
      <c r="B131" s="217" t="s">
        <v>423</v>
      </c>
      <c r="C131" s="216">
        <v>130</v>
      </c>
      <c r="D131" s="217" t="s">
        <v>835</v>
      </c>
      <c r="E131" s="216" t="s">
        <v>1213</v>
      </c>
      <c r="F131" s="216" t="s">
        <v>1214</v>
      </c>
      <c r="G131" s="217" t="s">
        <v>1248</v>
      </c>
      <c r="H131" s="217" t="s">
        <v>1216</v>
      </c>
      <c r="I131" s="216">
        <v>0</v>
      </c>
      <c r="J131" s="235">
        <v>0</v>
      </c>
      <c r="K131" s="217" t="s">
        <v>1217</v>
      </c>
      <c r="L131" s="217" t="s">
        <v>572</v>
      </c>
    </row>
    <row r="132" spans="1:13" ht="45" x14ac:dyDescent="0.25">
      <c r="A132" s="216" t="s">
        <v>477</v>
      </c>
      <c r="B132" s="217" t="s">
        <v>423</v>
      </c>
      <c r="C132" s="216">
        <v>131</v>
      </c>
      <c r="D132" s="217" t="s">
        <v>835</v>
      </c>
      <c r="E132" s="216" t="s">
        <v>1213</v>
      </c>
      <c r="F132" s="216" t="s">
        <v>1214</v>
      </c>
      <c r="G132" s="217" t="s">
        <v>1249</v>
      </c>
      <c r="H132" s="217" t="s">
        <v>1216</v>
      </c>
      <c r="I132" s="216">
        <v>0</v>
      </c>
      <c r="J132" s="235">
        <v>0</v>
      </c>
      <c r="K132" s="217" t="s">
        <v>1217</v>
      </c>
      <c r="L132" s="217" t="s">
        <v>573</v>
      </c>
    </row>
    <row r="133" spans="1:13" ht="45" x14ac:dyDescent="0.25">
      <c r="A133" s="216" t="s">
        <v>477</v>
      </c>
      <c r="B133" s="217" t="s">
        <v>423</v>
      </c>
      <c r="C133" s="216">
        <v>132</v>
      </c>
      <c r="D133" s="217" t="s">
        <v>835</v>
      </c>
      <c r="E133" s="216" t="s">
        <v>1213</v>
      </c>
      <c r="F133" s="216" t="s">
        <v>1214</v>
      </c>
      <c r="G133" s="217" t="s">
        <v>1250</v>
      </c>
      <c r="H133" s="217" t="s">
        <v>1216</v>
      </c>
      <c r="I133" s="216">
        <v>0</v>
      </c>
      <c r="J133" s="216">
        <v>900</v>
      </c>
      <c r="K133" s="217" t="s">
        <v>954</v>
      </c>
      <c r="L133" s="217" t="s">
        <v>574</v>
      </c>
    </row>
    <row r="134" spans="1:13" ht="45" x14ac:dyDescent="0.25">
      <c r="A134" s="216" t="s">
        <v>477</v>
      </c>
      <c r="B134" s="217" t="s">
        <v>423</v>
      </c>
      <c r="C134" s="216">
        <v>133</v>
      </c>
      <c r="D134" s="217" t="s">
        <v>835</v>
      </c>
      <c r="E134" s="216" t="s">
        <v>1213</v>
      </c>
      <c r="F134" s="216" t="s">
        <v>1214</v>
      </c>
      <c r="G134" s="217" t="s">
        <v>1251</v>
      </c>
      <c r="H134" s="217" t="s">
        <v>1216</v>
      </c>
      <c r="I134" s="216">
        <v>0</v>
      </c>
      <c r="J134" s="216">
        <v>10</v>
      </c>
      <c r="K134" s="217" t="s">
        <v>954</v>
      </c>
      <c r="L134" s="217" t="s">
        <v>578</v>
      </c>
    </row>
    <row r="135" spans="1:13" ht="45" x14ac:dyDescent="0.25">
      <c r="A135" s="216" t="s">
        <v>477</v>
      </c>
      <c r="B135" s="217" t="s">
        <v>423</v>
      </c>
      <c r="C135" s="216">
        <v>134</v>
      </c>
      <c r="D135" s="217" t="s">
        <v>835</v>
      </c>
      <c r="E135" s="216" t="s">
        <v>1213</v>
      </c>
      <c r="F135" s="216" t="s">
        <v>1214</v>
      </c>
      <c r="G135" s="217" t="s">
        <v>1252</v>
      </c>
      <c r="H135" s="217" t="s">
        <v>1216</v>
      </c>
      <c r="I135" s="216">
        <v>0</v>
      </c>
      <c r="J135" s="216">
        <v>3000</v>
      </c>
      <c r="K135" s="217" t="s">
        <v>954</v>
      </c>
      <c r="L135" s="217" t="s">
        <v>578</v>
      </c>
    </row>
    <row r="136" spans="1:13" ht="45" x14ac:dyDescent="0.25">
      <c r="A136" s="216" t="s">
        <v>477</v>
      </c>
      <c r="B136" s="217" t="s">
        <v>423</v>
      </c>
      <c r="C136" s="216">
        <v>135</v>
      </c>
      <c r="D136" s="217" t="s">
        <v>835</v>
      </c>
      <c r="E136" s="216" t="s">
        <v>1213</v>
      </c>
      <c r="F136" s="216" t="s">
        <v>1214</v>
      </c>
      <c r="G136" s="217" t="s">
        <v>1253</v>
      </c>
      <c r="H136" s="217" t="s">
        <v>1216</v>
      </c>
      <c r="I136" s="216">
        <v>0</v>
      </c>
      <c r="J136" s="235">
        <v>0</v>
      </c>
      <c r="K136" s="217" t="s">
        <v>1217</v>
      </c>
      <c r="L136" s="217" t="s">
        <v>579</v>
      </c>
    </row>
    <row r="137" spans="1:13" ht="45" x14ac:dyDescent="0.25">
      <c r="A137" s="216" t="s">
        <v>477</v>
      </c>
      <c r="B137" s="217" t="s">
        <v>423</v>
      </c>
      <c r="C137" s="216">
        <v>136</v>
      </c>
      <c r="D137" s="217" t="s">
        <v>835</v>
      </c>
      <c r="E137" s="216" t="s">
        <v>1213</v>
      </c>
      <c r="F137" s="216" t="s">
        <v>1214</v>
      </c>
      <c r="G137" s="217" t="s">
        <v>1254</v>
      </c>
      <c r="H137" s="217" t="s">
        <v>1216</v>
      </c>
      <c r="I137" s="216">
        <v>0</v>
      </c>
      <c r="J137" s="216">
        <v>2</v>
      </c>
      <c r="K137" s="217" t="s">
        <v>954</v>
      </c>
      <c r="L137" s="217" t="s">
        <v>580</v>
      </c>
    </row>
    <row r="138" spans="1:13" ht="45" x14ac:dyDescent="0.25">
      <c r="A138" s="216" t="s">
        <v>477</v>
      </c>
      <c r="B138" s="217" t="s">
        <v>423</v>
      </c>
      <c r="C138" s="216">
        <v>137</v>
      </c>
      <c r="D138" s="217" t="s">
        <v>875</v>
      </c>
      <c r="E138" s="216" t="s">
        <v>1213</v>
      </c>
      <c r="F138" s="216" t="s">
        <v>1214</v>
      </c>
      <c r="G138" s="217" t="s">
        <v>1255</v>
      </c>
      <c r="H138" s="217" t="s">
        <v>1216</v>
      </c>
      <c r="I138" s="216">
        <v>0</v>
      </c>
      <c r="J138" s="216">
        <v>800</v>
      </c>
      <c r="K138" s="217" t="s">
        <v>954</v>
      </c>
      <c r="L138" s="217" t="s">
        <v>583</v>
      </c>
      <c r="M138" s="217" t="s">
        <v>1256</v>
      </c>
    </row>
    <row r="139" spans="1:13" ht="45" x14ac:dyDescent="0.25">
      <c r="A139" s="216" t="s">
        <v>477</v>
      </c>
      <c r="B139" s="217" t="s">
        <v>423</v>
      </c>
      <c r="C139" s="216">
        <v>138</v>
      </c>
      <c r="D139" s="217" t="s">
        <v>875</v>
      </c>
      <c r="E139" s="216" t="s">
        <v>1213</v>
      </c>
      <c r="F139" s="216" t="s">
        <v>1214</v>
      </c>
      <c r="G139" s="217" t="s">
        <v>1257</v>
      </c>
      <c r="H139" s="217" t="s">
        <v>1216</v>
      </c>
      <c r="I139" s="216">
        <v>0</v>
      </c>
      <c r="J139" s="216">
        <v>36</v>
      </c>
      <c r="K139" s="217" t="s">
        <v>1217</v>
      </c>
      <c r="M139" s="217" t="s">
        <v>1552</v>
      </c>
    </row>
    <row r="140" spans="1:13" ht="45" x14ac:dyDescent="0.25">
      <c r="A140" s="216" t="s">
        <v>477</v>
      </c>
      <c r="B140" s="217" t="s">
        <v>423</v>
      </c>
      <c r="C140" s="216">
        <v>139</v>
      </c>
      <c r="D140" s="217" t="s">
        <v>875</v>
      </c>
      <c r="E140" s="216" t="s">
        <v>1213</v>
      </c>
      <c r="F140" s="216" t="s">
        <v>1214</v>
      </c>
      <c r="G140" s="217" t="s">
        <v>1258</v>
      </c>
      <c r="H140" s="217" t="s">
        <v>1216</v>
      </c>
      <c r="I140" s="216">
        <v>0</v>
      </c>
      <c r="J140" s="216">
        <v>36</v>
      </c>
      <c r="K140" s="217" t="s">
        <v>1217</v>
      </c>
      <c r="M140" s="217" t="s">
        <v>1552</v>
      </c>
    </row>
    <row r="141" spans="1:13" ht="45" x14ac:dyDescent="0.25">
      <c r="A141" s="216" t="s">
        <v>477</v>
      </c>
      <c r="B141" s="217" t="s">
        <v>423</v>
      </c>
      <c r="C141" s="216">
        <v>140</v>
      </c>
      <c r="D141" s="217" t="s">
        <v>875</v>
      </c>
      <c r="E141" s="216" t="s">
        <v>1213</v>
      </c>
      <c r="F141" s="216" t="s">
        <v>1214</v>
      </c>
      <c r="G141" s="217" t="s">
        <v>1259</v>
      </c>
      <c r="H141" s="217" t="s">
        <v>1216</v>
      </c>
      <c r="I141" s="216">
        <v>0</v>
      </c>
      <c r="J141" s="216">
        <v>36</v>
      </c>
      <c r="K141" s="217" t="s">
        <v>1217</v>
      </c>
      <c r="M141" s="217" t="s">
        <v>1552</v>
      </c>
    </row>
    <row r="142" spans="1:13" ht="45" x14ac:dyDescent="0.25">
      <c r="A142" s="216" t="s">
        <v>477</v>
      </c>
      <c r="B142" s="217" t="s">
        <v>423</v>
      </c>
      <c r="C142" s="216">
        <v>141</v>
      </c>
      <c r="D142" s="217" t="s">
        <v>835</v>
      </c>
      <c r="E142" s="216" t="s">
        <v>1213</v>
      </c>
      <c r="F142" s="216" t="s">
        <v>1214</v>
      </c>
      <c r="G142" s="217" t="s">
        <v>1260</v>
      </c>
      <c r="H142" s="217" t="s">
        <v>1216</v>
      </c>
      <c r="I142" s="216">
        <v>0</v>
      </c>
      <c r="J142" s="216">
        <v>36</v>
      </c>
      <c r="K142" s="217" t="s">
        <v>1217</v>
      </c>
      <c r="L142" s="217" t="s">
        <v>596</v>
      </c>
    </row>
    <row r="143" spans="1:13" ht="45" x14ac:dyDescent="0.25">
      <c r="A143" s="216" t="s">
        <v>477</v>
      </c>
      <c r="B143" s="217" t="s">
        <v>423</v>
      </c>
      <c r="C143" s="216">
        <v>142</v>
      </c>
      <c r="D143" s="217" t="s">
        <v>835</v>
      </c>
      <c r="E143" s="216" t="s">
        <v>1213</v>
      </c>
      <c r="F143" s="216" t="s">
        <v>1214</v>
      </c>
      <c r="G143" s="217" t="s">
        <v>1261</v>
      </c>
      <c r="H143" s="217" t="s">
        <v>1216</v>
      </c>
      <c r="I143" s="216">
        <v>0</v>
      </c>
      <c r="J143" s="235">
        <v>0</v>
      </c>
      <c r="K143" s="217" t="s">
        <v>1217</v>
      </c>
      <c r="L143" s="217" t="s">
        <v>599</v>
      </c>
    </row>
    <row r="144" spans="1:13" ht="45" x14ac:dyDescent="0.25">
      <c r="A144" s="216" t="s">
        <v>477</v>
      </c>
      <c r="B144" s="217" t="s">
        <v>423</v>
      </c>
      <c r="C144" s="216">
        <v>143</v>
      </c>
      <c r="D144" s="217" t="s">
        <v>835</v>
      </c>
      <c r="E144" s="216" t="s">
        <v>823</v>
      </c>
      <c r="F144" s="216" t="s">
        <v>824</v>
      </c>
      <c r="G144" s="217" t="s">
        <v>1262</v>
      </c>
      <c r="H144" s="217" t="s">
        <v>1216</v>
      </c>
      <c r="I144" s="216">
        <v>0</v>
      </c>
      <c r="J144" s="216">
        <v>100</v>
      </c>
      <c r="K144" s="217" t="s">
        <v>1217</v>
      </c>
      <c r="L144" s="217" t="s">
        <v>599</v>
      </c>
    </row>
    <row r="145" spans="1:13" ht="45" x14ac:dyDescent="0.25">
      <c r="A145" s="216" t="s">
        <v>477</v>
      </c>
      <c r="B145" s="217" t="s">
        <v>423</v>
      </c>
      <c r="C145" s="216">
        <v>144</v>
      </c>
      <c r="D145" s="217" t="s">
        <v>835</v>
      </c>
      <c r="E145" s="216" t="s">
        <v>823</v>
      </c>
      <c r="F145" s="216" t="s">
        <v>824</v>
      </c>
      <c r="G145" s="217" t="s">
        <v>1263</v>
      </c>
      <c r="H145" s="217" t="s">
        <v>1216</v>
      </c>
      <c r="I145" s="216">
        <v>0</v>
      </c>
      <c r="J145" s="216">
        <v>100</v>
      </c>
      <c r="K145" s="217" t="s">
        <v>1217</v>
      </c>
      <c r="L145" s="217" t="s">
        <v>602</v>
      </c>
    </row>
    <row r="146" spans="1:13" ht="45" x14ac:dyDescent="0.25">
      <c r="A146" s="216" t="s">
        <v>477</v>
      </c>
      <c r="B146" s="217" t="s">
        <v>423</v>
      </c>
      <c r="C146" s="216">
        <v>145</v>
      </c>
      <c r="D146" s="217" t="s">
        <v>835</v>
      </c>
      <c r="E146" s="216" t="s">
        <v>823</v>
      </c>
      <c r="F146" s="216" t="s">
        <v>824</v>
      </c>
      <c r="G146" s="217" t="s">
        <v>1264</v>
      </c>
      <c r="H146" s="217" t="s">
        <v>1216</v>
      </c>
      <c r="I146" s="216">
        <v>0</v>
      </c>
      <c r="J146" s="216">
        <v>100</v>
      </c>
      <c r="K146" s="217" t="s">
        <v>1217</v>
      </c>
      <c r="L146" s="217" t="s">
        <v>603</v>
      </c>
    </row>
    <row r="147" spans="1:13" ht="45" x14ac:dyDescent="0.25">
      <c r="A147" s="216" t="s">
        <v>477</v>
      </c>
      <c r="B147" s="217" t="s">
        <v>427</v>
      </c>
      <c r="C147" s="216">
        <v>146</v>
      </c>
      <c r="D147" s="217" t="s">
        <v>875</v>
      </c>
      <c r="E147" s="216" t="s">
        <v>931</v>
      </c>
      <c r="F147" s="216" t="s">
        <v>1214</v>
      </c>
      <c r="G147" s="217" t="s">
        <v>1265</v>
      </c>
      <c r="H147" s="217" t="s">
        <v>1216</v>
      </c>
      <c r="I147" s="216">
        <v>0</v>
      </c>
      <c r="J147" s="216">
        <v>0</v>
      </c>
      <c r="K147" s="217" t="s">
        <v>1217</v>
      </c>
    </row>
    <row r="148" spans="1:13" ht="45" x14ac:dyDescent="0.25">
      <c r="A148" s="216" t="s">
        <v>477</v>
      </c>
      <c r="B148" s="217" t="s">
        <v>427</v>
      </c>
      <c r="C148" s="216">
        <v>147</v>
      </c>
      <c r="D148" s="217" t="s">
        <v>875</v>
      </c>
      <c r="E148" s="216" t="s">
        <v>1266</v>
      </c>
      <c r="F148" s="216" t="s">
        <v>1214</v>
      </c>
      <c r="G148" s="217" t="s">
        <v>1267</v>
      </c>
      <c r="H148" s="217" t="s">
        <v>1216</v>
      </c>
      <c r="I148" s="216">
        <v>0</v>
      </c>
      <c r="J148" s="216">
        <v>0</v>
      </c>
      <c r="K148" s="217" t="s">
        <v>1217</v>
      </c>
    </row>
    <row r="149" spans="1:13" ht="45" x14ac:dyDescent="0.25">
      <c r="A149" s="216" t="s">
        <v>477</v>
      </c>
      <c r="B149" s="217" t="s">
        <v>427</v>
      </c>
      <c r="C149" s="216">
        <v>148</v>
      </c>
      <c r="D149" s="217" t="s">
        <v>875</v>
      </c>
      <c r="E149" s="216" t="s">
        <v>1213</v>
      </c>
      <c r="F149" s="216" t="s">
        <v>1214</v>
      </c>
      <c r="G149" s="217" t="s">
        <v>1268</v>
      </c>
      <c r="H149" s="217" t="s">
        <v>1216</v>
      </c>
      <c r="I149" s="216">
        <v>0</v>
      </c>
      <c r="J149" s="216">
        <v>0</v>
      </c>
      <c r="K149" s="217" t="s">
        <v>1217</v>
      </c>
    </row>
    <row r="150" spans="1:13" ht="45" x14ac:dyDescent="0.25">
      <c r="A150" s="216" t="s">
        <v>477</v>
      </c>
      <c r="B150" s="217" t="s">
        <v>427</v>
      </c>
      <c r="C150" s="216">
        <v>149</v>
      </c>
      <c r="D150" s="217" t="s">
        <v>875</v>
      </c>
      <c r="E150" s="216" t="s">
        <v>1266</v>
      </c>
      <c r="F150" s="216" t="s">
        <v>1214</v>
      </c>
      <c r="G150" s="217" t="s">
        <v>1269</v>
      </c>
      <c r="H150" s="217" t="s">
        <v>1216</v>
      </c>
      <c r="I150" s="216">
        <v>0</v>
      </c>
      <c r="J150" s="216">
        <v>0</v>
      </c>
      <c r="K150" s="217" t="s">
        <v>1217</v>
      </c>
    </row>
    <row r="151" spans="1:13" ht="45" x14ac:dyDescent="0.25">
      <c r="A151" s="216" t="s">
        <v>477</v>
      </c>
      <c r="B151" s="217" t="s">
        <v>427</v>
      </c>
      <c r="C151" s="216">
        <v>150</v>
      </c>
      <c r="D151" s="217" t="s">
        <v>875</v>
      </c>
      <c r="E151" s="216" t="s">
        <v>1213</v>
      </c>
      <c r="F151" s="216" t="s">
        <v>1214</v>
      </c>
      <c r="G151" s="217" t="s">
        <v>1270</v>
      </c>
      <c r="H151" s="217" t="s">
        <v>1216</v>
      </c>
      <c r="I151" s="216">
        <v>0</v>
      </c>
      <c r="J151" s="216">
        <v>0</v>
      </c>
      <c r="K151" s="217" t="s">
        <v>1217</v>
      </c>
    </row>
    <row r="152" spans="1:13" ht="45" x14ac:dyDescent="0.25">
      <c r="A152" s="216" t="s">
        <v>477</v>
      </c>
      <c r="B152" s="217" t="s">
        <v>427</v>
      </c>
      <c r="C152" s="216">
        <v>151</v>
      </c>
      <c r="D152" s="217" t="s">
        <v>875</v>
      </c>
      <c r="E152" s="216" t="s">
        <v>1266</v>
      </c>
      <c r="F152" s="216" t="s">
        <v>1214</v>
      </c>
      <c r="G152" s="217" t="s">
        <v>1271</v>
      </c>
      <c r="H152" s="217" t="s">
        <v>1216</v>
      </c>
      <c r="I152" s="216">
        <v>0</v>
      </c>
      <c r="J152" s="216">
        <v>0</v>
      </c>
      <c r="K152" s="217" t="s">
        <v>1217</v>
      </c>
    </row>
    <row r="153" spans="1:13" ht="45" x14ac:dyDescent="0.25">
      <c r="A153" s="216" t="s">
        <v>477</v>
      </c>
      <c r="B153" s="217" t="s">
        <v>427</v>
      </c>
      <c r="C153" s="216">
        <v>152</v>
      </c>
      <c r="D153" s="217" t="s">
        <v>875</v>
      </c>
      <c r="E153" s="216" t="s">
        <v>1213</v>
      </c>
      <c r="F153" s="216" t="s">
        <v>1214</v>
      </c>
      <c r="G153" s="217" t="s">
        <v>1272</v>
      </c>
      <c r="H153" s="217" t="s">
        <v>1216</v>
      </c>
      <c r="I153" s="216">
        <v>0</v>
      </c>
      <c r="J153" s="216">
        <v>0</v>
      </c>
      <c r="K153" s="217" t="s">
        <v>1217</v>
      </c>
    </row>
    <row r="154" spans="1:13" ht="45" x14ac:dyDescent="0.25">
      <c r="A154" s="216" t="s">
        <v>477</v>
      </c>
      <c r="B154" s="217" t="s">
        <v>427</v>
      </c>
      <c r="C154" s="216">
        <v>153</v>
      </c>
      <c r="D154" s="217" t="s">
        <v>875</v>
      </c>
      <c r="E154" s="216" t="s">
        <v>1266</v>
      </c>
      <c r="F154" s="216" t="s">
        <v>1214</v>
      </c>
      <c r="G154" s="217" t="s">
        <v>1273</v>
      </c>
      <c r="H154" s="217" t="s">
        <v>1216</v>
      </c>
      <c r="I154" s="216">
        <v>0</v>
      </c>
      <c r="J154" s="216">
        <v>0</v>
      </c>
      <c r="K154" s="217" t="s">
        <v>1217</v>
      </c>
    </row>
    <row r="155" spans="1:13" ht="45" x14ac:dyDescent="0.25">
      <c r="A155" s="216" t="s">
        <v>477</v>
      </c>
      <c r="B155" s="217" t="s">
        <v>427</v>
      </c>
      <c r="C155" s="216">
        <v>154</v>
      </c>
      <c r="D155" s="217" t="s">
        <v>875</v>
      </c>
      <c r="E155" s="216" t="s">
        <v>1266</v>
      </c>
      <c r="F155" s="216" t="s">
        <v>1214</v>
      </c>
      <c r="G155" s="217" t="s">
        <v>1274</v>
      </c>
      <c r="H155" s="217" t="s">
        <v>1216</v>
      </c>
      <c r="I155" s="216">
        <v>0</v>
      </c>
      <c r="J155" s="216">
        <v>0</v>
      </c>
      <c r="K155" s="217" t="s">
        <v>1217</v>
      </c>
    </row>
    <row r="156" spans="1:13" ht="45" x14ac:dyDescent="0.25">
      <c r="A156" s="216" t="s">
        <v>477</v>
      </c>
      <c r="B156" s="217" t="s">
        <v>427</v>
      </c>
      <c r="C156" s="216">
        <v>155</v>
      </c>
      <c r="D156" s="217" t="s">
        <v>875</v>
      </c>
      <c r="E156" s="216" t="s">
        <v>1266</v>
      </c>
      <c r="F156" s="216" t="s">
        <v>1214</v>
      </c>
      <c r="G156" s="217" t="s">
        <v>1275</v>
      </c>
      <c r="H156" s="217" t="s">
        <v>1216</v>
      </c>
      <c r="I156" s="216">
        <v>0</v>
      </c>
      <c r="J156" s="216">
        <v>0</v>
      </c>
      <c r="K156" s="217" t="s">
        <v>1217</v>
      </c>
    </row>
    <row r="157" spans="1:13" ht="30" x14ac:dyDescent="0.25">
      <c r="A157" s="216" t="s">
        <v>477</v>
      </c>
      <c r="B157" s="217" t="s">
        <v>427</v>
      </c>
      <c r="C157" s="216">
        <v>156</v>
      </c>
      <c r="D157" s="217" t="s">
        <v>835</v>
      </c>
      <c r="E157" s="216" t="s">
        <v>823</v>
      </c>
      <c r="F157" s="216" t="s">
        <v>824</v>
      </c>
      <c r="G157" s="217" t="s">
        <v>1527</v>
      </c>
      <c r="H157" s="217" t="s">
        <v>832</v>
      </c>
      <c r="I157" s="216">
        <v>0</v>
      </c>
      <c r="J157" s="216">
        <v>99.5</v>
      </c>
      <c r="K157" s="217" t="s">
        <v>1217</v>
      </c>
      <c r="M157" s="217" t="s">
        <v>1528</v>
      </c>
    </row>
    <row r="158" spans="1:13" ht="60" x14ac:dyDescent="0.25">
      <c r="A158" s="216" t="s">
        <v>665</v>
      </c>
      <c r="B158" s="217" t="s">
        <v>430</v>
      </c>
      <c r="C158" s="216">
        <v>157</v>
      </c>
      <c r="D158" s="217" t="s">
        <v>1212</v>
      </c>
      <c r="E158" s="216" t="s">
        <v>1213</v>
      </c>
      <c r="F158" s="216" t="s">
        <v>1214</v>
      </c>
      <c r="G158" s="217" t="s">
        <v>1276</v>
      </c>
      <c r="H158" s="217" t="s">
        <v>832</v>
      </c>
      <c r="I158" s="216">
        <v>0</v>
      </c>
      <c r="J158" s="216">
        <v>21</v>
      </c>
      <c r="K158" s="217" t="s">
        <v>1217</v>
      </c>
      <c r="M158" s="217" t="s">
        <v>1277</v>
      </c>
    </row>
    <row r="159" spans="1:13" ht="60" x14ac:dyDescent="0.25">
      <c r="A159" s="216" t="s">
        <v>665</v>
      </c>
      <c r="B159" s="217" t="s">
        <v>430</v>
      </c>
      <c r="C159" s="216">
        <v>158</v>
      </c>
      <c r="D159" s="217" t="s">
        <v>1212</v>
      </c>
      <c r="E159" s="216" t="s">
        <v>1213</v>
      </c>
      <c r="F159" s="216" t="s">
        <v>1214</v>
      </c>
      <c r="G159" s="217" t="s">
        <v>1278</v>
      </c>
      <c r="H159" s="217" t="s">
        <v>832</v>
      </c>
      <c r="I159" s="216">
        <v>0</v>
      </c>
      <c r="J159" s="216">
        <v>0</v>
      </c>
      <c r="K159" s="217" t="s">
        <v>1217</v>
      </c>
      <c r="M159" s="217" t="s">
        <v>1277</v>
      </c>
    </row>
    <row r="160" spans="1:13" ht="60" x14ac:dyDescent="0.25">
      <c r="A160" s="216" t="s">
        <v>665</v>
      </c>
      <c r="B160" s="217" t="s">
        <v>430</v>
      </c>
      <c r="C160" s="216">
        <v>159</v>
      </c>
      <c r="D160" s="217" t="s">
        <v>1212</v>
      </c>
      <c r="E160" s="216" t="s">
        <v>1213</v>
      </c>
      <c r="F160" s="216" t="s">
        <v>1214</v>
      </c>
      <c r="G160" s="217" t="s">
        <v>1279</v>
      </c>
      <c r="H160" s="217" t="s">
        <v>832</v>
      </c>
      <c r="I160" s="216">
        <v>0</v>
      </c>
      <c r="J160" s="216">
        <v>0</v>
      </c>
      <c r="K160" s="217" t="s">
        <v>1217</v>
      </c>
      <c r="M160" s="217" t="s">
        <v>1277</v>
      </c>
    </row>
    <row r="161" spans="1:13" ht="60" x14ac:dyDescent="0.25">
      <c r="A161" s="216" t="s">
        <v>665</v>
      </c>
      <c r="B161" s="217" t="s">
        <v>430</v>
      </c>
      <c r="C161" s="216">
        <v>160</v>
      </c>
      <c r="D161" s="217" t="s">
        <v>1212</v>
      </c>
      <c r="E161" s="216" t="s">
        <v>1213</v>
      </c>
      <c r="F161" s="216" t="s">
        <v>1214</v>
      </c>
      <c r="G161" s="217" t="s">
        <v>1280</v>
      </c>
      <c r="H161" s="217" t="s">
        <v>832</v>
      </c>
      <c r="I161" s="216">
        <v>0</v>
      </c>
      <c r="J161" s="216">
        <v>0</v>
      </c>
      <c r="K161" s="217" t="s">
        <v>1217</v>
      </c>
      <c r="M161" s="217" t="s">
        <v>1277</v>
      </c>
    </row>
    <row r="162" spans="1:13" ht="60" x14ac:dyDescent="0.25">
      <c r="A162" s="216" t="s">
        <v>665</v>
      </c>
      <c r="B162" s="217" t="s">
        <v>430</v>
      </c>
      <c r="C162" s="216">
        <v>161</v>
      </c>
      <c r="D162" s="217" t="s">
        <v>1212</v>
      </c>
      <c r="E162" s="216" t="s">
        <v>1213</v>
      </c>
      <c r="F162" s="216" t="s">
        <v>1214</v>
      </c>
      <c r="G162" s="217" t="s">
        <v>1281</v>
      </c>
      <c r="H162" s="217" t="s">
        <v>832</v>
      </c>
      <c r="I162" s="216">
        <v>0</v>
      </c>
      <c r="J162" s="216">
        <v>0</v>
      </c>
      <c r="K162" s="217" t="s">
        <v>1217</v>
      </c>
      <c r="M162" s="217" t="s">
        <v>1277</v>
      </c>
    </row>
    <row r="163" spans="1:13" ht="60" x14ac:dyDescent="0.25">
      <c r="A163" s="216" t="s">
        <v>665</v>
      </c>
      <c r="B163" s="217" t="s">
        <v>430</v>
      </c>
      <c r="C163" s="216">
        <v>162</v>
      </c>
      <c r="D163" s="217" t="s">
        <v>1212</v>
      </c>
      <c r="E163" s="216" t="s">
        <v>1213</v>
      </c>
      <c r="F163" s="216" t="s">
        <v>1214</v>
      </c>
      <c r="G163" s="217" t="s">
        <v>1282</v>
      </c>
      <c r="H163" s="217" t="s">
        <v>832</v>
      </c>
      <c r="I163" s="216">
        <v>0</v>
      </c>
      <c r="J163" s="216">
        <v>700</v>
      </c>
      <c r="K163" s="217" t="s">
        <v>1217</v>
      </c>
      <c r="M163" s="217" t="s">
        <v>1283</v>
      </c>
    </row>
    <row r="164" spans="1:13" ht="60" x14ac:dyDescent="0.25">
      <c r="A164" s="216" t="s">
        <v>665</v>
      </c>
      <c r="B164" s="217" t="s">
        <v>430</v>
      </c>
      <c r="C164" s="216">
        <v>163</v>
      </c>
      <c r="D164" s="217" t="s">
        <v>1212</v>
      </c>
      <c r="E164" s="216" t="s">
        <v>1213</v>
      </c>
      <c r="F164" s="216" t="s">
        <v>1214</v>
      </c>
      <c r="G164" s="217" t="s">
        <v>1284</v>
      </c>
      <c r="H164" s="217" t="s">
        <v>832</v>
      </c>
      <c r="I164" s="216">
        <v>0</v>
      </c>
      <c r="J164" s="216">
        <v>0</v>
      </c>
      <c r="K164" s="217" t="s">
        <v>1217</v>
      </c>
      <c r="M164" s="217" t="s">
        <v>1283</v>
      </c>
    </row>
    <row r="165" spans="1:13" ht="60" x14ac:dyDescent="0.25">
      <c r="A165" s="216" t="s">
        <v>665</v>
      </c>
      <c r="B165" s="217" t="s">
        <v>430</v>
      </c>
      <c r="C165" s="216">
        <v>164</v>
      </c>
      <c r="D165" s="217" t="s">
        <v>1212</v>
      </c>
      <c r="E165" s="216" t="s">
        <v>1213</v>
      </c>
      <c r="F165" s="216" t="s">
        <v>1214</v>
      </c>
      <c r="G165" s="217" t="s">
        <v>1285</v>
      </c>
      <c r="H165" s="217" t="s">
        <v>832</v>
      </c>
      <c r="I165" s="216">
        <v>0</v>
      </c>
      <c r="J165" s="216">
        <v>0</v>
      </c>
      <c r="K165" s="217" t="s">
        <v>1217</v>
      </c>
      <c r="M165" s="217" t="s">
        <v>1283</v>
      </c>
    </row>
    <row r="166" spans="1:13" ht="60" x14ac:dyDescent="0.25">
      <c r="A166" s="216" t="s">
        <v>665</v>
      </c>
      <c r="B166" s="217" t="s">
        <v>430</v>
      </c>
      <c r="C166" s="216">
        <v>165</v>
      </c>
      <c r="D166" s="217" t="s">
        <v>1212</v>
      </c>
      <c r="E166" s="216" t="s">
        <v>1213</v>
      </c>
      <c r="F166" s="216" t="s">
        <v>1214</v>
      </c>
      <c r="G166" s="217" t="s">
        <v>1286</v>
      </c>
      <c r="H166" s="217" t="s">
        <v>832</v>
      </c>
      <c r="I166" s="216">
        <v>0</v>
      </c>
      <c r="J166" s="216">
        <v>0</v>
      </c>
      <c r="K166" s="217" t="s">
        <v>1217</v>
      </c>
      <c r="M166" s="217" t="s">
        <v>1283</v>
      </c>
    </row>
    <row r="167" spans="1:13" ht="60" x14ac:dyDescent="0.25">
      <c r="A167" s="216" t="s">
        <v>665</v>
      </c>
      <c r="B167" s="217" t="s">
        <v>430</v>
      </c>
      <c r="C167" s="216">
        <v>166</v>
      </c>
      <c r="D167" s="217" t="s">
        <v>1212</v>
      </c>
      <c r="E167" s="216" t="s">
        <v>1213</v>
      </c>
      <c r="F167" s="216" t="s">
        <v>1214</v>
      </c>
      <c r="G167" s="217" t="s">
        <v>1287</v>
      </c>
      <c r="H167" s="217" t="s">
        <v>832</v>
      </c>
      <c r="I167" s="216">
        <v>0</v>
      </c>
      <c r="J167" s="216">
        <v>0</v>
      </c>
      <c r="K167" s="217" t="s">
        <v>1217</v>
      </c>
      <c r="M167" s="217" t="s">
        <v>1283</v>
      </c>
    </row>
    <row r="168" spans="1:13" ht="60" x14ac:dyDescent="0.25">
      <c r="A168" s="216" t="s">
        <v>665</v>
      </c>
      <c r="B168" s="217" t="s">
        <v>430</v>
      </c>
      <c r="C168" s="216">
        <v>167</v>
      </c>
      <c r="D168" s="217" t="s">
        <v>1212</v>
      </c>
      <c r="E168" s="216" t="s">
        <v>1213</v>
      </c>
      <c r="F168" s="216" t="s">
        <v>1214</v>
      </c>
      <c r="G168" s="217" t="s">
        <v>1288</v>
      </c>
      <c r="H168" s="217" t="s">
        <v>832</v>
      </c>
      <c r="I168" s="216">
        <v>0</v>
      </c>
      <c r="J168" s="216">
        <v>0</v>
      </c>
      <c r="K168" s="217" t="s">
        <v>1217</v>
      </c>
      <c r="M168" s="217" t="s">
        <v>1283</v>
      </c>
    </row>
    <row r="169" spans="1:13" ht="60" x14ac:dyDescent="0.25">
      <c r="A169" s="216" t="s">
        <v>665</v>
      </c>
      <c r="B169" s="217" t="s">
        <v>430</v>
      </c>
      <c r="C169" s="216">
        <v>168</v>
      </c>
      <c r="D169" s="217" t="s">
        <v>1212</v>
      </c>
      <c r="E169" s="216" t="s">
        <v>1213</v>
      </c>
      <c r="F169" s="216" t="s">
        <v>1214</v>
      </c>
      <c r="G169" s="217" t="s">
        <v>1289</v>
      </c>
      <c r="H169" s="217" t="s">
        <v>832</v>
      </c>
      <c r="I169" s="216">
        <v>0</v>
      </c>
      <c r="J169" s="216">
        <v>0</v>
      </c>
      <c r="K169" s="217" t="s">
        <v>1217</v>
      </c>
      <c r="M169" s="217" t="s">
        <v>1283</v>
      </c>
    </row>
    <row r="170" spans="1:13" ht="60" x14ac:dyDescent="0.25">
      <c r="A170" s="216" t="s">
        <v>665</v>
      </c>
      <c r="B170" s="217" t="s">
        <v>430</v>
      </c>
      <c r="C170" s="216">
        <v>169</v>
      </c>
      <c r="D170" s="217" t="s">
        <v>1212</v>
      </c>
      <c r="E170" s="216" t="s">
        <v>1213</v>
      </c>
      <c r="F170" s="216" t="s">
        <v>1214</v>
      </c>
      <c r="G170" s="217" t="s">
        <v>1290</v>
      </c>
      <c r="H170" s="217" t="s">
        <v>832</v>
      </c>
      <c r="I170" s="216">
        <v>0</v>
      </c>
      <c r="J170" s="216">
        <v>0</v>
      </c>
      <c r="K170" s="217" t="s">
        <v>1217</v>
      </c>
      <c r="M170" s="217" t="s">
        <v>1283</v>
      </c>
    </row>
    <row r="171" spans="1:13" ht="60" x14ac:dyDescent="0.25">
      <c r="A171" s="216" t="s">
        <v>665</v>
      </c>
      <c r="B171" s="217" t="s">
        <v>430</v>
      </c>
      <c r="C171" s="216">
        <v>170</v>
      </c>
      <c r="D171" s="217" t="s">
        <v>1212</v>
      </c>
      <c r="E171" s="216" t="s">
        <v>1213</v>
      </c>
      <c r="F171" s="216" t="s">
        <v>1214</v>
      </c>
      <c r="G171" s="217" t="s">
        <v>1291</v>
      </c>
      <c r="H171" s="217" t="s">
        <v>832</v>
      </c>
      <c r="I171" s="216">
        <v>0</v>
      </c>
      <c r="J171" s="216">
        <v>0</v>
      </c>
      <c r="K171" s="217" t="s">
        <v>1217</v>
      </c>
      <c r="M171" s="217" t="s">
        <v>1283</v>
      </c>
    </row>
    <row r="172" spans="1:13" ht="60" x14ac:dyDescent="0.25">
      <c r="A172" s="216" t="s">
        <v>665</v>
      </c>
      <c r="B172" s="217" t="s">
        <v>430</v>
      </c>
      <c r="C172" s="216">
        <v>171</v>
      </c>
      <c r="D172" s="217" t="s">
        <v>1212</v>
      </c>
      <c r="E172" s="216" t="s">
        <v>1213</v>
      </c>
      <c r="F172" s="216" t="s">
        <v>1214</v>
      </c>
      <c r="G172" s="217" t="s">
        <v>1292</v>
      </c>
      <c r="H172" s="217" t="s">
        <v>832</v>
      </c>
      <c r="I172" s="216">
        <v>0</v>
      </c>
      <c r="J172" s="216">
        <v>0</v>
      </c>
      <c r="K172" s="217" t="s">
        <v>1217</v>
      </c>
      <c r="M172" s="217" t="s">
        <v>1283</v>
      </c>
    </row>
    <row r="173" spans="1:13" ht="60" x14ac:dyDescent="0.25">
      <c r="A173" s="216" t="s">
        <v>665</v>
      </c>
      <c r="B173" s="217" t="s">
        <v>430</v>
      </c>
      <c r="C173" s="216">
        <v>172</v>
      </c>
      <c r="D173" s="217" t="s">
        <v>1212</v>
      </c>
      <c r="E173" s="216" t="s">
        <v>1213</v>
      </c>
      <c r="F173" s="216" t="s">
        <v>1214</v>
      </c>
      <c r="G173" s="217" t="s">
        <v>1293</v>
      </c>
      <c r="H173" s="217" t="s">
        <v>832</v>
      </c>
      <c r="I173" s="216">
        <v>0</v>
      </c>
      <c r="J173" s="216">
        <v>0</v>
      </c>
      <c r="K173" s="217" t="s">
        <v>1217</v>
      </c>
      <c r="M173" s="217" t="s">
        <v>1283</v>
      </c>
    </row>
    <row r="174" spans="1:13" ht="60" x14ac:dyDescent="0.25">
      <c r="A174" s="216" t="s">
        <v>665</v>
      </c>
      <c r="B174" s="217" t="s">
        <v>430</v>
      </c>
      <c r="C174" s="216">
        <v>173</v>
      </c>
      <c r="D174" s="217" t="s">
        <v>1212</v>
      </c>
      <c r="E174" s="216" t="s">
        <v>931</v>
      </c>
      <c r="F174" s="216" t="s">
        <v>1214</v>
      </c>
      <c r="G174" s="217" t="s">
        <v>1294</v>
      </c>
      <c r="H174" s="217" t="s">
        <v>1216</v>
      </c>
      <c r="I174" s="216">
        <v>0</v>
      </c>
      <c r="J174" s="216">
        <v>2240</v>
      </c>
      <c r="K174" s="217" t="s">
        <v>1217</v>
      </c>
      <c r="M174" s="217" t="s">
        <v>1295</v>
      </c>
    </row>
    <row r="175" spans="1:13" ht="60" x14ac:dyDescent="0.25">
      <c r="A175" s="216" t="s">
        <v>665</v>
      </c>
      <c r="B175" s="217" t="s">
        <v>430</v>
      </c>
      <c r="C175" s="216">
        <v>174</v>
      </c>
      <c r="D175" s="217" t="s">
        <v>1212</v>
      </c>
      <c r="E175" s="216" t="s">
        <v>931</v>
      </c>
      <c r="F175" s="216" t="s">
        <v>1214</v>
      </c>
      <c r="G175" s="217" t="s">
        <v>1296</v>
      </c>
      <c r="H175" s="217" t="s">
        <v>1216</v>
      </c>
      <c r="I175" s="216">
        <v>0</v>
      </c>
      <c r="J175" s="216">
        <v>0</v>
      </c>
      <c r="K175" s="217" t="s">
        <v>1217</v>
      </c>
      <c r="M175" s="217" t="s">
        <v>1295</v>
      </c>
    </row>
    <row r="176" spans="1:13" ht="60" x14ac:dyDescent="0.25">
      <c r="A176" s="216" t="s">
        <v>665</v>
      </c>
      <c r="B176" s="217" t="s">
        <v>430</v>
      </c>
      <c r="C176" s="216">
        <v>175</v>
      </c>
      <c r="D176" s="217" t="s">
        <v>1212</v>
      </c>
      <c r="E176" s="216" t="s">
        <v>931</v>
      </c>
      <c r="F176" s="216" t="s">
        <v>1214</v>
      </c>
      <c r="G176" s="217" t="s">
        <v>1297</v>
      </c>
      <c r="H176" s="217" t="s">
        <v>1216</v>
      </c>
      <c r="I176" s="216">
        <v>0</v>
      </c>
      <c r="J176" s="216">
        <v>0</v>
      </c>
      <c r="K176" s="217" t="s">
        <v>1217</v>
      </c>
      <c r="M176" s="217" t="s">
        <v>1295</v>
      </c>
    </row>
    <row r="177" spans="1:13" ht="60" x14ac:dyDescent="0.25">
      <c r="A177" s="216" t="s">
        <v>665</v>
      </c>
      <c r="B177" s="217" t="s">
        <v>430</v>
      </c>
      <c r="C177" s="216">
        <v>176</v>
      </c>
      <c r="D177" s="217" t="s">
        <v>1212</v>
      </c>
      <c r="E177" s="216" t="s">
        <v>931</v>
      </c>
      <c r="F177" s="216" t="s">
        <v>1214</v>
      </c>
      <c r="G177" s="217" t="s">
        <v>1298</v>
      </c>
      <c r="H177" s="217" t="s">
        <v>1216</v>
      </c>
      <c r="I177" s="216">
        <v>0</v>
      </c>
      <c r="J177" s="216">
        <v>0</v>
      </c>
      <c r="K177" s="217" t="s">
        <v>1217</v>
      </c>
      <c r="M177" s="217" t="s">
        <v>1295</v>
      </c>
    </row>
    <row r="178" spans="1:13" ht="60" x14ac:dyDescent="0.25">
      <c r="A178" s="216" t="s">
        <v>665</v>
      </c>
      <c r="B178" s="217" t="s">
        <v>430</v>
      </c>
      <c r="C178" s="216">
        <v>177</v>
      </c>
      <c r="D178" s="217" t="s">
        <v>1212</v>
      </c>
      <c r="E178" s="216" t="s">
        <v>931</v>
      </c>
      <c r="F178" s="216" t="s">
        <v>1214</v>
      </c>
      <c r="G178" s="217" t="s">
        <v>1299</v>
      </c>
      <c r="H178" s="217" t="s">
        <v>1216</v>
      </c>
      <c r="I178" s="216">
        <v>0</v>
      </c>
      <c r="J178" s="216">
        <v>0</v>
      </c>
      <c r="K178" s="217" t="s">
        <v>1217</v>
      </c>
      <c r="M178" s="217" t="s">
        <v>1295</v>
      </c>
    </row>
    <row r="179" spans="1:13" ht="60" x14ac:dyDescent="0.25">
      <c r="A179" s="216" t="s">
        <v>665</v>
      </c>
      <c r="B179" s="217" t="s">
        <v>430</v>
      </c>
      <c r="C179" s="216">
        <v>178</v>
      </c>
      <c r="D179" s="217" t="s">
        <v>1212</v>
      </c>
      <c r="E179" s="216" t="s">
        <v>931</v>
      </c>
      <c r="F179" s="216" t="s">
        <v>1214</v>
      </c>
      <c r="G179" s="217" t="s">
        <v>1300</v>
      </c>
      <c r="H179" s="217" t="s">
        <v>1216</v>
      </c>
      <c r="I179" s="216">
        <v>0</v>
      </c>
      <c r="J179" s="216">
        <v>0</v>
      </c>
      <c r="K179" s="217" t="s">
        <v>1217</v>
      </c>
      <c r="M179" s="217" t="s">
        <v>1295</v>
      </c>
    </row>
    <row r="180" spans="1:13" ht="60" x14ac:dyDescent="0.25">
      <c r="A180" s="216" t="s">
        <v>665</v>
      </c>
      <c r="B180" s="217" t="s">
        <v>430</v>
      </c>
      <c r="C180" s="216">
        <v>179</v>
      </c>
      <c r="D180" s="217" t="s">
        <v>1212</v>
      </c>
      <c r="E180" s="216" t="s">
        <v>931</v>
      </c>
      <c r="F180" s="216" t="s">
        <v>1214</v>
      </c>
      <c r="G180" s="217" t="s">
        <v>1301</v>
      </c>
      <c r="H180" s="217" t="s">
        <v>1216</v>
      </c>
      <c r="I180" s="216">
        <v>0</v>
      </c>
      <c r="J180" s="216">
        <v>0</v>
      </c>
      <c r="K180" s="217" t="s">
        <v>1217</v>
      </c>
      <c r="M180" s="217" t="s">
        <v>1295</v>
      </c>
    </row>
    <row r="181" spans="1:13" ht="60" x14ac:dyDescent="0.25">
      <c r="A181" s="216" t="s">
        <v>665</v>
      </c>
      <c r="B181" s="217" t="s">
        <v>430</v>
      </c>
      <c r="C181" s="216">
        <v>180</v>
      </c>
      <c r="D181" s="217" t="s">
        <v>1212</v>
      </c>
      <c r="E181" s="216" t="s">
        <v>931</v>
      </c>
      <c r="F181" s="216" t="s">
        <v>1214</v>
      </c>
      <c r="G181" s="217" t="s">
        <v>1302</v>
      </c>
      <c r="H181" s="217" t="s">
        <v>1216</v>
      </c>
      <c r="I181" s="216">
        <v>0</v>
      </c>
      <c r="J181" s="216">
        <v>0</v>
      </c>
      <c r="K181" s="217" t="s">
        <v>1217</v>
      </c>
      <c r="M181" s="217" t="s">
        <v>1295</v>
      </c>
    </row>
    <row r="182" spans="1:13" ht="60" x14ac:dyDescent="0.25">
      <c r="A182" s="216" t="s">
        <v>665</v>
      </c>
      <c r="B182" s="217" t="s">
        <v>430</v>
      </c>
      <c r="C182" s="216">
        <v>181</v>
      </c>
      <c r="D182" s="217" t="s">
        <v>1212</v>
      </c>
      <c r="E182" s="216" t="s">
        <v>931</v>
      </c>
      <c r="F182" s="216" t="s">
        <v>1214</v>
      </c>
      <c r="G182" s="217" t="s">
        <v>1303</v>
      </c>
      <c r="H182" s="217" t="s">
        <v>1216</v>
      </c>
      <c r="I182" s="216">
        <v>0</v>
      </c>
      <c r="J182" s="216">
        <v>0</v>
      </c>
      <c r="K182" s="217" t="s">
        <v>1217</v>
      </c>
      <c r="M182" s="217" t="s">
        <v>1295</v>
      </c>
    </row>
    <row r="183" spans="1:13" ht="60" x14ac:dyDescent="0.25">
      <c r="A183" s="216" t="s">
        <v>665</v>
      </c>
      <c r="B183" s="217" t="s">
        <v>430</v>
      </c>
      <c r="C183" s="216">
        <v>182</v>
      </c>
      <c r="D183" s="217" t="s">
        <v>1212</v>
      </c>
      <c r="E183" s="216" t="s">
        <v>931</v>
      </c>
      <c r="F183" s="216" t="s">
        <v>1214</v>
      </c>
      <c r="G183" s="217" t="s">
        <v>1304</v>
      </c>
      <c r="H183" s="217" t="s">
        <v>1216</v>
      </c>
      <c r="I183" s="216">
        <v>0</v>
      </c>
      <c r="J183" s="216">
        <v>0</v>
      </c>
      <c r="K183" s="217" t="s">
        <v>1217</v>
      </c>
      <c r="M183" s="217" t="s">
        <v>1295</v>
      </c>
    </row>
    <row r="184" spans="1:13" ht="60" x14ac:dyDescent="0.25">
      <c r="A184" s="216" t="s">
        <v>665</v>
      </c>
      <c r="B184" s="217" t="s">
        <v>430</v>
      </c>
      <c r="C184" s="216">
        <v>183</v>
      </c>
      <c r="D184" s="217" t="s">
        <v>1212</v>
      </c>
      <c r="E184" s="216" t="s">
        <v>931</v>
      </c>
      <c r="F184" s="216" t="s">
        <v>1214</v>
      </c>
      <c r="G184" s="217" t="s">
        <v>1305</v>
      </c>
      <c r="H184" s="217" t="s">
        <v>1216</v>
      </c>
      <c r="I184" s="216">
        <v>0</v>
      </c>
      <c r="J184" s="216">
        <v>0</v>
      </c>
      <c r="K184" s="217" t="s">
        <v>1217</v>
      </c>
      <c r="M184" s="217" t="s">
        <v>1295</v>
      </c>
    </row>
    <row r="185" spans="1:13" ht="60" x14ac:dyDescent="0.25">
      <c r="A185" s="216" t="s">
        <v>665</v>
      </c>
      <c r="B185" s="217" t="s">
        <v>430</v>
      </c>
      <c r="C185" s="216">
        <v>184</v>
      </c>
      <c r="D185" s="217" t="s">
        <v>1212</v>
      </c>
      <c r="E185" s="216" t="s">
        <v>1213</v>
      </c>
      <c r="F185" s="216" t="s">
        <v>1214</v>
      </c>
      <c r="G185" s="217" t="s">
        <v>1306</v>
      </c>
      <c r="H185" s="217" t="s">
        <v>832</v>
      </c>
      <c r="I185" s="216">
        <v>0</v>
      </c>
      <c r="J185" s="216">
        <v>3</v>
      </c>
      <c r="K185" s="217" t="s">
        <v>1217</v>
      </c>
    </row>
    <row r="186" spans="1:13" ht="60" x14ac:dyDescent="0.25">
      <c r="A186" s="216" t="s">
        <v>665</v>
      </c>
      <c r="B186" s="217" t="s">
        <v>430</v>
      </c>
      <c r="C186" s="216">
        <v>185</v>
      </c>
      <c r="D186" s="217" t="s">
        <v>1212</v>
      </c>
      <c r="E186" s="216" t="s">
        <v>1213</v>
      </c>
      <c r="F186" s="216" t="s">
        <v>1214</v>
      </c>
      <c r="G186" s="217" t="s">
        <v>1307</v>
      </c>
      <c r="H186" s="217" t="s">
        <v>832</v>
      </c>
      <c r="I186" s="216">
        <v>0</v>
      </c>
      <c r="J186" s="216">
        <v>0</v>
      </c>
      <c r="K186" s="217" t="s">
        <v>1217</v>
      </c>
    </row>
    <row r="187" spans="1:13" ht="60" x14ac:dyDescent="0.25">
      <c r="A187" s="216" t="s">
        <v>665</v>
      </c>
      <c r="B187" s="217" t="s">
        <v>430</v>
      </c>
      <c r="C187" s="216">
        <v>186</v>
      </c>
      <c r="D187" s="217" t="s">
        <v>1212</v>
      </c>
      <c r="E187" s="216" t="s">
        <v>1213</v>
      </c>
      <c r="F187" s="216" t="s">
        <v>1214</v>
      </c>
      <c r="G187" s="217" t="s">
        <v>1308</v>
      </c>
      <c r="H187" s="217" t="s">
        <v>832</v>
      </c>
      <c r="I187" s="216">
        <v>0</v>
      </c>
      <c r="J187" s="216">
        <v>0</v>
      </c>
      <c r="K187" s="217" t="s">
        <v>1217</v>
      </c>
    </row>
    <row r="188" spans="1:13" ht="60" x14ac:dyDescent="0.25">
      <c r="A188" s="216" t="s">
        <v>665</v>
      </c>
      <c r="B188" s="217" t="s">
        <v>430</v>
      </c>
      <c r="C188" s="216">
        <v>187</v>
      </c>
      <c r="D188" s="217" t="s">
        <v>1212</v>
      </c>
      <c r="E188" s="216" t="s">
        <v>1213</v>
      </c>
      <c r="F188" s="216" t="s">
        <v>1214</v>
      </c>
      <c r="G188" s="217" t="s">
        <v>1309</v>
      </c>
      <c r="H188" s="217" t="s">
        <v>832</v>
      </c>
      <c r="I188" s="216">
        <v>0</v>
      </c>
      <c r="J188" s="216">
        <v>0</v>
      </c>
      <c r="K188" s="217" t="s">
        <v>1217</v>
      </c>
    </row>
    <row r="189" spans="1:13" ht="60" x14ac:dyDescent="0.25">
      <c r="A189" s="216" t="s">
        <v>665</v>
      </c>
      <c r="B189" s="217" t="s">
        <v>430</v>
      </c>
      <c r="C189" s="216">
        <v>188</v>
      </c>
      <c r="D189" s="217" t="s">
        <v>1212</v>
      </c>
      <c r="E189" s="216" t="s">
        <v>1213</v>
      </c>
      <c r="F189" s="216" t="s">
        <v>1214</v>
      </c>
      <c r="G189" s="217" t="s">
        <v>1310</v>
      </c>
      <c r="H189" s="217" t="s">
        <v>832</v>
      </c>
      <c r="I189" s="216">
        <v>0</v>
      </c>
      <c r="J189" s="216">
        <v>0</v>
      </c>
      <c r="K189" s="217" t="s">
        <v>1217</v>
      </c>
    </row>
    <row r="190" spans="1:13" ht="60" x14ac:dyDescent="0.25">
      <c r="A190" s="216" t="s">
        <v>665</v>
      </c>
      <c r="B190" s="217" t="s">
        <v>430</v>
      </c>
      <c r="C190" s="216">
        <v>189</v>
      </c>
      <c r="D190" s="217" t="s">
        <v>1212</v>
      </c>
      <c r="E190" s="216" t="s">
        <v>1213</v>
      </c>
      <c r="F190" s="216" t="s">
        <v>1214</v>
      </c>
      <c r="G190" s="217" t="s">
        <v>1311</v>
      </c>
      <c r="H190" s="217" t="s">
        <v>832</v>
      </c>
      <c r="I190" s="216">
        <v>0</v>
      </c>
      <c r="J190" s="216">
        <v>0</v>
      </c>
      <c r="K190" s="217" t="s">
        <v>1217</v>
      </c>
    </row>
    <row r="191" spans="1:13" ht="60" x14ac:dyDescent="0.25">
      <c r="A191" s="216" t="s">
        <v>665</v>
      </c>
      <c r="B191" s="217" t="s">
        <v>430</v>
      </c>
      <c r="C191" s="216">
        <v>190</v>
      </c>
      <c r="D191" s="217" t="s">
        <v>1212</v>
      </c>
      <c r="E191" s="216" t="s">
        <v>1213</v>
      </c>
      <c r="F191" s="216" t="s">
        <v>1214</v>
      </c>
      <c r="G191" s="217" t="s">
        <v>1312</v>
      </c>
      <c r="H191" s="217" t="s">
        <v>832</v>
      </c>
      <c r="I191" s="216">
        <v>0</v>
      </c>
      <c r="J191" s="216">
        <v>0</v>
      </c>
      <c r="K191" s="217" t="s">
        <v>1217</v>
      </c>
    </row>
    <row r="192" spans="1:13" ht="60" x14ac:dyDescent="0.25">
      <c r="A192" s="216" t="s">
        <v>665</v>
      </c>
      <c r="B192" s="217" t="s">
        <v>430</v>
      </c>
      <c r="C192" s="216">
        <v>191</v>
      </c>
      <c r="D192" s="217" t="s">
        <v>1212</v>
      </c>
      <c r="E192" s="216" t="s">
        <v>1213</v>
      </c>
      <c r="F192" s="216" t="s">
        <v>1214</v>
      </c>
      <c r="G192" s="217" t="s">
        <v>1313</v>
      </c>
      <c r="H192" s="217" t="s">
        <v>832</v>
      </c>
      <c r="I192" s="216">
        <v>0</v>
      </c>
      <c r="J192" s="216">
        <v>0</v>
      </c>
      <c r="K192" s="217" t="s">
        <v>1217</v>
      </c>
    </row>
    <row r="193" spans="1:13" ht="60" x14ac:dyDescent="0.25">
      <c r="A193" s="216" t="s">
        <v>665</v>
      </c>
      <c r="B193" s="217" t="s">
        <v>430</v>
      </c>
      <c r="C193" s="216">
        <v>192</v>
      </c>
      <c r="D193" s="217" t="s">
        <v>1212</v>
      </c>
      <c r="E193" s="216" t="s">
        <v>1213</v>
      </c>
      <c r="F193" s="216" t="s">
        <v>1214</v>
      </c>
      <c r="G193" s="217" t="s">
        <v>1314</v>
      </c>
      <c r="H193" s="217" t="s">
        <v>832</v>
      </c>
      <c r="I193" s="216">
        <v>0</v>
      </c>
      <c r="J193" s="216">
        <v>0</v>
      </c>
      <c r="K193" s="217" t="s">
        <v>1217</v>
      </c>
    </row>
    <row r="194" spans="1:13" ht="60" x14ac:dyDescent="0.25">
      <c r="A194" s="216" t="s">
        <v>665</v>
      </c>
      <c r="B194" s="217" t="s">
        <v>430</v>
      </c>
      <c r="C194" s="216">
        <v>193</v>
      </c>
      <c r="D194" s="217" t="s">
        <v>1212</v>
      </c>
      <c r="E194" s="216" t="s">
        <v>1266</v>
      </c>
      <c r="F194" s="216" t="s">
        <v>1214</v>
      </c>
      <c r="G194" s="217" t="s">
        <v>1315</v>
      </c>
      <c r="H194" s="217" t="s">
        <v>1216</v>
      </c>
      <c r="I194" s="216">
        <v>0</v>
      </c>
      <c r="J194" s="216">
        <v>600000</v>
      </c>
      <c r="K194" s="217" t="s">
        <v>1217</v>
      </c>
      <c r="M194" s="217" t="s">
        <v>1316</v>
      </c>
    </row>
    <row r="195" spans="1:13" ht="60" x14ac:dyDescent="0.25">
      <c r="A195" s="216" t="s">
        <v>665</v>
      </c>
      <c r="B195" s="217" t="s">
        <v>430</v>
      </c>
      <c r="C195" s="216">
        <v>194</v>
      </c>
      <c r="D195" s="217" t="s">
        <v>1212</v>
      </c>
      <c r="E195" s="216" t="s">
        <v>1266</v>
      </c>
      <c r="F195" s="216" t="s">
        <v>1214</v>
      </c>
      <c r="G195" s="217" t="s">
        <v>1317</v>
      </c>
      <c r="H195" s="217" t="s">
        <v>1216</v>
      </c>
      <c r="I195" s="216">
        <v>0</v>
      </c>
      <c r="J195" s="216">
        <v>0</v>
      </c>
      <c r="K195" s="217" t="s">
        <v>1217</v>
      </c>
      <c r="M195" s="217" t="s">
        <v>1316</v>
      </c>
    </row>
    <row r="196" spans="1:13" ht="60" x14ac:dyDescent="0.25">
      <c r="A196" s="216" t="s">
        <v>665</v>
      </c>
      <c r="B196" s="217" t="s">
        <v>430</v>
      </c>
      <c r="C196" s="216">
        <v>195</v>
      </c>
      <c r="D196" s="217" t="s">
        <v>1212</v>
      </c>
      <c r="E196" s="216" t="s">
        <v>1266</v>
      </c>
      <c r="F196" s="216" t="s">
        <v>1214</v>
      </c>
      <c r="G196" s="217" t="s">
        <v>1318</v>
      </c>
      <c r="H196" s="217" t="s">
        <v>1216</v>
      </c>
      <c r="I196" s="216">
        <v>0</v>
      </c>
      <c r="J196" s="216">
        <v>0</v>
      </c>
      <c r="K196" s="217" t="s">
        <v>1217</v>
      </c>
      <c r="M196" s="217" t="s">
        <v>1316</v>
      </c>
    </row>
    <row r="197" spans="1:13" ht="60" x14ac:dyDescent="0.25">
      <c r="A197" s="216" t="s">
        <v>665</v>
      </c>
      <c r="B197" s="217" t="s">
        <v>430</v>
      </c>
      <c r="C197" s="216">
        <v>196</v>
      </c>
      <c r="D197" s="217" t="s">
        <v>1212</v>
      </c>
      <c r="E197" s="216" t="s">
        <v>1266</v>
      </c>
      <c r="F197" s="216" t="s">
        <v>1214</v>
      </c>
      <c r="G197" s="217" t="s">
        <v>1319</v>
      </c>
      <c r="H197" s="217" t="s">
        <v>1216</v>
      </c>
      <c r="I197" s="216">
        <v>0</v>
      </c>
      <c r="J197" s="216">
        <v>0</v>
      </c>
      <c r="K197" s="217" t="s">
        <v>1217</v>
      </c>
      <c r="M197" s="217" t="s">
        <v>1316</v>
      </c>
    </row>
    <row r="198" spans="1:13" ht="60" x14ac:dyDescent="0.25">
      <c r="A198" s="216" t="s">
        <v>665</v>
      </c>
      <c r="B198" s="217" t="s">
        <v>430</v>
      </c>
      <c r="C198" s="216">
        <v>197</v>
      </c>
      <c r="D198" s="217" t="s">
        <v>1212</v>
      </c>
      <c r="E198" s="216" t="s">
        <v>1266</v>
      </c>
      <c r="F198" s="216" t="s">
        <v>1214</v>
      </c>
      <c r="G198" s="217" t="s">
        <v>1320</v>
      </c>
      <c r="H198" s="217" t="s">
        <v>1216</v>
      </c>
      <c r="I198" s="216">
        <v>0</v>
      </c>
      <c r="J198" s="216">
        <v>0</v>
      </c>
      <c r="K198" s="217" t="s">
        <v>1217</v>
      </c>
      <c r="M198" s="217" t="s">
        <v>1316</v>
      </c>
    </row>
    <row r="199" spans="1:13" ht="60" x14ac:dyDescent="0.25">
      <c r="A199" s="216" t="s">
        <v>665</v>
      </c>
      <c r="B199" s="217" t="s">
        <v>430</v>
      </c>
      <c r="C199" s="216">
        <v>198</v>
      </c>
      <c r="D199" s="217" t="s">
        <v>1212</v>
      </c>
      <c r="E199" s="216" t="s">
        <v>1266</v>
      </c>
      <c r="F199" s="216" t="s">
        <v>1214</v>
      </c>
      <c r="G199" s="217" t="s">
        <v>1321</v>
      </c>
      <c r="H199" s="217" t="s">
        <v>1216</v>
      </c>
      <c r="I199" s="216">
        <v>0</v>
      </c>
      <c r="J199" s="216">
        <v>0</v>
      </c>
      <c r="K199" s="217" t="s">
        <v>1217</v>
      </c>
      <c r="M199" s="217" t="s">
        <v>1316</v>
      </c>
    </row>
    <row r="200" spans="1:13" ht="60" x14ac:dyDescent="0.25">
      <c r="A200" s="216" t="s">
        <v>665</v>
      </c>
      <c r="B200" s="217" t="s">
        <v>430</v>
      </c>
      <c r="C200" s="216">
        <v>199</v>
      </c>
      <c r="D200" s="217" t="s">
        <v>1212</v>
      </c>
      <c r="E200" s="216" t="s">
        <v>1266</v>
      </c>
      <c r="F200" s="216" t="s">
        <v>1214</v>
      </c>
      <c r="G200" s="217" t="s">
        <v>1322</v>
      </c>
      <c r="H200" s="217" t="s">
        <v>1216</v>
      </c>
      <c r="I200" s="216">
        <v>0</v>
      </c>
      <c r="J200" s="216">
        <v>0</v>
      </c>
      <c r="K200" s="217" t="s">
        <v>1217</v>
      </c>
      <c r="M200" s="217" t="s">
        <v>1316</v>
      </c>
    </row>
    <row r="201" spans="1:13" ht="60" x14ac:dyDescent="0.25">
      <c r="A201" s="216" t="s">
        <v>665</v>
      </c>
      <c r="B201" s="217" t="s">
        <v>430</v>
      </c>
      <c r="C201" s="216">
        <v>200</v>
      </c>
      <c r="D201" s="217" t="s">
        <v>1212</v>
      </c>
      <c r="E201" s="216" t="s">
        <v>1266</v>
      </c>
      <c r="F201" s="216" t="s">
        <v>1214</v>
      </c>
      <c r="G201" s="217" t="s">
        <v>1323</v>
      </c>
      <c r="H201" s="217" t="s">
        <v>1216</v>
      </c>
      <c r="I201" s="216">
        <v>0</v>
      </c>
      <c r="J201" s="216">
        <v>0</v>
      </c>
      <c r="K201" s="217" t="s">
        <v>1217</v>
      </c>
      <c r="M201" s="217" t="s">
        <v>1316</v>
      </c>
    </row>
    <row r="202" spans="1:13" ht="60" x14ac:dyDescent="0.25">
      <c r="A202" s="216" t="s">
        <v>665</v>
      </c>
      <c r="B202" s="217" t="s">
        <v>430</v>
      </c>
      <c r="C202" s="216">
        <v>201</v>
      </c>
      <c r="D202" s="217" t="s">
        <v>1212</v>
      </c>
      <c r="E202" s="216" t="s">
        <v>1266</v>
      </c>
      <c r="F202" s="216" t="s">
        <v>1214</v>
      </c>
      <c r="G202" s="217" t="s">
        <v>1324</v>
      </c>
      <c r="H202" s="217" t="s">
        <v>1216</v>
      </c>
      <c r="I202" s="216">
        <v>0</v>
      </c>
      <c r="J202" s="216">
        <v>0</v>
      </c>
      <c r="K202" s="217" t="s">
        <v>1217</v>
      </c>
      <c r="M202" s="217" t="s">
        <v>1316</v>
      </c>
    </row>
    <row r="203" spans="1:13" ht="60" x14ac:dyDescent="0.25">
      <c r="A203" s="216" t="s">
        <v>665</v>
      </c>
      <c r="B203" s="217" t="s">
        <v>430</v>
      </c>
      <c r="C203" s="216">
        <v>202</v>
      </c>
      <c r="D203" s="217" t="s">
        <v>1212</v>
      </c>
      <c r="E203" s="216" t="s">
        <v>1213</v>
      </c>
      <c r="F203" s="216" t="s">
        <v>1214</v>
      </c>
      <c r="G203" s="217" t="s">
        <v>1325</v>
      </c>
      <c r="H203" s="217" t="s">
        <v>832</v>
      </c>
      <c r="I203" s="216">
        <v>0</v>
      </c>
      <c r="J203" s="216">
        <v>4</v>
      </c>
      <c r="K203" s="217" t="s">
        <v>1217</v>
      </c>
    </row>
    <row r="204" spans="1:13" ht="60" x14ac:dyDescent="0.25">
      <c r="A204" s="216" t="s">
        <v>665</v>
      </c>
      <c r="B204" s="217" t="s">
        <v>430</v>
      </c>
      <c r="C204" s="216">
        <v>203</v>
      </c>
      <c r="D204" s="217" t="s">
        <v>1212</v>
      </c>
      <c r="E204" s="216" t="s">
        <v>1213</v>
      </c>
      <c r="F204" s="216" t="s">
        <v>1214</v>
      </c>
      <c r="G204" s="217" t="s">
        <v>1326</v>
      </c>
      <c r="H204" s="217" t="s">
        <v>832</v>
      </c>
      <c r="I204" s="216">
        <v>0</v>
      </c>
      <c r="J204" s="216">
        <v>0</v>
      </c>
      <c r="K204" s="217" t="s">
        <v>1217</v>
      </c>
    </row>
    <row r="205" spans="1:13" ht="60" x14ac:dyDescent="0.25">
      <c r="A205" s="216" t="s">
        <v>665</v>
      </c>
      <c r="B205" s="217" t="s">
        <v>430</v>
      </c>
      <c r="C205" s="216">
        <v>204</v>
      </c>
      <c r="D205" s="217" t="s">
        <v>1212</v>
      </c>
      <c r="E205" s="216" t="s">
        <v>1213</v>
      </c>
      <c r="F205" s="216" t="s">
        <v>1214</v>
      </c>
      <c r="G205" s="217" t="s">
        <v>1327</v>
      </c>
      <c r="H205" s="217" t="s">
        <v>832</v>
      </c>
      <c r="I205" s="216">
        <v>0</v>
      </c>
      <c r="J205" s="216">
        <v>0</v>
      </c>
      <c r="K205" s="217" t="s">
        <v>1217</v>
      </c>
    </row>
    <row r="206" spans="1:13" ht="60" x14ac:dyDescent="0.25">
      <c r="A206" s="216" t="s">
        <v>665</v>
      </c>
      <c r="B206" s="217" t="s">
        <v>430</v>
      </c>
      <c r="C206" s="216">
        <v>205</v>
      </c>
      <c r="D206" s="217" t="s">
        <v>1212</v>
      </c>
      <c r="E206" s="216" t="s">
        <v>1213</v>
      </c>
      <c r="F206" s="216" t="s">
        <v>1214</v>
      </c>
      <c r="G206" s="217" t="s">
        <v>1328</v>
      </c>
      <c r="H206" s="217" t="s">
        <v>832</v>
      </c>
      <c r="I206" s="216">
        <v>0</v>
      </c>
      <c r="J206" s="216">
        <v>0</v>
      </c>
      <c r="K206" s="217" t="s">
        <v>1217</v>
      </c>
    </row>
    <row r="207" spans="1:13" ht="60" x14ac:dyDescent="0.25">
      <c r="A207" s="216" t="s">
        <v>665</v>
      </c>
      <c r="B207" s="217" t="s">
        <v>430</v>
      </c>
      <c r="C207" s="216">
        <v>206</v>
      </c>
      <c r="D207" s="217" t="s">
        <v>1212</v>
      </c>
      <c r="E207" s="216" t="s">
        <v>1213</v>
      </c>
      <c r="F207" s="216" t="s">
        <v>1214</v>
      </c>
      <c r="G207" s="217" t="s">
        <v>1329</v>
      </c>
      <c r="H207" s="217" t="s">
        <v>832</v>
      </c>
      <c r="I207" s="216">
        <v>0</v>
      </c>
      <c r="J207" s="216">
        <v>0</v>
      </c>
      <c r="K207" s="217" t="s">
        <v>1217</v>
      </c>
    </row>
    <row r="208" spans="1:13" ht="60" x14ac:dyDescent="0.25">
      <c r="A208" s="216" t="s">
        <v>665</v>
      </c>
      <c r="B208" s="217" t="s">
        <v>430</v>
      </c>
      <c r="C208" s="216">
        <v>207</v>
      </c>
      <c r="D208" s="217" t="s">
        <v>875</v>
      </c>
      <c r="E208" s="216" t="s">
        <v>1213</v>
      </c>
      <c r="F208" s="216" t="s">
        <v>1214</v>
      </c>
      <c r="G208" s="217" t="s">
        <v>1330</v>
      </c>
      <c r="H208" s="217" t="s">
        <v>832</v>
      </c>
      <c r="I208" s="216">
        <v>0</v>
      </c>
      <c r="J208" s="235">
        <v>0</v>
      </c>
      <c r="K208" s="217" t="s">
        <v>1217</v>
      </c>
      <c r="M208" s="217" t="s">
        <v>1331</v>
      </c>
    </row>
    <row r="209" spans="1:13" ht="90" x14ac:dyDescent="0.25">
      <c r="A209" s="216" t="s">
        <v>665</v>
      </c>
      <c r="B209" s="217" t="s">
        <v>430</v>
      </c>
      <c r="C209" s="216">
        <v>208</v>
      </c>
      <c r="D209" s="217" t="s">
        <v>875</v>
      </c>
      <c r="E209" s="216" t="s">
        <v>1213</v>
      </c>
      <c r="F209" s="216" t="s">
        <v>1214</v>
      </c>
      <c r="G209" s="217" t="s">
        <v>1332</v>
      </c>
      <c r="H209" s="217" t="s">
        <v>832</v>
      </c>
      <c r="I209" s="216">
        <v>0</v>
      </c>
      <c r="J209" s="235">
        <v>0</v>
      </c>
      <c r="K209" s="217" t="s">
        <v>1217</v>
      </c>
      <c r="L209" s="217" t="s">
        <v>705</v>
      </c>
      <c r="M209" s="217" t="s">
        <v>1579</v>
      </c>
    </row>
    <row r="210" spans="1:13" ht="60" x14ac:dyDescent="0.25">
      <c r="A210" s="216" t="s">
        <v>665</v>
      </c>
      <c r="B210" s="217" t="s">
        <v>430</v>
      </c>
      <c r="C210" s="216">
        <v>209</v>
      </c>
      <c r="D210" s="217" t="s">
        <v>875</v>
      </c>
      <c r="E210" s="216" t="s">
        <v>1213</v>
      </c>
      <c r="F210" s="216" t="s">
        <v>1214</v>
      </c>
      <c r="G210" s="217" t="s">
        <v>1333</v>
      </c>
      <c r="H210" s="217" t="s">
        <v>1216</v>
      </c>
      <c r="I210" s="216">
        <v>0</v>
      </c>
      <c r="J210" s="216">
        <v>700</v>
      </c>
      <c r="K210" s="217" t="s">
        <v>1217</v>
      </c>
      <c r="M210" s="217" t="s">
        <v>1554</v>
      </c>
    </row>
    <row r="211" spans="1:13" ht="60" x14ac:dyDescent="0.25">
      <c r="A211" s="216" t="s">
        <v>665</v>
      </c>
      <c r="B211" s="217" t="s">
        <v>430</v>
      </c>
      <c r="C211" s="216">
        <v>210</v>
      </c>
      <c r="D211" s="217" t="s">
        <v>875</v>
      </c>
      <c r="E211" s="216" t="s">
        <v>1213</v>
      </c>
      <c r="F211" s="216" t="s">
        <v>1214</v>
      </c>
      <c r="G211" s="217" t="s">
        <v>1334</v>
      </c>
      <c r="H211" s="217" t="s">
        <v>1216</v>
      </c>
      <c r="I211" s="216">
        <v>0</v>
      </c>
      <c r="J211" s="216">
        <v>5</v>
      </c>
      <c r="K211" s="217" t="s">
        <v>1217</v>
      </c>
      <c r="M211" s="217" t="s">
        <v>1553</v>
      </c>
    </row>
    <row r="212" spans="1:13" ht="60" x14ac:dyDescent="0.25">
      <c r="A212" s="216" t="s">
        <v>665</v>
      </c>
      <c r="B212" s="217" t="s">
        <v>430</v>
      </c>
      <c r="C212" s="216">
        <v>211</v>
      </c>
      <c r="D212" s="217" t="s">
        <v>835</v>
      </c>
      <c r="E212" s="216" t="s">
        <v>1213</v>
      </c>
      <c r="F212" s="216" t="s">
        <v>1214</v>
      </c>
      <c r="G212" s="217" t="s">
        <v>1335</v>
      </c>
      <c r="H212" s="217" t="s">
        <v>1216</v>
      </c>
      <c r="I212" s="216">
        <v>0</v>
      </c>
      <c r="J212" s="235">
        <v>0</v>
      </c>
      <c r="K212" s="217" t="s">
        <v>1217</v>
      </c>
      <c r="L212" s="217" t="s">
        <v>669</v>
      </c>
      <c r="M212" s="217" t="s">
        <v>1336</v>
      </c>
    </row>
    <row r="213" spans="1:13" ht="60" x14ac:dyDescent="0.25">
      <c r="A213" s="216" t="s">
        <v>665</v>
      </c>
      <c r="B213" s="217" t="s">
        <v>430</v>
      </c>
      <c r="C213" s="216">
        <v>212</v>
      </c>
      <c r="D213" s="217" t="s">
        <v>875</v>
      </c>
      <c r="E213" s="216" t="s">
        <v>1213</v>
      </c>
      <c r="F213" s="216" t="s">
        <v>1214</v>
      </c>
      <c r="G213" s="217" t="s">
        <v>851</v>
      </c>
      <c r="H213" s="217" t="s">
        <v>1216</v>
      </c>
      <c r="I213" s="216">
        <v>0</v>
      </c>
      <c r="J213" s="216">
        <v>0</v>
      </c>
      <c r="K213" s="217" t="s">
        <v>1217</v>
      </c>
    </row>
    <row r="214" spans="1:13" ht="60" x14ac:dyDescent="0.25">
      <c r="A214" s="216" t="s">
        <v>665</v>
      </c>
      <c r="B214" s="217" t="s">
        <v>430</v>
      </c>
      <c r="C214" s="216">
        <v>213</v>
      </c>
      <c r="D214" s="217" t="s">
        <v>875</v>
      </c>
      <c r="E214" s="216" t="s">
        <v>1266</v>
      </c>
      <c r="F214" s="216" t="s">
        <v>1214</v>
      </c>
      <c r="G214" s="217" t="s">
        <v>1337</v>
      </c>
      <c r="H214" s="217" t="s">
        <v>1216</v>
      </c>
      <c r="I214" s="216">
        <v>0</v>
      </c>
      <c r="J214" s="216">
        <v>0</v>
      </c>
      <c r="K214" s="217" t="s">
        <v>1217</v>
      </c>
    </row>
    <row r="215" spans="1:13" ht="60" x14ac:dyDescent="0.25">
      <c r="A215" s="216" t="s">
        <v>665</v>
      </c>
      <c r="B215" s="217" t="s">
        <v>430</v>
      </c>
      <c r="C215" s="216">
        <v>214</v>
      </c>
      <c r="D215" s="217" t="s">
        <v>835</v>
      </c>
      <c r="E215" s="216" t="s">
        <v>1213</v>
      </c>
      <c r="F215" s="216" t="s">
        <v>1214</v>
      </c>
      <c r="G215" s="217" t="s">
        <v>1338</v>
      </c>
      <c r="H215" s="217" t="s">
        <v>1216</v>
      </c>
      <c r="I215" s="216">
        <v>0</v>
      </c>
      <c r="J215" s="235">
        <v>0</v>
      </c>
      <c r="K215" s="217" t="s">
        <v>1217</v>
      </c>
      <c r="L215" s="217" t="s">
        <v>671</v>
      </c>
    </row>
    <row r="216" spans="1:13" ht="60" x14ac:dyDescent="0.25">
      <c r="A216" s="216" t="s">
        <v>665</v>
      </c>
      <c r="B216" s="217" t="s">
        <v>430</v>
      </c>
      <c r="C216" s="216">
        <v>215</v>
      </c>
      <c r="D216" s="217" t="s">
        <v>875</v>
      </c>
      <c r="E216" s="216" t="s">
        <v>1213</v>
      </c>
      <c r="F216" s="216" t="s">
        <v>1214</v>
      </c>
      <c r="G216" s="217" t="s">
        <v>1339</v>
      </c>
      <c r="H216" s="217" t="s">
        <v>832</v>
      </c>
      <c r="I216" s="216">
        <v>0</v>
      </c>
      <c r="J216" s="235">
        <v>0</v>
      </c>
      <c r="K216" s="217" t="s">
        <v>1217</v>
      </c>
      <c r="M216" s="217" t="s">
        <v>1340</v>
      </c>
    </row>
    <row r="217" spans="1:13" ht="60" x14ac:dyDescent="0.25">
      <c r="A217" s="216" t="s">
        <v>665</v>
      </c>
      <c r="B217" s="217" t="s">
        <v>430</v>
      </c>
      <c r="C217" s="216">
        <v>216</v>
      </c>
      <c r="D217" s="217" t="s">
        <v>835</v>
      </c>
      <c r="E217" s="216" t="s">
        <v>1213</v>
      </c>
      <c r="F217" s="216" t="s">
        <v>1214</v>
      </c>
      <c r="G217" s="217" t="s">
        <v>1341</v>
      </c>
      <c r="H217" s="217" t="s">
        <v>832</v>
      </c>
      <c r="I217" s="216">
        <v>0</v>
      </c>
      <c r="J217" s="235">
        <v>0</v>
      </c>
      <c r="K217" s="217" t="s">
        <v>1217</v>
      </c>
      <c r="L217" s="217" t="s">
        <v>677</v>
      </c>
      <c r="M217" s="217" t="s">
        <v>1340</v>
      </c>
    </row>
    <row r="218" spans="1:13" ht="60" x14ac:dyDescent="0.25">
      <c r="A218" s="216" t="s">
        <v>665</v>
      </c>
      <c r="B218" s="217" t="s">
        <v>430</v>
      </c>
      <c r="C218" s="216">
        <v>217</v>
      </c>
      <c r="D218" s="217" t="s">
        <v>835</v>
      </c>
      <c r="E218" s="216" t="s">
        <v>1213</v>
      </c>
      <c r="F218" s="216" t="s">
        <v>1214</v>
      </c>
      <c r="G218" s="217" t="s">
        <v>1342</v>
      </c>
      <c r="H218" s="217" t="s">
        <v>832</v>
      </c>
      <c r="I218" s="216">
        <v>0</v>
      </c>
      <c r="J218" s="235">
        <v>0</v>
      </c>
      <c r="K218" s="217" t="s">
        <v>1217</v>
      </c>
      <c r="L218" s="217" t="s">
        <v>678</v>
      </c>
      <c r="M218" s="217" t="s">
        <v>1343</v>
      </c>
    </row>
    <row r="219" spans="1:13" ht="60" x14ac:dyDescent="0.25">
      <c r="A219" s="216" t="s">
        <v>665</v>
      </c>
      <c r="B219" s="217" t="s">
        <v>430</v>
      </c>
      <c r="C219" s="216">
        <v>218</v>
      </c>
      <c r="D219" s="217" t="s">
        <v>835</v>
      </c>
      <c r="E219" s="216" t="s">
        <v>1213</v>
      </c>
      <c r="F219" s="216" t="s">
        <v>1214</v>
      </c>
      <c r="G219" s="217" t="s">
        <v>1344</v>
      </c>
      <c r="H219" s="217" t="s">
        <v>832</v>
      </c>
      <c r="I219" s="216">
        <v>0</v>
      </c>
      <c r="J219" s="235">
        <v>0</v>
      </c>
      <c r="K219" s="217" t="s">
        <v>1217</v>
      </c>
      <c r="L219" s="217" t="s">
        <v>679</v>
      </c>
      <c r="M219" s="217" t="s">
        <v>1340</v>
      </c>
    </row>
    <row r="220" spans="1:13" ht="60" x14ac:dyDescent="0.25">
      <c r="A220" s="216" t="s">
        <v>665</v>
      </c>
      <c r="B220" s="217" t="s">
        <v>430</v>
      </c>
      <c r="C220" s="216">
        <v>219</v>
      </c>
      <c r="D220" s="217" t="s">
        <v>835</v>
      </c>
      <c r="E220" s="216" t="s">
        <v>1213</v>
      </c>
      <c r="F220" s="216" t="s">
        <v>1214</v>
      </c>
      <c r="G220" s="217" t="s">
        <v>1345</v>
      </c>
      <c r="H220" s="217" t="s">
        <v>1216</v>
      </c>
      <c r="I220" s="216">
        <v>0</v>
      </c>
      <c r="J220" s="235">
        <v>0</v>
      </c>
      <c r="K220" s="217" t="s">
        <v>1217</v>
      </c>
      <c r="L220" s="217" t="s">
        <v>681</v>
      </c>
    </row>
    <row r="221" spans="1:13" ht="60" x14ac:dyDescent="0.25">
      <c r="A221" s="216" t="s">
        <v>665</v>
      </c>
      <c r="B221" s="217" t="s">
        <v>430</v>
      </c>
      <c r="C221" s="216">
        <v>220</v>
      </c>
      <c r="D221" s="217" t="s">
        <v>875</v>
      </c>
      <c r="E221" s="216" t="s">
        <v>1213</v>
      </c>
      <c r="F221" s="216" t="s">
        <v>1214</v>
      </c>
      <c r="G221" s="217" t="s">
        <v>1346</v>
      </c>
      <c r="H221" s="217" t="s">
        <v>832</v>
      </c>
      <c r="I221" s="216">
        <v>0</v>
      </c>
      <c r="J221" s="235">
        <v>0</v>
      </c>
      <c r="K221" s="217" t="s">
        <v>1217</v>
      </c>
      <c r="M221" s="217" t="s">
        <v>1343</v>
      </c>
    </row>
    <row r="222" spans="1:13" ht="60" x14ac:dyDescent="0.25">
      <c r="A222" s="216" t="s">
        <v>665</v>
      </c>
      <c r="B222" s="217" t="s">
        <v>430</v>
      </c>
      <c r="C222" s="216">
        <v>221</v>
      </c>
      <c r="D222" s="217" t="s">
        <v>875</v>
      </c>
      <c r="E222" s="216" t="s">
        <v>1266</v>
      </c>
      <c r="F222" s="216" t="s">
        <v>1214</v>
      </c>
      <c r="G222" s="217" t="s">
        <v>1347</v>
      </c>
      <c r="H222" s="217" t="s">
        <v>832</v>
      </c>
      <c r="I222" s="216">
        <v>0</v>
      </c>
      <c r="J222" s="235">
        <v>0</v>
      </c>
      <c r="K222" s="217" t="s">
        <v>1217</v>
      </c>
    </row>
    <row r="223" spans="1:13" ht="60" x14ac:dyDescent="0.25">
      <c r="A223" s="216" t="s">
        <v>665</v>
      </c>
      <c r="B223" s="217" t="s">
        <v>430</v>
      </c>
      <c r="C223" s="216">
        <v>222</v>
      </c>
      <c r="D223" s="217" t="s">
        <v>875</v>
      </c>
      <c r="E223" s="216" t="s">
        <v>1213</v>
      </c>
      <c r="F223" s="216" t="s">
        <v>1214</v>
      </c>
      <c r="G223" s="217" t="s">
        <v>1348</v>
      </c>
      <c r="H223" s="217" t="s">
        <v>1216</v>
      </c>
      <c r="I223" s="216">
        <v>0</v>
      </c>
      <c r="J223" s="235">
        <v>0</v>
      </c>
      <c r="K223" s="217" t="s">
        <v>1217</v>
      </c>
    </row>
    <row r="224" spans="1:13" ht="60" x14ac:dyDescent="0.25">
      <c r="A224" s="216" t="s">
        <v>665</v>
      </c>
      <c r="B224" s="217" t="s">
        <v>430</v>
      </c>
      <c r="C224" s="216">
        <v>223</v>
      </c>
      <c r="D224" s="217" t="s">
        <v>875</v>
      </c>
      <c r="E224" s="216" t="s">
        <v>1213</v>
      </c>
      <c r="F224" s="216" t="s">
        <v>1214</v>
      </c>
      <c r="G224" s="217" t="s">
        <v>1349</v>
      </c>
      <c r="H224" s="217" t="s">
        <v>1216</v>
      </c>
      <c r="I224" s="216">
        <v>0</v>
      </c>
      <c r="J224" s="235">
        <v>0</v>
      </c>
      <c r="K224" s="217" t="s">
        <v>1217</v>
      </c>
    </row>
    <row r="225" spans="1:13" ht="60" x14ac:dyDescent="0.25">
      <c r="A225" s="216" t="s">
        <v>665</v>
      </c>
      <c r="B225" s="217" t="s">
        <v>430</v>
      </c>
      <c r="C225" s="216">
        <v>224</v>
      </c>
      <c r="D225" s="217" t="s">
        <v>835</v>
      </c>
      <c r="E225" s="216" t="s">
        <v>1213</v>
      </c>
      <c r="F225" s="216" t="s">
        <v>1214</v>
      </c>
      <c r="G225" s="217" t="s">
        <v>1350</v>
      </c>
      <c r="H225" s="217" t="s">
        <v>1216</v>
      </c>
      <c r="I225" s="216">
        <v>0</v>
      </c>
      <c r="J225" s="235">
        <v>0</v>
      </c>
      <c r="K225" s="217" t="s">
        <v>1217</v>
      </c>
      <c r="L225" s="217" t="s">
        <v>696</v>
      </c>
    </row>
    <row r="226" spans="1:13" ht="60" x14ac:dyDescent="0.25">
      <c r="A226" s="216" t="s">
        <v>665</v>
      </c>
      <c r="B226" s="217" t="s">
        <v>430</v>
      </c>
      <c r="C226" s="216">
        <v>225</v>
      </c>
      <c r="D226" s="217" t="s">
        <v>835</v>
      </c>
      <c r="E226" s="216" t="s">
        <v>1213</v>
      </c>
      <c r="F226" s="216" t="s">
        <v>1214</v>
      </c>
      <c r="G226" s="217" t="s">
        <v>1351</v>
      </c>
      <c r="H226" s="217" t="s">
        <v>832</v>
      </c>
      <c r="I226" s="216">
        <v>0</v>
      </c>
      <c r="J226" s="235">
        <v>0</v>
      </c>
      <c r="K226" s="217" t="s">
        <v>1217</v>
      </c>
      <c r="L226" s="217" t="s">
        <v>700</v>
      </c>
      <c r="M226" s="217" t="s">
        <v>1352</v>
      </c>
    </row>
    <row r="227" spans="1:13" ht="60" x14ac:dyDescent="0.25">
      <c r="A227" s="216" t="s">
        <v>665</v>
      </c>
      <c r="B227" s="217" t="s">
        <v>430</v>
      </c>
      <c r="C227" s="216">
        <v>226</v>
      </c>
      <c r="D227" s="217" t="s">
        <v>835</v>
      </c>
      <c r="E227" s="216" t="s">
        <v>1213</v>
      </c>
      <c r="F227" s="216" t="s">
        <v>1214</v>
      </c>
      <c r="G227" s="217" t="s">
        <v>1353</v>
      </c>
      <c r="H227" s="217" t="s">
        <v>832</v>
      </c>
      <c r="I227" s="216">
        <v>0</v>
      </c>
      <c r="J227" s="235">
        <v>0</v>
      </c>
      <c r="K227" s="217" t="s">
        <v>1217</v>
      </c>
      <c r="L227" s="217" t="s">
        <v>701</v>
      </c>
      <c r="M227" s="217" t="s">
        <v>1331</v>
      </c>
    </row>
    <row r="228" spans="1:13" ht="60" x14ac:dyDescent="0.25">
      <c r="A228" s="216" t="s">
        <v>665</v>
      </c>
      <c r="B228" s="217" t="s">
        <v>430</v>
      </c>
      <c r="C228" s="216">
        <v>227</v>
      </c>
      <c r="D228" s="217" t="s">
        <v>835</v>
      </c>
      <c r="E228" s="216" t="s">
        <v>1213</v>
      </c>
      <c r="F228" s="216" t="s">
        <v>1214</v>
      </c>
      <c r="G228" s="217" t="s">
        <v>1354</v>
      </c>
      <c r="H228" s="217" t="s">
        <v>1216</v>
      </c>
      <c r="I228" s="216">
        <v>0</v>
      </c>
      <c r="J228" s="235">
        <v>0</v>
      </c>
      <c r="K228" s="217" t="s">
        <v>1217</v>
      </c>
      <c r="L228" s="217" t="s">
        <v>705</v>
      </c>
    </row>
    <row r="229" spans="1:13" ht="60" x14ac:dyDescent="0.25">
      <c r="A229" s="216" t="s">
        <v>665</v>
      </c>
      <c r="B229" s="217" t="s">
        <v>430</v>
      </c>
      <c r="C229" s="216">
        <v>228</v>
      </c>
      <c r="D229" s="217" t="s">
        <v>835</v>
      </c>
      <c r="E229" s="216" t="s">
        <v>1213</v>
      </c>
      <c r="F229" s="216" t="s">
        <v>1214</v>
      </c>
      <c r="G229" s="217" t="s">
        <v>1355</v>
      </c>
      <c r="H229" s="217" t="s">
        <v>1216</v>
      </c>
      <c r="I229" s="216">
        <v>0</v>
      </c>
      <c r="J229" s="235">
        <v>0</v>
      </c>
      <c r="K229" s="217" t="s">
        <v>954</v>
      </c>
      <c r="L229" s="217" t="s">
        <v>708</v>
      </c>
    </row>
    <row r="230" spans="1:13" ht="60" x14ac:dyDescent="0.25">
      <c r="A230" s="216" t="s">
        <v>665</v>
      </c>
      <c r="B230" s="217" t="s">
        <v>430</v>
      </c>
      <c r="C230" s="216">
        <v>229</v>
      </c>
      <c r="D230" s="217" t="s">
        <v>835</v>
      </c>
      <c r="E230" s="216" t="s">
        <v>1213</v>
      </c>
      <c r="F230" s="216" t="s">
        <v>824</v>
      </c>
      <c r="G230" s="217" t="s">
        <v>1356</v>
      </c>
      <c r="H230" s="217" t="s">
        <v>1216</v>
      </c>
      <c r="I230" s="216">
        <v>0</v>
      </c>
      <c r="J230" s="235">
        <v>0</v>
      </c>
      <c r="K230" s="217" t="s">
        <v>1217</v>
      </c>
      <c r="L230" s="217" t="s">
        <v>712</v>
      </c>
    </row>
    <row r="231" spans="1:13" ht="75" x14ac:dyDescent="0.25">
      <c r="A231" s="216" t="s">
        <v>665</v>
      </c>
      <c r="B231" s="217" t="s">
        <v>430</v>
      </c>
      <c r="C231" s="216">
        <v>230</v>
      </c>
      <c r="D231" s="217" t="s">
        <v>835</v>
      </c>
      <c r="E231" s="216" t="s">
        <v>1213</v>
      </c>
      <c r="F231" s="216" t="s">
        <v>1214</v>
      </c>
      <c r="G231" s="217" t="s">
        <v>1357</v>
      </c>
      <c r="H231" s="217" t="s">
        <v>832</v>
      </c>
      <c r="I231" s="216">
        <v>0</v>
      </c>
      <c r="J231" s="235">
        <v>0</v>
      </c>
      <c r="K231" s="217" t="s">
        <v>1217</v>
      </c>
      <c r="L231" s="217" t="s">
        <v>747</v>
      </c>
      <c r="M231" s="217" t="s">
        <v>861</v>
      </c>
    </row>
    <row r="232" spans="1:13" ht="60" x14ac:dyDescent="0.25">
      <c r="A232" s="216" t="s">
        <v>665</v>
      </c>
      <c r="B232" s="217" t="s">
        <v>430</v>
      </c>
      <c r="C232" s="216">
        <v>231</v>
      </c>
      <c r="D232" s="217" t="s">
        <v>835</v>
      </c>
      <c r="E232" s="216" t="s">
        <v>1213</v>
      </c>
      <c r="F232" s="216" t="s">
        <v>1214</v>
      </c>
      <c r="G232" s="217" t="s">
        <v>1358</v>
      </c>
      <c r="H232" s="217" t="s">
        <v>1216</v>
      </c>
      <c r="I232" s="216">
        <v>0</v>
      </c>
      <c r="J232" s="235">
        <v>0</v>
      </c>
      <c r="K232" s="217" t="s">
        <v>1217</v>
      </c>
      <c r="L232" s="217" t="s">
        <v>1083</v>
      </c>
    </row>
    <row r="233" spans="1:13" ht="45" x14ac:dyDescent="0.25">
      <c r="A233" s="216" t="s">
        <v>665</v>
      </c>
      <c r="B233" s="217" t="s">
        <v>436</v>
      </c>
      <c r="C233" s="216">
        <v>232</v>
      </c>
      <c r="D233" s="217" t="s">
        <v>1212</v>
      </c>
      <c r="E233" s="216" t="s">
        <v>1213</v>
      </c>
      <c r="F233" s="216" t="s">
        <v>1214</v>
      </c>
      <c r="G233" s="217" t="s">
        <v>1359</v>
      </c>
      <c r="H233" s="217" t="s">
        <v>832</v>
      </c>
      <c r="I233" s="216">
        <v>0</v>
      </c>
      <c r="J233" s="216">
        <v>4</v>
      </c>
      <c r="K233" s="217" t="s">
        <v>1217</v>
      </c>
      <c r="M233" s="217" t="s">
        <v>1360</v>
      </c>
    </row>
    <row r="234" spans="1:13" ht="30" x14ac:dyDescent="0.25">
      <c r="A234" s="216" t="s">
        <v>665</v>
      </c>
      <c r="B234" s="217" t="s">
        <v>436</v>
      </c>
      <c r="C234" s="216">
        <v>233</v>
      </c>
      <c r="D234" s="217" t="s">
        <v>1212</v>
      </c>
      <c r="E234" s="216" t="s">
        <v>1213</v>
      </c>
      <c r="F234" s="216" t="s">
        <v>1214</v>
      </c>
      <c r="G234" s="217" t="s">
        <v>1361</v>
      </c>
      <c r="H234" s="217" t="s">
        <v>832</v>
      </c>
      <c r="I234" s="216">
        <v>0</v>
      </c>
      <c r="J234" s="216">
        <v>4</v>
      </c>
      <c r="K234" s="217" t="s">
        <v>1217</v>
      </c>
    </row>
    <row r="235" spans="1:13" ht="45" x14ac:dyDescent="0.25">
      <c r="A235" s="216" t="s">
        <v>665</v>
      </c>
      <c r="B235" s="217" t="s">
        <v>436</v>
      </c>
      <c r="C235" s="216">
        <v>234</v>
      </c>
      <c r="D235" s="217" t="s">
        <v>1212</v>
      </c>
      <c r="E235" s="216" t="s">
        <v>1213</v>
      </c>
      <c r="F235" s="216" t="s">
        <v>1214</v>
      </c>
      <c r="G235" s="217" t="s">
        <v>1362</v>
      </c>
      <c r="H235" s="217" t="s">
        <v>1216</v>
      </c>
      <c r="I235" s="216">
        <v>0</v>
      </c>
      <c r="J235" s="216">
        <v>12</v>
      </c>
      <c r="K235" s="217" t="s">
        <v>1217</v>
      </c>
    </row>
    <row r="236" spans="1:13" ht="45" x14ac:dyDescent="0.25">
      <c r="A236" s="216" t="s">
        <v>665</v>
      </c>
      <c r="B236" s="217" t="s">
        <v>436</v>
      </c>
      <c r="C236" s="216">
        <v>235</v>
      </c>
      <c r="D236" s="217" t="s">
        <v>1212</v>
      </c>
      <c r="E236" s="216" t="s">
        <v>1213</v>
      </c>
      <c r="F236" s="216" t="s">
        <v>1214</v>
      </c>
      <c r="G236" s="217" t="s">
        <v>1363</v>
      </c>
      <c r="H236" s="217" t="s">
        <v>1216</v>
      </c>
      <c r="I236" s="216">
        <v>0</v>
      </c>
      <c r="J236" s="216">
        <v>0</v>
      </c>
      <c r="K236" s="217" t="s">
        <v>1217</v>
      </c>
    </row>
    <row r="237" spans="1:13" ht="45" x14ac:dyDescent="0.25">
      <c r="A237" s="216" t="s">
        <v>665</v>
      </c>
      <c r="B237" s="217" t="s">
        <v>436</v>
      </c>
      <c r="C237" s="216">
        <v>236</v>
      </c>
      <c r="D237" s="217" t="s">
        <v>1212</v>
      </c>
      <c r="E237" s="216" t="s">
        <v>1213</v>
      </c>
      <c r="F237" s="216" t="s">
        <v>1214</v>
      </c>
      <c r="G237" s="217" t="s">
        <v>1364</v>
      </c>
      <c r="H237" s="217" t="s">
        <v>1216</v>
      </c>
      <c r="I237" s="216">
        <v>0</v>
      </c>
      <c r="J237" s="216">
        <v>0</v>
      </c>
      <c r="K237" s="217" t="s">
        <v>1217</v>
      </c>
    </row>
    <row r="238" spans="1:13" ht="45" x14ac:dyDescent="0.25">
      <c r="A238" s="216" t="s">
        <v>665</v>
      </c>
      <c r="B238" s="217" t="s">
        <v>436</v>
      </c>
      <c r="C238" s="216">
        <v>237</v>
      </c>
      <c r="D238" s="217" t="s">
        <v>875</v>
      </c>
      <c r="E238" s="216" t="s">
        <v>1213</v>
      </c>
      <c r="F238" s="216" t="s">
        <v>1214</v>
      </c>
      <c r="G238" s="217" t="s">
        <v>1365</v>
      </c>
      <c r="H238" s="217" t="s">
        <v>1216</v>
      </c>
      <c r="I238" s="216">
        <v>0</v>
      </c>
      <c r="J238" s="235">
        <v>0</v>
      </c>
      <c r="K238" s="217" t="s">
        <v>1217</v>
      </c>
    </row>
    <row r="239" spans="1:13" ht="45" x14ac:dyDescent="0.25">
      <c r="A239" s="216" t="s">
        <v>665</v>
      </c>
      <c r="B239" s="217" t="s">
        <v>436</v>
      </c>
      <c r="C239" s="216">
        <v>238</v>
      </c>
      <c r="D239" s="217" t="s">
        <v>875</v>
      </c>
      <c r="E239" s="216" t="s">
        <v>1213</v>
      </c>
      <c r="F239" s="216" t="s">
        <v>1214</v>
      </c>
      <c r="G239" s="217" t="s">
        <v>1366</v>
      </c>
      <c r="H239" s="217" t="s">
        <v>1216</v>
      </c>
      <c r="I239" s="216">
        <v>0</v>
      </c>
      <c r="J239" s="235">
        <v>0</v>
      </c>
      <c r="K239" s="217" t="s">
        <v>1217</v>
      </c>
    </row>
    <row r="240" spans="1:13" ht="45" x14ac:dyDescent="0.25">
      <c r="A240" s="216" t="s">
        <v>665</v>
      </c>
      <c r="B240" s="217" t="s">
        <v>436</v>
      </c>
      <c r="C240" s="216">
        <v>239</v>
      </c>
      <c r="D240" s="217" t="s">
        <v>835</v>
      </c>
      <c r="E240" s="216" t="s">
        <v>823</v>
      </c>
      <c r="F240" s="216" t="s">
        <v>824</v>
      </c>
      <c r="G240" s="217" t="s">
        <v>1367</v>
      </c>
      <c r="H240" s="217" t="s">
        <v>1216</v>
      </c>
      <c r="I240" s="216">
        <v>60</v>
      </c>
      <c r="J240" s="216">
        <v>100</v>
      </c>
      <c r="K240" s="217" t="s">
        <v>1217</v>
      </c>
      <c r="L240" s="217" t="s">
        <v>1143</v>
      </c>
    </row>
    <row r="241" spans="1:13" ht="45" x14ac:dyDescent="0.25">
      <c r="A241" s="216" t="s">
        <v>665</v>
      </c>
      <c r="B241" s="217" t="s">
        <v>436</v>
      </c>
      <c r="C241" s="216">
        <v>240</v>
      </c>
      <c r="D241" s="217" t="s">
        <v>835</v>
      </c>
      <c r="E241" s="216" t="s">
        <v>1213</v>
      </c>
      <c r="F241" s="216" t="s">
        <v>1214</v>
      </c>
      <c r="G241" s="217" t="s">
        <v>1244</v>
      </c>
      <c r="H241" s="217" t="s">
        <v>1216</v>
      </c>
      <c r="I241" s="216">
        <v>0</v>
      </c>
      <c r="J241" s="216">
        <v>1</v>
      </c>
      <c r="K241" s="217" t="s">
        <v>1217</v>
      </c>
      <c r="L241" s="217" t="s">
        <v>1154</v>
      </c>
    </row>
    <row r="242" spans="1:13" ht="75" x14ac:dyDescent="0.25">
      <c r="A242" s="216" t="s">
        <v>665</v>
      </c>
      <c r="B242" s="217" t="s">
        <v>436</v>
      </c>
      <c r="C242" s="216">
        <v>241</v>
      </c>
      <c r="D242" s="217" t="s">
        <v>875</v>
      </c>
      <c r="E242" s="216" t="s">
        <v>1213</v>
      </c>
      <c r="F242" s="216" t="s">
        <v>1214</v>
      </c>
      <c r="G242" s="217" t="s">
        <v>1368</v>
      </c>
      <c r="H242" s="217" t="s">
        <v>832</v>
      </c>
      <c r="I242" s="216">
        <v>0</v>
      </c>
      <c r="J242" s="235">
        <v>0</v>
      </c>
      <c r="K242" s="217" t="s">
        <v>1217</v>
      </c>
      <c r="M242" s="217" t="s">
        <v>861</v>
      </c>
    </row>
  </sheetData>
  <autoFilter ref="A1:M242"/>
  <phoneticPr fontId="3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AN</vt:lpstr>
      <vt:lpstr>Kazalniki</vt:lpstr>
    </vt:vector>
  </TitlesOfParts>
  <Company>Ministrstvo za notranje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Skender</dc:creator>
  <cp:lastModifiedBy>Maja Krušič</cp:lastModifiedBy>
  <cp:lastPrinted>2015-07-13T08:28:51Z</cp:lastPrinted>
  <dcterms:created xsi:type="dcterms:W3CDTF">2015-02-02T12:13:38Z</dcterms:created>
  <dcterms:modified xsi:type="dcterms:W3CDTF">2023-04-24T08:48:16Z</dcterms:modified>
</cp:coreProperties>
</file>