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splet\www\narava\velike_zveri\"/>
    </mc:Choice>
  </mc:AlternateContent>
  <xr:revisionPtr revIDLastSave="0" documentId="13_ncr:1_{7C24ED3C-5E8B-4F39-B287-52F62B828A5C}" xr6:coauthVersionLast="47" xr6:coauthVersionMax="47" xr10:uidLastSave="{00000000-0000-0000-0000-000000000000}"/>
  <bookViews>
    <workbookView xWindow="-118" yWindow="-118" windowWidth="25370" windowHeight="15238" tabRatio="875" firstSheet="15" activeTab="15" xr2:uid="{00000000-000D-0000-FFFF-FFFF00000000}"/>
  </bookViews>
  <sheets>
    <sheet name="P1" sheetId="2" r:id="rId1"/>
    <sheet name="data P1" sheetId="1" r:id="rId2"/>
    <sheet name="P2" sheetId="6" r:id="rId3"/>
    <sheet name="t1" sheetId="5" r:id="rId4"/>
    <sheet name="t2" sheetId="42" r:id="rId5"/>
    <sheet name="P3" sheetId="8" r:id="rId6"/>
    <sheet name="p4" sheetId="9" r:id="rId7"/>
    <sheet name="AP1 and 2" sheetId="10" r:id="rId8"/>
    <sheet name="p 5 and 6" sheetId="44" r:id="rId9"/>
    <sheet name="ap 3 and 4" sheetId="43" r:id="rId10"/>
    <sheet name="t3" sheetId="45" r:id="rId11"/>
    <sheet name="P 7 in 8" sheetId="46" r:id="rId12"/>
    <sheet name="P9" sheetId="47" r:id="rId13"/>
    <sheet name="T4" sheetId="31" r:id="rId14"/>
    <sheet name="P10 and AP5 and 6" sheetId="32" r:id="rId15"/>
    <sheet name="data for final" sheetId="18" r:id="rId16"/>
    <sheet name="slika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32" l="1"/>
  <c r="V5" i="32" s="1"/>
  <c r="V6" i="32" s="1"/>
  <c r="V7" i="32" s="1"/>
  <c r="V8" i="32" s="1"/>
  <c r="V9" i="32" s="1"/>
  <c r="V10" i="32" s="1"/>
  <c r="V11" i="32" s="1"/>
  <c r="V12" i="32" s="1"/>
  <c r="V13" i="32" s="1"/>
  <c r="V14" i="32" s="1"/>
  <c r="V15" i="32" s="1"/>
  <c r="V16" i="32" s="1"/>
  <c r="V17" i="32" s="1"/>
  <c r="V18" i="32" s="1"/>
  <c r="V19" i="32" s="1"/>
  <c r="V20" i="32" s="1"/>
  <c r="V21" i="32" s="1"/>
  <c r="V22" i="32" s="1"/>
  <c r="V23" i="32" s="1"/>
  <c r="V24" i="32" s="1"/>
  <c r="T4" i="32"/>
  <c r="T5" i="32" s="1"/>
  <c r="T6" i="32" s="1"/>
  <c r="T7" i="32" s="1"/>
  <c r="T8" i="32" s="1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O25" i="32"/>
  <c r="N25" i="32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3" i="32"/>
  <c r="C6" i="31" l="1"/>
  <c r="B6" i="31"/>
  <c r="K4" i="18" l="1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3" i="18"/>
  <c r="C24" i="8" l="1"/>
  <c r="B24" i="8"/>
  <c r="BG32" i="1" l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" i="1"/>
  <c r="BG21" i="1" l="1"/>
  <c r="BF21" i="1"/>
  <c r="BE21" i="1"/>
  <c r="BF44" i="1"/>
  <c r="BE44" i="1"/>
  <c r="BB20" i="1"/>
  <c r="BC20" i="1"/>
  <c r="BB24" i="1"/>
  <c r="BC24" i="1"/>
  <c r="BB25" i="1"/>
  <c r="BC25" i="1"/>
  <c r="BB26" i="1"/>
  <c r="BC26" i="1"/>
  <c r="BB27" i="1"/>
  <c r="BC27" i="1"/>
  <c r="BB28" i="1"/>
  <c r="BC28" i="1"/>
  <c r="BB29" i="1"/>
  <c r="BC29" i="1"/>
  <c r="BB30" i="1"/>
  <c r="BC30" i="1"/>
  <c r="BB31" i="1"/>
  <c r="BC31" i="1"/>
  <c r="BB32" i="1"/>
  <c r="BC32" i="1"/>
  <c r="BB33" i="1"/>
  <c r="BC33" i="1"/>
  <c r="BB34" i="1"/>
  <c r="BC34" i="1"/>
  <c r="BB35" i="1"/>
  <c r="BC35" i="1"/>
  <c r="BB36" i="1"/>
  <c r="BC36" i="1"/>
  <c r="BB37" i="1"/>
  <c r="BC37" i="1"/>
  <c r="BB38" i="1"/>
  <c r="BC38" i="1"/>
  <c r="BB39" i="1"/>
  <c r="BC39" i="1"/>
  <c r="BB40" i="1"/>
  <c r="BC40" i="1"/>
  <c r="BB41" i="1"/>
  <c r="BC41" i="1"/>
  <c r="BB42" i="1"/>
  <c r="BC42" i="1"/>
  <c r="BB43" i="1"/>
  <c r="BC43" i="1"/>
  <c r="BB3" i="1"/>
  <c r="BC3" i="1"/>
  <c r="BB4" i="1"/>
  <c r="BC4" i="1"/>
  <c r="BB5" i="1"/>
  <c r="BC5" i="1"/>
  <c r="BB6" i="1"/>
  <c r="BC6" i="1"/>
  <c r="BB7" i="1"/>
  <c r="BC7" i="1"/>
  <c r="BB8" i="1"/>
  <c r="BC8" i="1"/>
  <c r="BB9" i="1"/>
  <c r="BC9" i="1"/>
  <c r="BB10" i="1"/>
  <c r="BC10" i="1"/>
  <c r="BB11" i="1"/>
  <c r="BC11" i="1"/>
  <c r="BB12" i="1"/>
  <c r="BC12" i="1"/>
  <c r="BB13" i="1"/>
  <c r="BC13" i="1"/>
  <c r="BB14" i="1"/>
  <c r="BC14" i="1"/>
  <c r="BB15" i="1"/>
  <c r="BC15" i="1"/>
  <c r="BB16" i="1"/>
  <c r="BC16" i="1"/>
  <c r="BB17" i="1"/>
  <c r="BC17" i="1"/>
  <c r="BB18" i="1"/>
  <c r="BC18" i="1"/>
  <c r="BB19" i="1"/>
  <c r="BC19" i="1"/>
  <c r="BC2" i="1"/>
  <c r="BB2" i="1"/>
  <c r="BB44" i="1" l="1"/>
  <c r="BG44" i="1"/>
  <c r="BC44" i="1"/>
  <c r="BD44" i="1" l="1"/>
</calcChain>
</file>

<file path=xl/sharedStrings.xml><?xml version="1.0" encoding="utf-8"?>
<sst xmlns="http://schemas.openxmlformats.org/spreadsheetml/2006/main" count="201" uniqueCount="112">
  <si>
    <t>SLO</t>
  </si>
  <si>
    <t>CR</t>
  </si>
  <si>
    <t>SLO+CR</t>
  </si>
  <si>
    <t>imputed sex and age structure</t>
  </si>
  <si>
    <t>imputed size, sex and age structure</t>
  </si>
  <si>
    <t>females</t>
  </si>
  <si>
    <t>males</t>
  </si>
  <si>
    <t>sl</t>
  </si>
  <si>
    <t>cr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</si>
  <si>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</si>
  <si>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</si>
  <si>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</si>
  <si>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</si>
  <si>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</si>
  <si>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</si>
  <si>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</si>
  <si>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</si>
  <si>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</si>
  <si>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</si>
  <si>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</si>
  <si>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</si>
  <si>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</si>
  <si>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</si>
  <si>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</si>
  <si>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</si>
  <si>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</si>
  <si>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</si>
  <si>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</si>
  <si>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</si>
  <si>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</si>
  <si>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</si>
  <si>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year</t>
  </si>
  <si>
    <t>lower CI</t>
  </si>
  <si>
    <t>mean</t>
  </si>
  <si>
    <t>upper CI</t>
  </si>
  <si>
    <t>seasonal oscilations</t>
  </si>
  <si>
    <t>yearly maximim size</t>
  </si>
  <si>
    <t>searly minimum size</t>
  </si>
  <si>
    <t>Slovenia, spring 2008</t>
  </si>
  <si>
    <t>Slovenia, spring 2016</t>
  </si>
  <si>
    <t>Slovenia and Croatia, spring 2008 – assuming equal growth in both countries during 2008-2016</t>
  </si>
  <si>
    <t>Slovenia and Croatia, spring 2016</t>
  </si>
  <si>
    <t>age</t>
  </si>
  <si>
    <t>conceptual diagram prepared byEster</t>
  </si>
  <si>
    <t>AVER</t>
  </si>
  <si>
    <t>MAKS</t>
  </si>
  <si>
    <t>SUST</t>
  </si>
  <si>
    <t>TREND</t>
  </si>
  <si>
    <t>GEN</t>
  </si>
  <si>
    <t>Slovenia</t>
  </si>
  <si>
    <t>Slo+CR</t>
  </si>
  <si>
    <t>sc1</t>
  </si>
  <si>
    <t>sc2</t>
  </si>
  <si>
    <t>rescaled to Slovenia</t>
  </si>
  <si>
    <t>aded mortality</t>
  </si>
  <si>
    <t>aded mortalitty</t>
  </si>
  <si>
    <t>slo + cr</t>
  </si>
  <si>
    <t>without aded</t>
  </si>
  <si>
    <t>in apendix</t>
  </si>
  <si>
    <t>SUST- rescaled</t>
  </si>
  <si>
    <t>Slovenia final</t>
  </si>
  <si>
    <t>low CI a.r.</t>
  </si>
  <si>
    <t>After Reproduction</t>
  </si>
  <si>
    <t>CI A.R.</t>
  </si>
  <si>
    <t>Before Reproduction</t>
  </si>
  <si>
    <t>CI (genetic estimate)</t>
  </si>
  <si>
    <t>AGE-AT HARVEST-PANMICTIC</t>
  </si>
  <si>
    <t>AGE-AT HARVEST-SUST-CLOSED</t>
  </si>
  <si>
    <t>PRED-CLOSED</t>
  </si>
  <si>
    <t>PRED-PANMICTIC</t>
  </si>
  <si>
    <t>SLO + CR</t>
  </si>
  <si>
    <t>predictive modelling</t>
  </si>
  <si>
    <t>age at harvest: with aded mortality</t>
  </si>
  <si>
    <t>age-at-harvest: without aded non recorded mortality</t>
  </si>
  <si>
    <t>average</t>
  </si>
  <si>
    <t>age at harvest - males</t>
  </si>
  <si>
    <t>age -at harvest - females</t>
  </si>
  <si>
    <t>predictive modeling - males</t>
  </si>
  <si>
    <t>predictive modeling - females</t>
  </si>
  <si>
    <t>slo</t>
  </si>
  <si>
    <t>koda</t>
  </si>
  <si>
    <t xml:space="preserve">varira od </t>
  </si>
  <si>
    <t>do</t>
  </si>
  <si>
    <t>litter_size</t>
  </si>
  <si>
    <t>n</t>
  </si>
  <si>
    <t>interlitter_interval</t>
  </si>
  <si>
    <t>n, v letih</t>
  </si>
  <si>
    <t>delež</t>
  </si>
  <si>
    <t>nat_surv_cubs</t>
  </si>
  <si>
    <t>nat_surv_fem_1</t>
  </si>
  <si>
    <t>nat_surv_fem_2_4</t>
  </si>
  <si>
    <t>nat_surv_fem_adult</t>
  </si>
  <si>
    <t>nat_surv_males_1</t>
  </si>
  <si>
    <t>nat_surv_males_2_4</t>
  </si>
  <si>
    <t>nat_surv_males_adult</t>
  </si>
  <si>
    <t>new borns_%_females</t>
  </si>
  <si>
    <t>unit</t>
  </si>
  <si>
    <t>source</t>
  </si>
  <si>
    <t>primaparity (% in 3year)</t>
  </si>
  <si>
    <t>sex structure of population in 2008</t>
  </si>
  <si>
    <t>% of females</t>
  </si>
  <si>
    <t>age structure of initial population</t>
  </si>
  <si>
    <t>scenarios of mortality used in age of harvest modeling</t>
  </si>
  <si>
    <t>ester (2 pictures with 3 predictions</t>
  </si>
  <si>
    <t>scenario 1</t>
  </si>
  <si>
    <t>scenario 2</t>
  </si>
  <si>
    <t>scenario 3</t>
  </si>
  <si>
    <t>please make laso table with data and put in in apendix</t>
  </si>
  <si>
    <t>ap6</t>
  </si>
  <si>
    <t>survival</t>
  </si>
  <si>
    <t>pictures</t>
  </si>
  <si>
    <t>relative natality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</si>
</sst>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1" applyNumberFormat="0" applyFont="0" applyAlignment="0" applyProtection="0"/>
    <xf numFmtId="0" fontId="3" fillId="0" borderId="0"/>
    <xf numFmtId="0" fontId="3" fillId="4" borderId="1" applyNumberFormat="0" applyFont="0" applyAlignment="0" applyProtection="0"/>
    <xf numFmtId="0" fontId="6" fillId="2" borderId="0" applyNumberFormat="0" applyBorder="0" applyAlignment="0" applyProtection="0"/>
    <xf numFmtId="0" fontId="2" fillId="0" borderId="0"/>
  </cellStyleXfs>
  <cellXfs count="33">
    <xf numFmtId="0" fontId="0" fillId="0" borderId="0" xfId="0"/>
    <xf numFmtId="1" fontId="7" fillId="3" borderId="0" xfId="3" applyNumberFormat="1"/>
    <xf numFmtId="1" fontId="0" fillId="0" borderId="0" xfId="0" applyNumberForma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5"/>
    <xf numFmtId="1" fontId="3" fillId="0" borderId="0" xfId="5" applyNumberFormat="1"/>
    <xf numFmtId="0" fontId="6" fillId="2" borderId="0" xfId="7"/>
    <xf numFmtId="0" fontId="0" fillId="5" borderId="0" xfId="0" applyFill="1"/>
    <xf numFmtId="0" fontId="3" fillId="5" borderId="0" xfId="5" applyFill="1"/>
    <xf numFmtId="0" fontId="0" fillId="0" borderId="6" xfId="0" applyBorder="1"/>
    <xf numFmtId="164" fontId="0" fillId="0" borderId="6" xfId="0" applyNumberFormat="1" applyBorder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5" fillId="0" borderId="0" xfId="1" applyNumberFormat="1"/>
    <xf numFmtId="1" fontId="6" fillId="2" borderId="0" xfId="2" applyNumberFormat="1" applyBorder="1"/>
    <xf numFmtId="0" fontId="0" fillId="0" borderId="11" xfId="0" applyBorder="1"/>
    <xf numFmtId="1" fontId="7" fillId="3" borderId="0" xfId="3" applyNumberFormat="1" applyBorder="1"/>
    <xf numFmtId="0" fontId="7" fillId="3" borderId="10" xfId="3" applyBorder="1"/>
    <xf numFmtId="0" fontId="6" fillId="2" borderId="10" xfId="2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4" borderId="1" xfId="4" applyFont="1"/>
    <xf numFmtId="0" fontId="1" fillId="0" borderId="11" xfId="0" applyFont="1" applyBorder="1" applyAlignment="1">
      <alignment vertical="center" wrapText="1"/>
    </xf>
    <xf numFmtId="0" fontId="0" fillId="4" borderId="1" xfId="6" applyFont="1"/>
    <xf numFmtId="164" fontId="6" fillId="2" borderId="0" xfId="7" applyNumberFormat="1"/>
    <xf numFmtId="2" fontId="0" fillId="5" borderId="0" xfId="0" applyNumberFormat="1" applyFill="1"/>
  </cellXfs>
  <cellStyles count="9">
    <cellStyle name="Bad 2" xfId="3" xr:uid="{00000000-0005-0000-0000-000000000000}"/>
    <cellStyle name="Dobro" xfId="7" builtinId="26"/>
    <cellStyle name="Good 2" xfId="2" xr:uid="{00000000-0005-0000-0000-000002000000}"/>
    <cellStyle name="Navadno" xfId="0" builtinId="0"/>
    <cellStyle name="Normal 2" xfId="1" xr:uid="{00000000-0005-0000-0000-000004000000}"/>
    <cellStyle name="Normal 3" xfId="5" xr:uid="{00000000-0005-0000-0000-000005000000}"/>
    <cellStyle name="Normal 4" xfId="8" xr:uid="{00000000-0005-0000-0000-000006000000}"/>
    <cellStyle name="Note 2" xfId="4" xr:uid="{00000000-0005-0000-0000-000007000000}"/>
    <cellStyle name="Note 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hartsheet" Target="chartsheets/sheet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P1'!$B$1</c:f>
              <c:strCache>
                <c:ptCount val="1"/>
                <c:pt idx="0">
                  <c:v>SLO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P1'!$A$2:$A$21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'data P1'!$B$2:$B$21</c:f>
              <c:numCache>
                <c:formatCode>0</c:formatCode>
                <c:ptCount val="20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76.999999999999957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4-4A35-B249-3F9599AB6240}"/>
            </c:ext>
          </c:extLst>
        </c:ser>
        <c:ser>
          <c:idx val="1"/>
          <c:order val="1"/>
          <c:tx>
            <c:strRef>
              <c:f>'data P1'!$C$1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P1'!$A$2:$A$21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'data P1'!$C$2:$C$21</c:f>
              <c:numCache>
                <c:formatCode>0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53</c:v>
                </c:pt>
                <c:pt idx="4">
                  <c:v>87</c:v>
                </c:pt>
                <c:pt idx="5">
                  <c:v>89</c:v>
                </c:pt>
                <c:pt idx="6">
                  <c:v>54</c:v>
                </c:pt>
                <c:pt idx="7">
                  <c:v>51</c:v>
                </c:pt>
                <c:pt idx="8">
                  <c:v>84</c:v>
                </c:pt>
                <c:pt idx="9">
                  <c:v>59</c:v>
                </c:pt>
                <c:pt idx="10">
                  <c:v>115</c:v>
                </c:pt>
                <c:pt idx="11">
                  <c:v>114</c:v>
                </c:pt>
                <c:pt idx="12">
                  <c:v>122</c:v>
                </c:pt>
                <c:pt idx="13">
                  <c:v>84</c:v>
                </c:pt>
                <c:pt idx="14">
                  <c:v>148</c:v>
                </c:pt>
                <c:pt idx="15">
                  <c:v>117</c:v>
                </c:pt>
                <c:pt idx="16">
                  <c:v>144</c:v>
                </c:pt>
                <c:pt idx="17">
                  <c:v>144</c:v>
                </c:pt>
                <c:pt idx="18">
                  <c:v>136</c:v>
                </c:pt>
                <c:pt idx="19">
                  <c:v>148.00000000000006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84-4A35-B249-3F9599AB6240}"/>
            </c:ext>
          </c:extLst>
        </c:ser>
        <c:ser>
          <c:idx val="2"/>
          <c:order val="2"/>
          <c:tx>
            <c:strRef>
              <c:f>'data P1'!$D$1</c:f>
              <c:strCache>
                <c:ptCount val="1"/>
                <c:pt idx="0">
                  <c:v>SLO+CR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'data P1'!$A$2:$A$21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'data P1'!$D$2:$D$21</c:f>
              <c:numCache>
                <c:formatCode>General</c:formatCode>
                <c:ptCount val="20"/>
                <c:pt idx="0">
                  <c:v>129</c:v>
                </c:pt>
                <c:pt idx="1">
                  <c:v>124</c:v>
                </c:pt>
                <c:pt idx="2">
                  <c:v>132</c:v>
                </c:pt>
                <c:pt idx="3">
                  <c:v>109</c:v>
                </c:pt>
                <c:pt idx="4">
                  <c:v>203</c:v>
                </c:pt>
                <c:pt idx="5">
                  <c:v>161</c:v>
                </c:pt>
                <c:pt idx="6">
                  <c:v>135</c:v>
                </c:pt>
                <c:pt idx="7">
                  <c:v>146</c:v>
                </c:pt>
                <c:pt idx="8">
                  <c:v>210</c:v>
                </c:pt>
                <c:pt idx="9">
                  <c:v>167</c:v>
                </c:pt>
                <c:pt idx="10">
                  <c:v>207</c:v>
                </c:pt>
                <c:pt idx="11">
                  <c:v>199</c:v>
                </c:pt>
                <c:pt idx="12">
                  <c:v>230</c:v>
                </c:pt>
                <c:pt idx="13">
                  <c:v>148</c:v>
                </c:pt>
                <c:pt idx="14">
                  <c:v>280</c:v>
                </c:pt>
                <c:pt idx="15">
                  <c:v>180</c:v>
                </c:pt>
                <c:pt idx="16">
                  <c:v>287</c:v>
                </c:pt>
                <c:pt idx="17">
                  <c:v>256</c:v>
                </c:pt>
                <c:pt idx="18">
                  <c:v>183</c:v>
                </c:pt>
                <c:pt idx="1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84-4A35-B249-3F9599AB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71232"/>
        <c:axId val="118295360"/>
      </c:barChart>
      <c:catAx>
        <c:axId val="11907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8295360"/>
        <c:crosses val="autoZero"/>
        <c:auto val="1"/>
        <c:lblAlgn val="ctr"/>
        <c:lblOffset val="100"/>
        <c:noMultiLvlLbl val="0"/>
      </c:catAx>
      <c:valAx>
        <c:axId val="11829536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907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Populacijska</a:t>
            </a:r>
            <a:r>
              <a:rPr lang="en-US" sz="1600" b="1" baseline="0"/>
              <a:t> dinamika medveda v Sloveniji, 1998-2018                                                                 </a:t>
            </a:r>
            <a:r>
              <a:rPr lang="en-US" sz="1600" b="1" i="1" baseline="0"/>
              <a:t>Population dynamics of brown bears in Slovenia, 1998-2018</a:t>
            </a:r>
            <a:endParaRPr lang="en-US" sz="1600" b="1" i="1"/>
          </a:p>
        </c:rich>
      </c:tx>
      <c:layout>
        <c:manualLayout>
          <c:xMode val="edge"/>
          <c:yMode val="edge"/>
          <c:x val="0.29246443004235079"/>
          <c:y val="5.2557757824293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908580895878418E-2"/>
          <c:y val="2.8300331136158017E-2"/>
          <c:w val="0.89256521414078771"/>
          <c:h val="0.88421439999796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for final'!$H$2</c:f>
              <c:strCache>
                <c:ptCount val="1"/>
                <c:pt idx="0">
                  <c:v>low CI a.r.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'data for final'!$G$3:$G$23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'data for final'!$H$3:$H$23</c:f>
              <c:numCache>
                <c:formatCode>0.00</c:formatCode>
                <c:ptCount val="21"/>
                <c:pt idx="0">
                  <c:v>328.22124690446299</c:v>
                </c:pt>
                <c:pt idx="1">
                  <c:v>356.28519200037903</c:v>
                </c:pt>
                <c:pt idx="2">
                  <c:v>390.85893491929397</c:v>
                </c:pt>
                <c:pt idx="3">
                  <c:v>411.58187855489501</c:v>
                </c:pt>
                <c:pt idx="4">
                  <c:v>454.26641988279306</c:v>
                </c:pt>
                <c:pt idx="5">
                  <c:v>448.46970831132205</c:v>
                </c:pt>
                <c:pt idx="6">
                  <c:v>480.99705032222164</c:v>
                </c:pt>
                <c:pt idx="7">
                  <c:v>514.92864143548832</c:v>
                </c:pt>
                <c:pt idx="8">
                  <c:v>531.33458952262527</c:v>
                </c:pt>
                <c:pt idx="9">
                  <c:v>511.74324046386812</c:v>
                </c:pt>
                <c:pt idx="10">
                  <c:v>507.33566363936757</c:v>
                </c:pt>
                <c:pt idx="11">
                  <c:v>533.48969211134261</c:v>
                </c:pt>
                <c:pt idx="12">
                  <c:v>563.58637540818518</c:v>
                </c:pt>
                <c:pt idx="13">
                  <c:v>574.03552573367949</c:v>
                </c:pt>
                <c:pt idx="14">
                  <c:v>630.77020344110258</c:v>
                </c:pt>
                <c:pt idx="15">
                  <c:v>637.46967913619358</c:v>
                </c:pt>
                <c:pt idx="16">
                  <c:v>701.02115099091168</c:v>
                </c:pt>
                <c:pt idx="17">
                  <c:v>686.09654132024298</c:v>
                </c:pt>
                <c:pt idx="18">
                  <c:v>727.76216551025823</c:v>
                </c:pt>
                <c:pt idx="19">
                  <c:v>806.96178174474153</c:v>
                </c:pt>
                <c:pt idx="20">
                  <c:v>875.58523149934865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E9-4110-A536-F73200F13954}"/>
            </c:ext>
          </c:extLst>
        </c:ser>
        <c:ser>
          <c:idx val="1"/>
          <c:order val="1"/>
          <c:tx>
            <c:strRef>
              <c:f>'data for final'!$I$2</c:f>
              <c:strCache>
                <c:ptCount val="1"/>
                <c:pt idx="0">
                  <c:v>After Reproduction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'data for final'!$G$3:$G$23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'data for final'!$I$3:$I$23</c:f>
              <c:numCache>
                <c:formatCode>0.00</c:formatCode>
                <c:ptCount val="21"/>
                <c:pt idx="0">
                  <c:v>405.40134459683691</c:v>
                </c:pt>
                <c:pt idx="1">
                  <c:v>422.06879403161838</c:v>
                </c:pt>
                <c:pt idx="2">
                  <c:v>449.4553959557382</c:v>
                </c:pt>
                <c:pt idx="3">
                  <c:v>463.59025409672722</c:v>
                </c:pt>
                <c:pt idx="4">
                  <c:v>504.98370303183594</c:v>
                </c:pt>
                <c:pt idx="5">
                  <c:v>500.43255637453012</c:v>
                </c:pt>
                <c:pt idx="6">
                  <c:v>533.24477535558231</c:v>
                </c:pt>
                <c:pt idx="7">
                  <c:v>565.61916520055217</c:v>
                </c:pt>
                <c:pt idx="8">
                  <c:v>580.69215926161132</c:v>
                </c:pt>
                <c:pt idx="9">
                  <c:v>560.30402152259899</c:v>
                </c:pt>
                <c:pt idx="10">
                  <c:v>558</c:v>
                </c:pt>
                <c:pt idx="11">
                  <c:v>586.48727365840159</c:v>
                </c:pt>
                <c:pt idx="12">
                  <c:v>618.58646534930665</c:v>
                </c:pt>
                <c:pt idx="13">
                  <c:v>630.66997148103042</c:v>
                </c:pt>
                <c:pt idx="14">
                  <c:v>688.85204911461688</c:v>
                </c:pt>
                <c:pt idx="15">
                  <c:v>697.12764859149229</c:v>
                </c:pt>
                <c:pt idx="16">
                  <c:v>759.74149249561572</c:v>
                </c:pt>
                <c:pt idx="17">
                  <c:v>747.1611761539142</c:v>
                </c:pt>
                <c:pt idx="18">
                  <c:v>788</c:v>
                </c:pt>
                <c:pt idx="19">
                  <c:v>883.41433332813267</c:v>
                </c:pt>
                <c:pt idx="20">
                  <c:v>974.64299672850404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E9-4110-A536-F73200F13954}"/>
            </c:ext>
          </c:extLst>
        </c:ser>
        <c:ser>
          <c:idx val="2"/>
          <c:order val="2"/>
          <c:tx>
            <c:strRef>
              <c:f>'data for final'!$J$2</c:f>
              <c:strCache>
                <c:ptCount val="1"/>
                <c:pt idx="0">
                  <c:v>CI A.R.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>
              <a:innerShdw blurRad="63500" dist="50800" dir="54000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9E9-4110-A536-F73200F13954}"/>
              </c:ext>
            </c:extLst>
          </c:dPt>
          <c:xVal>
            <c:numRef>
              <c:f>'data for final'!$G$3:$G$23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'data for final'!$J$3:$J$23</c:f>
              <c:numCache>
                <c:formatCode>0.00</c:formatCode>
                <c:ptCount val="21"/>
                <c:pt idx="0">
                  <c:v>457.1372633818994</c:v>
                </c:pt>
                <c:pt idx="1">
                  <c:v>470.72506539170041</c:v>
                </c:pt>
                <c:pt idx="2">
                  <c:v>495.23305489429981</c:v>
                </c:pt>
                <c:pt idx="3">
                  <c:v>505.29760345956277</c:v>
                </c:pt>
                <c:pt idx="4">
                  <c:v>542.51106626015417</c:v>
                </c:pt>
                <c:pt idx="5">
                  <c:v>535.45241036181199</c:v>
                </c:pt>
                <c:pt idx="6">
                  <c:v>565.06309514939767</c:v>
                </c:pt>
                <c:pt idx="7">
                  <c:v>597.2961894996123</c:v>
                </c:pt>
                <c:pt idx="8">
                  <c:v>611.44213852465725</c:v>
                </c:pt>
                <c:pt idx="9">
                  <c:v>588.67954290093815</c:v>
                </c:pt>
                <c:pt idx="10">
                  <c:v>586.3106575232066</c:v>
                </c:pt>
                <c:pt idx="11">
                  <c:v>617.44908874584064</c:v>
                </c:pt>
                <c:pt idx="12">
                  <c:v>654.67491792973226</c:v>
                </c:pt>
                <c:pt idx="13">
                  <c:v>670.06057925852645</c:v>
                </c:pt>
                <c:pt idx="14">
                  <c:v>734.3855680852696</c:v>
                </c:pt>
                <c:pt idx="15">
                  <c:v>748.26130673075966</c:v>
                </c:pt>
                <c:pt idx="16">
                  <c:v>817.92855705415661</c:v>
                </c:pt>
                <c:pt idx="17">
                  <c:v>813.29301252018297</c:v>
                </c:pt>
                <c:pt idx="18">
                  <c:v>862.32385671384122</c:v>
                </c:pt>
                <c:pt idx="19">
                  <c:v>989.58143620342855</c:v>
                </c:pt>
                <c:pt idx="20">
                  <c:v>1127.9953621973787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E9-4110-A536-F73200F13954}"/>
            </c:ext>
          </c:extLst>
        </c:ser>
        <c:ser>
          <c:idx val="3"/>
          <c:order val="3"/>
          <c:tx>
            <c:strRef>
              <c:f>'data for final'!$K$2</c:f>
              <c:strCache>
                <c:ptCount val="1"/>
                <c:pt idx="0">
                  <c:v>Before Reproduction</c:v>
                </c:pt>
              </c:strCache>
            </c:strRef>
          </c:tx>
          <c:spPr>
            <a:ln w="349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for final'!$G$3:$G$23</c:f>
              <c:numCache>
                <c:formatCode>General</c:formatCode>
                <c:ptCount val="2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</c:numCache>
            </c:numRef>
          </c:xVal>
          <c:yVal>
            <c:numRef>
              <c:f>'data for final'!$K$3:$K$23</c:f>
              <c:numCache>
                <c:formatCode>0.00</c:formatCode>
                <c:ptCount val="21"/>
                <c:pt idx="0">
                  <c:v>308.10502189359607</c:v>
                </c:pt>
                <c:pt idx="1">
                  <c:v>320.77228346402995</c:v>
                </c:pt>
                <c:pt idx="2">
                  <c:v>341.58610092636104</c:v>
                </c:pt>
                <c:pt idx="3">
                  <c:v>352.32859311351268</c:v>
                </c:pt>
                <c:pt idx="4">
                  <c:v>383.7876143041953</c:v>
                </c:pt>
                <c:pt idx="5">
                  <c:v>380.32874284464287</c:v>
                </c:pt>
                <c:pt idx="6">
                  <c:v>405.26602927024254</c:v>
                </c:pt>
                <c:pt idx="7">
                  <c:v>429.87056555241963</c:v>
                </c:pt>
                <c:pt idx="8">
                  <c:v>441.3260410388246</c:v>
                </c:pt>
                <c:pt idx="9">
                  <c:v>425.83105635717521</c:v>
                </c:pt>
                <c:pt idx="10">
                  <c:v>424.08</c:v>
                </c:pt>
                <c:pt idx="11">
                  <c:v>445.7303279803852</c:v>
                </c:pt>
                <c:pt idx="12">
                  <c:v>470.12571366547309</c:v>
                </c:pt>
                <c:pt idx="13">
                  <c:v>479.3091783255831</c:v>
                </c:pt>
                <c:pt idx="14">
                  <c:v>523.52755732710887</c:v>
                </c:pt>
                <c:pt idx="15">
                  <c:v>529.81701292953414</c:v>
                </c:pt>
                <c:pt idx="16">
                  <c:v>577.403534296668</c:v>
                </c:pt>
                <c:pt idx="17">
                  <c:v>567.8424938769748</c:v>
                </c:pt>
                <c:pt idx="18">
                  <c:v>598.88</c:v>
                </c:pt>
                <c:pt idx="19">
                  <c:v>671.39489332938081</c:v>
                </c:pt>
                <c:pt idx="20">
                  <c:v>740.72867751366311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E9-4110-A536-F73200F13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31968"/>
        <c:axId val="153332544"/>
      </c:scatterChart>
      <c:valAx>
        <c:axId val="153331968"/>
        <c:scaling>
          <c:orientation val="minMax"/>
          <c:max val="2018"/>
          <c:min val="19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leto /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332544"/>
        <c:crosses val="autoZero"/>
        <c:crossBetween val="midCat"/>
        <c:majorUnit val="1"/>
      </c:valAx>
      <c:valAx>
        <c:axId val="153332544"/>
        <c:scaling>
          <c:orientation val="minMax"/>
          <c:max val="1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številčnost (n) / abundance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331968"/>
        <c:crossesAt val="1998"/>
        <c:crossBetween val="midCat"/>
        <c:majorUnit val="100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0177168322732822"/>
          <c:y val="0.77991415035657141"/>
          <c:w val="0.60176738470811042"/>
          <c:h val="4.1446933218221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l-SI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prstDash val="sysDot"/>
            </a:ln>
          </c:spPr>
          <c:marker>
            <c:symbol val="none"/>
          </c:marker>
          <c:xVal>
            <c:numRef>
              <c:f>'P2'!$A$2:$A$85</c:f>
              <c:numCache>
                <c:formatCode>General</c:formatCode>
                <c:ptCount val="84"/>
                <c:pt idx="0">
                  <c:v>1998</c:v>
                </c:pt>
                <c:pt idx="1">
                  <c:v>1998</c:v>
                </c:pt>
                <c:pt idx="2">
                  <c:v>1999</c:v>
                </c:pt>
                <c:pt idx="3">
                  <c:v>1999</c:v>
                </c:pt>
                <c:pt idx="4">
                  <c:v>2000</c:v>
                </c:pt>
                <c:pt idx="5">
                  <c:v>2000</c:v>
                </c:pt>
                <c:pt idx="6">
                  <c:v>2001</c:v>
                </c:pt>
                <c:pt idx="7">
                  <c:v>2001</c:v>
                </c:pt>
                <c:pt idx="8">
                  <c:v>2002</c:v>
                </c:pt>
                <c:pt idx="9">
                  <c:v>2002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2005</c:v>
                </c:pt>
                <c:pt idx="15">
                  <c:v>2005</c:v>
                </c:pt>
                <c:pt idx="16">
                  <c:v>2006</c:v>
                </c:pt>
                <c:pt idx="17">
                  <c:v>2006</c:v>
                </c:pt>
                <c:pt idx="18">
                  <c:v>2007</c:v>
                </c:pt>
                <c:pt idx="19">
                  <c:v>2007</c:v>
                </c:pt>
                <c:pt idx="20">
                  <c:v>2008</c:v>
                </c:pt>
                <c:pt idx="21">
                  <c:v>2008</c:v>
                </c:pt>
                <c:pt idx="22">
                  <c:v>2009</c:v>
                </c:pt>
                <c:pt idx="23">
                  <c:v>2009</c:v>
                </c:pt>
                <c:pt idx="24">
                  <c:v>2010</c:v>
                </c:pt>
                <c:pt idx="25">
                  <c:v>2010</c:v>
                </c:pt>
                <c:pt idx="26">
                  <c:v>2011</c:v>
                </c:pt>
                <c:pt idx="27">
                  <c:v>2011</c:v>
                </c:pt>
                <c:pt idx="28">
                  <c:v>2012</c:v>
                </c:pt>
                <c:pt idx="29">
                  <c:v>2012</c:v>
                </c:pt>
                <c:pt idx="30">
                  <c:v>2013</c:v>
                </c:pt>
                <c:pt idx="31">
                  <c:v>2013</c:v>
                </c:pt>
                <c:pt idx="32">
                  <c:v>2014</c:v>
                </c:pt>
                <c:pt idx="33">
                  <c:v>2014</c:v>
                </c:pt>
                <c:pt idx="34">
                  <c:v>2015</c:v>
                </c:pt>
                <c:pt idx="35">
                  <c:v>2015</c:v>
                </c:pt>
                <c:pt idx="36">
                  <c:v>2016</c:v>
                </c:pt>
                <c:pt idx="37">
                  <c:v>2016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</c:numCache>
            </c:numRef>
          </c:xVal>
          <c:yVal>
            <c:numRef>
              <c:f>'P2'!$B$2:$B$85</c:f>
              <c:numCache>
                <c:formatCode>General</c:formatCode>
                <c:ptCount val="84"/>
                <c:pt idx="0">
                  <c:v>286.33541653915739</c:v>
                </c:pt>
                <c:pt idx="1">
                  <c:v>376.75712702520707</c:v>
                </c:pt>
                <c:pt idx="2">
                  <c:v>308.59854056352168</c:v>
                </c:pt>
                <c:pt idx="3">
                  <c:v>406.05071126779171</c:v>
                </c:pt>
                <c:pt idx="4">
                  <c:v>336.43236578985233</c:v>
                </c:pt>
                <c:pt idx="5">
                  <c:v>442.67416551296361</c:v>
                </c:pt>
                <c:pt idx="6">
                  <c:v>354.16463649987179</c:v>
                </c:pt>
                <c:pt idx="7">
                  <c:v>466.00610065772605</c:v>
                </c:pt>
                <c:pt idx="8">
                  <c:v>388.81675643580252</c:v>
                </c:pt>
                <c:pt idx="9">
                  <c:v>511.60099531026646</c:v>
                </c:pt>
                <c:pt idx="10">
                  <c:v>390.46405387321613</c:v>
                </c:pt>
                <c:pt idx="11">
                  <c:v>513.76849193844225</c:v>
                </c:pt>
                <c:pt idx="12">
                  <c:v>425.19901147296645</c:v>
                </c:pt>
                <c:pt idx="13">
                  <c:v>559.47238351706108</c:v>
                </c:pt>
                <c:pt idx="14">
                  <c:v>453.00087764263378</c:v>
                </c:pt>
                <c:pt idx="15">
                  <c:v>596.05378637188653</c:v>
                </c:pt>
                <c:pt idx="16">
                  <c:v>459.26073848158893</c:v>
                </c:pt>
                <c:pt idx="17">
                  <c:v>604.29044537051175</c:v>
                </c:pt>
                <c:pt idx="18">
                  <c:v>437.77507979112488</c:v>
                </c:pt>
                <c:pt idx="19">
                  <c:v>576.01984183042748</c:v>
                </c:pt>
                <c:pt idx="20">
                  <c:v>435.10359927388794</c:v>
                </c:pt>
                <c:pt idx="21">
                  <c:v>572.50473588669468</c:v>
                </c:pt>
                <c:pt idx="22">
                  <c:v>442.09643824933875</c:v>
                </c:pt>
                <c:pt idx="23">
                  <c:v>581.7058398017615</c:v>
                </c:pt>
                <c:pt idx="24">
                  <c:v>466.86637141459562</c:v>
                </c:pt>
                <c:pt idx="25">
                  <c:v>614.2978571244679</c:v>
                </c:pt>
                <c:pt idx="26">
                  <c:v>470.56773957939538</c:v>
                </c:pt>
                <c:pt idx="27">
                  <c:v>619.1680783939413</c:v>
                </c:pt>
                <c:pt idx="28">
                  <c:v>507.42792500032169</c:v>
                </c:pt>
                <c:pt idx="29">
                  <c:v>667.66832236884431</c:v>
                </c:pt>
                <c:pt idx="30">
                  <c:v>508.93301057103605</c:v>
                </c:pt>
                <c:pt idx="31">
                  <c:v>669.64869811978429</c:v>
                </c:pt>
                <c:pt idx="32">
                  <c:v>553.05136785272703</c:v>
                </c:pt>
                <c:pt idx="33">
                  <c:v>727.69916822727237</c:v>
                </c:pt>
                <c:pt idx="34">
                  <c:v>526.97644276859103</c:v>
                </c:pt>
                <c:pt idx="35">
                  <c:v>693.39005627446181</c:v>
                </c:pt>
                <c:pt idx="36">
                  <c:v>547.6332418984764</c:v>
                </c:pt>
                <c:pt idx="37">
                  <c:v>720.57005512957426</c:v>
                </c:pt>
                <c:pt idx="38">
                  <c:v>621.4213142578393</c:v>
                </c:pt>
                <c:pt idx="39">
                  <c:v>817.6596240234727</c:v>
                </c:pt>
                <c:pt idx="40">
                  <c:v>685.44887534215763</c:v>
                </c:pt>
                <c:pt idx="41">
                  <c:v>901.90641492389159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41F5-A192-FA4A55625DC5}"/>
            </c:ext>
          </c:extLst>
        </c:ser>
        <c:ser>
          <c:idx val="1"/>
          <c:order val="1"/>
          <c:marker>
            <c:symbol val="none"/>
          </c:marker>
          <c:xVal>
            <c:numRef>
              <c:f>'P2'!$A$2:$A$85</c:f>
              <c:numCache>
                <c:formatCode>General</c:formatCode>
                <c:ptCount val="84"/>
                <c:pt idx="0">
                  <c:v>1998</c:v>
                </c:pt>
                <c:pt idx="1">
                  <c:v>1998</c:v>
                </c:pt>
                <c:pt idx="2">
                  <c:v>1999</c:v>
                </c:pt>
                <c:pt idx="3">
                  <c:v>1999</c:v>
                </c:pt>
                <c:pt idx="4">
                  <c:v>2000</c:v>
                </c:pt>
                <c:pt idx="5">
                  <c:v>2000</c:v>
                </c:pt>
                <c:pt idx="6">
                  <c:v>2001</c:v>
                </c:pt>
                <c:pt idx="7">
                  <c:v>2001</c:v>
                </c:pt>
                <c:pt idx="8">
                  <c:v>2002</c:v>
                </c:pt>
                <c:pt idx="9">
                  <c:v>2002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2005</c:v>
                </c:pt>
                <c:pt idx="15">
                  <c:v>2005</c:v>
                </c:pt>
                <c:pt idx="16">
                  <c:v>2006</c:v>
                </c:pt>
                <c:pt idx="17">
                  <c:v>2006</c:v>
                </c:pt>
                <c:pt idx="18">
                  <c:v>2007</c:v>
                </c:pt>
                <c:pt idx="19">
                  <c:v>2007</c:v>
                </c:pt>
                <c:pt idx="20">
                  <c:v>2008</c:v>
                </c:pt>
                <c:pt idx="21">
                  <c:v>2008</c:v>
                </c:pt>
                <c:pt idx="22">
                  <c:v>2009</c:v>
                </c:pt>
                <c:pt idx="23">
                  <c:v>2009</c:v>
                </c:pt>
                <c:pt idx="24">
                  <c:v>2010</c:v>
                </c:pt>
                <c:pt idx="25">
                  <c:v>2010</c:v>
                </c:pt>
                <c:pt idx="26">
                  <c:v>2011</c:v>
                </c:pt>
                <c:pt idx="27">
                  <c:v>2011</c:v>
                </c:pt>
                <c:pt idx="28">
                  <c:v>2012</c:v>
                </c:pt>
                <c:pt idx="29">
                  <c:v>2012</c:v>
                </c:pt>
                <c:pt idx="30">
                  <c:v>2013</c:v>
                </c:pt>
                <c:pt idx="31">
                  <c:v>2013</c:v>
                </c:pt>
                <c:pt idx="32">
                  <c:v>2014</c:v>
                </c:pt>
                <c:pt idx="33">
                  <c:v>2014</c:v>
                </c:pt>
                <c:pt idx="34">
                  <c:v>2015</c:v>
                </c:pt>
                <c:pt idx="35">
                  <c:v>2015</c:v>
                </c:pt>
                <c:pt idx="36">
                  <c:v>2016</c:v>
                </c:pt>
                <c:pt idx="37">
                  <c:v>2016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</c:numCache>
            </c:numRef>
          </c:xVal>
          <c:yVal>
            <c:numRef>
              <c:f>'P2'!$C$2:$C$85</c:f>
              <c:numCache>
                <c:formatCode>General</c:formatCode>
                <c:ptCount val="84"/>
                <c:pt idx="42">
                  <c:v>376.75712702520707</c:v>
                </c:pt>
                <c:pt idx="43">
                  <c:v>406.05071126779171</c:v>
                </c:pt>
                <c:pt idx="44">
                  <c:v>442.67416551296361</c:v>
                </c:pt>
                <c:pt idx="45">
                  <c:v>466.00610065772605</c:v>
                </c:pt>
                <c:pt idx="46">
                  <c:v>511.60099531026646</c:v>
                </c:pt>
                <c:pt idx="47">
                  <c:v>513.76849193844225</c:v>
                </c:pt>
                <c:pt idx="48">
                  <c:v>559.47238351706108</c:v>
                </c:pt>
                <c:pt idx="49">
                  <c:v>596.05378637188653</c:v>
                </c:pt>
                <c:pt idx="50">
                  <c:v>604.29044537051175</c:v>
                </c:pt>
                <c:pt idx="51">
                  <c:v>576.01984183042748</c:v>
                </c:pt>
                <c:pt idx="52">
                  <c:v>572.50473588669468</c:v>
                </c:pt>
                <c:pt idx="53">
                  <c:v>581.7058398017615</c:v>
                </c:pt>
                <c:pt idx="54">
                  <c:v>614.2978571244679</c:v>
                </c:pt>
                <c:pt idx="55">
                  <c:v>619.1680783939413</c:v>
                </c:pt>
                <c:pt idx="56">
                  <c:v>667.66832236884431</c:v>
                </c:pt>
                <c:pt idx="57">
                  <c:v>669.64869811978429</c:v>
                </c:pt>
                <c:pt idx="58">
                  <c:v>727.69916822727237</c:v>
                </c:pt>
                <c:pt idx="59">
                  <c:v>693.39005627446181</c:v>
                </c:pt>
                <c:pt idx="60">
                  <c:v>720.57005512957426</c:v>
                </c:pt>
                <c:pt idx="61">
                  <c:v>817.6596240234727</c:v>
                </c:pt>
                <c:pt idx="62">
                  <c:v>901.90641492389159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30-41F5-A192-FA4A55625DC5}"/>
            </c:ext>
          </c:extLst>
        </c:ser>
        <c:ser>
          <c:idx val="2"/>
          <c:order val="2"/>
          <c:marker>
            <c:symbol val="none"/>
          </c:marker>
          <c:xVal>
            <c:numRef>
              <c:f>'P2'!$A$2:$A$85</c:f>
              <c:numCache>
                <c:formatCode>General</c:formatCode>
                <c:ptCount val="84"/>
                <c:pt idx="0">
                  <c:v>1998</c:v>
                </c:pt>
                <c:pt idx="1">
                  <c:v>1998</c:v>
                </c:pt>
                <c:pt idx="2">
                  <c:v>1999</c:v>
                </c:pt>
                <c:pt idx="3">
                  <c:v>1999</c:v>
                </c:pt>
                <c:pt idx="4">
                  <c:v>2000</c:v>
                </c:pt>
                <c:pt idx="5">
                  <c:v>2000</c:v>
                </c:pt>
                <c:pt idx="6">
                  <c:v>2001</c:v>
                </c:pt>
                <c:pt idx="7">
                  <c:v>2001</c:v>
                </c:pt>
                <c:pt idx="8">
                  <c:v>2002</c:v>
                </c:pt>
                <c:pt idx="9">
                  <c:v>2002</c:v>
                </c:pt>
                <c:pt idx="10">
                  <c:v>2003</c:v>
                </c:pt>
                <c:pt idx="11">
                  <c:v>2003</c:v>
                </c:pt>
                <c:pt idx="12">
                  <c:v>2004</c:v>
                </c:pt>
                <c:pt idx="13">
                  <c:v>2004</c:v>
                </c:pt>
                <c:pt idx="14">
                  <c:v>2005</c:v>
                </c:pt>
                <c:pt idx="15">
                  <c:v>2005</c:v>
                </c:pt>
                <c:pt idx="16">
                  <c:v>2006</c:v>
                </c:pt>
                <c:pt idx="17">
                  <c:v>2006</c:v>
                </c:pt>
                <c:pt idx="18">
                  <c:v>2007</c:v>
                </c:pt>
                <c:pt idx="19">
                  <c:v>2007</c:v>
                </c:pt>
                <c:pt idx="20">
                  <c:v>2008</c:v>
                </c:pt>
                <c:pt idx="21">
                  <c:v>2008</c:v>
                </c:pt>
                <c:pt idx="22">
                  <c:v>2009</c:v>
                </c:pt>
                <c:pt idx="23">
                  <c:v>2009</c:v>
                </c:pt>
                <c:pt idx="24">
                  <c:v>2010</c:v>
                </c:pt>
                <c:pt idx="25">
                  <c:v>2010</c:v>
                </c:pt>
                <c:pt idx="26">
                  <c:v>2011</c:v>
                </c:pt>
                <c:pt idx="27">
                  <c:v>2011</c:v>
                </c:pt>
                <c:pt idx="28">
                  <c:v>2012</c:v>
                </c:pt>
                <c:pt idx="29">
                  <c:v>2012</c:v>
                </c:pt>
                <c:pt idx="30">
                  <c:v>2013</c:v>
                </c:pt>
                <c:pt idx="31">
                  <c:v>2013</c:v>
                </c:pt>
                <c:pt idx="32">
                  <c:v>2014</c:v>
                </c:pt>
                <c:pt idx="33">
                  <c:v>2014</c:v>
                </c:pt>
                <c:pt idx="34">
                  <c:v>2015</c:v>
                </c:pt>
                <c:pt idx="35">
                  <c:v>2015</c:v>
                </c:pt>
                <c:pt idx="36">
                  <c:v>2016</c:v>
                </c:pt>
                <c:pt idx="37">
                  <c:v>2016</c:v>
                </c:pt>
                <c:pt idx="38">
                  <c:v>2017</c:v>
                </c:pt>
                <c:pt idx="39">
                  <c:v>2017</c:v>
                </c:pt>
                <c:pt idx="40">
                  <c:v>2018</c:v>
                </c:pt>
                <c:pt idx="41">
                  <c:v>2018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</c:numCache>
            </c:numRef>
          </c:xVal>
          <c:yVal>
            <c:numRef>
              <c:f>'P2'!$D$2:$D$85</c:f>
              <c:numCache>
                <c:formatCode>General</c:formatCode>
                <c:ptCount val="84"/>
                <c:pt idx="63">
                  <c:v>286.33541653915739</c:v>
                </c:pt>
                <c:pt idx="64">
                  <c:v>308.59854056352168</c:v>
                </c:pt>
                <c:pt idx="65">
                  <c:v>336.43236578985233</c:v>
                </c:pt>
                <c:pt idx="66">
                  <c:v>354.16463649987179</c:v>
                </c:pt>
                <c:pt idx="67">
                  <c:v>388.81675643580252</c:v>
                </c:pt>
                <c:pt idx="68">
                  <c:v>390.46405387321613</c:v>
                </c:pt>
                <c:pt idx="69">
                  <c:v>425.19901147296645</c:v>
                </c:pt>
                <c:pt idx="70">
                  <c:v>453.00087764263378</c:v>
                </c:pt>
                <c:pt idx="71">
                  <c:v>459.26073848158893</c:v>
                </c:pt>
                <c:pt idx="72">
                  <c:v>437.77507979112488</c:v>
                </c:pt>
                <c:pt idx="73">
                  <c:v>435.10359927388794</c:v>
                </c:pt>
                <c:pt idx="74">
                  <c:v>442.09643824933875</c:v>
                </c:pt>
                <c:pt idx="75">
                  <c:v>466.86637141459562</c:v>
                </c:pt>
                <c:pt idx="76">
                  <c:v>470.56773957939538</c:v>
                </c:pt>
                <c:pt idx="77">
                  <c:v>507.42792500032169</c:v>
                </c:pt>
                <c:pt idx="78">
                  <c:v>508.93301057103605</c:v>
                </c:pt>
                <c:pt idx="79">
                  <c:v>553.05136785272703</c:v>
                </c:pt>
                <c:pt idx="80">
                  <c:v>526.97644276859103</c:v>
                </c:pt>
                <c:pt idx="81">
                  <c:v>547.6332418984764</c:v>
                </c:pt>
                <c:pt idx="82">
                  <c:v>621.4213142578393</c:v>
                </c:pt>
                <c:pt idx="83">
                  <c:v>685.44887534215763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30-41F5-A192-FA4A55625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98240"/>
        <c:axId val="118298816"/>
      </c:scatterChart>
      <c:valAx>
        <c:axId val="118298240"/>
        <c:scaling>
          <c:orientation val="minMax"/>
          <c:max val="2018"/>
          <c:min val="1998"/>
        </c:scaling>
        <c:delete val="0"/>
        <c:axPos val="b"/>
        <c:numFmt formatCode="General" sourceLinked="1"/>
        <c:majorTickMark val="out"/>
        <c:minorTickMark val="none"/>
        <c:tickLblPos val="nextTo"/>
        <c:crossAx val="118298816"/>
        <c:crosses val="autoZero"/>
        <c:crossBetween val="midCat"/>
      </c:valAx>
      <c:valAx>
        <c:axId val="11829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298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'P3'!$F$1</c:f>
              <c:strCache>
                <c:ptCount val="1"/>
                <c:pt idx="0">
                  <c:v>females</c:v>
                </c:pt>
              </c:strCache>
            </c:strRef>
          </c:tx>
          <c:marker>
            <c:symbol val="none"/>
          </c:marker>
          <c:xVal>
            <c:numRef>
              <c:f>'P3'!$E$2:$E$23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'P3'!$F$2:$F$23</c:f>
              <c:numCache>
                <c:formatCode>General</c:formatCode>
                <c:ptCount val="22"/>
                <c:pt idx="0">
                  <c:v>0.11988544471372098</c:v>
                </c:pt>
                <c:pt idx="1">
                  <c:v>0.10735616329888882</c:v>
                </c:pt>
                <c:pt idx="2">
                  <c:v>8.0658777238276427E-2</c:v>
                </c:pt>
                <c:pt idx="3">
                  <c:v>5.8099542886737562E-2</c:v>
                </c:pt>
                <c:pt idx="4">
                  <c:v>4.2855040932837131E-2</c:v>
                </c:pt>
                <c:pt idx="5">
                  <c:v>3.58881000326709E-2</c:v>
                </c:pt>
                <c:pt idx="6">
                  <c:v>3.0654783617119621E-2</c:v>
                </c:pt>
                <c:pt idx="7">
                  <c:v>2.573004367010746E-2</c:v>
                </c:pt>
                <c:pt idx="8">
                  <c:v>2.1289468762292058E-2</c:v>
                </c:pt>
                <c:pt idx="9">
                  <c:v>1.6878988835097114E-2</c:v>
                </c:pt>
                <c:pt idx="10">
                  <c:v>1.4478393211642987E-2</c:v>
                </c:pt>
                <c:pt idx="11">
                  <c:v>1.1505266043118287E-2</c:v>
                </c:pt>
                <c:pt idx="12">
                  <c:v>9.3293578634592953E-3</c:v>
                </c:pt>
                <c:pt idx="13">
                  <c:v>5.6819690210878852E-3</c:v>
                </c:pt>
                <c:pt idx="14">
                  <c:v>4.7260955581280954E-3</c:v>
                </c:pt>
                <c:pt idx="15">
                  <c:v>3.7201053039341973E-3</c:v>
                </c:pt>
                <c:pt idx="16">
                  <c:v>2.8656125075742153E-3</c:v>
                </c:pt>
                <c:pt idx="17">
                  <c:v>1.3103330160364195E-3</c:v>
                </c:pt>
                <c:pt idx="18">
                  <c:v>6.0024035397267033E-4</c:v>
                </c:pt>
                <c:pt idx="19">
                  <c:v>5.9467552565098934E-4</c:v>
                </c:pt>
                <c:pt idx="20">
                  <c:v>5.8916228885267925E-4</c:v>
                </c:pt>
                <c:pt idx="21">
                  <c:v>3.0243531879415924E-4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BA-421D-92F3-EA3A828C10D2}"/>
            </c:ext>
          </c:extLst>
        </c:ser>
        <c:ser>
          <c:idx val="1"/>
          <c:order val="1"/>
          <c:tx>
            <c:strRef>
              <c:f>'P3'!$G$1</c:f>
              <c:strCache>
                <c:ptCount val="1"/>
                <c:pt idx="0">
                  <c:v>males</c:v>
                </c:pt>
              </c:strCache>
            </c:strRef>
          </c:tx>
          <c:marker>
            <c:symbol val="none"/>
          </c:marker>
          <c:xVal>
            <c:numRef>
              <c:f>'P3'!$E$2:$E$23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'P3'!$G$2:$G$23</c:f>
              <c:numCache>
                <c:formatCode>General</c:formatCode>
                <c:ptCount val="22"/>
                <c:pt idx="0">
                  <c:v>0.11797550603940987</c:v>
                </c:pt>
                <c:pt idx="1">
                  <c:v>9.3450751814326674E-2</c:v>
                </c:pt>
                <c:pt idx="2">
                  <c:v>6.988421831953931E-2</c:v>
                </c:pt>
                <c:pt idx="3">
                  <c:v>4.3327079058974316E-2</c:v>
                </c:pt>
                <c:pt idx="4">
                  <c:v>2.6304003962314356E-2</c:v>
                </c:pt>
                <c:pt idx="5">
                  <c:v>1.6360527157334669E-2</c:v>
                </c:pt>
                <c:pt idx="6">
                  <c:v>1.1553141168601276E-2</c:v>
                </c:pt>
                <c:pt idx="7">
                  <c:v>8.2898521641606507E-3</c:v>
                </c:pt>
                <c:pt idx="8">
                  <c:v>5.7770836387764099E-3</c:v>
                </c:pt>
                <c:pt idx="9">
                  <c:v>4.0330256346222887E-3</c:v>
                </c:pt>
                <c:pt idx="10">
                  <c:v>2.8155632137218155E-3</c:v>
                </c:pt>
                <c:pt idx="11">
                  <c:v>1.7069027802119907E-3</c:v>
                </c:pt>
                <c:pt idx="12">
                  <c:v>1.1904396450006462E-3</c:v>
                </c:pt>
                <c:pt idx="13">
                  <c:v>8.3658750858453957E-4</c:v>
                </c:pt>
                <c:pt idx="14">
                  <c:v>5.5064587312933923E-4</c:v>
                </c:pt>
                <c:pt idx="15">
                  <c:v>4.1827807160159885E-4</c:v>
                </c:pt>
                <c:pt idx="16">
                  <c:v>2.449233287998532E-4</c:v>
                </c:pt>
                <c:pt idx="17">
                  <c:v>1.4329628516124193E-4</c:v>
                </c:pt>
                <c:pt idx="18">
                  <c:v>6.2151419337467021E-5</c:v>
                </c:pt>
                <c:pt idx="19">
                  <c:v>4.1116870561408698E-5</c:v>
                </c:pt>
                <c:pt idx="20">
                  <c:v>2.4206108208776058E-5</c:v>
                </c:pt>
                <c:pt idx="21">
                  <c:v>1.0699937621372367E-5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BA-421D-92F3-EA3A828C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89984"/>
        <c:axId val="119090560"/>
      </c:scatterChart>
      <c:valAx>
        <c:axId val="119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90560"/>
        <c:crosses val="autoZero"/>
        <c:crossBetween val="midCat"/>
      </c:valAx>
      <c:valAx>
        <c:axId val="11909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8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'AP1 and 2'!$B$2</c:f>
              <c:strCache>
                <c:ptCount val="1"/>
                <c:pt idx="0">
                  <c:v>AVER</c:v>
                </c:pt>
              </c:strCache>
            </c:strRef>
          </c:tx>
          <c:marker>
            <c:symbol val="none"/>
          </c:marker>
          <c:xVal>
            <c:numRef>
              <c:f>'AP1 and 2'!$A$3:$A$43</c:f>
              <c:numCache>
                <c:formatCode>General</c:formatCode>
                <c:ptCount val="4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</c:numCache>
            </c:numRef>
          </c:xVal>
          <c:yVal>
            <c:numRef>
              <c:f>'AP1 and 2'!$B$3:$B$43</c:f>
              <c:numCache>
                <c:formatCode>General</c:formatCode>
                <c:ptCount val="41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77</c:v>
                </c:pt>
                <c:pt idx="20">
                  <c:v>95.666669999999996</c:v>
                </c:pt>
                <c:pt idx="21">
                  <c:v>95.666669999999996</c:v>
                </c:pt>
                <c:pt idx="22">
                  <c:v>95.666669999999996</c:v>
                </c:pt>
                <c:pt idx="23">
                  <c:v>95.666669999999996</c:v>
                </c:pt>
                <c:pt idx="24">
                  <c:v>95.666669999999996</c:v>
                </c:pt>
                <c:pt idx="25">
                  <c:v>95.666669999999996</c:v>
                </c:pt>
                <c:pt idx="26">
                  <c:v>95.666669999999996</c:v>
                </c:pt>
                <c:pt idx="27">
                  <c:v>95.666669999999996</c:v>
                </c:pt>
                <c:pt idx="28">
                  <c:v>95.666669999999996</c:v>
                </c:pt>
                <c:pt idx="29">
                  <c:v>95.666669999999996</c:v>
                </c:pt>
                <c:pt idx="30">
                  <c:v>95.666669999999996</c:v>
                </c:pt>
                <c:pt idx="31">
                  <c:v>95.666669999999996</c:v>
                </c:pt>
                <c:pt idx="32">
                  <c:v>95.666669999999996</c:v>
                </c:pt>
                <c:pt idx="33">
                  <c:v>95.666669999999996</c:v>
                </c:pt>
                <c:pt idx="34">
                  <c:v>95.666669999999996</c:v>
                </c:pt>
                <c:pt idx="35">
                  <c:v>95.666669999999996</c:v>
                </c:pt>
                <c:pt idx="36">
                  <c:v>95.666669999999996</c:v>
                </c:pt>
                <c:pt idx="37">
                  <c:v>95.666669999999996</c:v>
                </c:pt>
                <c:pt idx="38">
                  <c:v>95.666669999999996</c:v>
                </c:pt>
                <c:pt idx="39">
                  <c:v>95.666669999999996</c:v>
                </c:pt>
                <c:pt idx="40">
                  <c:v>95.666669999999996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70-41FE-9AED-6C7636962735}"/>
            </c:ext>
          </c:extLst>
        </c:ser>
        <c:ser>
          <c:idx val="1"/>
          <c:order val="1"/>
          <c:tx>
            <c:strRef>
              <c:f>'AP1 and 2'!$C$2</c:f>
              <c:strCache>
                <c:ptCount val="1"/>
                <c:pt idx="0">
                  <c:v>MAKS</c:v>
                </c:pt>
              </c:strCache>
            </c:strRef>
          </c:tx>
          <c:marker>
            <c:symbol val="none"/>
          </c:marker>
          <c:xVal>
            <c:numRef>
              <c:f>'AP1 and 2'!$A$3:$A$43</c:f>
              <c:numCache>
                <c:formatCode>General</c:formatCode>
                <c:ptCount val="4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</c:numCache>
            </c:numRef>
          </c:xVal>
          <c:yVal>
            <c:numRef>
              <c:f>'AP1 and 2'!$C$3:$C$43</c:f>
              <c:numCache>
                <c:formatCode>General</c:formatCode>
                <c:ptCount val="41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77</c:v>
                </c:pt>
                <c:pt idx="20">
                  <c:v>143</c:v>
                </c:pt>
                <c:pt idx="21">
                  <c:v>143</c:v>
                </c:pt>
                <c:pt idx="22">
                  <c:v>143</c:v>
                </c:pt>
                <c:pt idx="23">
                  <c:v>143</c:v>
                </c:pt>
                <c:pt idx="24">
                  <c:v>143</c:v>
                </c:pt>
                <c:pt idx="25">
                  <c:v>143</c:v>
                </c:pt>
                <c:pt idx="26">
                  <c:v>143</c:v>
                </c:pt>
                <c:pt idx="27">
                  <c:v>143</c:v>
                </c:pt>
                <c:pt idx="28">
                  <c:v>143</c:v>
                </c:pt>
                <c:pt idx="29">
                  <c:v>143</c:v>
                </c:pt>
                <c:pt idx="30">
                  <c:v>143</c:v>
                </c:pt>
                <c:pt idx="31">
                  <c:v>143</c:v>
                </c:pt>
                <c:pt idx="32">
                  <c:v>143</c:v>
                </c:pt>
                <c:pt idx="33">
                  <c:v>143</c:v>
                </c:pt>
                <c:pt idx="34">
                  <c:v>143</c:v>
                </c:pt>
                <c:pt idx="35">
                  <c:v>143</c:v>
                </c:pt>
                <c:pt idx="36">
                  <c:v>143</c:v>
                </c:pt>
                <c:pt idx="37">
                  <c:v>143</c:v>
                </c:pt>
                <c:pt idx="38">
                  <c:v>143</c:v>
                </c:pt>
                <c:pt idx="39">
                  <c:v>143</c:v>
                </c:pt>
                <c:pt idx="40">
                  <c:v>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70-41FE-9AED-6C7636962735}"/>
            </c:ext>
          </c:extLst>
        </c:ser>
        <c:ser>
          <c:idx val="2"/>
          <c:order val="2"/>
          <c:tx>
            <c:strRef>
              <c:f>'AP1 and 2'!$D$2</c:f>
              <c:strCache>
                <c:ptCount val="1"/>
                <c:pt idx="0">
                  <c:v>SUST</c:v>
                </c:pt>
              </c:strCache>
            </c:strRef>
          </c:tx>
          <c:marker>
            <c:symbol val="none"/>
          </c:marker>
          <c:xVal>
            <c:numRef>
              <c:f>'AP1 and 2'!$A$3:$A$43</c:f>
              <c:numCache>
                <c:formatCode>General</c:formatCode>
                <c:ptCount val="4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</c:numCache>
            </c:numRef>
          </c:xVal>
          <c:yVal>
            <c:numRef>
              <c:f>'AP1 and 2'!$D$3:$D$43</c:f>
              <c:numCache>
                <c:formatCode>General</c:formatCode>
                <c:ptCount val="41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77</c:v>
                </c:pt>
                <c:pt idx="20">
                  <c:v>161.27369999999999</c:v>
                </c:pt>
                <c:pt idx="21">
                  <c:v>161.27369999999999</c:v>
                </c:pt>
                <c:pt idx="22">
                  <c:v>161.27369999999999</c:v>
                </c:pt>
                <c:pt idx="23">
                  <c:v>161.27369999999999</c:v>
                </c:pt>
                <c:pt idx="24">
                  <c:v>161.27369999999999</c:v>
                </c:pt>
                <c:pt idx="25">
                  <c:v>161.27369999999999</c:v>
                </c:pt>
                <c:pt idx="26">
                  <c:v>161.27369999999999</c:v>
                </c:pt>
                <c:pt idx="27">
                  <c:v>161.27369999999999</c:v>
                </c:pt>
                <c:pt idx="28">
                  <c:v>161.27369999999999</c:v>
                </c:pt>
                <c:pt idx="29">
                  <c:v>161.27369999999999</c:v>
                </c:pt>
                <c:pt idx="30">
                  <c:v>161.27369999999999</c:v>
                </c:pt>
                <c:pt idx="31">
                  <c:v>161.27369999999999</c:v>
                </c:pt>
                <c:pt idx="32">
                  <c:v>161.27369999999999</c:v>
                </c:pt>
                <c:pt idx="33">
                  <c:v>161.27369999999999</c:v>
                </c:pt>
                <c:pt idx="34">
                  <c:v>161.27369999999999</c:v>
                </c:pt>
                <c:pt idx="35">
                  <c:v>161.27369999999999</c:v>
                </c:pt>
                <c:pt idx="36">
                  <c:v>161.27369999999999</c:v>
                </c:pt>
                <c:pt idx="37">
                  <c:v>161.27369999999999</c:v>
                </c:pt>
                <c:pt idx="38">
                  <c:v>161.27369999999999</c:v>
                </c:pt>
                <c:pt idx="39">
                  <c:v>161.27369999999999</c:v>
                </c:pt>
                <c:pt idx="40">
                  <c:v>161.27369999999999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70-41FE-9AED-6C7636962735}"/>
            </c:ext>
          </c:extLst>
        </c:ser>
        <c:ser>
          <c:idx val="3"/>
          <c:order val="3"/>
          <c:tx>
            <c:strRef>
              <c:f>'AP1 and 2'!$E$2</c:f>
              <c:strCache>
                <c:ptCount val="1"/>
                <c:pt idx="0">
                  <c:v>TREND</c:v>
                </c:pt>
              </c:strCache>
            </c:strRef>
          </c:tx>
          <c:marker>
            <c:symbol val="none"/>
          </c:marker>
          <c:xVal>
            <c:numRef>
              <c:f>'AP1 and 2'!$A$3:$A$43</c:f>
              <c:numCache>
                <c:formatCode>General</c:formatCode>
                <c:ptCount val="4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</c:numCache>
            </c:numRef>
          </c:xVal>
          <c:yVal>
            <c:numRef>
              <c:f>'AP1 and 2'!$E$3:$E$43</c:f>
              <c:numCache>
                <c:formatCode>General</c:formatCode>
                <c:ptCount val="41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77</c:v>
                </c:pt>
                <c:pt idx="20">
                  <c:v>96.996669999999995</c:v>
                </c:pt>
                <c:pt idx="21">
                  <c:v>98.326669999999993</c:v>
                </c:pt>
                <c:pt idx="22">
                  <c:v>99.656670000000005</c:v>
                </c:pt>
                <c:pt idx="23">
                  <c:v>100.9867</c:v>
                </c:pt>
                <c:pt idx="24">
                  <c:v>102.3167</c:v>
                </c:pt>
                <c:pt idx="25">
                  <c:v>103.6467</c:v>
                </c:pt>
                <c:pt idx="26">
                  <c:v>104.97669999999999</c:v>
                </c:pt>
                <c:pt idx="27">
                  <c:v>106.30670000000001</c:v>
                </c:pt>
                <c:pt idx="28">
                  <c:v>107.6367</c:v>
                </c:pt>
                <c:pt idx="29">
                  <c:v>108.9667</c:v>
                </c:pt>
                <c:pt idx="30">
                  <c:v>110.2967</c:v>
                </c:pt>
                <c:pt idx="31">
                  <c:v>111.6267</c:v>
                </c:pt>
                <c:pt idx="32">
                  <c:v>112.9567</c:v>
                </c:pt>
                <c:pt idx="33">
                  <c:v>114.2867</c:v>
                </c:pt>
                <c:pt idx="34">
                  <c:v>115.61669999999999</c:v>
                </c:pt>
                <c:pt idx="35">
                  <c:v>116.94670000000001</c:v>
                </c:pt>
                <c:pt idx="36">
                  <c:v>118.27670000000001</c:v>
                </c:pt>
                <c:pt idx="37">
                  <c:v>119.6067</c:v>
                </c:pt>
                <c:pt idx="38">
                  <c:v>120.9367</c:v>
                </c:pt>
                <c:pt idx="39">
                  <c:v>122.2667</c:v>
                </c:pt>
                <c:pt idx="40">
                  <c:v>123.5967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70-41FE-9AED-6C7636962735}"/>
            </c:ext>
          </c:extLst>
        </c:ser>
        <c:ser>
          <c:idx val="4"/>
          <c:order val="4"/>
          <c:tx>
            <c:strRef>
              <c:f>'AP1 and 2'!$F$2</c:f>
              <c:strCache>
                <c:ptCount val="1"/>
                <c:pt idx="0">
                  <c:v>GEN</c:v>
                </c:pt>
              </c:strCache>
            </c:strRef>
          </c:tx>
          <c:marker>
            <c:symbol val="none"/>
          </c:marker>
          <c:xVal>
            <c:numRef>
              <c:f>'AP1 and 2'!$A$3:$A$43</c:f>
              <c:numCache>
                <c:formatCode>General</c:formatCode>
                <c:ptCount val="41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</c:numCache>
            </c:numRef>
          </c:xVal>
          <c:yVal>
            <c:numRef>
              <c:f>'AP1 and 2'!$F$3:$F$43</c:f>
              <c:numCache>
                <c:formatCode>General</c:formatCode>
                <c:ptCount val="41"/>
                <c:pt idx="0">
                  <c:v>61</c:v>
                </c:pt>
                <c:pt idx="1">
                  <c:v>56</c:v>
                </c:pt>
                <c:pt idx="2">
                  <c:v>64</c:v>
                </c:pt>
                <c:pt idx="3">
                  <c:v>56</c:v>
                </c:pt>
                <c:pt idx="4">
                  <c:v>116</c:v>
                </c:pt>
                <c:pt idx="5">
                  <c:v>72</c:v>
                </c:pt>
                <c:pt idx="6">
                  <c:v>81</c:v>
                </c:pt>
                <c:pt idx="7">
                  <c:v>95</c:v>
                </c:pt>
                <c:pt idx="8">
                  <c:v>126</c:v>
                </c:pt>
                <c:pt idx="9">
                  <c:v>108</c:v>
                </c:pt>
                <c:pt idx="10">
                  <c:v>92</c:v>
                </c:pt>
                <c:pt idx="11">
                  <c:v>85</c:v>
                </c:pt>
                <c:pt idx="12">
                  <c:v>108</c:v>
                </c:pt>
                <c:pt idx="13">
                  <c:v>64</c:v>
                </c:pt>
                <c:pt idx="14">
                  <c:v>132</c:v>
                </c:pt>
                <c:pt idx="15">
                  <c:v>63</c:v>
                </c:pt>
                <c:pt idx="16">
                  <c:v>143</c:v>
                </c:pt>
                <c:pt idx="17">
                  <c:v>112</c:v>
                </c:pt>
                <c:pt idx="18">
                  <c:v>47</c:v>
                </c:pt>
                <c:pt idx="19">
                  <c:v>77</c:v>
                </c:pt>
                <c:pt idx="20">
                  <c:v>95.666669999999996</c:v>
                </c:pt>
                <c:pt idx="21">
                  <c:v>97.880269999999996</c:v>
                </c:pt>
                <c:pt idx="22">
                  <c:v>100.0939</c:v>
                </c:pt>
                <c:pt idx="23">
                  <c:v>102.3075</c:v>
                </c:pt>
                <c:pt idx="24">
                  <c:v>104.5211</c:v>
                </c:pt>
                <c:pt idx="25">
                  <c:v>106.7347</c:v>
                </c:pt>
                <c:pt idx="26">
                  <c:v>108.9483</c:v>
                </c:pt>
                <c:pt idx="27">
                  <c:v>111.1619</c:v>
                </c:pt>
                <c:pt idx="28">
                  <c:v>113.3755</c:v>
                </c:pt>
                <c:pt idx="29">
                  <c:v>115.5891</c:v>
                </c:pt>
                <c:pt idx="30">
                  <c:v>117.8027</c:v>
                </c:pt>
                <c:pt idx="31">
                  <c:v>120.0163</c:v>
                </c:pt>
                <c:pt idx="32">
                  <c:v>122.2299</c:v>
                </c:pt>
                <c:pt idx="33">
                  <c:v>124.4435</c:v>
                </c:pt>
                <c:pt idx="34">
                  <c:v>126.6571</c:v>
                </c:pt>
                <c:pt idx="35">
                  <c:v>128.8707</c:v>
                </c:pt>
                <c:pt idx="36">
                  <c:v>131.08430000000001</c:v>
                </c:pt>
                <c:pt idx="37">
                  <c:v>133.2979</c:v>
                </c:pt>
                <c:pt idx="38">
                  <c:v>135.51150000000001</c:v>
                </c:pt>
                <c:pt idx="39">
                  <c:v>137.7251</c:v>
                </c:pt>
                <c:pt idx="40">
                  <c:v>139.93870000000001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870-41FE-9AED-6C7636962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91712"/>
        <c:axId val="119089408"/>
      </c:scatterChart>
      <c:valAx>
        <c:axId val="1190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89408"/>
        <c:crosses val="autoZero"/>
        <c:crossBetween val="midCat"/>
      </c:valAx>
      <c:valAx>
        <c:axId val="119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91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'ap 3 and 4'!$B$3</c:f>
              <c:strCache>
                <c:ptCount val="1"/>
                <c:pt idx="0">
                  <c:v>AVER</c:v>
                </c:pt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4'!$B$4:$B$28</c:f>
              <c:numCache>
                <c:formatCode>General</c:formatCode>
                <c:ptCount val="25"/>
                <c:pt idx="0">
                  <c:v>267.42200664365117</c:v>
                </c:pt>
                <c:pt idx="1">
                  <c:v>276.59282578409341</c:v>
                </c:pt>
                <c:pt idx="2">
                  <c:v>309.99272487127524</c:v>
                </c:pt>
                <c:pt idx="3">
                  <c:v>315.63141825400783</c:v>
                </c:pt>
                <c:pt idx="4">
                  <c:v>361.40627632157742</c:v>
                </c:pt>
                <c:pt idx="5">
                  <c:v>338.34096160309139</c:v>
                </c:pt>
                <c:pt idx="6">
                  <c:v>370.76724819494507</c:v>
                </c:pt>
                <c:pt idx="7">
                  <c:v>398.08355397310589</c:v>
                </c:pt>
                <c:pt idx="8">
                  <c:v>403.50519537785954</c:v>
                </c:pt>
                <c:pt idx="9">
                  <c:v>362.65351553092518</c:v>
                </c:pt>
                <c:pt idx="10">
                  <c:v>351.65792980437851</c:v>
                </c:pt>
                <c:pt idx="11">
                  <c:v>350.89475489691966</c:v>
                </c:pt>
                <c:pt idx="12">
                  <c:v>384.12904822150614</c:v>
                </c:pt>
                <c:pt idx="13">
                  <c:v>355.98578806879192</c:v>
                </c:pt>
                <c:pt idx="14">
                  <c:v>393.75984651535072</c:v>
                </c:pt>
                <c:pt idx="15">
                  <c:v>359.15314921045064</c:v>
                </c:pt>
                <c:pt idx="16">
                  <c:v>385.55177830344672</c:v>
                </c:pt>
                <c:pt idx="17">
                  <c:v>323.39992456980337</c:v>
                </c:pt>
                <c:pt idx="18">
                  <c:v>298.30532963448724</c:v>
                </c:pt>
                <c:pt idx="19">
                  <c:v>345.22468695511361</c:v>
                </c:pt>
                <c:pt idx="20">
                  <c:v>363.85350793925409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09-4576-902D-CB580AAAD97F}"/>
            </c:ext>
          </c:extLst>
        </c:ser>
        <c:ser>
          <c:idx val="1"/>
          <c:order val="1"/>
          <c:tx>
            <c:strRef>
              <c:f>'ap 3 and 4'!$C$3</c:f>
              <c:strCache>
                <c:ptCount val="1"/>
                <c:pt idx="0">
                  <c:v>MAKS</c:v>
                </c:pt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4'!$C$4:$C$28</c:f>
              <c:numCache>
                <c:formatCode>General</c:formatCode>
                <c:ptCount val="25"/>
                <c:pt idx="0">
                  <c:v>267.56276026174896</c:v>
                </c:pt>
                <c:pt idx="1">
                  <c:v>276.81796549672811</c:v>
                </c:pt>
                <c:pt idx="2">
                  <c:v>310.30220107079117</c:v>
                </c:pt>
                <c:pt idx="3">
                  <c:v>316.16597263533612</c:v>
                </c:pt>
                <c:pt idx="4">
                  <c:v>362.27840571088649</c:v>
                </c:pt>
                <c:pt idx="5">
                  <c:v>339.60678167757294</c:v>
                </c:pt>
                <c:pt idx="6">
                  <c:v>372.51100535395608</c:v>
                </c:pt>
                <c:pt idx="7">
                  <c:v>400.58655562165382</c:v>
                </c:pt>
                <c:pt idx="8">
                  <c:v>407.24568709101732</c:v>
                </c:pt>
                <c:pt idx="9">
                  <c:v>368.19393218322432</c:v>
                </c:pt>
                <c:pt idx="10">
                  <c:v>359.30696014277225</c:v>
                </c:pt>
                <c:pt idx="11">
                  <c:v>361.10172516359319</c:v>
                </c:pt>
                <c:pt idx="12">
                  <c:v>397.54015466983947</c:v>
                </c:pt>
                <c:pt idx="13">
                  <c:v>373.66924449732306</c:v>
                </c:pt>
                <c:pt idx="14">
                  <c:v>417.06484235574072</c:v>
                </c:pt>
                <c:pt idx="15">
                  <c:v>389.54074955383709</c:v>
                </c:pt>
                <c:pt idx="16">
                  <c:v>426.11540749553848</c:v>
                </c:pt>
                <c:pt idx="17">
                  <c:v>381.98988697204049</c:v>
                </c:pt>
                <c:pt idx="18">
                  <c:v>388.03271861986917</c:v>
                </c:pt>
                <c:pt idx="19">
                  <c:v>477.67221891731117</c:v>
                </c:pt>
                <c:pt idx="20">
                  <c:v>543.50208209399159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09-4576-902D-CB580AAAD97F}"/>
            </c:ext>
          </c:extLst>
        </c:ser>
        <c:ser>
          <c:idx val="2"/>
          <c:order val="2"/>
          <c:tx>
            <c:strRef>
              <c:f>'ap 3 and 4'!$D$3</c:f>
              <c:strCache>
                <c:ptCount val="1"/>
                <c:pt idx="0">
                  <c:v>SUST</c:v>
                </c:pt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4'!$D$4:$D$28</c:f>
              <c:numCache>
                <c:formatCode>General</c:formatCode>
                <c:ptCount val="25"/>
                <c:pt idx="0">
                  <c:v>267.61717392789603</c:v>
                </c:pt>
                <c:pt idx="1">
                  <c:v>276.90513875322131</c:v>
                </c:pt>
                <c:pt idx="2">
                  <c:v>310.42221754561206</c:v>
                </c:pt>
                <c:pt idx="3">
                  <c:v>316.37326609456073</c:v>
                </c:pt>
                <c:pt idx="4">
                  <c:v>362.61668589609678</c:v>
                </c:pt>
                <c:pt idx="5">
                  <c:v>340.09812722410965</c:v>
                </c:pt>
                <c:pt idx="6">
                  <c:v>373.18841134859753</c:v>
                </c:pt>
                <c:pt idx="7">
                  <c:v>401.55918626967576</c:v>
                </c:pt>
                <c:pt idx="8">
                  <c:v>408.69908279092562</c:v>
                </c:pt>
                <c:pt idx="9">
                  <c:v>370.346724678616</c:v>
                </c:pt>
                <c:pt idx="10">
                  <c:v>362.28049338640238</c:v>
                </c:pt>
                <c:pt idx="11">
                  <c:v>365.07195253287591</c:v>
                </c:pt>
                <c:pt idx="12">
                  <c:v>402.75952063681291</c:v>
                </c:pt>
                <c:pt idx="13">
                  <c:v>380.5538447000414</c:v>
                </c:pt>
                <c:pt idx="14">
                  <c:v>426.14049593453393</c:v>
                </c:pt>
                <c:pt idx="15">
                  <c:v>401.37803254585634</c:v>
                </c:pt>
                <c:pt idx="16">
                  <c:v>441.91673964213629</c:v>
                </c:pt>
                <c:pt idx="17">
                  <c:v>404.79786838195929</c:v>
                </c:pt>
                <c:pt idx="18">
                  <c:v>422.93074596583466</c:v>
                </c:pt>
                <c:pt idx="19">
                  <c:v>529.16990863562035</c:v>
                </c:pt>
                <c:pt idx="20">
                  <c:v>613.37980970101762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09-4576-902D-CB580AAAD97F}"/>
            </c:ext>
          </c:extLst>
        </c:ser>
        <c:ser>
          <c:idx val="3"/>
          <c:order val="3"/>
          <c:tx>
            <c:strRef>
              <c:f>'ap 3 and 4'!$E$3</c:f>
              <c:strCache>
                <c:ptCount val="1"/>
                <c:pt idx="0">
                  <c:v>TREND</c:v>
                </c:pt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4'!$E$4:$E$28</c:f>
              <c:numCache>
                <c:formatCode>General</c:formatCode>
                <c:ptCount val="25"/>
                <c:pt idx="0">
                  <c:v>267.42750941899664</c:v>
                </c:pt>
                <c:pt idx="1">
                  <c:v>276.60457069204841</c:v>
                </c:pt>
                <c:pt idx="2">
                  <c:v>310.01303589133454</c:v>
                </c:pt>
                <c:pt idx="3">
                  <c:v>315.66657743406705</c:v>
                </c:pt>
                <c:pt idx="4">
                  <c:v>361.46564346619078</c:v>
                </c:pt>
                <c:pt idx="5">
                  <c:v>338.43541344437836</c:v>
                </c:pt>
                <c:pt idx="6">
                  <c:v>370.91000793178665</c:v>
                </c:pt>
                <c:pt idx="7">
                  <c:v>398.29571286932378</c:v>
                </c:pt>
                <c:pt idx="8">
                  <c:v>403.82112829664879</c:v>
                </c:pt>
                <c:pt idx="9">
                  <c:v>363.12313702161413</c:v>
                </c:pt>
                <c:pt idx="10">
                  <c:v>352.33953202458855</c:v>
                </c:pt>
                <c:pt idx="11">
                  <c:v>351.85913741820349</c:v>
                </c:pt>
                <c:pt idx="12">
                  <c:v>385.4649732302201</c:v>
                </c:pt>
                <c:pt idx="13">
                  <c:v>357.81173309537974</c:v>
                </c:pt>
                <c:pt idx="14">
                  <c:v>396.23166369224674</c:v>
                </c:pt>
                <c:pt idx="15">
                  <c:v>362.46707713662505</c:v>
                </c:pt>
                <c:pt idx="16">
                  <c:v>389.99029149315885</c:v>
                </c:pt>
                <c:pt idx="17">
                  <c:v>329.46444576640891</c:v>
                </c:pt>
                <c:pt idx="18">
                  <c:v>306.8612512393417</c:v>
                </c:pt>
                <c:pt idx="19">
                  <c:v>357.45552052349802</c:v>
                </c:pt>
                <c:pt idx="20">
                  <c:v>381.03008526670646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09-4576-902D-CB580AAAD97F}"/>
            </c:ext>
          </c:extLst>
        </c:ser>
        <c:ser>
          <c:idx val="4"/>
          <c:order val="4"/>
          <c:tx>
            <c:strRef>
              <c:f>'ap 3 and 4'!$F$3</c:f>
              <c:strCache>
                <c:ptCount val="1"/>
                <c:pt idx="0">
                  <c:v>GEN</c:v>
                </c:pt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4'!$F$4:$F$28</c:f>
              <c:numCache>
                <c:formatCode>General</c:formatCode>
                <c:ptCount val="25"/>
                <c:pt idx="0">
                  <c:v>267.42460471941308</c:v>
                </c:pt>
                <c:pt idx="1">
                  <c:v>276.60192060281582</c:v>
                </c:pt>
                <c:pt idx="2">
                  <c:v>310.01221733095383</c:v>
                </c:pt>
                <c:pt idx="3">
                  <c:v>315.66521134245494</c:v>
                </c:pt>
                <c:pt idx="4">
                  <c:v>361.46477017648232</c:v>
                </c:pt>
                <c:pt idx="5">
                  <c:v>338.43975823914343</c:v>
                </c:pt>
                <c:pt idx="6">
                  <c:v>370.92455617687892</c:v>
                </c:pt>
                <c:pt idx="7">
                  <c:v>398.32148847907996</c:v>
                </c:pt>
                <c:pt idx="8">
                  <c:v>403.8588732103907</c:v>
                </c:pt>
                <c:pt idx="9">
                  <c:v>363.18015546301808</c:v>
                </c:pt>
                <c:pt idx="10">
                  <c:v>352.44076176878855</c:v>
                </c:pt>
                <c:pt idx="11">
                  <c:v>352.03134229625232</c:v>
                </c:pt>
                <c:pt idx="12">
                  <c:v>385.73778893515777</c:v>
                </c:pt>
                <c:pt idx="13">
                  <c:v>358.21501709300031</c:v>
                </c:pt>
                <c:pt idx="14">
                  <c:v>396.80733579218736</c:v>
                </c:pt>
                <c:pt idx="15">
                  <c:v>363.27912306166979</c:v>
                </c:pt>
                <c:pt idx="16">
                  <c:v>391.08414086853077</c:v>
                </c:pt>
                <c:pt idx="17">
                  <c:v>330.80963648621861</c:v>
                </c:pt>
                <c:pt idx="18">
                  <c:v>308.42602101923467</c:v>
                </c:pt>
                <c:pt idx="19">
                  <c:v>359.49577965496735</c:v>
                </c:pt>
                <c:pt idx="20">
                  <c:v>384.1956119769979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09-4576-902D-CB580AAAD97F}"/>
            </c:ext>
          </c:extLst>
        </c:ser>
        <c:ser>
          <c:idx val="5"/>
          <c:order val="5"/>
          <c:tx>
            <c:strRef>
              <c:f>'ap 3 and 4'!$G$3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4'!$G$4:$G$28</c:f>
              <c:numCache>
                <c:formatCode>General</c:formatCode>
                <c:ptCount val="25"/>
                <c:pt idx="21">
                  <c:v>512</c:v>
                </c:pt>
                <c:pt idx="22">
                  <c:v>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09-4576-902D-CB580AAAD97F}"/>
            </c:ext>
          </c:extLst>
        </c:ser>
        <c:ser>
          <c:idx val="6"/>
          <c:order val="6"/>
          <c:tx>
            <c:strRef>
              <c:f>'ap 3 and 4'!$H$3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'ap 3 and 4'!$A$4:$A$28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2008</c:v>
                </c:pt>
                <c:pt idx="22">
                  <c:v>2008</c:v>
                </c:pt>
                <c:pt idx="23">
                  <c:v>2016</c:v>
                </c:pt>
                <c:pt idx="24">
                  <c:v>2016</c:v>
                </c:pt>
              </c:numCache>
            </c:numRef>
          </c:xVal>
          <c:yVal>
            <c:numRef>
              <c:f>'ap 3 and 4'!$H$4:$H$28</c:f>
              <c:numCache>
                <c:formatCode>General</c:formatCode>
                <c:ptCount val="25"/>
                <c:pt idx="23">
                  <c:v>723</c:v>
                </c:pt>
                <c:pt idx="24">
                  <c:v>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609-4576-902D-CB580AAA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93440"/>
        <c:axId val="119094016"/>
      </c:scatterChart>
      <c:valAx>
        <c:axId val="1190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94016"/>
        <c:crosses val="autoZero"/>
        <c:crossBetween val="midCat"/>
      </c:valAx>
      <c:valAx>
        <c:axId val="11909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93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at harvest - SL+CR,</a:t>
            </a:r>
            <a:r>
              <a:rPr lang="en-US" baseline="0"/>
              <a:t> downscaled to Slovenia</a:t>
            </a:r>
            <a:endParaRPr lang="en-US"/>
          </a:p>
        </c:rich>
      </c:tx>
      <c:layout>
        <c:manualLayout>
          <c:xMode val="edge"/>
          <c:yMode val="edge"/>
          <c:x val="0.11421067380104606"/>
          <c:y val="3.640351142602077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6236847412543833E-2"/>
          <c:y val="2.4926372863045405E-2"/>
          <c:w val="0.86978860450605278"/>
          <c:h val="0.8862484222756367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08-45EF-BAB7-DCF2F7683D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208-45EF-BAB7-DCF2F7683D7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208-45EF-BAB7-DCF2F7683D7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A208-45EF-BAB7-DCF2F7683D74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A208-45EF-BAB7-DCF2F7683D74}"/>
            </c:ext>
          </c:extLst>
        </c:ser>
        <c:ser>
          <c:idx val="5"/>
          <c:order val="5"/>
          <c:spPr>
            <a:ln w="19050" cap="rnd">
              <a:solidFill>
                <a:schemeClr val="bg1">
                  <a:lumMod val="7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A208-45EF-BAB7-DCF2F7683D74}"/>
            </c:ext>
          </c:extLst>
        </c:ser>
        <c:ser>
          <c:idx val="6"/>
          <c:order val="6"/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4"/>
            <c:bubble3D val="0"/>
            <c:spPr>
              <a:ln w="19050" cap="rnd">
                <a:solidFill>
                  <a:schemeClr val="bg1">
                    <a:lumMod val="75000"/>
                  </a:schemeClr>
                </a:solidFill>
                <a:round/>
                <a:headEnd type="oval"/>
                <a:tailEnd type="oval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08-45EF-BAB7-DCF2F7683D74}"/>
              </c:ext>
            </c:extLst>
          </c:dPt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A208-45EF-BAB7-DCF2F7683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09856"/>
        <c:axId val="132810432"/>
      </c:scatterChart>
      <c:valAx>
        <c:axId val="132809856"/>
        <c:scaling>
          <c:orientation val="minMax"/>
          <c:max val="2018"/>
          <c:min val="19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2810432"/>
        <c:crosses val="autoZero"/>
        <c:crossBetween val="midCat"/>
      </c:valAx>
      <c:valAx>
        <c:axId val="13281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predicted population size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2809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20839783482889018"/>
          <c:y val="0.76362973902536047"/>
          <c:w val="0.64369289747057346"/>
          <c:h val="3.41285308300796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36847412543833E-2"/>
          <c:y val="2.4926372863045405E-2"/>
          <c:w val="0.86978860450605278"/>
          <c:h val="0.8862484222756367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14-4849-B193-C4263A4139B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A14-4849-B193-C4263A4139B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A14-4849-B193-C4263A4139B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A14-4849-B193-C4263A4139B4}"/>
            </c:ext>
          </c:extLst>
        </c:ser>
        <c:ser>
          <c:idx val="4"/>
          <c:order val="4"/>
          <c:spPr>
            <a:ln w="19050" cap="rnd">
              <a:solidFill>
                <a:schemeClr val="bg1">
                  <a:lumMod val="7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6A14-4849-B193-C4263A4139B4}"/>
            </c:ext>
          </c:extLst>
        </c:ser>
        <c:ser>
          <c:idx val="5"/>
          <c:order val="5"/>
          <c:spPr>
            <a:ln w="19050" cap="rnd">
              <a:solidFill>
                <a:schemeClr val="bg1">
                  <a:lumMod val="7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6A14-4849-B193-C4263A41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13312"/>
        <c:axId val="132813888"/>
      </c:scatterChart>
      <c:valAx>
        <c:axId val="132813312"/>
        <c:scaling>
          <c:orientation val="minMax"/>
          <c:max val="2018"/>
          <c:min val="19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l-SI"/>
          </a:p>
        </c:txPr>
        <c:crossAx val="132813888"/>
        <c:crosses val="autoZero"/>
        <c:crossBetween val="midCat"/>
      </c:valAx>
      <c:valAx>
        <c:axId val="13281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predicted population size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l-SI"/>
          </a:p>
        </c:txPr>
        <c:crossAx val="132813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0885233030967539"/>
          <c:y val="0.68849924335505674"/>
          <c:w val="0.84822522720920646"/>
          <c:h val="0.1092589053469959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00"/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'P10 and AP5 and 6'!$Z$2</c:f>
              <c:strCache>
                <c:ptCount val="1"/>
                <c:pt idx="0">
                  <c:v>males</c:v>
                </c:pt>
              </c:strCache>
            </c:strRef>
          </c:tx>
          <c:marker>
            <c:symbol val="none"/>
          </c:marker>
          <c:xVal>
            <c:numRef>
              <c:f>'P10 and AP5 and 6'!$Y$3:$Y$24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'P10 and AP5 and 6'!$Z$3:$Z$24</c:f>
              <c:numCache>
                <c:formatCode>0.0%</c:formatCode>
                <c:ptCount val="22"/>
                <c:pt idx="0">
                  <c:v>1</c:v>
                </c:pt>
                <c:pt idx="1">
                  <c:v>0.71626123783660112</c:v>
                </c:pt>
                <c:pt idx="2">
                  <c:v>0.48275137976086235</c:v>
                </c:pt>
                <c:pt idx="3">
                  <c:v>0.30223406667635389</c:v>
                </c:pt>
                <c:pt idx="4">
                  <c:v>0.19528306767584147</c:v>
                </c:pt>
                <c:pt idx="5">
                  <c:v>0.13139273887550035</c:v>
                </c:pt>
                <c:pt idx="6">
                  <c:v>9.0981338415081756E-2</c:v>
                </c:pt>
                <c:pt idx="7">
                  <c:v>6.2548152600263848E-2</c:v>
                </c:pt>
                <c:pt idx="8">
                  <c:v>4.1812309913473733E-2</c:v>
                </c:pt>
                <c:pt idx="9">
                  <c:v>2.7430612699047972E-2</c:v>
                </c:pt>
                <c:pt idx="10">
                  <c:v>1.7330847067911007E-2</c:v>
                </c:pt>
                <c:pt idx="11">
                  <c:v>1.0126139538853123E-2</c:v>
                </c:pt>
                <c:pt idx="12">
                  <c:v>5.3818050944292291E-3</c:v>
                </c:pt>
                <c:pt idx="13">
                  <c:v>2.7738144395852726E-3</c:v>
                </c:pt>
                <c:pt idx="14">
                  <c:v>1.7786889476602379E-3</c:v>
                </c:pt>
                <c:pt idx="15">
                  <c:v>1.1236926206155688E-3</c:v>
                </c:pt>
                <c:pt idx="16">
                  <c:v>6.2614852930078222E-4</c:v>
                </c:pt>
                <c:pt idx="17">
                  <c:v>3.3481086820152928E-4</c:v>
                </c:pt>
                <c:pt idx="18">
                  <c:v>1.643591404398052E-4</c:v>
                </c:pt>
                <c:pt idx="19">
                  <c:v>9.0429681647526304E-5</c:v>
                </c:pt>
                <c:pt idx="20">
                  <c:v>4.1520935552251455E-5</c:v>
                </c:pt>
                <c:pt idx="21">
                  <c:v>1.2727635279809334E-5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A4-4D52-A476-D51E873D7B3A}"/>
            </c:ext>
          </c:extLst>
        </c:ser>
        <c:ser>
          <c:idx val="1"/>
          <c:order val="1"/>
          <c:tx>
            <c:strRef>
              <c:f>'P10 and AP5 and 6'!$AA$2</c:f>
              <c:strCache>
                <c:ptCount val="1"/>
                <c:pt idx="0">
                  <c:v>females</c:v>
                </c:pt>
              </c:strCache>
            </c:strRef>
          </c:tx>
          <c:marker>
            <c:symbol val="none"/>
          </c:marker>
          <c:xVal>
            <c:numRef>
              <c:f>'P10 and AP5 and 6'!$Y$3:$Y$24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xVal>
          <c:yVal>
            <c:numRef>
              <c:f>'P10 and AP5 and 6'!$AA$3:$AA$24</c:f>
              <c:numCache>
                <c:formatCode>0.0%</c:formatCode>
                <c:ptCount val="22"/>
                <c:pt idx="0">
                  <c:v>1</c:v>
                </c:pt>
                <c:pt idx="1">
                  <c:v>0.79140890917787032</c:v>
                </c:pt>
                <c:pt idx="2">
                  <c:v>0.61267531283226595</c:v>
                </c:pt>
                <c:pt idx="3">
                  <c:v>0.47705208808159116</c:v>
                </c:pt>
                <c:pt idx="4">
                  <c:v>0.38221699885264931</c:v>
                </c:pt>
                <c:pt idx="5">
                  <c:v>0.3126839130004806</c:v>
                </c:pt>
                <c:pt idx="6">
                  <c:v>0.25571486892825157</c:v>
                </c:pt>
                <c:pt idx="7">
                  <c:v>0.20792723024735751</c:v>
                </c:pt>
                <c:pt idx="8">
                  <c:v>0.16747280529607203</c:v>
                </c:pt>
                <c:pt idx="9">
                  <c:v>0.13384890262504875</c:v>
                </c:pt>
                <c:pt idx="10">
                  <c:v>0.10622031170636871</c:v>
                </c:pt>
                <c:pt idx="11">
                  <c:v>8.24531350140877E-2</c:v>
                </c:pt>
                <c:pt idx="12">
                  <c:v>6.2806036801543147E-2</c:v>
                </c:pt>
                <c:pt idx="13">
                  <c:v>4.6860405001359837E-2</c:v>
                </c:pt>
                <c:pt idx="14">
                  <c:v>3.5814034191098132E-2</c:v>
                </c:pt>
                <c:pt idx="15">
                  <c:v>2.6773327645498109E-2</c:v>
                </c:pt>
                <c:pt idx="16">
                  <c:v>1.9290238136406138E-2</c:v>
                </c:pt>
                <c:pt idx="17">
                  <c:v>1.3148215749955828E-2</c:v>
                </c:pt>
                <c:pt idx="18">
                  <c:v>8.9758191000508906E-3</c:v>
                </c:pt>
                <c:pt idx="19">
                  <c:v>6.1559280666204381E-3</c:v>
                </c:pt>
                <c:pt idx="20">
                  <c:v>3.796868892003139E-3</c:v>
                </c:pt>
                <c:pt idx="21">
                  <c:v>1.6236663004102043E-3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A4-4D52-A476-D51E873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220032"/>
        <c:axId val="133220608"/>
      </c:scatterChart>
      <c:valAx>
        <c:axId val="1332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220608"/>
        <c:crosses val="autoZero"/>
        <c:crossBetween val="midCat"/>
      </c:valAx>
      <c:valAx>
        <c:axId val="133220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3220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'P10 and AP5 and 6'!$G$3:$G$24</c:f>
              <c:numCache>
                <c:formatCode>General</c:formatCode>
                <c:ptCount val="22"/>
                <c:pt idx="0">
                  <c:v>0.11926752256539563</c:v>
                </c:pt>
                <c:pt idx="1">
                  <c:v>9.8154168485630577E-2</c:v>
                </c:pt>
                <c:pt idx="2">
                  <c:v>7.5879138076145686E-2</c:v>
                </c:pt>
                <c:pt idx="3">
                  <c:v>4.4956073641215961E-2</c:v>
                </c:pt>
                <c:pt idx="4">
                  <c:v>2.6855834478889493E-2</c:v>
                </c:pt>
                <c:pt idx="5">
                  <c:v>1.6986637918497076E-2</c:v>
                </c:pt>
                <c:pt idx="6">
                  <c:v>1.1951682614383126E-2</c:v>
                </c:pt>
                <c:pt idx="7">
                  <c:v>8.7161604805163148E-3</c:v>
                </c:pt>
                <c:pt idx="8">
                  <c:v>6.0452417004005481E-3</c:v>
                </c:pt>
                <c:pt idx="9">
                  <c:v>4.2453629392488444E-3</c:v>
                </c:pt>
                <c:pt idx="10">
                  <c:v>3.028446347080849E-3</c:v>
                </c:pt>
                <c:pt idx="11">
                  <c:v>1.9942464367355387E-3</c:v>
                </c:pt>
                <c:pt idx="12">
                  <c:v>1.0962498810712954E-3</c:v>
                </c:pt>
                <c:pt idx="13">
                  <c:v>4.1829375429226979E-4</c:v>
                </c:pt>
                <c:pt idx="14">
                  <c:v>2.7532293656466961E-4</c:v>
                </c:pt>
                <c:pt idx="15">
                  <c:v>2.0913903580079942E-4</c:v>
                </c:pt>
                <c:pt idx="16">
                  <c:v>1.224616643999266E-4</c:v>
                </c:pt>
                <c:pt idx="17">
                  <c:v>7.1648142580620964E-5</c:v>
                </c:pt>
                <c:pt idx="18">
                  <c:v>3.1075709668733511E-5</c:v>
                </c:pt>
                <c:pt idx="19">
                  <c:v>2.0558435280704349E-5</c:v>
                </c:pt>
                <c:pt idx="20">
                  <c:v>1.2103054104388029E-5</c:v>
                </c:pt>
                <c:pt idx="21">
                  <c:v>5.3499688106861837E-6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0-4B02-AECA-470097E78AFA}"/>
            </c:ext>
          </c:extLst>
        </c:ser>
        <c:ser>
          <c:idx val="1"/>
          <c:order val="1"/>
          <c:marker>
            <c:symbol val="none"/>
          </c:marker>
          <c:val>
            <c:numRef>
              <c:f>'P10 and AP5 and 6'!$H$3:$H$24</c:f>
              <c:numCache>
                <c:formatCode>General</c:formatCode>
                <c:ptCount val="22"/>
                <c:pt idx="0">
                  <c:v>0.1209113446997367</c:v>
                </c:pt>
                <c:pt idx="1">
                  <c:v>0.10360423061210744</c:v>
                </c:pt>
                <c:pt idx="2">
                  <c:v>7.8614989798878682E-2</c:v>
                </c:pt>
                <c:pt idx="3">
                  <c:v>5.4971850035382068E-2</c:v>
                </c:pt>
                <c:pt idx="4">
                  <c:v>4.0305359535595331E-2</c:v>
                </c:pt>
                <c:pt idx="5">
                  <c:v>3.302252122985206E-2</c:v>
                </c:pt>
                <c:pt idx="6">
                  <c:v>2.7700452738219493E-2</c:v>
                </c:pt>
                <c:pt idx="7">
                  <c:v>2.3449702001345364E-2</c:v>
                </c:pt>
                <c:pt idx="8">
                  <c:v>1.9490340023549928E-2</c:v>
                </c:pt>
                <c:pt idx="9">
                  <c:v>1.6015113910043028E-2</c:v>
                </c:pt>
                <c:pt idx="10">
                  <c:v>1.3776817035922326E-2</c:v>
                </c:pt>
                <c:pt idx="11">
                  <c:v>1.1388583543830478E-2</c:v>
                </c:pt>
                <c:pt idx="12">
                  <c:v>9.2430015848141058E-3</c:v>
                </c:pt>
                <c:pt idx="13">
                  <c:v>6.4031092768942156E-3</c:v>
                </c:pt>
                <c:pt idx="14">
                  <c:v>5.240511381170836E-3</c:v>
                </c:pt>
                <c:pt idx="15">
                  <c:v>4.3376273238071228E-3</c:v>
                </c:pt>
                <c:pt idx="16">
                  <c:v>3.5602680008747778E-3</c:v>
                </c:pt>
                <c:pt idx="17">
                  <c:v>2.4185601003969648E-3</c:v>
                </c:pt>
                <c:pt idx="18">
                  <c:v>1.6345703712223631E-3</c:v>
                </c:pt>
                <c:pt idx="19">
                  <c:v>1.3674458286066331E-3</c:v>
                </c:pt>
                <c:pt idx="20">
                  <c:v>1.2597127068984934E-3</c:v>
                </c:pt>
                <c:pt idx="21">
                  <c:v>9.411699941377547E-4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0-4B02-AECA-470097E7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6832"/>
        <c:axId val="133221760"/>
      </c:lineChart>
      <c:catAx>
        <c:axId val="13285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3221760"/>
        <c:crosses val="autoZero"/>
        <c:auto val="1"/>
        <c:lblAlgn val="ctr"/>
        <c:lblOffset val="100"/>
        <c:noMultiLvlLbl val="0"/>
      </c:catAx>
      <c:valAx>
        <c:axId val="13322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85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644" cy="607721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449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0.61456</cdr:x>
      <cdr:y>0.95545</cdr:y>
    </cdr:from>
    <cdr:to>
      <cdr:x>0.9991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18449" y="6002694"/>
          <a:ext cx="3327918" cy="279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200" b="0"/>
            <a:t>Jerina et</a:t>
          </a:r>
          <a:r>
            <a:rPr lang="en-US" sz="1200" b="0" baseline="0"/>
            <a:t> al. 2018, Oddelek za gozdarstvo, BF</a:t>
          </a:r>
          <a:endParaRPr lang="en-US" sz="1200" b="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127307</xdr:rowOff>
    </xdr:from>
    <xdr:to>
      <xdr:col>12</xdr:col>
      <xdr:colOff>9525</xdr:colOff>
      <xdr:row>37</xdr:row>
      <xdr:rowOff>51581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46807"/>
          <a:ext cx="5143500" cy="3362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0</xdr:rowOff>
    </xdr:from>
    <xdr:to>
      <xdr:col>25</xdr:col>
      <xdr:colOff>409574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4</xdr:row>
      <xdr:rowOff>23812</xdr:rowOff>
    </xdr:from>
    <xdr:to>
      <xdr:col>16</xdr:col>
      <xdr:colOff>381000</xdr:colOff>
      <xdr:row>18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15</xdr:row>
      <xdr:rowOff>166687</xdr:rowOff>
    </xdr:from>
    <xdr:to>
      <xdr:col>18</xdr:col>
      <xdr:colOff>361950</xdr:colOff>
      <xdr:row>30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109537</xdr:rowOff>
    </xdr:from>
    <xdr:to>
      <xdr:col>7</xdr:col>
      <xdr:colOff>552450</xdr:colOff>
      <xdr:row>40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15</xdr:row>
      <xdr:rowOff>66675</xdr:rowOff>
    </xdr:from>
    <xdr:to>
      <xdr:col>16</xdr:col>
      <xdr:colOff>536113</xdr:colOff>
      <xdr:row>47</xdr:row>
      <xdr:rowOff>67203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2924175"/>
          <a:ext cx="9327688" cy="6096528"/>
        </a:xfrm>
        <a:prstGeom prst="rect">
          <a:avLst/>
        </a:prstGeom>
      </xdr:spPr>
    </xdr:pic>
    <xdr:clientData/>
  </xdr:twoCellAnchor>
  <xdr:absoluteAnchor>
    <xdr:pos x="8562975" y="1333500"/>
    <xdr:ext cx="9303644" cy="607721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00" y="0"/>
    <xdr:ext cx="9313333" cy="6085417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161925</xdr:rowOff>
    </xdr:from>
    <xdr:to>
      <xdr:col>9</xdr:col>
      <xdr:colOff>456446</xdr:colOff>
      <xdr:row>47</xdr:row>
      <xdr:rowOff>45485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14925"/>
          <a:ext cx="5942846" cy="3884060"/>
        </a:xfrm>
        <a:prstGeom prst="rect">
          <a:avLst/>
        </a:prstGeom>
      </xdr:spPr>
    </xdr:pic>
    <xdr:clientData/>
  </xdr:twoCellAnchor>
  <xdr:twoCellAnchor>
    <xdr:from>
      <xdr:col>20</xdr:col>
      <xdr:colOff>76200</xdr:colOff>
      <xdr:row>25</xdr:row>
      <xdr:rowOff>90487</xdr:rowOff>
    </xdr:from>
    <xdr:to>
      <xdr:col>27</xdr:col>
      <xdr:colOff>381000</xdr:colOff>
      <xdr:row>39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3</xdr:row>
      <xdr:rowOff>157162</xdr:rowOff>
    </xdr:from>
    <xdr:to>
      <xdr:col>12</xdr:col>
      <xdr:colOff>104775</xdr:colOff>
      <xdr:row>18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44"/>
  <sheetViews>
    <sheetView workbookViewId="0">
      <selection activeCell="A38" sqref="A38"/>
    </sheetView>
  </sheetViews>
  <sheetFormatPr defaultRowHeight="15.05" x14ac:dyDescent="0.3"/>
  <cols>
    <col min="7" max="7" width="8.109375" customWidth="1"/>
    <col min="8" max="11" width="3" customWidth="1"/>
    <col min="12" max="17" width="2" customWidth="1"/>
    <col min="18" max="29" width="3" customWidth="1"/>
    <col min="30" max="30" width="6.33203125" customWidth="1"/>
    <col min="31" max="34" width="3" customWidth="1"/>
    <col min="35" max="40" width="2" customWidth="1"/>
    <col min="41" max="52" width="3" customWidth="1"/>
  </cols>
  <sheetData>
    <row r="1" spans="1:60" x14ac:dyDescent="0.3">
      <c r="A1" s="15"/>
      <c r="B1" s="16" t="s">
        <v>0</v>
      </c>
      <c r="C1" s="16" t="s">
        <v>1</v>
      </c>
      <c r="D1" s="16" t="s">
        <v>2</v>
      </c>
      <c r="E1" s="16"/>
      <c r="F1" s="17" t="s">
        <v>7</v>
      </c>
      <c r="G1" s="2" t="s">
        <v>5</v>
      </c>
      <c r="H1" s="2">
        <v>0</v>
      </c>
      <c r="I1" s="2">
        <v>1</v>
      </c>
      <c r="J1" s="2">
        <v>2</v>
      </c>
      <c r="K1" s="2">
        <v>3</v>
      </c>
      <c r="L1" s="2">
        <v>4</v>
      </c>
      <c r="M1" s="2">
        <v>5</v>
      </c>
      <c r="N1" s="2">
        <v>6</v>
      </c>
      <c r="O1" s="2">
        <v>7</v>
      </c>
      <c r="P1" s="2">
        <v>8</v>
      </c>
      <c r="Q1" s="2">
        <v>9</v>
      </c>
      <c r="R1" s="2">
        <v>10</v>
      </c>
      <c r="S1" s="2">
        <v>11</v>
      </c>
      <c r="T1" s="2">
        <v>12</v>
      </c>
      <c r="U1" s="2">
        <v>13</v>
      </c>
      <c r="V1" s="2">
        <v>14</v>
      </c>
      <c r="W1" s="2">
        <v>15</v>
      </c>
      <c r="X1" s="2">
        <v>16</v>
      </c>
      <c r="Y1" s="2">
        <v>17</v>
      </c>
      <c r="Z1" s="2">
        <v>18</v>
      </c>
      <c r="AA1" s="2">
        <v>19</v>
      </c>
      <c r="AB1" s="2">
        <v>20</v>
      </c>
      <c r="AC1" s="2">
        <v>21</v>
      </c>
      <c r="AD1" s="2" t="s">
        <v>6</v>
      </c>
      <c r="AE1" s="2">
        <v>0</v>
      </c>
      <c r="AF1" s="2">
        <v>1</v>
      </c>
      <c r="AG1" s="2">
        <v>2</v>
      </c>
      <c r="AH1" s="2">
        <v>3</v>
      </c>
      <c r="AI1" s="2">
        <v>4</v>
      </c>
      <c r="AJ1" s="2">
        <v>5</v>
      </c>
      <c r="AK1" s="2">
        <v>6</v>
      </c>
      <c r="AL1" s="2">
        <v>7</v>
      </c>
      <c r="AM1" s="2">
        <v>8</v>
      </c>
      <c r="AN1" s="2">
        <v>9</v>
      </c>
      <c r="AO1" s="2">
        <v>10</v>
      </c>
      <c r="AP1" s="2">
        <v>11</v>
      </c>
      <c r="AQ1" s="2">
        <v>12</v>
      </c>
      <c r="AR1" s="2">
        <v>13</v>
      </c>
      <c r="AS1" s="2">
        <v>14</v>
      </c>
      <c r="AT1" s="2">
        <v>15</v>
      </c>
      <c r="AU1" s="2">
        <v>16</v>
      </c>
      <c r="AV1" s="2">
        <v>17</v>
      </c>
      <c r="AW1" s="2">
        <v>18</v>
      </c>
      <c r="AX1" s="2">
        <v>19</v>
      </c>
      <c r="AY1" s="2">
        <v>20</v>
      </c>
      <c r="AZ1" s="2">
        <v>21</v>
      </c>
    </row>
    <row r="2" spans="1:60" x14ac:dyDescent="0.3">
      <c r="A2" s="18">
        <v>1998</v>
      </c>
      <c r="B2" s="19">
        <v>61</v>
      </c>
      <c r="C2" s="20">
        <v>68</v>
      </c>
      <c r="D2">
        <v>129</v>
      </c>
      <c r="F2" s="21"/>
      <c r="G2" s="2">
        <v>1998</v>
      </c>
      <c r="H2" s="1">
        <v>0</v>
      </c>
      <c r="I2" s="1">
        <v>4</v>
      </c>
      <c r="J2" s="1">
        <v>7</v>
      </c>
      <c r="K2" s="1">
        <v>3</v>
      </c>
      <c r="L2" s="1">
        <v>3</v>
      </c>
      <c r="M2" s="1">
        <v>1</v>
      </c>
      <c r="N2" s="1">
        <v>0</v>
      </c>
      <c r="O2" s="1">
        <v>1</v>
      </c>
      <c r="P2" s="1">
        <v>0</v>
      </c>
      <c r="Q2" s="1">
        <v>0</v>
      </c>
      <c r="R2" s="1">
        <v>0</v>
      </c>
      <c r="S2" s="1">
        <v>0</v>
      </c>
      <c r="T2" s="1">
        <v>1</v>
      </c>
      <c r="U2" s="1">
        <v>1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/>
      <c r="AE2" s="1">
        <v>2</v>
      </c>
      <c r="AF2" s="1">
        <v>6</v>
      </c>
      <c r="AG2" s="1">
        <v>13</v>
      </c>
      <c r="AH2" s="1">
        <v>7</v>
      </c>
      <c r="AI2" s="1">
        <v>2</v>
      </c>
      <c r="AJ2" s="1">
        <v>1</v>
      </c>
      <c r="AK2" s="1">
        <v>6</v>
      </c>
      <c r="AL2" s="1">
        <v>1</v>
      </c>
      <c r="AM2" s="1">
        <v>0</v>
      </c>
      <c r="AN2" s="1">
        <v>0</v>
      </c>
      <c r="AO2" s="1">
        <v>0</v>
      </c>
      <c r="AP2" s="1">
        <v>1</v>
      </c>
      <c r="AQ2" s="1">
        <v>0</v>
      </c>
      <c r="AR2" s="1">
        <v>0</v>
      </c>
      <c r="AS2" s="1">
        <v>1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B2" s="2">
        <f>SUM(H2:AC2)</f>
        <v>21</v>
      </c>
      <c r="BC2" s="2">
        <f>SUM(AE2:AZ2)</f>
        <v>40</v>
      </c>
      <c r="BE2">
        <v>21</v>
      </c>
      <c r="BF2">
        <v>40</v>
      </c>
      <c r="BG2">
        <v>1</v>
      </c>
      <c r="BH2">
        <f>BE2/(BE2+BF2)</f>
        <v>0.34426229508196721</v>
      </c>
    </row>
    <row r="3" spans="1:60" x14ac:dyDescent="0.3">
      <c r="A3" s="18">
        <v>1999</v>
      </c>
      <c r="B3" s="19">
        <v>56</v>
      </c>
      <c r="C3" s="20">
        <v>68</v>
      </c>
      <c r="D3">
        <v>124</v>
      </c>
      <c r="F3" s="21"/>
      <c r="G3" s="2">
        <v>1999</v>
      </c>
      <c r="H3" s="1">
        <v>1</v>
      </c>
      <c r="I3" s="1">
        <v>3</v>
      </c>
      <c r="J3" s="1">
        <v>8</v>
      </c>
      <c r="K3" s="1">
        <v>5</v>
      </c>
      <c r="L3" s="1">
        <v>1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</v>
      </c>
      <c r="AD3" s="1"/>
      <c r="AE3" s="1">
        <v>1</v>
      </c>
      <c r="AF3" s="1">
        <v>11</v>
      </c>
      <c r="AG3" s="1">
        <v>5</v>
      </c>
      <c r="AH3" s="1">
        <v>10</v>
      </c>
      <c r="AI3" s="1">
        <v>5</v>
      </c>
      <c r="AJ3" s="1">
        <v>1</v>
      </c>
      <c r="AK3" s="1">
        <v>0</v>
      </c>
      <c r="AL3" s="1">
        <v>1</v>
      </c>
      <c r="AM3" s="1">
        <v>1</v>
      </c>
      <c r="AN3" s="1">
        <v>0</v>
      </c>
      <c r="AO3" s="1">
        <v>0</v>
      </c>
      <c r="AP3" s="1">
        <v>1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B3" s="2">
        <f t="shared" ref="BB3:BB20" si="0">SUM(H3:AC3)</f>
        <v>20</v>
      </c>
      <c r="BC3" s="2">
        <f t="shared" ref="BC3:BC20" si="1">SUM(AE3:AZ3)</f>
        <v>36</v>
      </c>
      <c r="BE3">
        <v>20</v>
      </c>
      <c r="BF3">
        <v>36</v>
      </c>
      <c r="BG3">
        <v>2</v>
      </c>
      <c r="BH3">
        <f t="shared" ref="BH3:BH19" si="2">BE3/(BE3+BF3)</f>
        <v>0.35714285714285715</v>
      </c>
    </row>
    <row r="4" spans="1:60" x14ac:dyDescent="0.3">
      <c r="A4" s="18">
        <v>2000</v>
      </c>
      <c r="B4" s="19">
        <v>64</v>
      </c>
      <c r="C4" s="20">
        <v>68</v>
      </c>
      <c r="D4">
        <v>132</v>
      </c>
      <c r="F4" s="21"/>
      <c r="G4" s="2">
        <v>2000</v>
      </c>
      <c r="H4" s="1">
        <v>1</v>
      </c>
      <c r="I4" s="1">
        <v>8</v>
      </c>
      <c r="J4" s="1">
        <v>7</v>
      </c>
      <c r="K4" s="1">
        <v>2</v>
      </c>
      <c r="L4" s="1">
        <v>1</v>
      </c>
      <c r="M4" s="1">
        <v>3</v>
      </c>
      <c r="N4" s="1">
        <v>2</v>
      </c>
      <c r="O4" s="1">
        <v>0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1</v>
      </c>
      <c r="AC4" s="1">
        <v>0</v>
      </c>
      <c r="AD4" s="1"/>
      <c r="AE4" s="1">
        <v>6</v>
      </c>
      <c r="AF4" s="1">
        <v>12</v>
      </c>
      <c r="AG4" s="1">
        <v>10</v>
      </c>
      <c r="AH4" s="1">
        <v>6</v>
      </c>
      <c r="AI4" s="1">
        <v>0</v>
      </c>
      <c r="AJ4" s="1">
        <v>1</v>
      </c>
      <c r="AK4" s="1">
        <v>1</v>
      </c>
      <c r="AL4" s="1">
        <v>2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B4" s="2">
        <f t="shared" si="0"/>
        <v>26</v>
      </c>
      <c r="BC4" s="2">
        <f t="shared" si="1"/>
        <v>38</v>
      </c>
      <c r="BE4">
        <v>26</v>
      </c>
      <c r="BF4">
        <v>38</v>
      </c>
      <c r="BG4">
        <v>3</v>
      </c>
      <c r="BH4">
        <f t="shared" si="2"/>
        <v>0.40625</v>
      </c>
    </row>
    <row r="5" spans="1:60" x14ac:dyDescent="0.3">
      <c r="A5" s="18">
        <v>2001</v>
      </c>
      <c r="B5" s="19">
        <v>56</v>
      </c>
      <c r="C5" s="22">
        <v>53</v>
      </c>
      <c r="D5">
        <v>109</v>
      </c>
      <c r="F5" s="21"/>
      <c r="G5" s="2">
        <v>2001</v>
      </c>
      <c r="H5" s="1">
        <v>1</v>
      </c>
      <c r="I5" s="1">
        <v>6</v>
      </c>
      <c r="J5" s="1">
        <v>9</v>
      </c>
      <c r="K5" s="1">
        <v>1</v>
      </c>
      <c r="L5" s="1">
        <v>1</v>
      </c>
      <c r="M5" s="1">
        <v>0</v>
      </c>
      <c r="N5" s="1">
        <v>1</v>
      </c>
      <c r="O5" s="1">
        <v>0</v>
      </c>
      <c r="P5" s="1">
        <v>0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/>
      <c r="AE5" s="1">
        <v>0</v>
      </c>
      <c r="AF5" s="1">
        <v>9</v>
      </c>
      <c r="AG5" s="1">
        <v>9</v>
      </c>
      <c r="AH5" s="1">
        <v>13</v>
      </c>
      <c r="AI5" s="1">
        <v>1</v>
      </c>
      <c r="AJ5" s="1">
        <v>4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B5" s="2">
        <f t="shared" si="0"/>
        <v>20</v>
      </c>
      <c r="BC5" s="2">
        <f t="shared" si="1"/>
        <v>36</v>
      </c>
      <c r="BE5">
        <v>20</v>
      </c>
      <c r="BF5">
        <v>36</v>
      </c>
      <c r="BG5">
        <v>4</v>
      </c>
      <c r="BH5">
        <f t="shared" si="2"/>
        <v>0.35714285714285715</v>
      </c>
    </row>
    <row r="6" spans="1:60" x14ac:dyDescent="0.3">
      <c r="A6" s="18">
        <v>2002</v>
      </c>
      <c r="B6" s="19">
        <v>116</v>
      </c>
      <c r="C6" s="22">
        <v>87</v>
      </c>
      <c r="D6">
        <v>203</v>
      </c>
      <c r="F6" s="21"/>
      <c r="G6" s="2">
        <v>2002</v>
      </c>
      <c r="H6" s="1">
        <v>13</v>
      </c>
      <c r="I6" s="1">
        <v>3</v>
      </c>
      <c r="J6" s="1">
        <v>13</v>
      </c>
      <c r="K6" s="1">
        <v>2</v>
      </c>
      <c r="L6" s="1">
        <v>2</v>
      </c>
      <c r="M6" s="1">
        <v>2</v>
      </c>
      <c r="N6" s="1">
        <v>2</v>
      </c>
      <c r="O6" s="1">
        <v>1</v>
      </c>
      <c r="P6" s="1">
        <v>0</v>
      </c>
      <c r="Q6" s="1">
        <v>1</v>
      </c>
      <c r="R6" s="1">
        <v>1</v>
      </c>
      <c r="S6" s="1">
        <v>1</v>
      </c>
      <c r="T6" s="1">
        <v>1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/>
      <c r="AE6" s="1">
        <v>14</v>
      </c>
      <c r="AF6" s="1">
        <v>19</v>
      </c>
      <c r="AG6" s="1">
        <v>24</v>
      </c>
      <c r="AH6" s="1">
        <v>7</v>
      </c>
      <c r="AI6" s="1">
        <v>4</v>
      </c>
      <c r="AJ6" s="1">
        <v>3</v>
      </c>
      <c r="AK6" s="1">
        <v>0</v>
      </c>
      <c r="AL6" s="1">
        <v>1</v>
      </c>
      <c r="AM6" s="1">
        <v>1</v>
      </c>
      <c r="AN6" s="1">
        <v>0</v>
      </c>
      <c r="AO6" s="1">
        <v>0</v>
      </c>
      <c r="AP6" s="1">
        <v>1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B6" s="2">
        <f t="shared" si="0"/>
        <v>42</v>
      </c>
      <c r="BC6" s="2">
        <f t="shared" si="1"/>
        <v>74</v>
      </c>
      <c r="BE6">
        <v>42</v>
      </c>
      <c r="BF6">
        <v>74</v>
      </c>
      <c r="BG6">
        <v>5</v>
      </c>
      <c r="BH6">
        <f t="shared" si="2"/>
        <v>0.36206896551724138</v>
      </c>
    </row>
    <row r="7" spans="1:60" x14ac:dyDescent="0.3">
      <c r="A7" s="18">
        <v>2003</v>
      </c>
      <c r="B7" s="19">
        <v>72</v>
      </c>
      <c r="C7" s="22">
        <v>89</v>
      </c>
      <c r="D7">
        <v>161</v>
      </c>
      <c r="F7" s="21"/>
      <c r="G7" s="2">
        <v>2003</v>
      </c>
      <c r="H7" s="1">
        <v>4</v>
      </c>
      <c r="I7" s="1">
        <v>14</v>
      </c>
      <c r="J7" s="1">
        <v>2</v>
      </c>
      <c r="K7" s="1">
        <v>1</v>
      </c>
      <c r="L7" s="1">
        <v>3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2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/>
      <c r="AE7" s="1">
        <v>4</v>
      </c>
      <c r="AF7" s="1">
        <v>10</v>
      </c>
      <c r="AG7" s="1">
        <v>8</v>
      </c>
      <c r="AH7" s="1">
        <v>15</v>
      </c>
      <c r="AI7" s="1">
        <v>3</v>
      </c>
      <c r="AJ7" s="1">
        <v>0</v>
      </c>
      <c r="AK7" s="1">
        <v>2</v>
      </c>
      <c r="AL7" s="1">
        <v>2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1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B7" s="2">
        <f t="shared" si="0"/>
        <v>27</v>
      </c>
      <c r="BC7" s="2">
        <f t="shared" si="1"/>
        <v>45</v>
      </c>
      <c r="BE7">
        <v>27</v>
      </c>
      <c r="BF7">
        <v>45</v>
      </c>
      <c r="BG7">
        <v>6</v>
      </c>
      <c r="BH7">
        <f t="shared" si="2"/>
        <v>0.375</v>
      </c>
    </row>
    <row r="8" spans="1:60" x14ac:dyDescent="0.3">
      <c r="A8" s="18">
        <v>2004</v>
      </c>
      <c r="B8" s="19">
        <v>81</v>
      </c>
      <c r="C8" s="22">
        <v>54</v>
      </c>
      <c r="D8">
        <v>135</v>
      </c>
      <c r="F8" s="21"/>
      <c r="G8" s="2">
        <v>2004</v>
      </c>
      <c r="H8" s="1">
        <v>5</v>
      </c>
      <c r="I8" s="1">
        <v>6</v>
      </c>
      <c r="J8" s="1">
        <v>10</v>
      </c>
      <c r="K8" s="1">
        <v>3</v>
      </c>
      <c r="L8" s="1">
        <v>1</v>
      </c>
      <c r="M8" s="1">
        <v>3</v>
      </c>
      <c r="N8" s="1">
        <v>0</v>
      </c>
      <c r="O8" s="1">
        <v>1</v>
      </c>
      <c r="P8" s="1">
        <v>1</v>
      </c>
      <c r="Q8" s="1">
        <v>0</v>
      </c>
      <c r="R8" s="1">
        <v>0</v>
      </c>
      <c r="S8" s="1">
        <v>0</v>
      </c>
      <c r="T8" s="1">
        <v>1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/>
      <c r="AE8" s="1">
        <v>6</v>
      </c>
      <c r="AF8" s="1">
        <v>11</v>
      </c>
      <c r="AG8" s="1">
        <v>14</v>
      </c>
      <c r="AH8" s="1">
        <v>10</v>
      </c>
      <c r="AI8" s="1">
        <v>2</v>
      </c>
      <c r="AJ8" s="1">
        <v>0</v>
      </c>
      <c r="AK8" s="1">
        <v>4</v>
      </c>
      <c r="AL8" s="1">
        <v>1</v>
      </c>
      <c r="AM8" s="1">
        <v>0</v>
      </c>
      <c r="AN8" s="1">
        <v>0</v>
      </c>
      <c r="AO8" s="1">
        <v>0</v>
      </c>
      <c r="AP8" s="1">
        <v>0</v>
      </c>
      <c r="AQ8" s="1">
        <v>1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B8" s="2">
        <f t="shared" si="0"/>
        <v>32</v>
      </c>
      <c r="BC8" s="2">
        <f t="shared" si="1"/>
        <v>49</v>
      </c>
      <c r="BE8">
        <v>32</v>
      </c>
      <c r="BF8">
        <v>49</v>
      </c>
      <c r="BG8">
        <v>7</v>
      </c>
      <c r="BH8">
        <f t="shared" si="2"/>
        <v>0.39506172839506171</v>
      </c>
    </row>
    <row r="9" spans="1:60" x14ac:dyDescent="0.3">
      <c r="A9" s="18">
        <v>2005</v>
      </c>
      <c r="B9" s="19">
        <v>95</v>
      </c>
      <c r="C9" s="2">
        <v>51</v>
      </c>
      <c r="D9">
        <v>146</v>
      </c>
      <c r="F9" s="21"/>
      <c r="G9" s="2">
        <v>2005</v>
      </c>
      <c r="H9" s="1">
        <v>8</v>
      </c>
      <c r="I9" s="1">
        <v>11</v>
      </c>
      <c r="J9" s="1">
        <v>14</v>
      </c>
      <c r="K9" s="1">
        <v>3</v>
      </c>
      <c r="L9" s="1">
        <v>3</v>
      </c>
      <c r="M9" s="1">
        <v>1</v>
      </c>
      <c r="N9" s="1">
        <v>0</v>
      </c>
      <c r="O9" s="1">
        <v>2</v>
      </c>
      <c r="P9" s="1">
        <v>2</v>
      </c>
      <c r="Q9" s="1">
        <v>0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/>
      <c r="AE9" s="1">
        <v>11</v>
      </c>
      <c r="AF9" s="1">
        <v>19</v>
      </c>
      <c r="AG9" s="1">
        <v>11</v>
      </c>
      <c r="AH9" s="1">
        <v>3</v>
      </c>
      <c r="AI9" s="1">
        <v>2</v>
      </c>
      <c r="AJ9" s="1">
        <v>1</v>
      </c>
      <c r="AK9" s="1">
        <v>1</v>
      </c>
      <c r="AL9" s="1">
        <v>0</v>
      </c>
      <c r="AM9" s="1">
        <v>0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B9" s="2">
        <f t="shared" si="0"/>
        <v>46</v>
      </c>
      <c r="BC9" s="2">
        <f t="shared" si="1"/>
        <v>49</v>
      </c>
      <c r="BE9">
        <v>46</v>
      </c>
      <c r="BF9">
        <v>49</v>
      </c>
      <c r="BG9">
        <v>8</v>
      </c>
      <c r="BH9">
        <f t="shared" si="2"/>
        <v>0.48421052631578948</v>
      </c>
    </row>
    <row r="10" spans="1:60" x14ac:dyDescent="0.3">
      <c r="A10" s="18">
        <v>2006</v>
      </c>
      <c r="B10" s="19">
        <v>126</v>
      </c>
      <c r="C10" s="2">
        <v>84</v>
      </c>
      <c r="D10">
        <v>210</v>
      </c>
      <c r="F10" s="21"/>
      <c r="G10" s="2">
        <v>2006</v>
      </c>
      <c r="H10" s="1">
        <v>9</v>
      </c>
      <c r="I10" s="1">
        <v>12</v>
      </c>
      <c r="J10" s="1">
        <v>12</v>
      </c>
      <c r="K10" s="1">
        <v>9</v>
      </c>
      <c r="L10" s="1">
        <v>5</v>
      </c>
      <c r="M10" s="1">
        <v>4</v>
      </c>
      <c r="N10" s="1">
        <v>0</v>
      </c>
      <c r="O10" s="1">
        <v>3</v>
      </c>
      <c r="P10" s="1">
        <v>1</v>
      </c>
      <c r="Q10" s="1">
        <v>0</v>
      </c>
      <c r="R10" s="1">
        <v>1</v>
      </c>
      <c r="S10" s="1">
        <v>1</v>
      </c>
      <c r="T10" s="1">
        <v>2</v>
      </c>
      <c r="U10" s="1">
        <v>0</v>
      </c>
      <c r="V10" s="1">
        <v>1</v>
      </c>
      <c r="W10" s="1">
        <v>1</v>
      </c>
      <c r="X10" s="1">
        <v>0</v>
      </c>
      <c r="Y10" s="1">
        <v>1</v>
      </c>
      <c r="Z10" s="1">
        <v>0</v>
      </c>
      <c r="AA10" s="1">
        <v>0</v>
      </c>
      <c r="AB10" s="1">
        <v>0</v>
      </c>
      <c r="AC10" s="1">
        <v>0</v>
      </c>
      <c r="AD10" s="1"/>
      <c r="AE10" s="1">
        <v>2</v>
      </c>
      <c r="AF10" s="1">
        <v>16</v>
      </c>
      <c r="AG10" s="1">
        <v>18</v>
      </c>
      <c r="AH10" s="1">
        <v>12</v>
      </c>
      <c r="AI10" s="1">
        <v>4</v>
      </c>
      <c r="AJ10" s="1">
        <v>3</v>
      </c>
      <c r="AK10" s="1">
        <v>4</v>
      </c>
      <c r="AL10" s="1">
        <v>1</v>
      </c>
      <c r="AM10" s="1">
        <v>2</v>
      </c>
      <c r="AN10" s="1">
        <v>1</v>
      </c>
      <c r="AO10" s="1">
        <v>1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B10" s="2">
        <f t="shared" si="0"/>
        <v>62</v>
      </c>
      <c r="BC10" s="2">
        <f t="shared" si="1"/>
        <v>64</v>
      </c>
      <c r="BE10">
        <v>62</v>
      </c>
      <c r="BF10">
        <v>64</v>
      </c>
      <c r="BG10">
        <v>9</v>
      </c>
      <c r="BH10">
        <f t="shared" si="2"/>
        <v>0.49206349206349204</v>
      </c>
    </row>
    <row r="11" spans="1:60" x14ac:dyDescent="0.3">
      <c r="A11" s="18">
        <v>2007</v>
      </c>
      <c r="B11" s="19">
        <v>108</v>
      </c>
      <c r="C11" s="2">
        <v>59</v>
      </c>
      <c r="D11">
        <v>167</v>
      </c>
      <c r="F11" s="21"/>
      <c r="G11" s="2">
        <v>2007</v>
      </c>
      <c r="H11" s="1">
        <v>4</v>
      </c>
      <c r="I11" s="1">
        <v>11</v>
      </c>
      <c r="J11" s="1">
        <v>15</v>
      </c>
      <c r="K11" s="1">
        <v>8</v>
      </c>
      <c r="L11" s="1">
        <v>1</v>
      </c>
      <c r="M11" s="1">
        <v>3</v>
      </c>
      <c r="N11" s="1">
        <v>1</v>
      </c>
      <c r="O11" s="1">
        <v>1</v>
      </c>
      <c r="P11" s="1">
        <v>3</v>
      </c>
      <c r="Q11" s="1">
        <v>0</v>
      </c>
      <c r="R11" s="1">
        <v>0</v>
      </c>
      <c r="S11" s="1">
        <v>1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/>
      <c r="AE11" s="1">
        <v>8</v>
      </c>
      <c r="AF11" s="1">
        <v>13</v>
      </c>
      <c r="AG11" s="1">
        <v>10</v>
      </c>
      <c r="AH11" s="1">
        <v>10</v>
      </c>
      <c r="AI11" s="1">
        <v>5</v>
      </c>
      <c r="AJ11" s="1">
        <v>2</v>
      </c>
      <c r="AK11" s="1">
        <v>2</v>
      </c>
      <c r="AL11" s="1">
        <v>1</v>
      </c>
      <c r="AM11" s="1">
        <v>1</v>
      </c>
      <c r="AN11" s="1">
        <v>1</v>
      </c>
      <c r="AO11" s="1">
        <v>3</v>
      </c>
      <c r="AP11" s="1">
        <v>2</v>
      </c>
      <c r="AQ11" s="1">
        <v>1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B11" s="2">
        <f t="shared" si="0"/>
        <v>49</v>
      </c>
      <c r="BC11" s="2">
        <f t="shared" si="1"/>
        <v>59</v>
      </c>
      <c r="BE11">
        <v>49</v>
      </c>
      <c r="BF11">
        <v>59</v>
      </c>
      <c r="BG11">
        <v>10</v>
      </c>
      <c r="BH11">
        <f t="shared" si="2"/>
        <v>0.45370370370370372</v>
      </c>
    </row>
    <row r="12" spans="1:60" x14ac:dyDescent="0.3">
      <c r="A12" s="18">
        <v>2008</v>
      </c>
      <c r="B12" s="19">
        <v>92</v>
      </c>
      <c r="C12" s="2">
        <v>115</v>
      </c>
      <c r="D12">
        <v>207</v>
      </c>
      <c r="F12" s="21"/>
      <c r="G12" s="2">
        <v>2008</v>
      </c>
      <c r="H12" s="1">
        <v>1</v>
      </c>
      <c r="I12" s="1">
        <v>7</v>
      </c>
      <c r="J12" s="1">
        <v>15</v>
      </c>
      <c r="K12" s="1">
        <v>8</v>
      </c>
      <c r="L12" s="1">
        <v>2</v>
      </c>
      <c r="M12" s="1">
        <v>0</v>
      </c>
      <c r="N12" s="1">
        <v>0</v>
      </c>
      <c r="O12" s="1">
        <v>1</v>
      </c>
      <c r="P12" s="1">
        <v>1</v>
      </c>
      <c r="Q12" s="1">
        <v>0</v>
      </c>
      <c r="R12" s="1">
        <v>0</v>
      </c>
      <c r="S12" s="1">
        <v>2</v>
      </c>
      <c r="T12" s="1">
        <v>0</v>
      </c>
      <c r="U12" s="1">
        <v>2</v>
      </c>
      <c r="V12" s="1">
        <v>0</v>
      </c>
      <c r="W12" s="1">
        <v>0</v>
      </c>
      <c r="X12" s="1">
        <v>2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/>
      <c r="AE12" s="1">
        <v>8</v>
      </c>
      <c r="AF12" s="1">
        <v>11</v>
      </c>
      <c r="AG12" s="1">
        <v>12</v>
      </c>
      <c r="AH12" s="1">
        <v>12</v>
      </c>
      <c r="AI12" s="1">
        <v>2</v>
      </c>
      <c r="AJ12" s="1">
        <v>1</v>
      </c>
      <c r="AK12" s="1">
        <v>0</v>
      </c>
      <c r="AL12" s="1">
        <v>1</v>
      </c>
      <c r="AM12" s="1">
        <v>0</v>
      </c>
      <c r="AN12" s="1">
        <v>0</v>
      </c>
      <c r="AO12" s="1">
        <v>1</v>
      </c>
      <c r="AP12" s="1">
        <v>1</v>
      </c>
      <c r="AQ12" s="1">
        <v>1</v>
      </c>
      <c r="AR12" s="1">
        <v>1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B12" s="2">
        <f t="shared" si="0"/>
        <v>41</v>
      </c>
      <c r="BC12" s="2">
        <f t="shared" si="1"/>
        <v>51</v>
      </c>
      <c r="BE12">
        <v>41</v>
      </c>
      <c r="BF12">
        <v>51</v>
      </c>
      <c r="BG12">
        <v>11</v>
      </c>
      <c r="BH12">
        <f t="shared" si="2"/>
        <v>0.44565217391304346</v>
      </c>
    </row>
    <row r="13" spans="1:60" x14ac:dyDescent="0.3">
      <c r="A13" s="18">
        <v>2009</v>
      </c>
      <c r="B13" s="19">
        <v>85</v>
      </c>
      <c r="C13" s="2">
        <v>114</v>
      </c>
      <c r="D13">
        <v>199</v>
      </c>
      <c r="F13" s="21"/>
      <c r="G13" s="2">
        <v>2009</v>
      </c>
      <c r="H13" s="1">
        <v>1</v>
      </c>
      <c r="I13" s="1">
        <v>10</v>
      </c>
      <c r="J13" s="1">
        <v>5</v>
      </c>
      <c r="K13" s="1">
        <v>12</v>
      </c>
      <c r="L13" s="1">
        <v>0</v>
      </c>
      <c r="M13" s="1">
        <v>0</v>
      </c>
      <c r="N13" s="1">
        <v>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/>
      <c r="AE13" s="1">
        <v>5</v>
      </c>
      <c r="AF13" s="1">
        <v>16</v>
      </c>
      <c r="AG13" s="1">
        <v>8</v>
      </c>
      <c r="AH13" s="1">
        <v>8</v>
      </c>
      <c r="AI13" s="1">
        <v>6</v>
      </c>
      <c r="AJ13" s="1">
        <v>1</v>
      </c>
      <c r="AK13" s="1">
        <v>2</v>
      </c>
      <c r="AL13" s="1">
        <v>1</v>
      </c>
      <c r="AM13" s="1">
        <v>2</v>
      </c>
      <c r="AN13" s="1">
        <v>0</v>
      </c>
      <c r="AO13" s="1">
        <v>0</v>
      </c>
      <c r="AP13" s="1">
        <v>3</v>
      </c>
      <c r="AQ13" s="1">
        <v>0</v>
      </c>
      <c r="AR13" s="1">
        <v>0</v>
      </c>
      <c r="AS13" s="1">
        <v>1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B13" s="2">
        <f t="shared" si="0"/>
        <v>32</v>
      </c>
      <c r="BC13" s="2">
        <f t="shared" si="1"/>
        <v>53</v>
      </c>
      <c r="BE13">
        <v>32</v>
      </c>
      <c r="BF13">
        <v>53</v>
      </c>
      <c r="BG13">
        <v>12</v>
      </c>
      <c r="BH13">
        <f t="shared" si="2"/>
        <v>0.37647058823529411</v>
      </c>
    </row>
    <row r="14" spans="1:60" x14ac:dyDescent="0.3">
      <c r="A14" s="18">
        <v>2010</v>
      </c>
      <c r="B14" s="19">
        <v>108</v>
      </c>
      <c r="C14" s="2">
        <v>122</v>
      </c>
      <c r="D14">
        <v>230</v>
      </c>
      <c r="F14" s="21"/>
      <c r="G14" s="2">
        <v>2010</v>
      </c>
      <c r="H14" s="1">
        <v>2</v>
      </c>
      <c r="I14" s="1">
        <v>8</v>
      </c>
      <c r="J14" s="1">
        <v>20</v>
      </c>
      <c r="K14" s="1">
        <v>11</v>
      </c>
      <c r="L14" s="1">
        <v>0</v>
      </c>
      <c r="M14" s="1">
        <v>1</v>
      </c>
      <c r="N14" s="1">
        <v>1</v>
      </c>
      <c r="O14" s="1">
        <v>1</v>
      </c>
      <c r="P14" s="1">
        <v>0</v>
      </c>
      <c r="Q14" s="1">
        <v>1</v>
      </c>
      <c r="R14" s="1">
        <v>0</v>
      </c>
      <c r="S14" s="1">
        <v>0</v>
      </c>
      <c r="T14" s="1">
        <v>3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/>
      <c r="AE14" s="1">
        <v>9</v>
      </c>
      <c r="AF14" s="1">
        <v>13</v>
      </c>
      <c r="AG14" s="1">
        <v>17</v>
      </c>
      <c r="AH14" s="1">
        <v>11</v>
      </c>
      <c r="AI14" s="1">
        <v>6</v>
      </c>
      <c r="AJ14" s="1">
        <v>1</v>
      </c>
      <c r="AK14" s="1">
        <v>1</v>
      </c>
      <c r="AL14" s="1">
        <v>0</v>
      </c>
      <c r="AM14" s="1">
        <v>0</v>
      </c>
      <c r="AN14" s="1">
        <v>0</v>
      </c>
      <c r="AO14" s="1">
        <v>1</v>
      </c>
      <c r="AP14" s="1">
        <v>0</v>
      </c>
      <c r="AQ14" s="1">
        <v>0</v>
      </c>
      <c r="AR14" s="1">
        <v>1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B14" s="2">
        <f t="shared" si="0"/>
        <v>48</v>
      </c>
      <c r="BC14" s="2">
        <f t="shared" si="1"/>
        <v>60</v>
      </c>
      <c r="BE14">
        <v>48</v>
      </c>
      <c r="BF14">
        <v>60</v>
      </c>
      <c r="BG14">
        <v>13</v>
      </c>
      <c r="BH14">
        <f t="shared" si="2"/>
        <v>0.44444444444444442</v>
      </c>
    </row>
    <row r="15" spans="1:60" x14ac:dyDescent="0.3">
      <c r="A15" s="18">
        <v>2011</v>
      </c>
      <c r="B15" s="19">
        <v>64</v>
      </c>
      <c r="C15" s="2">
        <v>84</v>
      </c>
      <c r="D15">
        <v>148</v>
      </c>
      <c r="F15" s="21"/>
      <c r="G15" s="2">
        <v>2011</v>
      </c>
      <c r="H15" s="1">
        <v>2</v>
      </c>
      <c r="I15" s="1">
        <v>10</v>
      </c>
      <c r="J15" s="1">
        <v>10</v>
      </c>
      <c r="K15" s="1">
        <v>1</v>
      </c>
      <c r="L15" s="1">
        <v>1</v>
      </c>
      <c r="M15" s="1">
        <v>0</v>
      </c>
      <c r="N15" s="1">
        <v>1</v>
      </c>
      <c r="O15" s="1">
        <v>2</v>
      </c>
      <c r="P15" s="1">
        <v>1</v>
      </c>
      <c r="Q15" s="1">
        <v>0</v>
      </c>
      <c r="R15" s="1">
        <v>1</v>
      </c>
      <c r="S15" s="1">
        <v>0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/>
      <c r="AE15" s="1">
        <v>1</v>
      </c>
      <c r="AF15" s="1">
        <v>13</v>
      </c>
      <c r="AG15" s="1">
        <v>6</v>
      </c>
      <c r="AH15" s="1">
        <v>3</v>
      </c>
      <c r="AI15" s="1">
        <v>2</v>
      </c>
      <c r="AJ15" s="1">
        <v>1</v>
      </c>
      <c r="AK15" s="1">
        <v>1</v>
      </c>
      <c r="AL15" s="1">
        <v>2</v>
      </c>
      <c r="AM15" s="1">
        <v>1</v>
      </c>
      <c r="AN15" s="1">
        <v>2</v>
      </c>
      <c r="AO15" s="1">
        <v>0</v>
      </c>
      <c r="AP15" s="1">
        <v>1</v>
      </c>
      <c r="AQ15" s="1">
        <v>1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B15" s="2">
        <f t="shared" si="0"/>
        <v>30</v>
      </c>
      <c r="BC15" s="2">
        <f t="shared" si="1"/>
        <v>34</v>
      </c>
      <c r="BE15">
        <v>30</v>
      </c>
      <c r="BF15">
        <v>34</v>
      </c>
      <c r="BG15">
        <v>14</v>
      </c>
      <c r="BH15">
        <f t="shared" si="2"/>
        <v>0.46875</v>
      </c>
    </row>
    <row r="16" spans="1:60" x14ac:dyDescent="0.3">
      <c r="A16" s="18">
        <v>2012</v>
      </c>
      <c r="B16" s="19">
        <v>132</v>
      </c>
      <c r="C16" s="2">
        <v>148</v>
      </c>
      <c r="D16">
        <v>280</v>
      </c>
      <c r="F16" s="21"/>
      <c r="G16" s="2">
        <v>2012</v>
      </c>
      <c r="H16" s="1">
        <v>4</v>
      </c>
      <c r="I16" s="1">
        <v>13</v>
      </c>
      <c r="J16" s="1">
        <v>17</v>
      </c>
      <c r="K16" s="1">
        <v>9</v>
      </c>
      <c r="L16" s="1">
        <v>1</v>
      </c>
      <c r="M16" s="1">
        <v>6</v>
      </c>
      <c r="N16" s="1">
        <v>1</v>
      </c>
      <c r="O16" s="1">
        <v>0</v>
      </c>
      <c r="P16" s="1">
        <v>1</v>
      </c>
      <c r="Q16" s="1">
        <v>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/>
      <c r="AE16" s="1">
        <v>7</v>
      </c>
      <c r="AF16" s="1">
        <v>10</v>
      </c>
      <c r="AG16" s="1">
        <v>27</v>
      </c>
      <c r="AH16" s="1">
        <v>18</v>
      </c>
      <c r="AI16" s="1">
        <v>7</v>
      </c>
      <c r="AJ16" s="1">
        <v>1</v>
      </c>
      <c r="AK16" s="1">
        <v>1</v>
      </c>
      <c r="AL16" s="1">
        <v>2</v>
      </c>
      <c r="AM16" s="1">
        <v>1</v>
      </c>
      <c r="AN16" s="1">
        <v>2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1</v>
      </c>
      <c r="BB16" s="2">
        <f t="shared" si="0"/>
        <v>55</v>
      </c>
      <c r="BC16" s="2">
        <f t="shared" si="1"/>
        <v>77</v>
      </c>
      <c r="BE16">
        <v>55</v>
      </c>
      <c r="BF16">
        <v>77</v>
      </c>
      <c r="BG16">
        <v>15</v>
      </c>
      <c r="BH16">
        <f t="shared" si="2"/>
        <v>0.41666666666666669</v>
      </c>
    </row>
    <row r="17" spans="1:60" x14ac:dyDescent="0.3">
      <c r="A17" s="18">
        <v>2013</v>
      </c>
      <c r="B17" s="19">
        <v>63</v>
      </c>
      <c r="C17" s="2">
        <v>117</v>
      </c>
      <c r="D17">
        <v>180</v>
      </c>
      <c r="F17" s="21"/>
      <c r="G17" s="2">
        <v>2013</v>
      </c>
      <c r="H17" s="1">
        <v>2</v>
      </c>
      <c r="I17" s="1">
        <v>4</v>
      </c>
      <c r="J17" s="1">
        <v>7</v>
      </c>
      <c r="K17" s="1">
        <v>12</v>
      </c>
      <c r="L17" s="1">
        <v>2</v>
      </c>
      <c r="M17" s="1">
        <v>1</v>
      </c>
      <c r="N17" s="1">
        <v>0</v>
      </c>
      <c r="O17" s="1">
        <v>1</v>
      </c>
      <c r="P17" s="1">
        <v>0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/>
      <c r="AE17" s="1">
        <v>0</v>
      </c>
      <c r="AF17" s="1">
        <v>5</v>
      </c>
      <c r="AG17" s="1">
        <v>10</v>
      </c>
      <c r="AH17" s="1">
        <v>5</v>
      </c>
      <c r="AI17" s="1">
        <v>5</v>
      </c>
      <c r="AJ17" s="1">
        <v>1</v>
      </c>
      <c r="AK17" s="1">
        <v>2</v>
      </c>
      <c r="AL17" s="1">
        <v>2</v>
      </c>
      <c r="AM17" s="1">
        <v>1</v>
      </c>
      <c r="AN17" s="1">
        <v>0</v>
      </c>
      <c r="AO17" s="1">
        <v>1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1</v>
      </c>
      <c r="AW17" s="1">
        <v>0</v>
      </c>
      <c r="AX17" s="1">
        <v>0</v>
      </c>
      <c r="AY17" s="1">
        <v>0</v>
      </c>
      <c r="AZ17" s="1">
        <v>0</v>
      </c>
      <c r="BB17" s="2">
        <f t="shared" si="0"/>
        <v>30</v>
      </c>
      <c r="BC17" s="2">
        <f t="shared" si="1"/>
        <v>33</v>
      </c>
      <c r="BE17">
        <v>30</v>
      </c>
      <c r="BF17">
        <v>33</v>
      </c>
      <c r="BG17">
        <v>16</v>
      </c>
      <c r="BH17">
        <f t="shared" si="2"/>
        <v>0.47619047619047616</v>
      </c>
    </row>
    <row r="18" spans="1:60" x14ac:dyDescent="0.3">
      <c r="A18" s="18">
        <v>2014</v>
      </c>
      <c r="B18" s="19">
        <v>143</v>
      </c>
      <c r="C18" s="2">
        <v>144</v>
      </c>
      <c r="D18">
        <v>287</v>
      </c>
      <c r="F18" s="21"/>
      <c r="G18" s="2">
        <v>2014</v>
      </c>
      <c r="H18" s="1">
        <v>2</v>
      </c>
      <c r="I18" s="1">
        <v>13</v>
      </c>
      <c r="J18" s="1">
        <v>27</v>
      </c>
      <c r="K18" s="1">
        <v>6</v>
      </c>
      <c r="L18" s="1">
        <v>8</v>
      </c>
      <c r="M18" s="1">
        <v>2</v>
      </c>
      <c r="N18" s="1">
        <v>2</v>
      </c>
      <c r="O18" s="1">
        <v>0</v>
      </c>
      <c r="P18" s="1">
        <v>2</v>
      </c>
      <c r="Q18" s="1">
        <v>0</v>
      </c>
      <c r="R18" s="1">
        <v>0</v>
      </c>
      <c r="S18" s="1">
        <v>1</v>
      </c>
      <c r="T18" s="1">
        <v>3</v>
      </c>
      <c r="U18" s="1">
        <v>1</v>
      </c>
      <c r="V18" s="1">
        <v>0</v>
      </c>
      <c r="W18" s="1">
        <v>1</v>
      </c>
      <c r="X18" s="1">
        <v>1</v>
      </c>
      <c r="Y18" s="1">
        <v>2</v>
      </c>
      <c r="Z18" s="1">
        <v>0</v>
      </c>
      <c r="AA18" s="1">
        <v>0</v>
      </c>
      <c r="AB18" s="1">
        <v>0</v>
      </c>
      <c r="AC18" s="1">
        <v>0</v>
      </c>
      <c r="AD18" s="1"/>
      <c r="AE18" s="1">
        <v>3</v>
      </c>
      <c r="AF18" s="1">
        <v>24</v>
      </c>
      <c r="AG18" s="1">
        <v>22</v>
      </c>
      <c r="AH18" s="1">
        <v>10</v>
      </c>
      <c r="AI18" s="1">
        <v>5</v>
      </c>
      <c r="AJ18" s="1">
        <v>1</v>
      </c>
      <c r="AK18" s="1">
        <v>2</v>
      </c>
      <c r="AL18" s="1">
        <v>2</v>
      </c>
      <c r="AM18" s="1">
        <v>0</v>
      </c>
      <c r="AN18" s="1">
        <v>1</v>
      </c>
      <c r="AO18" s="1">
        <v>0</v>
      </c>
      <c r="AP18" s="1">
        <v>0</v>
      </c>
      <c r="AQ18" s="1">
        <v>0</v>
      </c>
      <c r="AR18" s="1">
        <v>1</v>
      </c>
      <c r="AS18" s="1">
        <v>0</v>
      </c>
      <c r="AT18" s="1">
        <v>0</v>
      </c>
      <c r="AU18" s="1">
        <v>0</v>
      </c>
      <c r="AV18" s="1">
        <v>1</v>
      </c>
      <c r="AW18" s="1">
        <v>0</v>
      </c>
      <c r="AX18" s="1">
        <v>0</v>
      </c>
      <c r="AY18" s="1">
        <v>0</v>
      </c>
      <c r="AZ18" s="1">
        <v>0</v>
      </c>
      <c r="BB18" s="2">
        <f t="shared" si="0"/>
        <v>71</v>
      </c>
      <c r="BC18" s="2">
        <f t="shared" si="1"/>
        <v>72</v>
      </c>
      <c r="BE18">
        <v>71</v>
      </c>
      <c r="BF18">
        <v>72</v>
      </c>
      <c r="BG18">
        <v>17</v>
      </c>
      <c r="BH18">
        <f t="shared" si="2"/>
        <v>0.49650349650349651</v>
      </c>
    </row>
    <row r="19" spans="1:60" x14ac:dyDescent="0.3">
      <c r="A19" s="18">
        <v>2015</v>
      </c>
      <c r="B19" s="19">
        <v>112</v>
      </c>
      <c r="C19" s="2">
        <v>144</v>
      </c>
      <c r="D19">
        <v>256</v>
      </c>
      <c r="F19" s="21"/>
      <c r="G19" s="2">
        <v>2015</v>
      </c>
      <c r="H19" s="1">
        <v>4</v>
      </c>
      <c r="I19" s="1">
        <v>12</v>
      </c>
      <c r="J19" s="1">
        <v>11</v>
      </c>
      <c r="K19" s="1">
        <v>10</v>
      </c>
      <c r="L19" s="1">
        <v>4</v>
      </c>
      <c r="M19" s="1">
        <v>0</v>
      </c>
      <c r="N19" s="1">
        <v>2</v>
      </c>
      <c r="O19" s="1">
        <v>1</v>
      </c>
      <c r="P19" s="1">
        <v>1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/>
      <c r="AE19" s="1">
        <v>6</v>
      </c>
      <c r="AF19" s="1">
        <v>26</v>
      </c>
      <c r="AG19" s="1">
        <v>20</v>
      </c>
      <c r="AH19" s="1">
        <v>5</v>
      </c>
      <c r="AI19" s="1">
        <v>6</v>
      </c>
      <c r="AJ19" s="1">
        <v>1</v>
      </c>
      <c r="AK19" s="1">
        <v>1</v>
      </c>
      <c r="AL19" s="1">
        <v>1</v>
      </c>
      <c r="AM19" s="1">
        <v>0</v>
      </c>
      <c r="AN19" s="1">
        <v>1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B19" s="2">
        <f t="shared" si="0"/>
        <v>45</v>
      </c>
      <c r="BC19" s="2">
        <f t="shared" si="1"/>
        <v>67</v>
      </c>
      <c r="BE19">
        <v>45</v>
      </c>
      <c r="BF19">
        <v>67</v>
      </c>
      <c r="BG19">
        <v>18</v>
      </c>
      <c r="BH19">
        <f t="shared" si="2"/>
        <v>0.4017857142857143</v>
      </c>
    </row>
    <row r="20" spans="1:60" x14ac:dyDescent="0.3">
      <c r="A20" s="18">
        <v>2016</v>
      </c>
      <c r="B20" s="19">
        <v>47</v>
      </c>
      <c r="C20" s="2">
        <v>136</v>
      </c>
      <c r="D20">
        <v>183</v>
      </c>
      <c r="F20" s="21"/>
      <c r="G20" s="2">
        <v>2016</v>
      </c>
      <c r="H20" s="1">
        <v>1</v>
      </c>
      <c r="I20" s="1">
        <v>3</v>
      </c>
      <c r="J20" s="1">
        <v>6</v>
      </c>
      <c r="K20" s="1">
        <v>6</v>
      </c>
      <c r="L20" s="1">
        <v>2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/>
      <c r="AE20" s="1">
        <v>4</v>
      </c>
      <c r="AF20" s="1">
        <v>10</v>
      </c>
      <c r="AG20" s="1">
        <v>7</v>
      </c>
      <c r="AH20" s="1">
        <v>2</v>
      </c>
      <c r="AI20" s="1">
        <v>2</v>
      </c>
      <c r="AJ20" s="1">
        <v>0</v>
      </c>
      <c r="AK20" s="1">
        <v>1</v>
      </c>
      <c r="AL20" s="1">
        <v>2</v>
      </c>
      <c r="AM20" s="1">
        <v>0</v>
      </c>
      <c r="AN20" s="1">
        <v>1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B20" s="2">
        <f t="shared" si="0"/>
        <v>18</v>
      </c>
      <c r="BC20" s="2">
        <f t="shared" si="1"/>
        <v>29</v>
      </c>
    </row>
    <row r="21" spans="1:60" x14ac:dyDescent="0.3">
      <c r="A21" s="18">
        <v>2017</v>
      </c>
      <c r="B21" s="22">
        <v>76.999999999999957</v>
      </c>
      <c r="C21" s="22">
        <v>148.00000000000006</v>
      </c>
      <c r="D21">
        <v>225</v>
      </c>
      <c r="F21" s="21"/>
      <c r="G21" s="2">
        <v>2017</v>
      </c>
      <c r="H21" s="2">
        <v>2.9773944080904182</v>
      </c>
      <c r="I21" s="2">
        <v>7.2373587150505543</v>
      </c>
      <c r="J21" s="2">
        <v>9.8483045806067668</v>
      </c>
      <c r="K21" s="2">
        <v>5.1302795954788749</v>
      </c>
      <c r="L21" s="2">
        <v>1.8780487804878023</v>
      </c>
      <c r="M21" s="2">
        <v>1.2825698988697187</v>
      </c>
      <c r="N21" s="2">
        <v>0.77870315288518621</v>
      </c>
      <c r="O21" s="2">
        <v>0.68709101725163491</v>
      </c>
      <c r="P21" s="2">
        <v>0.5954788816180836</v>
      </c>
      <c r="Q21" s="2">
        <v>0.27483640690065397</v>
      </c>
      <c r="R21" s="2">
        <v>0.18322427126710264</v>
      </c>
      <c r="S21" s="2">
        <v>0.45806067816775664</v>
      </c>
      <c r="T21" s="2">
        <v>0.5954788816180836</v>
      </c>
      <c r="U21" s="2">
        <v>0.27483640690065397</v>
      </c>
      <c r="V21" s="2">
        <v>4.580606781677566E-2</v>
      </c>
      <c r="W21" s="2">
        <v>9.161213563355132E-2</v>
      </c>
      <c r="X21" s="2">
        <v>0.18322427126710264</v>
      </c>
      <c r="Y21" s="2">
        <v>0.13741820345032699</v>
      </c>
      <c r="Z21" s="2">
        <v>0</v>
      </c>
      <c r="AA21" s="2">
        <v>0</v>
      </c>
      <c r="AB21" s="2">
        <v>4.580606781677566E-2</v>
      </c>
      <c r="AC21" s="2">
        <v>4.580606781677566E-2</v>
      </c>
      <c r="AD21" s="2"/>
      <c r="AE21" s="2">
        <v>4.4431885782272458</v>
      </c>
      <c r="AF21" s="2">
        <v>11.634741225461033</v>
      </c>
      <c r="AG21" s="2">
        <v>11.497323022010706</v>
      </c>
      <c r="AH21" s="2">
        <v>7.6496133254015461</v>
      </c>
      <c r="AI21" s="2">
        <v>3.1606186793575248</v>
      </c>
      <c r="AJ21" s="2">
        <v>1.0993456276026174</v>
      </c>
      <c r="AK21" s="2">
        <v>1.4199881023200476</v>
      </c>
      <c r="AL21" s="2">
        <v>1.0535395597858417</v>
      </c>
      <c r="AM21" s="2">
        <v>0.45806067816775725</v>
      </c>
      <c r="AN21" s="2">
        <v>0.45806067816775725</v>
      </c>
      <c r="AO21" s="2">
        <v>0.32064247471743007</v>
      </c>
      <c r="AP21" s="2">
        <v>0.45806067816775725</v>
      </c>
      <c r="AQ21" s="2">
        <v>0.18322427126710292</v>
      </c>
      <c r="AR21" s="2">
        <v>0.18322427126710292</v>
      </c>
      <c r="AS21" s="2">
        <v>9.1612135633551459E-2</v>
      </c>
      <c r="AT21" s="2">
        <v>0</v>
      </c>
      <c r="AU21" s="2">
        <v>0</v>
      </c>
      <c r="AV21" s="2">
        <v>9.1612135633551459E-2</v>
      </c>
      <c r="AW21" s="2">
        <v>0</v>
      </c>
      <c r="AX21" s="2">
        <v>0</v>
      </c>
      <c r="AY21" s="2">
        <v>0</v>
      </c>
      <c r="AZ21" s="2">
        <v>4.5806067816775729E-2</v>
      </c>
      <c r="BB21" s="2"/>
      <c r="BC21" s="2"/>
      <c r="BE21">
        <f>SUM(BE2:BE19)</f>
        <v>697</v>
      </c>
      <c r="BF21">
        <f>SUM(BF2:BF19)</f>
        <v>937</v>
      </c>
      <c r="BG21">
        <f>BE21/(BE21+BF21)</f>
        <v>0.4265605875152999</v>
      </c>
    </row>
    <row r="22" spans="1:60" x14ac:dyDescent="0.3">
      <c r="A22" s="23"/>
      <c r="B22" t="s">
        <v>3</v>
      </c>
      <c r="F22" s="21"/>
      <c r="BB22" s="2"/>
      <c r="BC22" s="2"/>
    </row>
    <row r="23" spans="1:60" x14ac:dyDescent="0.3">
      <c r="A23" s="24"/>
      <c r="B23" t="s">
        <v>4</v>
      </c>
      <c r="F23" s="21" t="s">
        <v>8</v>
      </c>
      <c r="H23" t="s">
        <v>9</v>
      </c>
      <c r="I23" t="s">
        <v>10</v>
      </c>
      <c r="J23" t="s">
        <v>11</v>
      </c>
      <c r="K23" t="s">
        <v>12</v>
      </c>
      <c r="L23" t="s">
        <v>13</v>
      </c>
      <c r="M23" t="s">
        <v>14</v>
      </c>
      <c r="N23" t="s">
        <v>15</v>
      </c>
      <c r="O23" t="s">
        <v>16</v>
      </c>
      <c r="P23" t="s">
        <v>17</v>
      </c>
      <c r="Q23" t="s">
        <v>18</v>
      </c>
      <c r="R23" t="s">
        <v>19</v>
      </c>
      <c r="S23" t="s">
        <v>20</v>
      </c>
      <c r="T23" t="s">
        <v>21</v>
      </c>
      <c r="U23" t="s">
        <v>22</v>
      </c>
      <c r="V23" t="s">
        <v>23</v>
      </c>
      <c r="W23" t="s">
        <v>24</v>
      </c>
      <c r="X23" t="s">
        <v>25</v>
      </c>
      <c r="Y23" t="s">
        <v>26</v>
      </c>
      <c r="Z23" t="s">
        <v>27</v>
      </c>
      <c r="AA23" t="s">
        <v>28</v>
      </c>
      <c r="AB23" t="s">
        <v>29</v>
      </c>
      <c r="AC23" t="s">
        <v>30</v>
      </c>
      <c r="AE23" t="s">
        <v>9</v>
      </c>
      <c r="AF23" t="s">
        <v>10</v>
      </c>
      <c r="AG23" t="s">
        <v>11</v>
      </c>
      <c r="AH23" t="s">
        <v>12</v>
      </c>
      <c r="AI23" t="s">
        <v>13</v>
      </c>
      <c r="AJ23" t="s">
        <v>14</v>
      </c>
      <c r="AK23" t="s">
        <v>15</v>
      </c>
      <c r="AL23" t="s">
        <v>16</v>
      </c>
      <c r="AM23" t="s">
        <v>17</v>
      </c>
      <c r="AN23" t="s">
        <v>18</v>
      </c>
      <c r="AO23" t="s">
        <v>19</v>
      </c>
      <c r="AP23" t="s">
        <v>20</v>
      </c>
      <c r="AQ23" t="s">
        <v>21</v>
      </c>
      <c r="AR23" t="s">
        <v>22</v>
      </c>
      <c r="AS23" t="s">
        <v>23</v>
      </c>
      <c r="AT23" t="s">
        <v>24</v>
      </c>
      <c r="AU23" t="s">
        <v>25</v>
      </c>
      <c r="AV23" t="s">
        <v>26</v>
      </c>
      <c r="AW23" t="s">
        <v>27</v>
      </c>
      <c r="AX23" t="s">
        <v>28</v>
      </c>
      <c r="AY23" t="s">
        <v>29</v>
      </c>
      <c r="AZ23" t="s">
        <v>30</v>
      </c>
      <c r="BB23" s="2"/>
      <c r="BC23" s="2"/>
    </row>
    <row r="24" spans="1:60" x14ac:dyDescent="0.3">
      <c r="A24" s="18"/>
      <c r="F24" s="21"/>
      <c r="G24">
        <v>1998</v>
      </c>
      <c r="H24">
        <v>2</v>
      </c>
      <c r="I24">
        <v>3</v>
      </c>
      <c r="J24">
        <v>3</v>
      </c>
      <c r="K24">
        <v>3</v>
      </c>
      <c r="L24">
        <v>2</v>
      </c>
      <c r="M24">
        <v>1</v>
      </c>
      <c r="N24">
        <v>0</v>
      </c>
      <c r="O24">
        <v>1</v>
      </c>
      <c r="P24">
        <v>1</v>
      </c>
      <c r="Q24">
        <v>0</v>
      </c>
      <c r="R24">
        <v>1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E24">
        <v>3</v>
      </c>
      <c r="AF24">
        <v>5</v>
      </c>
      <c r="AG24">
        <v>11</v>
      </c>
      <c r="AH24">
        <v>7</v>
      </c>
      <c r="AI24">
        <v>6</v>
      </c>
      <c r="AJ24">
        <v>4</v>
      </c>
      <c r="AK24">
        <v>2</v>
      </c>
      <c r="AL24">
        <v>3</v>
      </c>
      <c r="AM24">
        <v>2</v>
      </c>
      <c r="AN24">
        <v>2</v>
      </c>
      <c r="AO24">
        <v>2</v>
      </c>
      <c r="AP24">
        <v>1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B24" s="2">
        <f t="shared" ref="BB24:BB43" si="3">SUM(H24:AC24)</f>
        <v>18</v>
      </c>
      <c r="BC24" s="2">
        <f t="shared" ref="BC24:BC43" si="4">SUM(AE24:AZ24)</f>
        <v>48</v>
      </c>
    </row>
    <row r="25" spans="1:60" ht="15.75" thickBot="1" x14ac:dyDescent="0.35">
      <c r="A25" s="25"/>
      <c r="B25" s="26"/>
      <c r="C25" s="26"/>
      <c r="D25" s="26"/>
      <c r="E25" s="26"/>
      <c r="F25" s="27"/>
      <c r="G25">
        <v>1999</v>
      </c>
      <c r="H25">
        <v>2</v>
      </c>
      <c r="I25">
        <v>3</v>
      </c>
      <c r="J25">
        <v>3</v>
      </c>
      <c r="K25">
        <v>3</v>
      </c>
      <c r="L25">
        <v>2</v>
      </c>
      <c r="M25">
        <v>1</v>
      </c>
      <c r="N25">
        <v>0</v>
      </c>
      <c r="O25">
        <v>1</v>
      </c>
      <c r="P25">
        <v>1</v>
      </c>
      <c r="Q25">
        <v>0</v>
      </c>
      <c r="R25">
        <v>1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E25">
        <v>3</v>
      </c>
      <c r="AF25">
        <v>5</v>
      </c>
      <c r="AG25">
        <v>11</v>
      </c>
      <c r="AH25">
        <v>7</v>
      </c>
      <c r="AI25">
        <v>6</v>
      </c>
      <c r="AJ25">
        <v>4</v>
      </c>
      <c r="AK25">
        <v>2</v>
      </c>
      <c r="AL25">
        <v>3</v>
      </c>
      <c r="AM25">
        <v>2</v>
      </c>
      <c r="AN25">
        <v>2</v>
      </c>
      <c r="AO25">
        <v>2</v>
      </c>
      <c r="AP25">
        <v>1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B25" s="2">
        <f t="shared" si="3"/>
        <v>18</v>
      </c>
      <c r="BC25" s="2">
        <f t="shared" si="4"/>
        <v>48</v>
      </c>
    </row>
    <row r="26" spans="1:60" x14ac:dyDescent="0.3">
      <c r="G26">
        <v>2000</v>
      </c>
      <c r="H26">
        <v>2</v>
      </c>
      <c r="I26">
        <v>3</v>
      </c>
      <c r="J26">
        <v>3</v>
      </c>
      <c r="K26">
        <v>3</v>
      </c>
      <c r="L26">
        <v>2</v>
      </c>
      <c r="M26">
        <v>1</v>
      </c>
      <c r="N26">
        <v>0</v>
      </c>
      <c r="O26">
        <v>1</v>
      </c>
      <c r="P26">
        <v>1</v>
      </c>
      <c r="Q26">
        <v>0</v>
      </c>
      <c r="R26">
        <v>1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E26">
        <v>3</v>
      </c>
      <c r="AF26">
        <v>5</v>
      </c>
      <c r="AG26">
        <v>11</v>
      </c>
      <c r="AH26">
        <v>7</v>
      </c>
      <c r="AI26">
        <v>6</v>
      </c>
      <c r="AJ26">
        <v>4</v>
      </c>
      <c r="AK26">
        <v>2</v>
      </c>
      <c r="AL26">
        <v>3</v>
      </c>
      <c r="AM26">
        <v>2</v>
      </c>
      <c r="AN26">
        <v>2</v>
      </c>
      <c r="AO26">
        <v>2</v>
      </c>
      <c r="AP26">
        <v>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B26" s="2">
        <f t="shared" si="3"/>
        <v>18</v>
      </c>
      <c r="BC26" s="2">
        <f t="shared" si="4"/>
        <v>48</v>
      </c>
    </row>
    <row r="27" spans="1:60" x14ac:dyDescent="0.3">
      <c r="G27">
        <v>2001</v>
      </c>
      <c r="H27">
        <v>2</v>
      </c>
      <c r="I27">
        <v>2</v>
      </c>
      <c r="J27">
        <v>3</v>
      </c>
      <c r="K27">
        <v>2</v>
      </c>
      <c r="L27">
        <v>2</v>
      </c>
      <c r="M27">
        <v>1</v>
      </c>
      <c r="N27">
        <v>0</v>
      </c>
      <c r="O27">
        <v>1</v>
      </c>
      <c r="P27">
        <v>1</v>
      </c>
      <c r="Q27">
        <v>0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E27">
        <v>3</v>
      </c>
      <c r="AF27">
        <v>4</v>
      </c>
      <c r="AG27">
        <v>8</v>
      </c>
      <c r="AH27">
        <v>5</v>
      </c>
      <c r="AI27">
        <v>5</v>
      </c>
      <c r="AJ27">
        <v>3</v>
      </c>
      <c r="AK27">
        <v>2</v>
      </c>
      <c r="AL27">
        <v>2</v>
      </c>
      <c r="AM27">
        <v>2</v>
      </c>
      <c r="AN27">
        <v>1</v>
      </c>
      <c r="AO27">
        <v>2</v>
      </c>
      <c r="AP27">
        <v>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B27" s="2">
        <f t="shared" si="3"/>
        <v>15</v>
      </c>
      <c r="BC27" s="2">
        <f t="shared" si="4"/>
        <v>38</v>
      </c>
    </row>
    <row r="28" spans="1:60" x14ac:dyDescent="0.3">
      <c r="G28">
        <v>2002</v>
      </c>
      <c r="H28">
        <v>3</v>
      </c>
      <c r="I28">
        <v>3</v>
      </c>
      <c r="J28">
        <v>4</v>
      </c>
      <c r="K28">
        <v>4</v>
      </c>
      <c r="L28">
        <v>3</v>
      </c>
      <c r="M28">
        <v>2</v>
      </c>
      <c r="N28">
        <v>1</v>
      </c>
      <c r="O28">
        <v>2</v>
      </c>
      <c r="P28">
        <v>1</v>
      </c>
      <c r="Q28">
        <v>0</v>
      </c>
      <c r="R28">
        <v>1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E28">
        <v>4</v>
      </c>
      <c r="AF28">
        <v>6</v>
      </c>
      <c r="AG28">
        <v>14</v>
      </c>
      <c r="AH28">
        <v>8</v>
      </c>
      <c r="AI28">
        <v>8</v>
      </c>
      <c r="AJ28">
        <v>5</v>
      </c>
      <c r="AK28">
        <v>3</v>
      </c>
      <c r="AL28">
        <v>3</v>
      </c>
      <c r="AM28">
        <v>3</v>
      </c>
      <c r="AN28">
        <v>2</v>
      </c>
      <c r="AO28">
        <v>3</v>
      </c>
      <c r="AP28">
        <v>1</v>
      </c>
      <c r="AQ28">
        <v>1</v>
      </c>
      <c r="AR28">
        <v>0</v>
      </c>
      <c r="AS28">
        <v>0</v>
      </c>
      <c r="AT28">
        <v>1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B28" s="2">
        <f t="shared" si="3"/>
        <v>25</v>
      </c>
      <c r="BC28" s="2">
        <f t="shared" si="4"/>
        <v>62</v>
      </c>
    </row>
    <row r="29" spans="1:60" x14ac:dyDescent="0.3">
      <c r="G29">
        <v>2003</v>
      </c>
      <c r="H29">
        <v>3</v>
      </c>
      <c r="I29">
        <v>3</v>
      </c>
      <c r="J29">
        <v>4</v>
      </c>
      <c r="K29">
        <v>4</v>
      </c>
      <c r="L29">
        <v>3</v>
      </c>
      <c r="M29">
        <v>2</v>
      </c>
      <c r="N29">
        <v>1</v>
      </c>
      <c r="O29">
        <v>2</v>
      </c>
      <c r="P29">
        <v>1</v>
      </c>
      <c r="Q29">
        <v>0</v>
      </c>
      <c r="R29">
        <v>1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E29">
        <v>4</v>
      </c>
      <c r="AF29">
        <v>6</v>
      </c>
      <c r="AG29">
        <v>14</v>
      </c>
      <c r="AH29">
        <v>8</v>
      </c>
      <c r="AI29">
        <v>8</v>
      </c>
      <c r="AJ29">
        <v>5</v>
      </c>
      <c r="AK29">
        <v>3</v>
      </c>
      <c r="AL29">
        <v>4</v>
      </c>
      <c r="AM29">
        <v>3</v>
      </c>
      <c r="AN29">
        <v>2</v>
      </c>
      <c r="AO29">
        <v>3</v>
      </c>
      <c r="AP29">
        <v>1</v>
      </c>
      <c r="AQ29">
        <v>1</v>
      </c>
      <c r="AR29">
        <v>0</v>
      </c>
      <c r="AS29">
        <v>0</v>
      </c>
      <c r="AT29">
        <v>1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B29" s="2">
        <f t="shared" si="3"/>
        <v>25</v>
      </c>
      <c r="BC29" s="2">
        <f t="shared" si="4"/>
        <v>63</v>
      </c>
    </row>
    <row r="30" spans="1:60" x14ac:dyDescent="0.3">
      <c r="G30">
        <v>2004</v>
      </c>
      <c r="H30">
        <v>2</v>
      </c>
      <c r="I30">
        <v>2</v>
      </c>
      <c r="J30">
        <v>3</v>
      </c>
      <c r="K30">
        <v>3</v>
      </c>
      <c r="L30">
        <v>2</v>
      </c>
      <c r="M30">
        <v>1</v>
      </c>
      <c r="N30">
        <v>0</v>
      </c>
      <c r="O30">
        <v>1</v>
      </c>
      <c r="P30">
        <v>1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E30">
        <v>3</v>
      </c>
      <c r="AF30">
        <v>4</v>
      </c>
      <c r="AG30">
        <v>9</v>
      </c>
      <c r="AH30">
        <v>5</v>
      </c>
      <c r="AI30">
        <v>5</v>
      </c>
      <c r="AJ30">
        <v>3</v>
      </c>
      <c r="AK30">
        <v>2</v>
      </c>
      <c r="AL30">
        <v>2</v>
      </c>
      <c r="AM30">
        <v>2</v>
      </c>
      <c r="AN30">
        <v>1</v>
      </c>
      <c r="AO30">
        <v>2</v>
      </c>
      <c r="AP30">
        <v>1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B30" s="2">
        <f t="shared" si="3"/>
        <v>16</v>
      </c>
      <c r="BC30" s="2">
        <f t="shared" si="4"/>
        <v>39</v>
      </c>
    </row>
    <row r="31" spans="1:60" x14ac:dyDescent="0.3">
      <c r="G31">
        <v>2005</v>
      </c>
      <c r="H31">
        <v>0</v>
      </c>
      <c r="I31">
        <v>1</v>
      </c>
      <c r="J31">
        <v>6</v>
      </c>
      <c r="K31">
        <v>7</v>
      </c>
      <c r="L31">
        <v>2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E31">
        <v>2</v>
      </c>
      <c r="AF31">
        <v>3</v>
      </c>
      <c r="AG31">
        <v>9</v>
      </c>
      <c r="AH31">
        <v>7</v>
      </c>
      <c r="AI31">
        <v>8</v>
      </c>
      <c r="AJ31">
        <v>0</v>
      </c>
      <c r="AK31">
        <v>3</v>
      </c>
      <c r="AL31">
        <v>0</v>
      </c>
      <c r="AM31">
        <v>0</v>
      </c>
      <c r="AN31">
        <v>0</v>
      </c>
      <c r="AO31">
        <v>1</v>
      </c>
      <c r="AP31">
        <v>0</v>
      </c>
      <c r="AQ31">
        <v>0</v>
      </c>
      <c r="AR31">
        <v>0</v>
      </c>
      <c r="AS31">
        <v>0</v>
      </c>
      <c r="AT31">
        <v>1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B31" s="2">
        <f t="shared" si="3"/>
        <v>17</v>
      </c>
      <c r="BC31" s="2">
        <f t="shared" si="4"/>
        <v>34</v>
      </c>
      <c r="BE31">
        <v>17</v>
      </c>
      <c r="BF31">
        <v>34</v>
      </c>
      <c r="BG31">
        <v>2005</v>
      </c>
      <c r="BH31">
        <f>(BE31/(BE31+BF31))</f>
        <v>0.33333333333333331</v>
      </c>
    </row>
    <row r="32" spans="1:60" x14ac:dyDescent="0.3">
      <c r="G32">
        <v>2006</v>
      </c>
      <c r="H32">
        <v>5</v>
      </c>
      <c r="I32">
        <v>10</v>
      </c>
      <c r="J32">
        <v>7</v>
      </c>
      <c r="K32">
        <v>1</v>
      </c>
      <c r="L32">
        <v>3</v>
      </c>
      <c r="M32">
        <v>3</v>
      </c>
      <c r="N32">
        <v>0</v>
      </c>
      <c r="O32">
        <v>0</v>
      </c>
      <c r="P32">
        <v>2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E32">
        <v>5</v>
      </c>
      <c r="AF32">
        <v>4</v>
      </c>
      <c r="AG32">
        <v>12</v>
      </c>
      <c r="AH32">
        <v>10</v>
      </c>
      <c r="AI32">
        <v>4</v>
      </c>
      <c r="AJ32">
        <v>8</v>
      </c>
      <c r="AK32">
        <v>2</v>
      </c>
      <c r="AL32">
        <v>0</v>
      </c>
      <c r="AM32">
        <v>4</v>
      </c>
      <c r="AN32">
        <v>2</v>
      </c>
      <c r="AO32">
        <v>1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B32" s="2">
        <f t="shared" si="3"/>
        <v>32</v>
      </c>
      <c r="BC32" s="2">
        <f t="shared" si="4"/>
        <v>52</v>
      </c>
      <c r="BE32">
        <v>32</v>
      </c>
      <c r="BF32">
        <v>52</v>
      </c>
      <c r="BG32">
        <f>BG31+1</f>
        <v>2006</v>
      </c>
      <c r="BH32">
        <f t="shared" ref="BH32:BH42" si="5">(BE32/(BE32+BF32))</f>
        <v>0.38095238095238093</v>
      </c>
    </row>
    <row r="33" spans="7:60" x14ac:dyDescent="0.3">
      <c r="G33">
        <v>2007</v>
      </c>
      <c r="H33">
        <v>1</v>
      </c>
      <c r="I33">
        <v>0</v>
      </c>
      <c r="J33">
        <v>1</v>
      </c>
      <c r="K33">
        <v>2</v>
      </c>
      <c r="L33">
        <v>0</v>
      </c>
      <c r="M33">
        <v>0</v>
      </c>
      <c r="N33">
        <v>0</v>
      </c>
      <c r="O33">
        <v>3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E33">
        <v>0</v>
      </c>
      <c r="AF33">
        <v>4</v>
      </c>
      <c r="AG33">
        <v>10</v>
      </c>
      <c r="AH33">
        <v>9</v>
      </c>
      <c r="AI33">
        <v>7</v>
      </c>
      <c r="AJ33">
        <v>2</v>
      </c>
      <c r="AK33">
        <v>2</v>
      </c>
      <c r="AL33">
        <v>2</v>
      </c>
      <c r="AM33">
        <v>5</v>
      </c>
      <c r="AN33">
        <v>1</v>
      </c>
      <c r="AO33">
        <v>5</v>
      </c>
      <c r="AP33">
        <v>0</v>
      </c>
      <c r="AQ33">
        <v>1</v>
      </c>
      <c r="AR33">
        <v>1</v>
      </c>
      <c r="AS33">
        <v>0</v>
      </c>
      <c r="AT33">
        <v>1</v>
      </c>
      <c r="AU33">
        <v>0</v>
      </c>
      <c r="AV33">
        <v>0</v>
      </c>
      <c r="AW33">
        <v>1</v>
      </c>
      <c r="AX33">
        <v>0</v>
      </c>
      <c r="AY33">
        <v>0</v>
      </c>
      <c r="AZ33">
        <v>0</v>
      </c>
      <c r="BB33" s="2">
        <f t="shared" si="3"/>
        <v>8</v>
      </c>
      <c r="BC33" s="2">
        <f t="shared" si="4"/>
        <v>51</v>
      </c>
      <c r="BE33">
        <v>8</v>
      </c>
      <c r="BF33">
        <v>51</v>
      </c>
      <c r="BG33">
        <f t="shared" ref="BG33:BG42" si="6">BG32+1</f>
        <v>2007</v>
      </c>
      <c r="BH33">
        <f t="shared" si="5"/>
        <v>0.13559322033898305</v>
      </c>
    </row>
    <row r="34" spans="7:60" x14ac:dyDescent="0.3">
      <c r="G34">
        <v>2008</v>
      </c>
      <c r="H34">
        <v>3</v>
      </c>
      <c r="I34">
        <v>2</v>
      </c>
      <c r="J34">
        <v>1</v>
      </c>
      <c r="K34">
        <v>6</v>
      </c>
      <c r="L34">
        <v>6</v>
      </c>
      <c r="M34">
        <v>5</v>
      </c>
      <c r="N34">
        <v>2</v>
      </c>
      <c r="O34">
        <v>5</v>
      </c>
      <c r="P34">
        <v>2</v>
      </c>
      <c r="Q34">
        <v>2</v>
      </c>
      <c r="R34">
        <v>2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E34">
        <v>13</v>
      </c>
      <c r="AF34">
        <v>4</v>
      </c>
      <c r="AG34">
        <v>12</v>
      </c>
      <c r="AH34">
        <v>7</v>
      </c>
      <c r="AI34">
        <v>11</v>
      </c>
      <c r="AJ34">
        <v>5</v>
      </c>
      <c r="AK34">
        <v>4</v>
      </c>
      <c r="AL34">
        <v>8</v>
      </c>
      <c r="AM34">
        <v>2</v>
      </c>
      <c r="AN34">
        <v>4</v>
      </c>
      <c r="AO34">
        <v>2</v>
      </c>
      <c r="AP34">
        <v>1</v>
      </c>
      <c r="AQ34">
        <v>1</v>
      </c>
      <c r="AR34">
        <v>0</v>
      </c>
      <c r="AS34">
        <v>1</v>
      </c>
      <c r="AT34">
        <v>2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B34" s="2">
        <f t="shared" si="3"/>
        <v>38</v>
      </c>
      <c r="BC34" s="2">
        <f t="shared" si="4"/>
        <v>77</v>
      </c>
      <c r="BE34">
        <v>38</v>
      </c>
      <c r="BF34">
        <v>77</v>
      </c>
      <c r="BG34">
        <f t="shared" si="6"/>
        <v>2008</v>
      </c>
      <c r="BH34">
        <f t="shared" si="5"/>
        <v>0.33043478260869563</v>
      </c>
    </row>
    <row r="35" spans="7:60" x14ac:dyDescent="0.3">
      <c r="G35">
        <v>2009</v>
      </c>
      <c r="H35">
        <v>2</v>
      </c>
      <c r="I35">
        <v>6</v>
      </c>
      <c r="J35">
        <v>2</v>
      </c>
      <c r="K35">
        <v>6</v>
      </c>
      <c r="L35">
        <v>5</v>
      </c>
      <c r="M35">
        <v>1</v>
      </c>
      <c r="N35">
        <v>0</v>
      </c>
      <c r="O35">
        <v>2</v>
      </c>
      <c r="P35">
        <v>4</v>
      </c>
      <c r="Q35">
        <v>0</v>
      </c>
      <c r="R35">
        <v>0</v>
      </c>
      <c r="S35">
        <v>3</v>
      </c>
      <c r="T35">
        <v>0</v>
      </c>
      <c r="U35">
        <v>0</v>
      </c>
      <c r="V35">
        <v>1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E35">
        <v>7</v>
      </c>
      <c r="AF35">
        <v>5</v>
      </c>
      <c r="AG35">
        <v>14</v>
      </c>
      <c r="AH35">
        <v>8</v>
      </c>
      <c r="AI35">
        <v>13</v>
      </c>
      <c r="AJ35">
        <v>6</v>
      </c>
      <c r="AK35">
        <v>5</v>
      </c>
      <c r="AL35">
        <v>11</v>
      </c>
      <c r="AM35">
        <v>2</v>
      </c>
      <c r="AN35">
        <v>2</v>
      </c>
      <c r="AO35">
        <v>5</v>
      </c>
      <c r="AP35">
        <v>0</v>
      </c>
      <c r="AQ35">
        <v>1</v>
      </c>
      <c r="AR35">
        <v>0</v>
      </c>
      <c r="AS35">
        <v>0</v>
      </c>
      <c r="AT35">
        <v>0</v>
      </c>
      <c r="AU35">
        <v>1</v>
      </c>
      <c r="AV35">
        <v>1</v>
      </c>
      <c r="AW35">
        <v>0</v>
      </c>
      <c r="AX35">
        <v>0</v>
      </c>
      <c r="AY35">
        <v>0</v>
      </c>
      <c r="AZ35">
        <v>0</v>
      </c>
      <c r="BB35" s="2">
        <f t="shared" si="3"/>
        <v>33</v>
      </c>
      <c r="BC35" s="2">
        <f t="shared" si="4"/>
        <v>81</v>
      </c>
      <c r="BE35">
        <v>33</v>
      </c>
      <c r="BF35">
        <v>81</v>
      </c>
      <c r="BG35">
        <f t="shared" si="6"/>
        <v>2009</v>
      </c>
      <c r="BH35">
        <f t="shared" si="5"/>
        <v>0.28947368421052633</v>
      </c>
    </row>
    <row r="36" spans="7:60" x14ac:dyDescent="0.3">
      <c r="G36">
        <v>2010</v>
      </c>
      <c r="H36">
        <v>8</v>
      </c>
      <c r="I36">
        <v>4</v>
      </c>
      <c r="J36">
        <v>8</v>
      </c>
      <c r="K36">
        <v>6</v>
      </c>
      <c r="L36">
        <v>2</v>
      </c>
      <c r="M36">
        <v>3</v>
      </c>
      <c r="N36">
        <v>2</v>
      </c>
      <c r="O36">
        <v>1</v>
      </c>
      <c r="P36">
        <v>2</v>
      </c>
      <c r="Q36">
        <v>0</v>
      </c>
      <c r="R36">
        <v>1</v>
      </c>
      <c r="S36">
        <v>1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E36">
        <v>3</v>
      </c>
      <c r="AF36">
        <v>16</v>
      </c>
      <c r="AG36">
        <v>19</v>
      </c>
      <c r="AH36">
        <v>8</v>
      </c>
      <c r="AI36">
        <v>8</v>
      </c>
      <c r="AJ36">
        <v>9</v>
      </c>
      <c r="AK36">
        <v>3</v>
      </c>
      <c r="AL36">
        <v>1</v>
      </c>
      <c r="AM36">
        <v>3</v>
      </c>
      <c r="AN36">
        <v>2</v>
      </c>
      <c r="AO36">
        <v>3</v>
      </c>
      <c r="AP36">
        <v>4</v>
      </c>
      <c r="AQ36">
        <v>0</v>
      </c>
      <c r="AR36">
        <v>0</v>
      </c>
      <c r="AS36">
        <v>1</v>
      </c>
      <c r="AT36">
        <v>0</v>
      </c>
      <c r="AU36">
        <v>1</v>
      </c>
      <c r="AV36">
        <v>0</v>
      </c>
      <c r="AW36">
        <v>0</v>
      </c>
      <c r="AX36">
        <v>1</v>
      </c>
      <c r="AY36">
        <v>0</v>
      </c>
      <c r="AZ36">
        <v>0</v>
      </c>
      <c r="BB36" s="2">
        <f t="shared" si="3"/>
        <v>40</v>
      </c>
      <c r="BC36" s="2">
        <f t="shared" si="4"/>
        <v>82</v>
      </c>
      <c r="BE36">
        <v>40</v>
      </c>
      <c r="BF36">
        <v>82</v>
      </c>
      <c r="BG36">
        <f t="shared" si="6"/>
        <v>2010</v>
      </c>
      <c r="BH36">
        <f t="shared" si="5"/>
        <v>0.32786885245901637</v>
      </c>
    </row>
    <row r="37" spans="7:60" x14ac:dyDescent="0.3">
      <c r="G37">
        <v>2011</v>
      </c>
      <c r="H37">
        <v>1</v>
      </c>
      <c r="I37">
        <v>1</v>
      </c>
      <c r="J37">
        <v>5</v>
      </c>
      <c r="K37">
        <v>1</v>
      </c>
      <c r="L37">
        <v>1</v>
      </c>
      <c r="M37">
        <v>0</v>
      </c>
      <c r="N37">
        <v>0</v>
      </c>
      <c r="O37">
        <v>1</v>
      </c>
      <c r="P37">
        <v>0</v>
      </c>
      <c r="Q37">
        <v>1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E37">
        <v>1</v>
      </c>
      <c r="AF37">
        <v>9</v>
      </c>
      <c r="AG37">
        <v>24</v>
      </c>
      <c r="AH37">
        <v>11</v>
      </c>
      <c r="AI37">
        <v>5</v>
      </c>
      <c r="AJ37">
        <v>3</v>
      </c>
      <c r="AK37">
        <v>0</v>
      </c>
      <c r="AL37">
        <v>3</v>
      </c>
      <c r="AM37">
        <v>3</v>
      </c>
      <c r="AN37">
        <v>3</v>
      </c>
      <c r="AO37">
        <v>2</v>
      </c>
      <c r="AP37">
        <v>2</v>
      </c>
      <c r="AQ37">
        <v>1</v>
      </c>
      <c r="AR37">
        <v>2</v>
      </c>
      <c r="AS37">
        <v>1</v>
      </c>
      <c r="AT37">
        <v>0</v>
      </c>
      <c r="AU37">
        <v>1</v>
      </c>
      <c r="AV37">
        <v>1</v>
      </c>
      <c r="AW37">
        <v>0</v>
      </c>
      <c r="AX37">
        <v>0</v>
      </c>
      <c r="AY37">
        <v>0</v>
      </c>
      <c r="AZ37">
        <v>0</v>
      </c>
      <c r="BB37" s="2">
        <f t="shared" si="3"/>
        <v>12</v>
      </c>
      <c r="BC37" s="2">
        <f t="shared" si="4"/>
        <v>72</v>
      </c>
      <c r="BE37">
        <v>12</v>
      </c>
      <c r="BF37">
        <v>72</v>
      </c>
      <c r="BG37">
        <f t="shared" si="6"/>
        <v>2011</v>
      </c>
      <c r="BH37">
        <f t="shared" si="5"/>
        <v>0.14285714285714285</v>
      </c>
    </row>
    <row r="38" spans="7:60" x14ac:dyDescent="0.3">
      <c r="G38">
        <v>2012</v>
      </c>
      <c r="H38">
        <v>4</v>
      </c>
      <c r="I38">
        <v>5</v>
      </c>
      <c r="J38">
        <v>15</v>
      </c>
      <c r="K38">
        <v>7</v>
      </c>
      <c r="L38">
        <v>6</v>
      </c>
      <c r="M38">
        <v>4</v>
      </c>
      <c r="N38">
        <v>1</v>
      </c>
      <c r="O38">
        <v>6</v>
      </c>
      <c r="P38">
        <v>5</v>
      </c>
      <c r="Q38">
        <v>3</v>
      </c>
      <c r="R38">
        <v>2</v>
      </c>
      <c r="S38">
        <v>0</v>
      </c>
      <c r="T38">
        <v>0</v>
      </c>
      <c r="U38">
        <v>1</v>
      </c>
      <c r="V38">
        <v>1</v>
      </c>
      <c r="W38">
        <v>2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E38">
        <v>9</v>
      </c>
      <c r="AF38">
        <v>15</v>
      </c>
      <c r="AG38">
        <v>24</v>
      </c>
      <c r="AH38">
        <v>17</v>
      </c>
      <c r="AI38">
        <v>6</v>
      </c>
      <c r="AJ38">
        <v>7</v>
      </c>
      <c r="AK38">
        <v>2</v>
      </c>
      <c r="AL38">
        <v>0</v>
      </c>
      <c r="AM38">
        <v>2</v>
      </c>
      <c r="AN38">
        <v>1</v>
      </c>
      <c r="AO38">
        <v>1</v>
      </c>
      <c r="AP38">
        <v>0</v>
      </c>
      <c r="AQ38">
        <v>1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B38" s="2">
        <f t="shared" si="3"/>
        <v>63</v>
      </c>
      <c r="BC38" s="2">
        <f t="shared" si="4"/>
        <v>85</v>
      </c>
      <c r="BE38">
        <v>63</v>
      </c>
      <c r="BF38">
        <v>85</v>
      </c>
      <c r="BG38">
        <f t="shared" si="6"/>
        <v>2012</v>
      </c>
      <c r="BH38">
        <f t="shared" si="5"/>
        <v>0.42567567567567566</v>
      </c>
    </row>
    <row r="39" spans="7:60" x14ac:dyDescent="0.3">
      <c r="G39">
        <v>2013</v>
      </c>
      <c r="H39">
        <v>1</v>
      </c>
      <c r="I39">
        <v>4</v>
      </c>
      <c r="J39">
        <v>3</v>
      </c>
      <c r="K39">
        <v>6</v>
      </c>
      <c r="L39">
        <v>0</v>
      </c>
      <c r="M39">
        <v>4</v>
      </c>
      <c r="N39">
        <v>5</v>
      </c>
      <c r="O39">
        <v>1</v>
      </c>
      <c r="P39">
        <v>0</v>
      </c>
      <c r="Q39">
        <v>2</v>
      </c>
      <c r="R39">
        <v>2</v>
      </c>
      <c r="S39">
        <v>0</v>
      </c>
      <c r="T39">
        <v>2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E39">
        <v>4</v>
      </c>
      <c r="AF39">
        <v>12</v>
      </c>
      <c r="AG39">
        <v>14</v>
      </c>
      <c r="AH39">
        <v>13</v>
      </c>
      <c r="AI39">
        <v>12</v>
      </c>
      <c r="AJ39">
        <v>10</v>
      </c>
      <c r="AK39">
        <v>6</v>
      </c>
      <c r="AL39">
        <v>4</v>
      </c>
      <c r="AM39">
        <v>4</v>
      </c>
      <c r="AN39">
        <v>2</v>
      </c>
      <c r="AO39">
        <v>4</v>
      </c>
      <c r="AP39">
        <v>0</v>
      </c>
      <c r="AQ39">
        <v>0</v>
      </c>
      <c r="AR39">
        <v>1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B39" s="2">
        <f t="shared" si="3"/>
        <v>31</v>
      </c>
      <c r="BC39" s="2">
        <f t="shared" si="4"/>
        <v>86</v>
      </c>
      <c r="BE39">
        <v>31</v>
      </c>
      <c r="BF39">
        <v>86</v>
      </c>
      <c r="BG39">
        <f t="shared" si="6"/>
        <v>2013</v>
      </c>
      <c r="BH39">
        <f t="shared" si="5"/>
        <v>0.26495726495726496</v>
      </c>
    </row>
    <row r="40" spans="7:60" x14ac:dyDescent="0.3">
      <c r="G40">
        <v>2014</v>
      </c>
      <c r="H40">
        <v>0</v>
      </c>
      <c r="I40">
        <v>5</v>
      </c>
      <c r="J40">
        <v>8</v>
      </c>
      <c r="K40">
        <v>4</v>
      </c>
      <c r="L40">
        <v>6</v>
      </c>
      <c r="M40">
        <v>5</v>
      </c>
      <c r="N40">
        <v>5</v>
      </c>
      <c r="O40">
        <v>1</v>
      </c>
      <c r="P40">
        <v>1</v>
      </c>
      <c r="Q40">
        <v>2</v>
      </c>
      <c r="R40">
        <v>1</v>
      </c>
      <c r="S40">
        <v>1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E40">
        <v>6</v>
      </c>
      <c r="AF40">
        <v>18</v>
      </c>
      <c r="AG40">
        <v>18</v>
      </c>
      <c r="AH40">
        <v>17</v>
      </c>
      <c r="AI40">
        <v>10</v>
      </c>
      <c r="AJ40">
        <v>13</v>
      </c>
      <c r="AK40">
        <v>5</v>
      </c>
      <c r="AL40">
        <v>5</v>
      </c>
      <c r="AM40">
        <v>5</v>
      </c>
      <c r="AN40">
        <v>3</v>
      </c>
      <c r="AO40">
        <v>0</v>
      </c>
      <c r="AP40">
        <v>0</v>
      </c>
      <c r="AQ40">
        <v>1</v>
      </c>
      <c r="AR40">
        <v>0</v>
      </c>
      <c r="AS40">
        <v>0</v>
      </c>
      <c r="AT40">
        <v>1</v>
      </c>
      <c r="AU40">
        <v>1</v>
      </c>
      <c r="AV40">
        <v>0</v>
      </c>
      <c r="AW40">
        <v>0</v>
      </c>
      <c r="AX40">
        <v>0</v>
      </c>
      <c r="AY40">
        <v>0</v>
      </c>
      <c r="AZ40">
        <v>0</v>
      </c>
      <c r="BB40" s="2">
        <f t="shared" si="3"/>
        <v>41</v>
      </c>
      <c r="BC40" s="2">
        <f t="shared" si="4"/>
        <v>103</v>
      </c>
      <c r="BE40">
        <v>41</v>
      </c>
      <c r="BF40">
        <v>103</v>
      </c>
      <c r="BG40">
        <f t="shared" si="6"/>
        <v>2014</v>
      </c>
      <c r="BH40">
        <f t="shared" si="5"/>
        <v>0.28472222222222221</v>
      </c>
    </row>
    <row r="41" spans="7:60" x14ac:dyDescent="0.3">
      <c r="G41">
        <v>2015</v>
      </c>
      <c r="H41">
        <v>0</v>
      </c>
      <c r="I41">
        <v>10</v>
      </c>
      <c r="J41">
        <v>14</v>
      </c>
      <c r="K41">
        <v>14</v>
      </c>
      <c r="L41">
        <v>5</v>
      </c>
      <c r="M41">
        <v>2</v>
      </c>
      <c r="N41">
        <v>1</v>
      </c>
      <c r="O41">
        <v>0</v>
      </c>
      <c r="P41">
        <v>3</v>
      </c>
      <c r="Q41">
        <v>1</v>
      </c>
      <c r="R41">
        <v>2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E41">
        <v>7</v>
      </c>
      <c r="AF41">
        <v>16</v>
      </c>
      <c r="AG41">
        <v>21</v>
      </c>
      <c r="AH41">
        <v>27</v>
      </c>
      <c r="AI41">
        <v>11</v>
      </c>
      <c r="AJ41">
        <v>4</v>
      </c>
      <c r="AK41">
        <v>2</v>
      </c>
      <c r="AL41">
        <v>1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0</v>
      </c>
      <c r="AS41">
        <v>0</v>
      </c>
      <c r="AT41">
        <v>2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B41" s="2">
        <f t="shared" si="3"/>
        <v>52</v>
      </c>
      <c r="BC41" s="2">
        <f t="shared" si="4"/>
        <v>92</v>
      </c>
      <c r="BE41">
        <v>52</v>
      </c>
      <c r="BF41">
        <v>92</v>
      </c>
      <c r="BG41">
        <f t="shared" si="6"/>
        <v>2015</v>
      </c>
      <c r="BH41">
        <f t="shared" si="5"/>
        <v>0.3611111111111111</v>
      </c>
    </row>
    <row r="42" spans="7:60" x14ac:dyDescent="0.3">
      <c r="G42">
        <v>2016</v>
      </c>
      <c r="H42">
        <v>2</v>
      </c>
      <c r="I42">
        <v>7</v>
      </c>
      <c r="J42">
        <v>13</v>
      </c>
      <c r="K42">
        <v>9</v>
      </c>
      <c r="L42">
        <v>3</v>
      </c>
      <c r="M42">
        <v>2</v>
      </c>
      <c r="N42">
        <v>6</v>
      </c>
      <c r="O42">
        <v>0</v>
      </c>
      <c r="P42">
        <v>0</v>
      </c>
      <c r="Q42">
        <v>1</v>
      </c>
      <c r="R42">
        <v>4</v>
      </c>
      <c r="S42">
        <v>0</v>
      </c>
      <c r="T42">
        <v>3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E42">
        <v>2</v>
      </c>
      <c r="AF42">
        <v>12</v>
      </c>
      <c r="AG42">
        <v>19</v>
      </c>
      <c r="AH42">
        <v>15</v>
      </c>
      <c r="AI42">
        <v>10</v>
      </c>
      <c r="AJ42">
        <v>7</v>
      </c>
      <c r="AK42">
        <v>6</v>
      </c>
      <c r="AL42">
        <v>3</v>
      </c>
      <c r="AM42">
        <v>1</v>
      </c>
      <c r="AN42">
        <v>1</v>
      </c>
      <c r="AO42">
        <v>1</v>
      </c>
      <c r="AP42">
        <v>0</v>
      </c>
      <c r="AQ42">
        <v>2</v>
      </c>
      <c r="AR42">
        <v>2</v>
      </c>
      <c r="AS42">
        <v>0</v>
      </c>
      <c r="AT42">
        <v>1</v>
      </c>
      <c r="AU42">
        <v>0</v>
      </c>
      <c r="AV42">
        <v>1</v>
      </c>
      <c r="AW42">
        <v>0</v>
      </c>
      <c r="AX42">
        <v>0</v>
      </c>
      <c r="AY42">
        <v>1</v>
      </c>
      <c r="AZ42">
        <v>0</v>
      </c>
      <c r="BB42" s="2">
        <f t="shared" si="3"/>
        <v>52</v>
      </c>
      <c r="BC42" s="2">
        <f t="shared" si="4"/>
        <v>84</v>
      </c>
      <c r="BE42">
        <v>52</v>
      </c>
      <c r="BF42">
        <v>84</v>
      </c>
      <c r="BG42">
        <f t="shared" si="6"/>
        <v>2016</v>
      </c>
      <c r="BH42">
        <f t="shared" si="5"/>
        <v>0.38235294117647056</v>
      </c>
    </row>
    <row r="43" spans="7:60" x14ac:dyDescent="0.3">
      <c r="G43">
        <v>2017</v>
      </c>
      <c r="H43">
        <v>1.0226055919095818</v>
      </c>
      <c r="I43">
        <v>5.7626412849494457</v>
      </c>
      <c r="J43">
        <v>10.151695419393233</v>
      </c>
      <c r="K43">
        <v>7.8697204045211251</v>
      </c>
      <c r="L43">
        <v>4.1219512195121979</v>
      </c>
      <c r="M43">
        <v>3.7174301011302813</v>
      </c>
      <c r="N43">
        <v>3.2212968471148136</v>
      </c>
      <c r="O43">
        <v>1.3129089827483651</v>
      </c>
      <c r="P43">
        <v>1.4045211183819164</v>
      </c>
      <c r="Q43">
        <v>1.7251635930993461</v>
      </c>
      <c r="R43">
        <v>1.8167757287328974</v>
      </c>
      <c r="S43">
        <v>0.54193932183224336</v>
      </c>
      <c r="T43">
        <v>1.4045211183819164</v>
      </c>
      <c r="U43">
        <v>-0.27483640690065397</v>
      </c>
      <c r="V43">
        <v>-4.580606781677566E-2</v>
      </c>
      <c r="W43">
        <v>-9.161213563355132E-2</v>
      </c>
      <c r="X43">
        <v>0.81677572873289739</v>
      </c>
      <c r="Y43">
        <v>-0.13741820345032699</v>
      </c>
      <c r="Z43">
        <v>0</v>
      </c>
      <c r="AA43">
        <v>0</v>
      </c>
      <c r="AB43">
        <v>-4.580606781677566E-2</v>
      </c>
      <c r="AC43">
        <v>-4.580606781677566E-2</v>
      </c>
      <c r="AE43">
        <v>5.5568114217727542</v>
      </c>
      <c r="AF43">
        <v>14.365258774538967</v>
      </c>
      <c r="AG43">
        <v>19.502676977989296</v>
      </c>
      <c r="AH43">
        <v>17.350386674598454</v>
      </c>
      <c r="AI43">
        <v>9.8393813206424756</v>
      </c>
      <c r="AJ43">
        <v>7.9006543723973826</v>
      </c>
      <c r="AK43">
        <v>4.5800118976799524</v>
      </c>
      <c r="AL43">
        <v>2.9464604402141585</v>
      </c>
      <c r="AM43">
        <v>2.5419393218322428</v>
      </c>
      <c r="AN43">
        <v>1.5419393218322428</v>
      </c>
      <c r="AO43">
        <v>1.6793575252825699</v>
      </c>
      <c r="AP43">
        <v>0.5419393218322428</v>
      </c>
      <c r="AQ43">
        <v>0.81677572873289706</v>
      </c>
      <c r="AR43">
        <v>0.81677572873289706</v>
      </c>
      <c r="AS43">
        <v>-9.1612135633551459E-2</v>
      </c>
      <c r="AT43">
        <v>1</v>
      </c>
      <c r="AU43">
        <v>0</v>
      </c>
      <c r="AV43">
        <v>-9.1612135633551459E-2</v>
      </c>
      <c r="AW43">
        <v>0</v>
      </c>
      <c r="AX43">
        <v>0</v>
      </c>
      <c r="AY43">
        <v>0</v>
      </c>
      <c r="AZ43">
        <v>-4.5806067816775729E-2</v>
      </c>
      <c r="BB43" s="2">
        <f t="shared" si="3"/>
        <v>44.248661511005409</v>
      </c>
      <c r="BC43" s="2">
        <f t="shared" si="4"/>
        <v>90.751338488994648</v>
      </c>
    </row>
    <row r="44" spans="7:60" x14ac:dyDescent="0.3">
      <c r="BB44" s="2">
        <f>SUM(BB4:BB43)</f>
        <v>1272.2486615110054</v>
      </c>
      <c r="BC44" s="2">
        <f>SUM(BC4:BC43)</f>
        <v>2225.7513384889949</v>
      </c>
      <c r="BD44">
        <f>BB44/(BB44+BC44)</f>
        <v>0.36370745040337488</v>
      </c>
      <c r="BE44">
        <f>SUM(BE31:BE43)</f>
        <v>419</v>
      </c>
      <c r="BF44">
        <f>SUM(BF31:BF43)</f>
        <v>899</v>
      </c>
      <c r="BG44">
        <f>BE44/(BE44+BF44)</f>
        <v>0.31790591805766311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workbookViewId="0">
      <selection activeCell="P4" sqref="P4"/>
    </sheetView>
  </sheetViews>
  <sheetFormatPr defaultRowHeight="15.05" x14ac:dyDescent="0.3"/>
  <sheetData>
    <row r="1" spans="1:16" x14ac:dyDescent="0.3">
      <c r="A1" t="s">
        <v>80</v>
      </c>
      <c r="B1" t="s">
        <v>81</v>
      </c>
      <c r="C1" t="s">
        <v>82</v>
      </c>
      <c r="D1" t="s">
        <v>104</v>
      </c>
      <c r="E1" t="s">
        <v>105</v>
      </c>
      <c r="F1" t="s">
        <v>106</v>
      </c>
    </row>
    <row r="2" spans="1:16" x14ac:dyDescent="0.3">
      <c r="A2" t="s">
        <v>99</v>
      </c>
      <c r="B2">
        <v>55.5</v>
      </c>
      <c r="C2">
        <v>64.5</v>
      </c>
    </row>
    <row r="3" spans="1:16" x14ac:dyDescent="0.3">
      <c r="A3" t="s">
        <v>98</v>
      </c>
      <c r="B3">
        <v>0</v>
      </c>
      <c r="C3">
        <v>1</v>
      </c>
      <c r="L3">
        <v>100</v>
      </c>
      <c r="M3">
        <v>150</v>
      </c>
      <c r="N3">
        <v>110</v>
      </c>
      <c r="O3">
        <v>0.2</v>
      </c>
      <c r="P3">
        <v>0.4</v>
      </c>
    </row>
    <row r="4" spans="1:16" x14ac:dyDescent="0.3">
      <c r="A4" t="s">
        <v>83</v>
      </c>
      <c r="B4">
        <v>1.87</v>
      </c>
      <c r="C4">
        <v>1.95</v>
      </c>
      <c r="N4">
        <v>120</v>
      </c>
    </row>
    <row r="5" spans="1:16" x14ac:dyDescent="0.3">
      <c r="A5" t="s">
        <v>85</v>
      </c>
      <c r="B5">
        <v>1.65</v>
      </c>
      <c r="C5">
        <v>2</v>
      </c>
    </row>
    <row r="6" spans="1:16" x14ac:dyDescent="0.3">
      <c r="A6" t="s">
        <v>95</v>
      </c>
      <c r="B6">
        <v>0.45</v>
      </c>
      <c r="C6">
        <v>0.55000000000000004</v>
      </c>
    </row>
    <row r="7" spans="1:16" x14ac:dyDescent="0.3">
      <c r="A7" t="s">
        <v>88</v>
      </c>
      <c r="B7">
        <v>0.86</v>
      </c>
      <c r="C7">
        <v>0.89</v>
      </c>
    </row>
    <row r="8" spans="1:16" x14ac:dyDescent="0.3">
      <c r="A8" t="s">
        <v>89</v>
      </c>
      <c r="B8">
        <v>0.75</v>
      </c>
      <c r="C8">
        <v>0.88</v>
      </c>
    </row>
    <row r="9" spans="1:16" x14ac:dyDescent="0.3">
      <c r="A9" t="s">
        <v>90</v>
      </c>
      <c r="B9">
        <v>0.9</v>
      </c>
      <c r="C9">
        <v>0.96</v>
      </c>
    </row>
    <row r="10" spans="1:16" x14ac:dyDescent="0.3">
      <c r="A10" t="s">
        <v>91</v>
      </c>
      <c r="B10">
        <v>0.91</v>
      </c>
      <c r="C10">
        <v>0.95</v>
      </c>
    </row>
    <row r="11" spans="1:16" x14ac:dyDescent="0.3">
      <c r="A11" t="s">
        <v>92</v>
      </c>
      <c r="B11">
        <v>0.82</v>
      </c>
      <c r="C11">
        <v>0.96</v>
      </c>
    </row>
    <row r="12" spans="1:16" x14ac:dyDescent="0.3">
      <c r="A12" t="s">
        <v>93</v>
      </c>
      <c r="B12">
        <v>0.76</v>
      </c>
      <c r="C12">
        <v>0.87</v>
      </c>
    </row>
    <row r="13" spans="1:16" x14ac:dyDescent="0.3">
      <c r="A13" t="s">
        <v>94</v>
      </c>
      <c r="B13">
        <v>0.85</v>
      </c>
      <c r="C13">
        <v>0.92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workbookViewId="0">
      <selection activeCell="A25" sqref="A25:H28"/>
    </sheetView>
  </sheetViews>
  <sheetFormatPr defaultRowHeight="15.05" x14ac:dyDescent="0.3"/>
  <sheetData>
    <row r="1" spans="1:15" x14ac:dyDescent="0.3">
      <c r="A1" t="s">
        <v>54</v>
      </c>
      <c r="I1" t="s">
        <v>55</v>
      </c>
      <c r="K1" t="s">
        <v>56</v>
      </c>
      <c r="L1" t="s">
        <v>53</v>
      </c>
    </row>
    <row r="2" spans="1:15" x14ac:dyDescent="0.3">
      <c r="A2" t="s">
        <v>49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65</v>
      </c>
    </row>
    <row r="3" spans="1:15" x14ac:dyDescent="0.3"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65</v>
      </c>
      <c r="I3">
        <v>1998</v>
      </c>
      <c r="J3">
        <v>390.6386558914669</v>
      </c>
      <c r="K3">
        <v>391.0843488070268</v>
      </c>
      <c r="L3">
        <v>391.61127225825629</v>
      </c>
      <c r="M3">
        <v>390.93149741225972</v>
      </c>
      <c r="N3">
        <v>390.78017882400138</v>
      </c>
    </row>
    <row r="4" spans="1:15" x14ac:dyDescent="0.3">
      <c r="A4">
        <v>1998</v>
      </c>
      <c r="B4">
        <v>478.96798575529311</v>
      </c>
      <c r="C4">
        <v>480.49091101682023</v>
      </c>
      <c r="D4">
        <v>481.07974899973357</v>
      </c>
      <c r="E4">
        <v>479.02948246050875</v>
      </c>
      <c r="F4">
        <v>478.99938270277931</v>
      </c>
      <c r="I4">
        <v>1999</v>
      </c>
      <c r="J4">
        <v>407.05464900986135</v>
      </c>
      <c r="K4">
        <v>407.70413759818302</v>
      </c>
      <c r="L4">
        <v>408.44723133898606</v>
      </c>
      <c r="M4">
        <v>407.54003291717265</v>
      </c>
      <c r="N4">
        <v>407.30184686322974</v>
      </c>
    </row>
    <row r="5" spans="1:15" x14ac:dyDescent="0.3">
      <c r="A5">
        <v>1999</v>
      </c>
      <c r="B5">
        <v>483.2855713563867</v>
      </c>
      <c r="C5">
        <v>485.52198631544485</v>
      </c>
      <c r="D5">
        <v>486.38823303518706</v>
      </c>
      <c r="E5">
        <v>483.40900271395128</v>
      </c>
      <c r="F5">
        <v>483.38726577162248</v>
      </c>
      <c r="I5">
        <v>2000</v>
      </c>
      <c r="J5">
        <v>424.98314682884097</v>
      </c>
      <c r="K5">
        <v>425.8473260928784</v>
      </c>
      <c r="L5">
        <v>426.86419406684035</v>
      </c>
      <c r="M5">
        <v>425.73460620061053</v>
      </c>
      <c r="N5">
        <v>425.37839889563003</v>
      </c>
    </row>
    <row r="6" spans="1:15" x14ac:dyDescent="0.3">
      <c r="A6">
        <v>2000</v>
      </c>
      <c r="B6">
        <v>507.80948065680485</v>
      </c>
      <c r="C6">
        <v>510.62987225742171</v>
      </c>
      <c r="D6">
        <v>511.72437836672037</v>
      </c>
      <c r="E6">
        <v>508.01088291521052</v>
      </c>
      <c r="F6">
        <v>508.01447314935803</v>
      </c>
      <c r="I6">
        <v>2001</v>
      </c>
      <c r="J6">
        <v>440.68854512744451</v>
      </c>
      <c r="K6">
        <v>442.02841254763359</v>
      </c>
      <c r="L6">
        <v>443.52961940783581</v>
      </c>
      <c r="M6">
        <v>441.83396580293953</v>
      </c>
      <c r="N6">
        <v>441.29721495046613</v>
      </c>
    </row>
    <row r="7" spans="1:15" x14ac:dyDescent="0.3">
      <c r="A7">
        <v>2001</v>
      </c>
      <c r="B7">
        <v>506.07587147811506</v>
      </c>
      <c r="C7">
        <v>510.47015233252347</v>
      </c>
      <c r="D7">
        <v>512.1757340235647</v>
      </c>
      <c r="E7">
        <v>506.3992035202354</v>
      </c>
      <c r="F7">
        <v>506.41122375001339</v>
      </c>
      <c r="I7">
        <v>2002</v>
      </c>
      <c r="J7">
        <v>475.97105350049173</v>
      </c>
      <c r="K7">
        <v>478.00244159842026</v>
      </c>
      <c r="L7">
        <v>480.3298746064757</v>
      </c>
      <c r="M7">
        <v>477.75982120120483</v>
      </c>
      <c r="N7">
        <v>476.92557571361215</v>
      </c>
    </row>
    <row r="8" spans="1:15" x14ac:dyDescent="0.3">
      <c r="A8">
        <v>2002</v>
      </c>
      <c r="B8">
        <v>545.06869463519956</v>
      </c>
      <c r="C8">
        <v>551.50615002930556</v>
      </c>
      <c r="D8">
        <v>554.00589878453684</v>
      </c>
      <c r="E8">
        <v>545.57051423176279</v>
      </c>
      <c r="F8">
        <v>545.60716405908647</v>
      </c>
      <c r="I8">
        <v>2003</v>
      </c>
      <c r="J8">
        <v>466.80367585093325</v>
      </c>
      <c r="K8">
        <v>469.55319282559151</v>
      </c>
      <c r="L8">
        <v>472.72368350270392</v>
      </c>
      <c r="M8">
        <v>469.40845197554751</v>
      </c>
      <c r="N8">
        <v>468.21316317092442</v>
      </c>
    </row>
    <row r="9" spans="1:15" x14ac:dyDescent="0.3">
      <c r="A9">
        <v>2003</v>
      </c>
      <c r="B9">
        <v>530.0858099325186</v>
      </c>
      <c r="C9">
        <v>538.56878309385809</v>
      </c>
      <c r="D9">
        <v>541.86605559671113</v>
      </c>
      <c r="E9">
        <v>530.82251583950347</v>
      </c>
      <c r="F9">
        <v>530.92188573544877</v>
      </c>
      <c r="I9">
        <v>2004</v>
      </c>
      <c r="J9">
        <v>485.00845521180798</v>
      </c>
      <c r="K9">
        <v>488.61508886618452</v>
      </c>
      <c r="L9">
        <v>492.80786465167478</v>
      </c>
      <c r="M9">
        <v>488.67654429761848</v>
      </c>
      <c r="N9">
        <v>487.01629305638204</v>
      </c>
    </row>
    <row r="10" spans="1:15" x14ac:dyDescent="0.3">
      <c r="A10">
        <v>2004</v>
      </c>
      <c r="B10">
        <v>555.7523579035867</v>
      </c>
      <c r="C10">
        <v>566.44763909844937</v>
      </c>
      <c r="D10">
        <v>570.60918092214001</v>
      </c>
      <c r="E10">
        <v>556.78511477284167</v>
      </c>
      <c r="F10">
        <v>556.98074164587808</v>
      </c>
      <c r="I10">
        <v>2005</v>
      </c>
      <c r="J10">
        <v>512.35241626082814</v>
      </c>
      <c r="K10">
        <v>517.23114107637298</v>
      </c>
      <c r="L10">
        <v>522.87168334077012</v>
      </c>
      <c r="M10">
        <v>517.45727180945346</v>
      </c>
      <c r="N10">
        <v>515.16313025407248</v>
      </c>
    </row>
    <row r="11" spans="1:15" x14ac:dyDescent="0.3">
      <c r="A11">
        <v>2005</v>
      </c>
      <c r="B11">
        <v>575.70569300611203</v>
      </c>
      <c r="C11">
        <v>589.72394508456875</v>
      </c>
      <c r="D11">
        <v>595.18102034605681</v>
      </c>
      <c r="E11">
        <v>577.12684767111773</v>
      </c>
      <c r="F11">
        <v>577.4288800516191</v>
      </c>
      <c r="I11">
        <v>2006</v>
      </c>
      <c r="J11">
        <v>522.21092855244547</v>
      </c>
      <c r="K11">
        <v>528.77042275237284</v>
      </c>
      <c r="L11">
        <v>535.99680584291843</v>
      </c>
      <c r="M11">
        <v>529.04234684779965</v>
      </c>
      <c r="N11">
        <v>526.00680859483612</v>
      </c>
    </row>
    <row r="12" spans="1:15" x14ac:dyDescent="0.3">
      <c r="A12">
        <v>2006</v>
      </c>
      <c r="B12">
        <v>579.47294234318736</v>
      </c>
      <c r="C12">
        <v>598.47954062000019</v>
      </c>
      <c r="D12">
        <v>605.87892358079148</v>
      </c>
      <c r="E12">
        <v>581.42103403497913</v>
      </c>
      <c r="F12">
        <v>581.84477116460891</v>
      </c>
      <c r="I12">
        <v>2007</v>
      </c>
      <c r="J12">
        <v>503.68436701741632</v>
      </c>
      <c r="K12">
        <v>512.61412871610059</v>
      </c>
      <c r="L12">
        <v>522.09951244441959</v>
      </c>
      <c r="M12">
        <v>512.79329718509939</v>
      </c>
      <c r="N12">
        <v>508.77913403198164</v>
      </c>
    </row>
    <row r="13" spans="1:15" x14ac:dyDescent="0.3">
      <c r="A13">
        <v>2007</v>
      </c>
      <c r="B13">
        <v>537.5466504194809</v>
      </c>
      <c r="C13">
        <v>563.18740249448729</v>
      </c>
      <c r="D13">
        <v>573.1703383162037</v>
      </c>
      <c r="E13">
        <v>540.20556516261422</v>
      </c>
      <c r="F13">
        <v>540.79795174317417</v>
      </c>
      <c r="I13">
        <v>2008</v>
      </c>
      <c r="J13">
        <v>523.47317006258629</v>
      </c>
      <c r="K13">
        <v>535.09056768459197</v>
      </c>
      <c r="L13">
        <v>547.2801264805554</v>
      </c>
      <c r="M13">
        <v>535.47829173507694</v>
      </c>
      <c r="N13">
        <v>530.24430647338784</v>
      </c>
    </row>
    <row r="14" spans="1:15" x14ac:dyDescent="0.3">
      <c r="A14">
        <v>2008</v>
      </c>
      <c r="B14">
        <v>524.8582379554291</v>
      </c>
      <c r="C14">
        <v>557.3440491625729</v>
      </c>
      <c r="D14">
        <v>569.99973400969009</v>
      </c>
      <c r="E14">
        <v>528.41696891915751</v>
      </c>
      <c r="F14">
        <v>529.29601847804304</v>
      </c>
      <c r="I14">
        <v>2009</v>
      </c>
      <c r="J14">
        <v>536.20297804840527</v>
      </c>
      <c r="K14">
        <v>550.99191311012203</v>
      </c>
      <c r="L14">
        <v>566.49042242971632</v>
      </c>
      <c r="M14">
        <v>551.87750823920169</v>
      </c>
      <c r="N14">
        <v>545.1118327397005</v>
      </c>
    </row>
    <row r="15" spans="1:15" x14ac:dyDescent="0.3">
      <c r="A15">
        <v>2009</v>
      </c>
      <c r="B15">
        <v>529.36835791572901</v>
      </c>
      <c r="C15">
        <v>569.30921050315351</v>
      </c>
      <c r="D15">
        <v>584.88086795058837</v>
      </c>
      <c r="E15">
        <v>534.03316296838773</v>
      </c>
      <c r="F15">
        <v>535.30968323632828</v>
      </c>
      <c r="I15">
        <v>2010</v>
      </c>
      <c r="J15">
        <v>563.10466371106691</v>
      </c>
      <c r="K15">
        <v>581.60107422718863</v>
      </c>
      <c r="L15">
        <v>600.97035171361722</v>
      </c>
      <c r="M15">
        <v>583.31112188088025</v>
      </c>
      <c r="N15">
        <v>574.67412110248836</v>
      </c>
    </row>
    <row r="16" spans="1:15" x14ac:dyDescent="0.3">
      <c r="A16">
        <v>2010</v>
      </c>
      <c r="B16">
        <v>571.52686970730576</v>
      </c>
      <c r="C16">
        <v>619.8891776724364</v>
      </c>
      <c r="D16">
        <v>638.75812502315557</v>
      </c>
      <c r="E16">
        <v>577.53103741700249</v>
      </c>
      <c r="F16">
        <v>579.31727084137185</v>
      </c>
      <c r="I16">
        <v>2011</v>
      </c>
      <c r="J16">
        <v>546.16356205134139</v>
      </c>
      <c r="K16">
        <v>569.37614590452858</v>
      </c>
      <c r="L16">
        <v>593.70842949614951</v>
      </c>
      <c r="M16">
        <v>572.08871955221468</v>
      </c>
      <c r="N16">
        <v>561.08307396462044</v>
      </c>
    </row>
    <row r="17" spans="1:16" x14ac:dyDescent="0.3">
      <c r="A17">
        <v>2011</v>
      </c>
      <c r="B17">
        <v>536.95951463883682</v>
      </c>
      <c r="C17">
        <v>595.57129010838628</v>
      </c>
      <c r="D17">
        <v>618.452415964436</v>
      </c>
      <c r="E17">
        <v>544.58736904154989</v>
      </c>
      <c r="F17">
        <v>546.98945033284838</v>
      </c>
      <c r="I17">
        <v>2012</v>
      </c>
      <c r="J17">
        <v>592.84577124137149</v>
      </c>
      <c r="K17">
        <v>622.02586709787795</v>
      </c>
      <c r="L17">
        <v>652.82560972690703</v>
      </c>
      <c r="M17">
        <v>626.08290040792281</v>
      </c>
      <c r="N17">
        <v>612.03215430158548</v>
      </c>
    </row>
    <row r="18" spans="1:16" x14ac:dyDescent="0.3">
      <c r="A18">
        <v>2012</v>
      </c>
      <c r="B18">
        <v>574.65877804328011</v>
      </c>
      <c r="C18">
        <v>645.47586682091878</v>
      </c>
      <c r="D18">
        <v>673.135444114027</v>
      </c>
      <c r="E18">
        <v>584.24877053427247</v>
      </c>
      <c r="F18">
        <v>587.4034220247537</v>
      </c>
      <c r="I18">
        <v>2013</v>
      </c>
      <c r="J18">
        <v>575.97522822274902</v>
      </c>
      <c r="K18">
        <v>612.28173005615122</v>
      </c>
      <c r="L18">
        <v>650.99998878833446</v>
      </c>
      <c r="M18">
        <v>618.4110596327946</v>
      </c>
      <c r="N18">
        <v>600.53586643413576</v>
      </c>
    </row>
    <row r="19" spans="1:16" x14ac:dyDescent="0.3">
      <c r="A19">
        <v>2013</v>
      </c>
      <c r="B19">
        <v>539.35799512207313</v>
      </c>
      <c r="C19">
        <v>624.00793929007148</v>
      </c>
      <c r="D19">
        <v>657.08761270192213</v>
      </c>
      <c r="E19">
        <v>551.29346694675166</v>
      </c>
      <c r="F19">
        <v>555.38321890689144</v>
      </c>
      <c r="I19">
        <v>2014</v>
      </c>
      <c r="J19">
        <v>596.9452844789306</v>
      </c>
      <c r="K19">
        <v>642.871459082912</v>
      </c>
      <c r="L19">
        <v>692.32311826284001</v>
      </c>
      <c r="M19">
        <v>651.29591781336433</v>
      </c>
      <c r="N19">
        <v>628.40589462285016</v>
      </c>
    </row>
    <row r="20" spans="1:16" x14ac:dyDescent="0.3">
      <c r="A20">
        <v>2014</v>
      </c>
      <c r="B20">
        <v>554.60856676613969</v>
      </c>
      <c r="C20">
        <v>657.07875072395109</v>
      </c>
      <c r="D20">
        <v>697.13281945888582</v>
      </c>
      <c r="E20">
        <v>569.38432706692811</v>
      </c>
      <c r="F20">
        <v>574.55588199690271</v>
      </c>
      <c r="I20">
        <v>2015</v>
      </c>
      <c r="J20">
        <v>566.0216376864372</v>
      </c>
      <c r="K20">
        <v>626.38933103561976</v>
      </c>
      <c r="L20">
        <v>690.18772504249455</v>
      </c>
      <c r="M20">
        <v>635.57206033044474</v>
      </c>
      <c r="N20">
        <v>606.24539266098157</v>
      </c>
    </row>
    <row r="21" spans="1:16" x14ac:dyDescent="0.3">
      <c r="A21">
        <v>2015</v>
      </c>
      <c r="B21">
        <v>494.55625544523889</v>
      </c>
      <c r="C21">
        <v>625.01521510018472</v>
      </c>
      <c r="D21">
        <v>675.98893294644586</v>
      </c>
      <c r="E21">
        <v>512.95086341515662</v>
      </c>
      <c r="F21">
        <v>519.25174860793061</v>
      </c>
      <c r="I21">
        <v>2016</v>
      </c>
      <c r="J21">
        <v>553.60656521553619</v>
      </c>
      <c r="K21">
        <v>634.7518494889697</v>
      </c>
      <c r="L21">
        <v>716.11023730196723</v>
      </c>
      <c r="M21">
        <v>641.70913802766961</v>
      </c>
      <c r="N21">
        <v>604.64765074097477</v>
      </c>
    </row>
    <row r="22" spans="1:16" x14ac:dyDescent="0.3">
      <c r="A22">
        <v>2016</v>
      </c>
      <c r="B22">
        <v>478.95384595932887</v>
      </c>
      <c r="C22">
        <v>651.91325750315252</v>
      </c>
      <c r="D22">
        <v>719.44114703140156</v>
      </c>
      <c r="E22">
        <v>502.1480018967481</v>
      </c>
      <c r="F22">
        <v>509.69353681577041</v>
      </c>
      <c r="I22">
        <v>2017</v>
      </c>
      <c r="J22">
        <v>575.38987206136778</v>
      </c>
      <c r="K22">
        <v>681.23821776792465</v>
      </c>
      <c r="L22">
        <v>781.29617045922009</v>
      </c>
      <c r="M22">
        <v>685.03765624187849</v>
      </c>
      <c r="N22">
        <v>639.38614644364668</v>
      </c>
    </row>
    <row r="23" spans="1:16" x14ac:dyDescent="0.3">
      <c r="A23">
        <v>2017</v>
      </c>
      <c r="B23">
        <v>528.75291150731937</v>
      </c>
      <c r="C23">
        <v>751.58251525005846</v>
      </c>
      <c r="D23">
        <v>838.55955307843738</v>
      </c>
      <c r="E23">
        <v>558.12652755907686</v>
      </c>
      <c r="F23">
        <v>567.50365731087129</v>
      </c>
      <c r="I23">
        <v>2018</v>
      </c>
      <c r="J23">
        <v>582.95541642127876</v>
      </c>
      <c r="K23">
        <v>709.05827655106714</v>
      </c>
      <c r="L23">
        <v>816.97957734005774</v>
      </c>
      <c r="M23">
        <v>711.48640771329792</v>
      </c>
      <c r="N23">
        <v>659.53325001665962</v>
      </c>
    </row>
    <row r="24" spans="1:16" x14ac:dyDescent="0.3">
      <c r="A24">
        <v>2018</v>
      </c>
      <c r="B24">
        <v>546.1601686820062</v>
      </c>
      <c r="C24">
        <v>815.52646400412516</v>
      </c>
      <c r="D24">
        <v>920.71015676004902</v>
      </c>
      <c r="E24">
        <v>582.60109014624879</v>
      </c>
      <c r="F24">
        <v>594.5688100668059</v>
      </c>
      <c r="I24">
        <v>2008</v>
      </c>
      <c r="O24">
        <v>512.21981424148612</v>
      </c>
    </row>
    <row r="25" spans="1:16" x14ac:dyDescent="0.3">
      <c r="A25">
        <v>2008</v>
      </c>
      <c r="G25">
        <v>512</v>
      </c>
      <c r="I25">
        <v>2008</v>
      </c>
      <c r="O25">
        <v>606.80340557275542</v>
      </c>
    </row>
    <row r="26" spans="1:16" x14ac:dyDescent="0.3">
      <c r="A26">
        <v>2008</v>
      </c>
      <c r="G26">
        <v>607</v>
      </c>
      <c r="I26">
        <v>2016</v>
      </c>
      <c r="P26">
        <v>723.41331269349848</v>
      </c>
    </row>
    <row r="27" spans="1:16" x14ac:dyDescent="0.3">
      <c r="A27">
        <v>2016</v>
      </c>
      <c r="H27">
        <v>723</v>
      </c>
      <c r="I27">
        <v>2016</v>
      </c>
      <c r="P27">
        <v>857.73065015479881</v>
      </c>
    </row>
    <row r="28" spans="1:16" x14ac:dyDescent="0.3">
      <c r="A28">
        <v>2016</v>
      </c>
      <c r="H28">
        <v>858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workbookViewId="0">
      <selection activeCell="K1" sqref="K1"/>
    </sheetView>
  </sheetViews>
  <sheetFormatPr defaultRowHeight="15.05" x14ac:dyDescent="0.3"/>
  <sheetData>
    <row r="1" spans="1:6" x14ac:dyDescent="0.3">
      <c r="B1" t="s">
        <v>68</v>
      </c>
      <c r="C1" t="s">
        <v>69</v>
      </c>
      <c r="D1" t="s">
        <v>67</v>
      </c>
      <c r="E1" t="s">
        <v>66</v>
      </c>
      <c r="F1" t="s">
        <v>65</v>
      </c>
    </row>
    <row r="2" spans="1:6" x14ac:dyDescent="0.3">
      <c r="A2">
        <v>1998</v>
      </c>
      <c r="B2">
        <v>369.33286793833452</v>
      </c>
      <c r="C2">
        <v>339.97156144662921</v>
      </c>
      <c r="D2">
        <v>481.07974899973357</v>
      </c>
      <c r="E2">
        <v>391.61127225825629</v>
      </c>
    </row>
    <row r="3" spans="1:6" x14ac:dyDescent="0.3">
      <c r="A3">
        <v>1999</v>
      </c>
      <c r="B3">
        <v>399.48836758687099</v>
      </c>
      <c r="C3">
        <v>352.21233160660825</v>
      </c>
      <c r="D3">
        <v>486.38823303518706</v>
      </c>
      <c r="E3">
        <v>408.44723133898606</v>
      </c>
    </row>
    <row r="4" spans="1:6" x14ac:dyDescent="0.3">
      <c r="A4">
        <v>2000</v>
      </c>
      <c r="B4">
        <v>436.61896639091736</v>
      </c>
      <c r="C4">
        <v>373.18149215231324</v>
      </c>
      <c r="D4">
        <v>511.72437836672037</v>
      </c>
      <c r="E4">
        <v>426.86419406684035</v>
      </c>
    </row>
    <row r="5" spans="1:6" x14ac:dyDescent="0.3">
      <c r="A5">
        <v>2001</v>
      </c>
      <c r="B5">
        <v>460.09694680010745</v>
      </c>
      <c r="C5">
        <v>393.46654352518323</v>
      </c>
      <c r="D5">
        <v>512.1757340235647</v>
      </c>
      <c r="E5">
        <v>443.52961940783581</v>
      </c>
    </row>
    <row r="6" spans="1:6" x14ac:dyDescent="0.3">
      <c r="A6">
        <v>2002</v>
      </c>
      <c r="B6">
        <v>506.17062249832287</v>
      </c>
      <c r="C6">
        <v>429.21930101882049</v>
      </c>
      <c r="D6">
        <v>554.00589878453684</v>
      </c>
      <c r="E6">
        <v>480.3298746064757</v>
      </c>
    </row>
    <row r="7" spans="1:6" x14ac:dyDescent="0.3">
      <c r="A7">
        <v>2003</v>
      </c>
      <c r="B7">
        <v>509.20669160604109</v>
      </c>
      <c r="C7">
        <v>427.72616033897253</v>
      </c>
      <c r="D7">
        <v>541.86605559671113</v>
      </c>
      <c r="E7">
        <v>472.72368350270392</v>
      </c>
    </row>
    <row r="8" spans="1:6" x14ac:dyDescent="0.3">
      <c r="A8">
        <v>2004</v>
      </c>
      <c r="B8">
        <v>556.47974510925167</v>
      </c>
      <c r="C8">
        <v>452.48293541903553</v>
      </c>
      <c r="D8">
        <v>570.60918092214001</v>
      </c>
      <c r="E8">
        <v>492.80786465167478</v>
      </c>
    </row>
    <row r="9" spans="1:6" x14ac:dyDescent="0.3">
      <c r="A9">
        <v>2005</v>
      </c>
      <c r="B9">
        <v>594.42619405505889</v>
      </c>
      <c r="C9">
        <v>491.62887906031131</v>
      </c>
      <c r="D9">
        <v>595.18102034605681</v>
      </c>
      <c r="E9">
        <v>522.87168334077012</v>
      </c>
    </row>
    <row r="10" spans="1:6" x14ac:dyDescent="0.3">
      <c r="A10">
        <v>2006</v>
      </c>
      <c r="B10">
        <v>604.53568351806803</v>
      </c>
      <c r="C10">
        <v>527.32693552903004</v>
      </c>
      <c r="D10">
        <v>605.87892358079148</v>
      </c>
      <c r="E10">
        <v>535.99680584291843</v>
      </c>
    </row>
    <row r="11" spans="1:6" x14ac:dyDescent="0.3">
      <c r="A11">
        <v>2007</v>
      </c>
      <c r="B11">
        <v>578.56114995701682</v>
      </c>
      <c r="C11">
        <v>536.26164014473306</v>
      </c>
      <c r="D11">
        <v>573.1703383162037</v>
      </c>
      <c r="E11">
        <v>522.09951244441959</v>
      </c>
    </row>
    <row r="12" spans="1:6" x14ac:dyDescent="0.3">
      <c r="A12">
        <v>2008</v>
      </c>
      <c r="B12">
        <v>577.84080503463838</v>
      </c>
      <c r="C12">
        <v>567.76208020975093</v>
      </c>
      <c r="D12">
        <v>569.99973400969009</v>
      </c>
      <c r="E12">
        <v>547.2801264805554</v>
      </c>
    </row>
    <row r="13" spans="1:6" x14ac:dyDescent="0.3">
      <c r="A13">
        <v>2009</v>
      </c>
      <c r="B13">
        <v>590.36581111401199</v>
      </c>
      <c r="C13">
        <v>578.73019874718079</v>
      </c>
      <c r="D13">
        <v>584.88086795058837</v>
      </c>
      <c r="E13">
        <v>566.49042242971632</v>
      </c>
    </row>
    <row r="14" spans="1:6" x14ac:dyDescent="0.3">
      <c r="A14">
        <v>2010</v>
      </c>
      <c r="B14">
        <v>627.35616550972043</v>
      </c>
      <c r="C14">
        <v>601.04706502847898</v>
      </c>
      <c r="D14">
        <v>638.75812502315557</v>
      </c>
      <c r="E14">
        <v>600.97035171361722</v>
      </c>
    </row>
    <row r="15" spans="1:6" x14ac:dyDescent="0.3">
      <c r="A15">
        <v>2011</v>
      </c>
      <c r="B15">
        <v>637.06478838555893</v>
      </c>
      <c r="C15">
        <v>617.88033767197339</v>
      </c>
      <c r="D15">
        <v>618.452415964436</v>
      </c>
      <c r="E15">
        <v>593.70842949614951</v>
      </c>
    </row>
    <row r="16" spans="1:6" x14ac:dyDescent="0.3">
      <c r="A16">
        <v>2012</v>
      </c>
      <c r="B16">
        <v>691.74983309742129</v>
      </c>
      <c r="C16">
        <v>683.05648114900816</v>
      </c>
      <c r="D16">
        <v>673.135444114027</v>
      </c>
      <c r="E16">
        <v>652.82560972690703</v>
      </c>
    </row>
    <row r="17" spans="1:7" x14ac:dyDescent="0.3">
      <c r="A17">
        <v>2013</v>
      </c>
      <c r="B17">
        <v>700.90291291925666</v>
      </c>
      <c r="C17">
        <v>689.57711993596365</v>
      </c>
      <c r="D17">
        <v>657.08761270192213</v>
      </c>
      <c r="E17">
        <v>650.99998878833446</v>
      </c>
    </row>
    <row r="18" spans="1:7" x14ac:dyDescent="0.3">
      <c r="A18">
        <v>2014</v>
      </c>
      <c r="B18">
        <v>767.91306338698007</v>
      </c>
      <c r="C18">
        <v>743.39835071288724</v>
      </c>
      <c r="D18">
        <v>697.13281945888582</v>
      </c>
      <c r="E18">
        <v>692.32311826284001</v>
      </c>
    </row>
    <row r="19" spans="1:7" x14ac:dyDescent="0.3">
      <c r="A19">
        <v>2015</v>
      </c>
      <c r="B19">
        <v>743.78305243910324</v>
      </c>
      <c r="C19">
        <v>753.91742358353611</v>
      </c>
      <c r="D19">
        <v>675.98893294644586</v>
      </c>
      <c r="E19">
        <v>690.18772504249455</v>
      </c>
    </row>
    <row r="20" spans="1:7" x14ac:dyDescent="0.3">
      <c r="A20">
        <v>2016</v>
      </c>
      <c r="B20">
        <v>783.53427334315381</v>
      </c>
      <c r="C20">
        <v>785.79401977653959</v>
      </c>
      <c r="D20">
        <v>719.44114703140156</v>
      </c>
      <c r="E20">
        <v>716.11023730196723</v>
      </c>
    </row>
    <row r="21" spans="1:7" x14ac:dyDescent="0.3">
      <c r="A21">
        <v>2017</v>
      </c>
      <c r="B21">
        <v>896.19386394845412</v>
      </c>
      <c r="C21">
        <v>857.85527208748954</v>
      </c>
      <c r="D21">
        <v>838.55955307843738</v>
      </c>
      <c r="E21">
        <v>781.29617045922009</v>
      </c>
    </row>
    <row r="22" spans="1:7" x14ac:dyDescent="0.3">
      <c r="A22">
        <v>2018</v>
      </c>
      <c r="B22">
        <v>999.06632596884538</v>
      </c>
      <c r="C22">
        <v>925.79633824782138</v>
      </c>
      <c r="D22">
        <v>920.71015676004902</v>
      </c>
      <c r="E22">
        <v>816.97957734005774</v>
      </c>
    </row>
    <row r="23" spans="1:7" x14ac:dyDescent="0.3">
      <c r="A23">
        <v>2008</v>
      </c>
      <c r="F23">
        <v>512</v>
      </c>
    </row>
    <row r="24" spans="1:7" x14ac:dyDescent="0.3">
      <c r="A24">
        <v>2008</v>
      </c>
      <c r="F24">
        <v>607</v>
      </c>
    </row>
    <row r="25" spans="1:7" x14ac:dyDescent="0.3">
      <c r="A25">
        <v>2016</v>
      </c>
      <c r="G25">
        <v>723</v>
      </c>
    </row>
    <row r="26" spans="1:7" x14ac:dyDescent="0.3">
      <c r="A26">
        <v>2016</v>
      </c>
      <c r="G26">
        <v>858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"/>
  <sheetViews>
    <sheetView workbookViewId="0">
      <selection activeCell="C2" sqref="C2:C6"/>
    </sheetView>
  </sheetViews>
  <sheetFormatPr defaultRowHeight="15.05" x14ac:dyDescent="0.3"/>
  <cols>
    <col min="1" max="1" width="48.88671875" bestFit="1" customWidth="1"/>
    <col min="2" max="2" width="8.44140625" customWidth="1"/>
    <col min="3" max="3" width="6.109375" customWidth="1"/>
  </cols>
  <sheetData>
    <row r="1" spans="1:3" x14ac:dyDescent="0.3">
      <c r="A1" t="s">
        <v>111</v>
      </c>
    </row>
    <row r="2" spans="1:3" x14ac:dyDescent="0.3">
      <c r="A2" s="12"/>
      <c r="B2" s="12" t="s">
        <v>70</v>
      </c>
      <c r="C2" s="12" t="s">
        <v>0</v>
      </c>
    </row>
    <row r="3" spans="1:3" x14ac:dyDescent="0.3">
      <c r="A3" s="12" t="s">
        <v>71</v>
      </c>
      <c r="B3" s="13">
        <v>0.23799999999999999</v>
      </c>
      <c r="C3" s="13">
        <v>0.26400000000000001</v>
      </c>
    </row>
    <row r="4" spans="1:3" x14ac:dyDescent="0.3">
      <c r="A4" s="12" t="s">
        <v>72</v>
      </c>
      <c r="B4" s="13">
        <v>0.249</v>
      </c>
      <c r="C4" s="13">
        <v>0.26900000000000002</v>
      </c>
    </row>
    <row r="5" spans="1:3" x14ac:dyDescent="0.3">
      <c r="A5" s="12" t="s">
        <v>73</v>
      </c>
      <c r="B5" s="13">
        <v>0.23699999999999999</v>
      </c>
      <c r="C5" s="13">
        <v>0.25800000000000001</v>
      </c>
    </row>
    <row r="6" spans="1:3" x14ac:dyDescent="0.3">
      <c r="A6" s="12" t="s">
        <v>74</v>
      </c>
      <c r="B6" s="13">
        <f>AVERAGE(B3:B5)</f>
        <v>0.24133333333333332</v>
      </c>
      <c r="C6" s="13">
        <f>AVERAGE(C3:C5)</f>
        <v>0.26366666666666666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30"/>
  <sheetViews>
    <sheetView topLeftCell="B1" workbookViewId="0">
      <selection activeCell="Z7" sqref="Z7:AA7"/>
    </sheetView>
  </sheetViews>
  <sheetFormatPr defaultRowHeight="15.05" x14ac:dyDescent="0.3"/>
  <sheetData>
    <row r="1" spans="1:27" x14ac:dyDescent="0.3">
      <c r="H1" t="s">
        <v>74</v>
      </c>
      <c r="Y1" t="s">
        <v>109</v>
      </c>
    </row>
    <row r="2" spans="1:27" x14ac:dyDescent="0.3">
      <c r="A2" s="28"/>
      <c r="B2" s="28" t="s">
        <v>75</v>
      </c>
      <c r="C2" s="28" t="s">
        <v>76</v>
      </c>
      <c r="D2" s="28" t="s">
        <v>77</v>
      </c>
      <c r="E2" s="28" t="s">
        <v>78</v>
      </c>
      <c r="S2" t="s">
        <v>6</v>
      </c>
      <c r="U2" t="s">
        <v>5</v>
      </c>
      <c r="Y2" s="9"/>
      <c r="Z2" s="9" t="s">
        <v>6</v>
      </c>
      <c r="AA2" s="9" t="s">
        <v>5</v>
      </c>
    </row>
    <row r="3" spans="1:27" x14ac:dyDescent="0.3">
      <c r="A3" s="28">
        <v>0</v>
      </c>
      <c r="B3" s="28">
        <v>0.12055953909138138</v>
      </c>
      <c r="C3" s="28">
        <v>0.12193724468575243</v>
      </c>
      <c r="D3" s="28">
        <v>0.11797550603940987</v>
      </c>
      <c r="E3" s="28">
        <v>0.11988544471372098</v>
      </c>
      <c r="G3" s="30">
        <f t="shared" ref="G3:G24" si="0">(B3+D3)/2</f>
        <v>0.11926752256539563</v>
      </c>
      <c r="H3" s="30">
        <f t="shared" ref="H3:H24" si="1">(C3+E3)/2</f>
        <v>0.1209113446997367</v>
      </c>
      <c r="I3">
        <v>0</v>
      </c>
      <c r="J3">
        <v>0.11926752256539563</v>
      </c>
      <c r="K3">
        <v>0.1209113446997367</v>
      </c>
      <c r="M3">
        <v>0</v>
      </c>
      <c r="N3">
        <v>0.11926752256539563</v>
      </c>
      <c r="O3">
        <v>0.1209113446997367</v>
      </c>
      <c r="R3">
        <v>0</v>
      </c>
      <c r="S3" s="14">
        <v>0.28373876216339883</v>
      </c>
      <c r="T3" s="14">
        <v>1</v>
      </c>
      <c r="U3" s="14">
        <v>0.20859109082212968</v>
      </c>
      <c r="V3" s="14">
        <v>1</v>
      </c>
      <c r="Y3" s="9">
        <v>0</v>
      </c>
      <c r="Z3" s="31">
        <v>1</v>
      </c>
      <c r="AA3" s="31">
        <v>1</v>
      </c>
    </row>
    <row r="4" spans="1:27" x14ac:dyDescent="0.3">
      <c r="A4" s="28">
        <v>1</v>
      </c>
      <c r="B4" s="28">
        <v>0.10285758515693448</v>
      </c>
      <c r="C4" s="28">
        <v>9.9852297925326058E-2</v>
      </c>
      <c r="D4" s="28">
        <v>9.3450751814326674E-2</v>
      </c>
      <c r="E4" s="28">
        <v>0.10735616329888882</v>
      </c>
      <c r="G4" s="30">
        <f t="shared" si="0"/>
        <v>9.8154168485630577E-2</v>
      </c>
      <c r="H4" s="30">
        <f t="shared" si="1"/>
        <v>0.10360423061210744</v>
      </c>
      <c r="I4">
        <v>1</v>
      </c>
      <c r="J4">
        <v>9.8154168485630577E-2</v>
      </c>
      <c r="K4">
        <v>0.10360423061210744</v>
      </c>
      <c r="M4">
        <v>1</v>
      </c>
      <c r="N4">
        <v>9.8154168485630577E-2</v>
      </c>
      <c r="O4">
        <v>0.10360423061210744</v>
      </c>
      <c r="R4">
        <v>1</v>
      </c>
      <c r="S4" s="14">
        <v>0.23350985807573879</v>
      </c>
      <c r="T4" s="14">
        <f>T3-S3</f>
        <v>0.71626123783660112</v>
      </c>
      <c r="U4" s="14">
        <v>0.17873359634560437</v>
      </c>
      <c r="V4" s="14">
        <f>V3-U3</f>
        <v>0.79140890917787032</v>
      </c>
      <c r="Y4" s="9">
        <v>1</v>
      </c>
      <c r="Z4" s="31">
        <v>0.71626123783660112</v>
      </c>
      <c r="AA4" s="31">
        <v>0.79140890917787032</v>
      </c>
    </row>
    <row r="5" spans="1:27" x14ac:dyDescent="0.3">
      <c r="A5" s="28">
        <v>2</v>
      </c>
      <c r="B5" s="28">
        <v>8.1874057832752048E-2</v>
      </c>
      <c r="C5" s="28">
        <v>7.6571202359480922E-2</v>
      </c>
      <c r="D5" s="28">
        <v>6.988421831953931E-2</v>
      </c>
      <c r="E5" s="28">
        <v>8.0658777238276427E-2</v>
      </c>
      <c r="G5" s="30">
        <f t="shared" si="0"/>
        <v>7.5879138076145686E-2</v>
      </c>
      <c r="H5" s="30">
        <f t="shared" si="1"/>
        <v>7.8614989798878682E-2</v>
      </c>
      <c r="I5">
        <v>2</v>
      </c>
      <c r="J5">
        <v>7.5879138076145686E-2</v>
      </c>
      <c r="K5">
        <v>7.8614989798878682E-2</v>
      </c>
      <c r="M5">
        <v>2</v>
      </c>
      <c r="N5">
        <v>7.5879138076145686E-2</v>
      </c>
      <c r="O5">
        <v>7.8614989798878682E-2</v>
      </c>
      <c r="R5">
        <v>2</v>
      </c>
      <c r="S5" s="14">
        <v>0.18051731308450844</v>
      </c>
      <c r="T5" s="14">
        <f t="shared" ref="T5:V24" si="2">T4-S4</f>
        <v>0.48275137976086235</v>
      </c>
      <c r="U5" s="14">
        <v>0.13562322475067479</v>
      </c>
      <c r="V5" s="14">
        <f t="shared" si="2"/>
        <v>0.61267531283226595</v>
      </c>
      <c r="Y5" s="9">
        <v>2</v>
      </c>
      <c r="Z5" s="31">
        <v>0.48275137976086235</v>
      </c>
      <c r="AA5" s="31">
        <v>0.61267531283226595</v>
      </c>
    </row>
    <row r="6" spans="1:27" x14ac:dyDescent="0.3">
      <c r="A6" s="28">
        <v>3</v>
      </c>
      <c r="B6" s="28">
        <v>4.6585068223457607E-2</v>
      </c>
      <c r="C6" s="28">
        <v>5.1844157184026574E-2</v>
      </c>
      <c r="D6" s="28">
        <v>4.3327079058974316E-2</v>
      </c>
      <c r="E6" s="28">
        <v>5.8099542886737562E-2</v>
      </c>
      <c r="G6" s="30">
        <f t="shared" si="0"/>
        <v>4.4956073641215961E-2</v>
      </c>
      <c r="H6" s="30">
        <f t="shared" si="1"/>
        <v>5.4971850035382068E-2</v>
      </c>
      <c r="I6">
        <v>3</v>
      </c>
      <c r="J6">
        <v>4.4956073641215961E-2</v>
      </c>
      <c r="K6">
        <v>5.4971850035382068E-2</v>
      </c>
      <c r="M6">
        <v>3</v>
      </c>
      <c r="N6">
        <v>4.4956073641215961E-2</v>
      </c>
      <c r="O6">
        <v>5.4971850035382068E-2</v>
      </c>
      <c r="R6">
        <v>3</v>
      </c>
      <c r="S6" s="14">
        <v>0.1069509990005124</v>
      </c>
      <c r="T6" s="14">
        <f t="shared" si="2"/>
        <v>0.30223406667635389</v>
      </c>
      <c r="U6" s="14">
        <v>9.4835089228941835E-2</v>
      </c>
      <c r="V6" s="14">
        <f t="shared" si="2"/>
        <v>0.47705208808159116</v>
      </c>
      <c r="Y6" s="9">
        <v>3</v>
      </c>
      <c r="Z6" s="31">
        <v>0.30223406667635389</v>
      </c>
      <c r="AA6" s="31">
        <v>0.47705208808159116</v>
      </c>
    </row>
    <row r="7" spans="1:27" x14ac:dyDescent="0.3">
      <c r="A7" s="28">
        <v>4</v>
      </c>
      <c r="B7" s="28">
        <v>2.7407664995464633E-2</v>
      </c>
      <c r="C7" s="28">
        <v>3.7755678138353524E-2</v>
      </c>
      <c r="D7" s="28">
        <v>2.6304003962314356E-2</v>
      </c>
      <c r="E7" s="28">
        <v>4.2855040932837131E-2</v>
      </c>
      <c r="G7" s="30">
        <f t="shared" si="0"/>
        <v>2.6855834478889493E-2</v>
      </c>
      <c r="H7" s="30">
        <f t="shared" si="1"/>
        <v>4.0305359535595331E-2</v>
      </c>
      <c r="I7">
        <v>4</v>
      </c>
      <c r="J7">
        <v>2.6855834478889493E-2</v>
      </c>
      <c r="K7">
        <v>4.0305359535595331E-2</v>
      </c>
      <c r="M7">
        <v>4</v>
      </c>
      <c r="N7">
        <v>2.6855834478889493E-2</v>
      </c>
      <c r="O7">
        <v>4.0305359535595331E-2</v>
      </c>
      <c r="R7">
        <v>4</v>
      </c>
      <c r="S7" s="14">
        <v>6.3890328800341123E-2</v>
      </c>
      <c r="T7" s="14">
        <f t="shared" si="2"/>
        <v>0.19528306767584147</v>
      </c>
      <c r="U7" s="14">
        <v>6.9533085852168719E-2</v>
      </c>
      <c r="V7" s="14">
        <f t="shared" si="2"/>
        <v>0.38221699885264931</v>
      </c>
      <c r="Y7" s="9">
        <v>4</v>
      </c>
      <c r="Z7" s="31">
        <v>0.19528306767584147</v>
      </c>
      <c r="AA7" s="31">
        <v>0.38221699885264931</v>
      </c>
    </row>
    <row r="8" spans="1:27" x14ac:dyDescent="0.3">
      <c r="A8" s="28">
        <v>5</v>
      </c>
      <c r="B8" s="28">
        <v>1.7612748679659482E-2</v>
      </c>
      <c r="C8" s="28">
        <v>3.0156942427033224E-2</v>
      </c>
      <c r="D8" s="28">
        <v>1.6360527157334669E-2</v>
      </c>
      <c r="E8" s="28">
        <v>3.58881000326709E-2</v>
      </c>
      <c r="G8" s="30">
        <f t="shared" si="0"/>
        <v>1.6986637918497076E-2</v>
      </c>
      <c r="H8" s="30">
        <f t="shared" si="1"/>
        <v>3.302252122985206E-2</v>
      </c>
      <c r="I8">
        <v>5</v>
      </c>
      <c r="J8">
        <v>1.6986637918497076E-2</v>
      </c>
      <c r="K8">
        <v>3.302252122985206E-2</v>
      </c>
      <c r="M8">
        <v>5</v>
      </c>
      <c r="N8">
        <v>1.6986637918497076E-2</v>
      </c>
      <c r="O8">
        <v>3.302252122985206E-2</v>
      </c>
      <c r="R8">
        <v>5</v>
      </c>
      <c r="S8" s="14">
        <v>4.0411400460418592E-2</v>
      </c>
      <c r="T8" s="14">
        <f t="shared" si="2"/>
        <v>0.13139273887550035</v>
      </c>
      <c r="U8" s="14">
        <v>5.6969044072229039E-2</v>
      </c>
      <c r="V8" s="14">
        <f t="shared" si="2"/>
        <v>0.3126839130004806</v>
      </c>
      <c r="Y8" s="9">
        <v>5</v>
      </c>
      <c r="Z8" s="31">
        <v>0.13139273887550035</v>
      </c>
      <c r="AA8" s="31">
        <v>0.3126839130004806</v>
      </c>
    </row>
    <row r="9" spans="1:27" x14ac:dyDescent="0.3">
      <c r="A9" s="28">
        <v>6</v>
      </c>
      <c r="B9" s="28">
        <v>1.2350224060164977E-2</v>
      </c>
      <c r="C9" s="28">
        <v>2.4746121859319369E-2</v>
      </c>
      <c r="D9" s="28">
        <v>1.1553141168601276E-2</v>
      </c>
      <c r="E9" s="28">
        <v>3.0654783617119621E-2</v>
      </c>
      <c r="G9" s="30">
        <f t="shared" si="0"/>
        <v>1.1951682614383126E-2</v>
      </c>
      <c r="H9" s="30">
        <f t="shared" si="1"/>
        <v>2.7700452738219493E-2</v>
      </c>
      <c r="I9">
        <v>6</v>
      </c>
      <c r="J9">
        <v>1.1951682614383126E-2</v>
      </c>
      <c r="K9">
        <v>2.7700452738219493E-2</v>
      </c>
      <c r="M9">
        <v>6</v>
      </c>
      <c r="N9">
        <v>1.1951682614383126E-2</v>
      </c>
      <c r="O9">
        <v>2.7700452738219493E-2</v>
      </c>
      <c r="R9">
        <v>6</v>
      </c>
      <c r="S9" s="14">
        <v>2.8433185814817911E-2</v>
      </c>
      <c r="T9" s="14">
        <f t="shared" si="2"/>
        <v>9.0981338415081756E-2</v>
      </c>
      <c r="U9" s="14">
        <v>4.7787638680894064E-2</v>
      </c>
      <c r="V9" s="14">
        <f t="shared" si="2"/>
        <v>0.25571486892825157</v>
      </c>
      <c r="Y9" s="9">
        <v>6</v>
      </c>
      <c r="Z9" s="31">
        <v>9.0981338415081756E-2</v>
      </c>
      <c r="AA9" s="31">
        <v>0.25571486892825157</v>
      </c>
    </row>
    <row r="10" spans="1:27" x14ac:dyDescent="0.3">
      <c r="A10" s="28">
        <v>7</v>
      </c>
      <c r="B10" s="28">
        <v>9.1424687968719772E-3</v>
      </c>
      <c r="C10" s="28">
        <v>2.1169360332583272E-2</v>
      </c>
      <c r="D10" s="28">
        <v>8.2898521641606507E-3</v>
      </c>
      <c r="E10" s="28">
        <v>2.573004367010746E-2</v>
      </c>
      <c r="G10" s="30">
        <f t="shared" si="0"/>
        <v>8.7161604805163148E-3</v>
      </c>
      <c r="H10" s="30">
        <f t="shared" si="1"/>
        <v>2.3449702001345364E-2</v>
      </c>
      <c r="I10">
        <v>7</v>
      </c>
      <c r="J10">
        <v>8.7161604805163148E-3</v>
      </c>
      <c r="K10">
        <v>2.3449702001345364E-2</v>
      </c>
      <c r="M10">
        <v>7</v>
      </c>
      <c r="N10">
        <v>8.7161604805163148E-3</v>
      </c>
      <c r="O10">
        <v>2.3449702001345364E-2</v>
      </c>
      <c r="R10">
        <v>7</v>
      </c>
      <c r="S10" s="14">
        <v>2.0735842686790119E-2</v>
      </c>
      <c r="T10" s="14">
        <f t="shared" si="2"/>
        <v>6.2548152600263848E-2</v>
      </c>
      <c r="U10" s="14">
        <v>4.0454424951285477E-2</v>
      </c>
      <c r="V10" s="14">
        <f t="shared" si="2"/>
        <v>0.20792723024735751</v>
      </c>
      <c r="Y10" s="9">
        <v>7</v>
      </c>
      <c r="Z10" s="31">
        <v>6.2548152600263848E-2</v>
      </c>
      <c r="AA10" s="31">
        <v>0.20792723024735751</v>
      </c>
    </row>
    <row r="11" spans="1:27" x14ac:dyDescent="0.3">
      <c r="A11" s="28">
        <v>8</v>
      </c>
      <c r="B11" s="28">
        <v>6.3133997620246863E-3</v>
      </c>
      <c r="C11" s="28">
        <v>1.7691211284807801E-2</v>
      </c>
      <c r="D11" s="28">
        <v>5.7770836387764099E-3</v>
      </c>
      <c r="E11" s="28">
        <v>2.1289468762292058E-2</v>
      </c>
      <c r="G11" s="30">
        <f t="shared" si="0"/>
        <v>6.0452417004005481E-3</v>
      </c>
      <c r="H11" s="30">
        <f t="shared" si="1"/>
        <v>1.9490340023549928E-2</v>
      </c>
      <c r="I11">
        <v>8</v>
      </c>
      <c r="J11">
        <v>6.0452417004005481E-3</v>
      </c>
      <c r="K11">
        <v>1.9490340023549928E-2</v>
      </c>
      <c r="M11">
        <v>8</v>
      </c>
      <c r="N11">
        <v>6.0452417004005481E-3</v>
      </c>
      <c r="O11">
        <v>1.9490340023549928E-2</v>
      </c>
      <c r="R11">
        <v>8</v>
      </c>
      <c r="S11" s="14">
        <v>1.4381697214425759E-2</v>
      </c>
      <c r="T11" s="14">
        <f t="shared" si="2"/>
        <v>4.1812309913473733E-2</v>
      </c>
      <c r="U11" s="14">
        <v>3.3623902671023269E-2</v>
      </c>
      <c r="V11" s="14">
        <f t="shared" si="2"/>
        <v>0.16747280529607203</v>
      </c>
      <c r="Y11" s="9">
        <v>8</v>
      </c>
      <c r="Z11" s="31">
        <v>4.1812309913473733E-2</v>
      </c>
      <c r="AA11" s="31">
        <v>0.16747280529607203</v>
      </c>
    </row>
    <row r="12" spans="1:27" x14ac:dyDescent="0.3">
      <c r="A12" s="28">
        <v>9</v>
      </c>
      <c r="B12" s="28">
        <v>4.4577002438753992E-3</v>
      </c>
      <c r="C12" s="28">
        <v>1.5151238984988944E-2</v>
      </c>
      <c r="D12" s="28">
        <v>4.0330256346222887E-3</v>
      </c>
      <c r="E12" s="28">
        <v>1.6878988835097114E-2</v>
      </c>
      <c r="G12" s="30">
        <f t="shared" si="0"/>
        <v>4.2453629392488444E-3</v>
      </c>
      <c r="H12" s="30">
        <f t="shared" si="1"/>
        <v>1.6015113910043028E-2</v>
      </c>
      <c r="I12">
        <v>9</v>
      </c>
      <c r="J12">
        <v>4.2453629392488444E-3</v>
      </c>
      <c r="K12">
        <v>1.6015113910043028E-2</v>
      </c>
      <c r="M12">
        <v>9</v>
      </c>
      <c r="N12">
        <v>4.2453629392488444E-3</v>
      </c>
      <c r="O12">
        <v>1.6015113910043028E-2</v>
      </c>
      <c r="R12">
        <v>9</v>
      </c>
      <c r="S12" s="14">
        <v>1.0099765631136967E-2</v>
      </c>
      <c r="T12" s="14">
        <f t="shared" si="2"/>
        <v>2.7430612699047972E-2</v>
      </c>
      <c r="U12" s="14">
        <v>2.7628590918680043E-2</v>
      </c>
      <c r="V12" s="14">
        <f t="shared" si="2"/>
        <v>0.13384890262504875</v>
      </c>
      <c r="Y12" s="9">
        <v>9</v>
      </c>
      <c r="Z12" s="31">
        <v>2.7430612699047972E-2</v>
      </c>
      <c r="AA12" s="31">
        <v>0.13384890262504875</v>
      </c>
    </row>
    <row r="13" spans="1:27" x14ac:dyDescent="0.3">
      <c r="A13" s="28">
        <v>10</v>
      </c>
      <c r="B13" s="28">
        <v>3.2413294804398821E-3</v>
      </c>
      <c r="C13" s="28">
        <v>1.3075240860201665E-2</v>
      </c>
      <c r="D13" s="28">
        <v>2.8155632137218155E-3</v>
      </c>
      <c r="E13" s="28">
        <v>1.4478393211642987E-2</v>
      </c>
      <c r="G13" s="30">
        <f t="shared" si="0"/>
        <v>3.028446347080849E-3</v>
      </c>
      <c r="H13" s="30">
        <f t="shared" si="1"/>
        <v>1.3776817035922326E-2</v>
      </c>
      <c r="I13">
        <v>10</v>
      </c>
      <c r="J13">
        <v>3.028446347080849E-3</v>
      </c>
      <c r="K13">
        <v>1.3776817035922326E-2</v>
      </c>
      <c r="M13">
        <v>10</v>
      </c>
      <c r="N13">
        <v>3.028446347080849E-3</v>
      </c>
      <c r="O13">
        <v>1.3776817035922326E-2</v>
      </c>
      <c r="R13">
        <v>10</v>
      </c>
      <c r="S13" s="14">
        <v>7.2047075290578837E-3</v>
      </c>
      <c r="T13" s="14">
        <f t="shared" si="2"/>
        <v>1.7330847067911007E-2</v>
      </c>
      <c r="U13" s="14">
        <v>2.3767176692281011E-2</v>
      </c>
      <c r="V13" s="14">
        <f t="shared" si="2"/>
        <v>0.10622031170636871</v>
      </c>
      <c r="Y13" s="9">
        <v>10</v>
      </c>
      <c r="Z13" s="31">
        <v>1.7330847067911007E-2</v>
      </c>
      <c r="AA13" s="31">
        <v>0.10622031170636871</v>
      </c>
    </row>
    <row r="14" spans="1:27" x14ac:dyDescent="0.3">
      <c r="A14" s="28">
        <v>11</v>
      </c>
      <c r="B14" s="28">
        <v>2.2815900932590867E-3</v>
      </c>
      <c r="C14" s="28">
        <v>1.1271901044542671E-2</v>
      </c>
      <c r="D14" s="28">
        <v>1.7069027802119907E-3</v>
      </c>
      <c r="E14" s="28">
        <v>1.1505266043118287E-2</v>
      </c>
      <c r="G14" s="30">
        <f t="shared" si="0"/>
        <v>1.9942464367355387E-3</v>
      </c>
      <c r="H14" s="30">
        <f t="shared" si="1"/>
        <v>1.1388583543830478E-2</v>
      </c>
      <c r="I14">
        <v>11</v>
      </c>
      <c r="J14">
        <v>1.9942464367355387E-3</v>
      </c>
      <c r="K14">
        <v>1.1388583543830478E-2</v>
      </c>
      <c r="M14">
        <v>11</v>
      </c>
      <c r="N14">
        <v>1.9942464367355387E-3</v>
      </c>
      <c r="O14">
        <v>1.1388583543830478E-2</v>
      </c>
      <c r="R14">
        <v>11</v>
      </c>
      <c r="S14" s="14">
        <v>4.7443344444238937E-3</v>
      </c>
      <c r="T14" s="14">
        <f t="shared" si="2"/>
        <v>1.0126139538853123E-2</v>
      </c>
      <c r="U14" s="14">
        <v>1.964709821254455E-2</v>
      </c>
      <c r="V14" s="14">
        <f t="shared" si="2"/>
        <v>8.24531350140877E-2</v>
      </c>
      <c r="Y14" s="9">
        <v>11</v>
      </c>
      <c r="Z14" s="31">
        <v>1.0126139538853123E-2</v>
      </c>
      <c r="AA14" s="31">
        <v>8.24531350140877E-2</v>
      </c>
    </row>
    <row r="15" spans="1:27" x14ac:dyDescent="0.3">
      <c r="A15" s="28">
        <v>12</v>
      </c>
      <c r="B15" s="28">
        <v>1.0020601171419447E-3</v>
      </c>
      <c r="C15" s="28">
        <v>9.1566453061689163E-3</v>
      </c>
      <c r="D15" s="28">
        <v>1.1904396450006462E-3</v>
      </c>
      <c r="E15" s="28">
        <v>9.3293578634592953E-3</v>
      </c>
      <c r="G15" s="30">
        <f t="shared" si="0"/>
        <v>1.0962498810712954E-3</v>
      </c>
      <c r="H15" s="30">
        <f t="shared" si="1"/>
        <v>9.2430015848141058E-3</v>
      </c>
      <c r="I15">
        <v>12</v>
      </c>
      <c r="J15">
        <v>1.0962498810712954E-3</v>
      </c>
      <c r="K15">
        <v>9.2430015848141058E-3</v>
      </c>
      <c r="M15">
        <v>12</v>
      </c>
      <c r="N15">
        <v>1.0962498810712954E-3</v>
      </c>
      <c r="O15">
        <v>9.2430015848141058E-3</v>
      </c>
      <c r="R15">
        <v>12</v>
      </c>
      <c r="S15" s="14">
        <v>2.6079906548439565E-3</v>
      </c>
      <c r="T15" s="14">
        <f t="shared" si="2"/>
        <v>5.3818050944292291E-3</v>
      </c>
      <c r="U15" s="14">
        <v>1.5945631800183314E-2</v>
      </c>
      <c r="V15" s="14">
        <f t="shared" si="2"/>
        <v>6.2806036801543147E-2</v>
      </c>
      <c r="Y15" s="9">
        <v>12</v>
      </c>
      <c r="Z15" s="31">
        <v>5.3818050944292291E-3</v>
      </c>
      <c r="AA15" s="31">
        <v>6.2806036801543147E-2</v>
      </c>
    </row>
    <row r="16" spans="1:27" x14ac:dyDescent="0.3">
      <c r="A16" s="28">
        <v>13</v>
      </c>
      <c r="B16" s="28">
        <v>0</v>
      </c>
      <c r="C16" s="28">
        <v>7.124249532700546E-3</v>
      </c>
      <c r="D16" s="28">
        <v>8.3658750858453957E-4</v>
      </c>
      <c r="E16" s="28">
        <v>5.6819690210878852E-3</v>
      </c>
      <c r="G16" s="30">
        <f t="shared" si="0"/>
        <v>4.1829375429226979E-4</v>
      </c>
      <c r="H16" s="30">
        <f t="shared" si="1"/>
        <v>6.4031092768942156E-3</v>
      </c>
      <c r="I16">
        <v>13</v>
      </c>
      <c r="J16">
        <v>4.1829375429226979E-4</v>
      </c>
      <c r="K16">
        <v>6.4031092768942156E-3</v>
      </c>
      <c r="M16">
        <v>13</v>
      </c>
      <c r="N16">
        <v>4.1829375429226979E-4</v>
      </c>
      <c r="O16">
        <v>6.4031092768942156E-3</v>
      </c>
      <c r="R16">
        <v>13</v>
      </c>
      <c r="S16" s="14">
        <v>9.9512549192503469E-4</v>
      </c>
      <c r="T16" s="14">
        <f t="shared" si="2"/>
        <v>2.7738144395852726E-3</v>
      </c>
      <c r="U16" s="14">
        <v>1.1046370810261703E-2</v>
      </c>
      <c r="V16" s="14">
        <f t="shared" si="2"/>
        <v>4.6860405001359837E-2</v>
      </c>
      <c r="Y16" s="9">
        <v>13</v>
      </c>
      <c r="Z16" s="31">
        <v>2.7738144395852726E-3</v>
      </c>
      <c r="AA16" s="31">
        <v>4.6860405001359837E-2</v>
      </c>
    </row>
    <row r="17" spans="1:27" x14ac:dyDescent="0.3">
      <c r="A17" s="28">
        <v>14</v>
      </c>
      <c r="B17" s="28">
        <v>0</v>
      </c>
      <c r="C17" s="28">
        <v>5.7549272042135757E-3</v>
      </c>
      <c r="D17" s="28">
        <v>5.5064587312933923E-4</v>
      </c>
      <c r="E17" s="28">
        <v>4.7260955581280954E-3</v>
      </c>
      <c r="G17" s="30">
        <f t="shared" si="0"/>
        <v>2.7532293656466961E-4</v>
      </c>
      <c r="H17" s="30">
        <f t="shared" si="1"/>
        <v>5.240511381170836E-3</v>
      </c>
      <c r="I17">
        <v>14</v>
      </c>
      <c r="J17">
        <v>2.7532293656466961E-4</v>
      </c>
      <c r="K17">
        <v>5.240511381170836E-3</v>
      </c>
      <c r="M17">
        <v>14</v>
      </c>
      <c r="N17">
        <v>2.7532293656466961E-4</v>
      </c>
      <c r="O17">
        <v>5.240511381170836E-3</v>
      </c>
      <c r="R17">
        <v>14</v>
      </c>
      <c r="S17" s="14">
        <v>6.5499632704466904E-4</v>
      </c>
      <c r="T17" s="14">
        <f t="shared" si="2"/>
        <v>1.7786889476602379E-3</v>
      </c>
      <c r="U17" s="14">
        <v>9.0407065456000225E-3</v>
      </c>
      <c r="V17" s="14">
        <f t="shared" si="2"/>
        <v>3.5814034191098132E-2</v>
      </c>
      <c r="Y17" s="9">
        <v>14</v>
      </c>
      <c r="Z17" s="31">
        <v>1.7786889476602379E-3</v>
      </c>
      <c r="AA17" s="31">
        <v>3.5814034191098132E-2</v>
      </c>
    </row>
    <row r="18" spans="1:27" x14ac:dyDescent="0.3">
      <c r="A18" s="28">
        <v>15</v>
      </c>
      <c r="B18" s="28">
        <v>0</v>
      </c>
      <c r="C18" s="28">
        <v>4.9551493436800478E-3</v>
      </c>
      <c r="D18" s="28">
        <v>4.1827807160159885E-4</v>
      </c>
      <c r="E18" s="28">
        <v>3.7201053039341973E-3</v>
      </c>
      <c r="G18" s="30">
        <f t="shared" si="0"/>
        <v>2.0913903580079942E-4</v>
      </c>
      <c r="H18" s="30">
        <f t="shared" si="1"/>
        <v>4.3376273238071228E-3</v>
      </c>
      <c r="I18">
        <v>15</v>
      </c>
      <c r="J18">
        <v>2.0913903580079942E-4</v>
      </c>
      <c r="K18">
        <v>4.3376273238071228E-3</v>
      </c>
      <c r="M18">
        <v>15</v>
      </c>
      <c r="N18">
        <v>2.0913903580079942E-4</v>
      </c>
      <c r="O18">
        <v>4.3376273238071228E-3</v>
      </c>
      <c r="R18">
        <v>15</v>
      </c>
      <c r="S18" s="14">
        <v>4.9754409131478662E-4</v>
      </c>
      <c r="T18" s="14">
        <f t="shared" si="2"/>
        <v>1.1236926206155688E-3</v>
      </c>
      <c r="U18" s="14">
        <v>7.4830895090919718E-3</v>
      </c>
      <c r="V18" s="14">
        <f t="shared" si="2"/>
        <v>2.6773327645498109E-2</v>
      </c>
      <c r="Y18" s="9">
        <v>15</v>
      </c>
      <c r="Z18" s="31">
        <v>1.1236926206155688E-3</v>
      </c>
      <c r="AA18" s="31">
        <v>2.6773327645498109E-2</v>
      </c>
    </row>
    <row r="19" spans="1:27" x14ac:dyDescent="0.3">
      <c r="A19" s="28">
        <v>16</v>
      </c>
      <c r="B19" s="28">
        <v>0</v>
      </c>
      <c r="C19" s="28">
        <v>4.2549234941753403E-3</v>
      </c>
      <c r="D19" s="28">
        <v>2.449233287998532E-4</v>
      </c>
      <c r="E19" s="28">
        <v>2.8656125075742153E-3</v>
      </c>
      <c r="G19" s="30">
        <f t="shared" si="0"/>
        <v>1.224616643999266E-4</v>
      </c>
      <c r="H19" s="30">
        <f t="shared" si="1"/>
        <v>3.5602680008747778E-3</v>
      </c>
      <c r="I19">
        <v>16</v>
      </c>
      <c r="J19">
        <v>1.224616643999266E-4</v>
      </c>
      <c r="K19">
        <v>3.5602680008747778E-3</v>
      </c>
      <c r="M19">
        <v>16</v>
      </c>
      <c r="N19">
        <v>1.224616643999266E-4</v>
      </c>
      <c r="O19">
        <v>3.5602680008747778E-3</v>
      </c>
      <c r="R19">
        <v>16</v>
      </c>
      <c r="S19" s="14">
        <v>2.9133766109925294E-4</v>
      </c>
      <c r="T19" s="14">
        <f t="shared" si="2"/>
        <v>6.2614852930078222E-4</v>
      </c>
      <c r="U19" s="14">
        <v>6.1420223864503097E-3</v>
      </c>
      <c r="V19" s="14">
        <f t="shared" si="2"/>
        <v>1.9290238136406138E-2</v>
      </c>
      <c r="Y19" s="9">
        <v>16</v>
      </c>
      <c r="Z19" s="31">
        <v>6.2614852930078222E-4</v>
      </c>
      <c r="AA19" s="31">
        <v>1.9290238136406138E-2</v>
      </c>
    </row>
    <row r="20" spans="1:27" x14ac:dyDescent="0.3">
      <c r="A20" s="28">
        <v>17</v>
      </c>
      <c r="B20" s="28">
        <v>0</v>
      </c>
      <c r="C20" s="28">
        <v>3.52678718475751E-3</v>
      </c>
      <c r="D20" s="28">
        <v>1.4329628516124193E-4</v>
      </c>
      <c r="E20" s="28">
        <v>1.3103330160364195E-3</v>
      </c>
      <c r="G20" s="30">
        <f t="shared" si="0"/>
        <v>7.1648142580620964E-5</v>
      </c>
      <c r="H20" s="30">
        <f t="shared" si="1"/>
        <v>2.4185601003969648E-3</v>
      </c>
      <c r="I20">
        <v>17</v>
      </c>
      <c r="J20">
        <v>7.1648142580620964E-5</v>
      </c>
      <c r="K20">
        <v>2.4185601003969648E-3</v>
      </c>
      <c r="M20">
        <v>17</v>
      </c>
      <c r="N20">
        <v>7.1648142580620964E-5</v>
      </c>
      <c r="O20">
        <v>2.4185601003969648E-3</v>
      </c>
      <c r="R20">
        <v>17</v>
      </c>
      <c r="S20" s="14">
        <v>1.7045172776172408E-4</v>
      </c>
      <c r="T20" s="14">
        <f t="shared" si="2"/>
        <v>3.3481086820152928E-4</v>
      </c>
      <c r="U20" s="14">
        <v>4.1723966499049364E-3</v>
      </c>
      <c r="V20" s="14">
        <f t="shared" si="2"/>
        <v>1.3148215749955828E-2</v>
      </c>
      <c r="Y20" s="9">
        <v>17</v>
      </c>
      <c r="Z20" s="31">
        <v>3.3481086820152928E-4</v>
      </c>
      <c r="AA20" s="31">
        <v>1.3148215749955828E-2</v>
      </c>
    </row>
    <row r="21" spans="1:27" x14ac:dyDescent="0.3">
      <c r="A21" s="28">
        <v>18</v>
      </c>
      <c r="B21" s="28">
        <v>0</v>
      </c>
      <c r="C21" s="28">
        <v>2.6689003884720558E-3</v>
      </c>
      <c r="D21" s="28">
        <v>6.2151419337467021E-5</v>
      </c>
      <c r="E21" s="28">
        <v>6.0024035397267033E-4</v>
      </c>
      <c r="G21" s="30">
        <f t="shared" si="0"/>
        <v>3.1075709668733511E-5</v>
      </c>
      <c r="H21" s="30">
        <f t="shared" si="1"/>
        <v>1.6345703712223631E-3</v>
      </c>
      <c r="I21">
        <v>18</v>
      </c>
      <c r="J21">
        <v>3.1075709668733511E-5</v>
      </c>
      <c r="K21">
        <v>1.6345703712223631E-3</v>
      </c>
      <c r="M21">
        <v>18</v>
      </c>
      <c r="N21">
        <v>3.1075709668733511E-5</v>
      </c>
      <c r="O21">
        <v>1.6345703712223631E-3</v>
      </c>
      <c r="R21">
        <v>18</v>
      </c>
      <c r="S21" s="14">
        <v>7.3929458792278897E-5</v>
      </c>
      <c r="T21" s="14">
        <f t="shared" si="2"/>
        <v>1.643591404398052E-4</v>
      </c>
      <c r="U21" s="14">
        <v>2.8198910334304526E-3</v>
      </c>
      <c r="V21" s="14">
        <f t="shared" si="2"/>
        <v>8.9758191000508906E-3</v>
      </c>
      <c r="Y21" s="9">
        <v>18</v>
      </c>
      <c r="Z21" s="31">
        <v>1.643591404398052E-4</v>
      </c>
      <c r="AA21" s="31">
        <v>8.9758191000508906E-3</v>
      </c>
    </row>
    <row r="22" spans="1:27" x14ac:dyDescent="0.3">
      <c r="A22" s="28">
        <v>19</v>
      </c>
      <c r="B22" s="28">
        <v>0</v>
      </c>
      <c r="C22" s="28">
        <v>2.1402161315622766E-3</v>
      </c>
      <c r="D22" s="28">
        <v>4.1116870561408698E-5</v>
      </c>
      <c r="E22" s="28">
        <v>5.9467552565098934E-4</v>
      </c>
      <c r="G22" s="30">
        <f t="shared" si="0"/>
        <v>2.0558435280704349E-5</v>
      </c>
      <c r="H22" s="30">
        <f t="shared" si="1"/>
        <v>1.3674458286066331E-3</v>
      </c>
      <c r="I22">
        <v>19</v>
      </c>
      <c r="J22">
        <v>2.0558435280704349E-5</v>
      </c>
      <c r="K22">
        <v>1.3674458286066331E-3</v>
      </c>
      <c r="M22">
        <v>19</v>
      </c>
      <c r="N22">
        <v>2.0558435280704349E-5</v>
      </c>
      <c r="O22">
        <v>1.3674458286066331E-3</v>
      </c>
      <c r="R22">
        <v>19</v>
      </c>
      <c r="S22" s="14">
        <v>4.8908746095274849E-5</v>
      </c>
      <c r="T22" s="14">
        <f t="shared" si="2"/>
        <v>9.0429681647526304E-5</v>
      </c>
      <c r="U22" s="14">
        <v>2.3590591746172991E-3</v>
      </c>
      <c r="V22" s="14">
        <f t="shared" si="2"/>
        <v>6.1559280666204381E-3</v>
      </c>
      <c r="Y22" s="9">
        <v>19</v>
      </c>
      <c r="Z22" s="31">
        <v>9.0429681647526304E-5</v>
      </c>
      <c r="AA22" s="31">
        <v>6.1559280666204381E-3</v>
      </c>
    </row>
    <row r="23" spans="1:27" x14ac:dyDescent="0.3">
      <c r="A23" s="28">
        <v>20</v>
      </c>
      <c r="B23" s="28">
        <v>0</v>
      </c>
      <c r="C23" s="28">
        <v>1.9302631249443073E-3</v>
      </c>
      <c r="D23" s="28">
        <v>2.4206108208776058E-5</v>
      </c>
      <c r="E23" s="28">
        <v>5.8916228885267925E-4</v>
      </c>
      <c r="G23" s="30">
        <f t="shared" si="0"/>
        <v>1.2103054104388029E-5</v>
      </c>
      <c r="H23" s="30">
        <f t="shared" si="1"/>
        <v>1.2597127068984934E-3</v>
      </c>
      <c r="I23">
        <v>20</v>
      </c>
      <c r="J23">
        <v>1.2103054104388029E-5</v>
      </c>
      <c r="K23">
        <v>1.2597127068984934E-3</v>
      </c>
      <c r="M23">
        <v>20</v>
      </c>
      <c r="N23">
        <v>1.2103054104388029E-5</v>
      </c>
      <c r="O23">
        <v>1.2597127068984934E-3</v>
      </c>
      <c r="R23">
        <v>20</v>
      </c>
      <c r="S23" s="14">
        <v>2.8793300272442121E-5</v>
      </c>
      <c r="T23" s="14">
        <f t="shared" si="2"/>
        <v>4.1520935552251455E-5</v>
      </c>
      <c r="U23" s="14">
        <v>2.1732025915929347E-3</v>
      </c>
      <c r="V23" s="14">
        <f t="shared" si="2"/>
        <v>3.796868892003139E-3</v>
      </c>
      <c r="Y23" s="9">
        <v>20</v>
      </c>
      <c r="Z23" s="31">
        <v>4.1520935552251455E-5</v>
      </c>
      <c r="AA23" s="31">
        <v>3.796868892003139E-3</v>
      </c>
    </row>
    <row r="24" spans="1:27" x14ac:dyDescent="0.3">
      <c r="A24" s="28">
        <v>21</v>
      </c>
      <c r="B24" s="28">
        <v>0</v>
      </c>
      <c r="C24" s="28">
        <v>1.5799046694813502E-3</v>
      </c>
      <c r="D24" s="28">
        <v>1.0699937621372367E-5</v>
      </c>
      <c r="E24" s="28">
        <v>3.0243531879415924E-4</v>
      </c>
      <c r="G24" s="30">
        <f t="shared" si="0"/>
        <v>5.3499688106861837E-6</v>
      </c>
      <c r="H24" s="30">
        <f t="shared" si="1"/>
        <v>9.411699941377547E-4</v>
      </c>
      <c r="I24">
        <v>21</v>
      </c>
      <c r="J24">
        <v>5.3499688106861837E-6</v>
      </c>
      <c r="K24">
        <v>9.411699941377547E-4</v>
      </c>
      <c r="M24">
        <v>21</v>
      </c>
      <c r="N24">
        <v>5.3499688106861837E-6</v>
      </c>
      <c r="O24">
        <v>9.411699941377547E-4</v>
      </c>
      <c r="R24">
        <v>21</v>
      </c>
      <c r="S24" s="14">
        <v>1.2727635279961122E-5</v>
      </c>
      <c r="T24" s="14">
        <f t="shared" si="2"/>
        <v>1.2727635279809334E-5</v>
      </c>
      <c r="U24" s="14">
        <v>1.6236663004102639E-3</v>
      </c>
      <c r="V24" s="14">
        <f t="shared" si="2"/>
        <v>1.6236663004102043E-3</v>
      </c>
      <c r="Y24" s="9">
        <v>21</v>
      </c>
      <c r="Z24" s="31">
        <v>1.2727635279809334E-5</v>
      </c>
      <c r="AA24" s="31">
        <v>1.6236663004102043E-3</v>
      </c>
    </row>
    <row r="25" spans="1:27" x14ac:dyDescent="0.3">
      <c r="N25">
        <f>SUM(N3:N24)</f>
        <v>0.42034271826671371</v>
      </c>
      <c r="O25">
        <f>SUM(O3:O24)</f>
        <v>0.57965728173328612</v>
      </c>
      <c r="Y25" t="s">
        <v>108</v>
      </c>
    </row>
    <row r="26" spans="1:27" x14ac:dyDescent="0.3">
      <c r="N26">
        <v>0.42034271826671371</v>
      </c>
      <c r="O26">
        <v>0.57965728173328612</v>
      </c>
      <c r="Y26" t="s">
        <v>109</v>
      </c>
    </row>
    <row r="30" spans="1:27" x14ac:dyDescent="0.3">
      <c r="K30" t="s">
        <v>107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7"/>
  <sheetViews>
    <sheetView tabSelected="1" topLeftCell="G1" workbookViewId="0">
      <selection activeCell="J31" sqref="J31"/>
    </sheetView>
  </sheetViews>
  <sheetFormatPr defaultRowHeight="15.05" x14ac:dyDescent="0.3"/>
  <cols>
    <col min="8" max="8" width="17.5546875" customWidth="1"/>
    <col min="9" max="9" width="18.44140625" customWidth="1"/>
    <col min="10" max="10" width="18.88671875" customWidth="1"/>
    <col min="11" max="11" width="18.33203125" customWidth="1"/>
  </cols>
  <sheetData>
    <row r="1" spans="1:11" x14ac:dyDescent="0.3">
      <c r="G1" t="s">
        <v>60</v>
      </c>
    </row>
    <row r="2" spans="1:11" x14ac:dyDescent="0.3">
      <c r="B2" t="s">
        <v>46</v>
      </c>
      <c r="C2" t="s">
        <v>59</v>
      </c>
      <c r="D2" t="s">
        <v>51</v>
      </c>
      <c r="E2" t="s">
        <v>52</v>
      </c>
      <c r="G2" s="10"/>
      <c r="H2" s="10" t="s">
        <v>61</v>
      </c>
      <c r="I2" s="10" t="s">
        <v>62</v>
      </c>
      <c r="J2" s="10" t="s">
        <v>63</v>
      </c>
      <c r="K2" s="10" t="s">
        <v>64</v>
      </c>
    </row>
    <row r="3" spans="1:11" x14ac:dyDescent="0.3">
      <c r="A3" s="7">
        <v>1998</v>
      </c>
      <c r="B3">
        <v>481.07974899973357</v>
      </c>
      <c r="C3">
        <v>391.61127225825629</v>
      </c>
      <c r="D3">
        <v>369.33286793833452</v>
      </c>
      <c r="E3">
        <v>339.97156144662921</v>
      </c>
      <c r="G3" s="11">
        <v>1998</v>
      </c>
      <c r="H3" s="32">
        <v>328.22124690446299</v>
      </c>
      <c r="I3" s="32">
        <v>405.40134459683691</v>
      </c>
      <c r="J3" s="32">
        <v>457.1372633818994</v>
      </c>
      <c r="K3" s="32">
        <f t="shared" ref="K3:K23" si="0">I3*0.76</f>
        <v>308.10502189359607</v>
      </c>
    </row>
    <row r="4" spans="1:11" x14ac:dyDescent="0.3">
      <c r="A4" s="7">
        <v>1999</v>
      </c>
      <c r="B4">
        <v>486.38823303518706</v>
      </c>
      <c r="C4">
        <v>408.44723133898606</v>
      </c>
      <c r="D4">
        <v>399.48836758687099</v>
      </c>
      <c r="E4">
        <v>352.21233160660825</v>
      </c>
      <c r="G4" s="11">
        <v>1999</v>
      </c>
      <c r="H4" s="32">
        <v>356.28519200037903</v>
      </c>
      <c r="I4" s="32">
        <v>422.06879403161838</v>
      </c>
      <c r="J4" s="32">
        <v>470.72506539170041</v>
      </c>
      <c r="K4" s="32">
        <f t="shared" si="0"/>
        <v>320.77228346402995</v>
      </c>
    </row>
    <row r="5" spans="1:11" x14ac:dyDescent="0.3">
      <c r="A5" s="7">
        <v>2000</v>
      </c>
      <c r="B5">
        <v>511.72437836672037</v>
      </c>
      <c r="C5">
        <v>426.86419406684035</v>
      </c>
      <c r="D5">
        <v>436.61896639091736</v>
      </c>
      <c r="E5">
        <v>373.18149215231324</v>
      </c>
      <c r="G5" s="11">
        <v>2000</v>
      </c>
      <c r="H5" s="32">
        <v>390.85893491929397</v>
      </c>
      <c r="I5" s="32">
        <v>449.4553959557382</v>
      </c>
      <c r="J5" s="32">
        <v>495.23305489429981</v>
      </c>
      <c r="K5" s="32">
        <f t="shared" si="0"/>
        <v>341.58610092636104</v>
      </c>
    </row>
    <row r="6" spans="1:11" x14ac:dyDescent="0.3">
      <c r="A6" s="7">
        <v>2001</v>
      </c>
      <c r="B6">
        <v>512.1757340235647</v>
      </c>
      <c r="C6">
        <v>443.52961940783581</v>
      </c>
      <c r="D6">
        <v>460.09694680010745</v>
      </c>
      <c r="E6">
        <v>393.46654352518323</v>
      </c>
      <c r="G6" s="11">
        <v>2001</v>
      </c>
      <c r="H6" s="32">
        <v>411.58187855489501</v>
      </c>
      <c r="I6" s="32">
        <v>463.59025409672722</v>
      </c>
      <c r="J6" s="32">
        <v>505.29760345956277</v>
      </c>
      <c r="K6" s="32">
        <f t="shared" si="0"/>
        <v>352.32859311351268</v>
      </c>
    </row>
    <row r="7" spans="1:11" x14ac:dyDescent="0.3">
      <c r="A7" s="7">
        <v>2002</v>
      </c>
      <c r="B7">
        <v>554.00589878453684</v>
      </c>
      <c r="C7">
        <v>480.3298746064757</v>
      </c>
      <c r="D7">
        <v>506.17062249832287</v>
      </c>
      <c r="E7">
        <v>429.21930101882049</v>
      </c>
      <c r="G7" s="11">
        <v>2002</v>
      </c>
      <c r="H7" s="32">
        <v>454.26641988279306</v>
      </c>
      <c r="I7" s="32">
        <v>504.98370303183594</v>
      </c>
      <c r="J7" s="32">
        <v>542.51106626015417</v>
      </c>
      <c r="K7" s="32">
        <f t="shared" si="0"/>
        <v>383.7876143041953</v>
      </c>
    </row>
    <row r="8" spans="1:11" x14ac:dyDescent="0.3">
      <c r="A8" s="7">
        <v>2003</v>
      </c>
      <c r="B8">
        <v>541.86605559671113</v>
      </c>
      <c r="C8">
        <v>472.72368350270392</v>
      </c>
      <c r="D8">
        <v>509.20669160604109</v>
      </c>
      <c r="E8">
        <v>427.72616033897253</v>
      </c>
      <c r="G8" s="11">
        <v>2003</v>
      </c>
      <c r="H8" s="32">
        <v>448.46970831132205</v>
      </c>
      <c r="I8" s="32">
        <v>500.43255637453012</v>
      </c>
      <c r="J8" s="32">
        <v>535.45241036181199</v>
      </c>
      <c r="K8" s="32">
        <f t="shared" si="0"/>
        <v>380.32874284464287</v>
      </c>
    </row>
    <row r="9" spans="1:11" x14ac:dyDescent="0.3">
      <c r="A9" s="7">
        <v>2004</v>
      </c>
      <c r="B9">
        <v>570.60918092214001</v>
      </c>
      <c r="C9">
        <v>492.80786465167478</v>
      </c>
      <c r="D9">
        <v>556.47974510925167</v>
      </c>
      <c r="E9">
        <v>452.48293541903553</v>
      </c>
      <c r="G9" s="11">
        <v>2004</v>
      </c>
      <c r="H9" s="32">
        <v>480.99705032222164</v>
      </c>
      <c r="I9" s="32">
        <v>533.24477535558231</v>
      </c>
      <c r="J9" s="32">
        <v>565.06309514939767</v>
      </c>
      <c r="K9" s="32">
        <f t="shared" si="0"/>
        <v>405.26602927024254</v>
      </c>
    </row>
    <row r="10" spans="1:11" x14ac:dyDescent="0.3">
      <c r="A10" s="7">
        <v>2005</v>
      </c>
      <c r="B10">
        <v>595.18102034605681</v>
      </c>
      <c r="C10">
        <v>522.87168334077012</v>
      </c>
      <c r="D10">
        <v>594.42619405505889</v>
      </c>
      <c r="E10">
        <v>491.62887906031131</v>
      </c>
      <c r="G10" s="11">
        <v>2005</v>
      </c>
      <c r="H10" s="32">
        <v>514.92864143548832</v>
      </c>
      <c r="I10" s="32">
        <v>565.61916520055217</v>
      </c>
      <c r="J10" s="32">
        <v>597.2961894996123</v>
      </c>
      <c r="K10" s="32">
        <f t="shared" si="0"/>
        <v>429.87056555241963</v>
      </c>
    </row>
    <row r="11" spans="1:11" x14ac:dyDescent="0.3">
      <c r="A11" s="7">
        <v>2006</v>
      </c>
      <c r="B11">
        <v>605.87892358079148</v>
      </c>
      <c r="C11">
        <v>535.99680584291843</v>
      </c>
      <c r="D11">
        <v>604.53568351806803</v>
      </c>
      <c r="E11">
        <v>527.32693552903004</v>
      </c>
      <c r="G11" s="11">
        <v>2006</v>
      </c>
      <c r="H11" s="32">
        <v>531.33458952262527</v>
      </c>
      <c r="I11" s="32">
        <v>580.69215926161132</v>
      </c>
      <c r="J11" s="32">
        <v>611.44213852465725</v>
      </c>
      <c r="K11" s="32">
        <f t="shared" si="0"/>
        <v>441.3260410388246</v>
      </c>
    </row>
    <row r="12" spans="1:11" x14ac:dyDescent="0.3">
      <c r="A12" s="7">
        <v>2007</v>
      </c>
      <c r="B12">
        <v>573.1703383162037</v>
      </c>
      <c r="C12">
        <v>522.09951244441959</v>
      </c>
      <c r="D12">
        <v>578.56114995701682</v>
      </c>
      <c r="E12">
        <v>536.26164014473306</v>
      </c>
      <c r="G12" s="11">
        <v>2007</v>
      </c>
      <c r="H12" s="32">
        <v>511.74324046386812</v>
      </c>
      <c r="I12" s="32">
        <v>560.30402152259899</v>
      </c>
      <c r="J12" s="32">
        <v>588.67954290093815</v>
      </c>
      <c r="K12" s="32">
        <f t="shared" si="0"/>
        <v>425.83105635717521</v>
      </c>
    </row>
    <row r="13" spans="1:11" ht="15.75" thickBot="1" x14ac:dyDescent="0.35">
      <c r="A13" s="7">
        <v>2008</v>
      </c>
      <c r="B13">
        <v>569.99973400969009</v>
      </c>
      <c r="C13">
        <v>547.2801264805554</v>
      </c>
      <c r="D13">
        <v>577.84080503463838</v>
      </c>
      <c r="E13">
        <v>567.76208020975093</v>
      </c>
      <c r="F13" s="6">
        <v>558</v>
      </c>
      <c r="G13" s="11">
        <v>2008</v>
      </c>
      <c r="H13" s="32">
        <v>507.33566363936757</v>
      </c>
      <c r="I13" s="32">
        <v>558</v>
      </c>
      <c r="J13" s="32">
        <v>586.3106575232066</v>
      </c>
      <c r="K13" s="32">
        <f t="shared" si="0"/>
        <v>424.08</v>
      </c>
    </row>
    <row r="14" spans="1:11" x14ac:dyDescent="0.3">
      <c r="A14" s="7">
        <v>2009</v>
      </c>
      <c r="B14">
        <v>584.88086795058837</v>
      </c>
      <c r="C14">
        <v>566.49042242971632</v>
      </c>
      <c r="D14">
        <v>590.36581111401199</v>
      </c>
      <c r="E14">
        <v>578.73019874718079</v>
      </c>
      <c r="G14" s="11">
        <v>2009</v>
      </c>
      <c r="H14" s="32">
        <v>533.48969211134261</v>
      </c>
      <c r="I14" s="32">
        <v>586.48727365840159</v>
      </c>
      <c r="J14" s="32">
        <v>617.44908874584064</v>
      </c>
      <c r="K14" s="32">
        <f t="shared" si="0"/>
        <v>445.7303279803852</v>
      </c>
    </row>
    <row r="15" spans="1:11" x14ac:dyDescent="0.3">
      <c r="A15" s="7">
        <v>2010</v>
      </c>
      <c r="B15">
        <v>638.75812502315557</v>
      </c>
      <c r="C15">
        <v>600.97035171361722</v>
      </c>
      <c r="D15">
        <v>627.35616550972043</v>
      </c>
      <c r="E15">
        <v>601.04706502847898</v>
      </c>
      <c r="G15" s="11">
        <v>2010</v>
      </c>
      <c r="H15" s="32">
        <v>563.58637540818518</v>
      </c>
      <c r="I15" s="32">
        <v>618.58646534930665</v>
      </c>
      <c r="J15" s="32">
        <v>654.67491792973226</v>
      </c>
      <c r="K15" s="32">
        <f t="shared" si="0"/>
        <v>470.12571366547309</v>
      </c>
    </row>
    <row r="16" spans="1:11" x14ac:dyDescent="0.3">
      <c r="A16" s="7">
        <v>2011</v>
      </c>
      <c r="B16">
        <v>618.452415964436</v>
      </c>
      <c r="C16">
        <v>593.70842949614951</v>
      </c>
      <c r="D16">
        <v>637.06478838555893</v>
      </c>
      <c r="E16">
        <v>617.88033767197339</v>
      </c>
      <c r="G16" s="11">
        <v>2011</v>
      </c>
      <c r="H16" s="32">
        <v>574.03552573367949</v>
      </c>
      <c r="I16" s="32">
        <v>630.66997148103042</v>
      </c>
      <c r="J16" s="32">
        <v>670.06057925852645</v>
      </c>
      <c r="K16" s="32">
        <f t="shared" si="0"/>
        <v>479.3091783255831</v>
      </c>
    </row>
    <row r="17" spans="1:11" x14ac:dyDescent="0.3">
      <c r="A17" s="7">
        <v>2012</v>
      </c>
      <c r="B17">
        <v>673.135444114027</v>
      </c>
      <c r="C17">
        <v>652.82560972690703</v>
      </c>
      <c r="D17">
        <v>691.74983309742129</v>
      </c>
      <c r="E17">
        <v>683.05648114900816</v>
      </c>
      <c r="G17" s="11">
        <v>2012</v>
      </c>
      <c r="H17" s="32">
        <v>630.77020344110258</v>
      </c>
      <c r="I17" s="32">
        <v>688.85204911461688</v>
      </c>
      <c r="J17" s="32">
        <v>734.3855680852696</v>
      </c>
      <c r="K17" s="32">
        <f t="shared" si="0"/>
        <v>523.52755732710887</v>
      </c>
    </row>
    <row r="18" spans="1:11" x14ac:dyDescent="0.3">
      <c r="A18" s="7">
        <v>2013</v>
      </c>
      <c r="B18">
        <v>657.08761270192213</v>
      </c>
      <c r="C18">
        <v>650.99998878833446</v>
      </c>
      <c r="D18">
        <v>700.90291291925666</v>
      </c>
      <c r="E18">
        <v>689.57711993596365</v>
      </c>
      <c r="G18" s="11">
        <v>2013</v>
      </c>
      <c r="H18" s="32">
        <v>637.46967913619358</v>
      </c>
      <c r="I18" s="32">
        <v>697.12764859149229</v>
      </c>
      <c r="J18" s="32">
        <v>748.26130673075966</v>
      </c>
      <c r="K18" s="32">
        <f t="shared" si="0"/>
        <v>529.81701292953414</v>
      </c>
    </row>
    <row r="19" spans="1:11" x14ac:dyDescent="0.3">
      <c r="A19" s="7">
        <v>2014</v>
      </c>
      <c r="B19">
        <v>697.13281945888582</v>
      </c>
      <c r="C19">
        <v>692.32311826284001</v>
      </c>
      <c r="D19">
        <v>767.91306338698007</v>
      </c>
      <c r="E19">
        <v>743.39835071288724</v>
      </c>
      <c r="G19" s="11">
        <v>2014</v>
      </c>
      <c r="H19" s="32">
        <v>701.02115099091168</v>
      </c>
      <c r="I19" s="32">
        <v>759.74149249561572</v>
      </c>
      <c r="J19" s="32">
        <v>817.92855705415661</v>
      </c>
      <c r="K19" s="32">
        <f t="shared" si="0"/>
        <v>577.403534296668</v>
      </c>
    </row>
    <row r="20" spans="1:11" x14ac:dyDescent="0.3">
      <c r="A20" s="7">
        <v>2015</v>
      </c>
      <c r="B20">
        <v>675.98893294644586</v>
      </c>
      <c r="C20">
        <v>690.18772504249455</v>
      </c>
      <c r="D20">
        <v>743.78305243910324</v>
      </c>
      <c r="E20">
        <v>753.91742358353611</v>
      </c>
      <c r="G20" s="11">
        <v>2015</v>
      </c>
      <c r="H20" s="32">
        <v>686.09654132024298</v>
      </c>
      <c r="I20" s="32">
        <v>747.1611761539142</v>
      </c>
      <c r="J20" s="32">
        <v>813.29301252018297</v>
      </c>
      <c r="K20" s="32">
        <f t="shared" si="0"/>
        <v>567.8424938769748</v>
      </c>
    </row>
    <row r="21" spans="1:11" ht="15.75" thickBot="1" x14ac:dyDescent="0.35">
      <c r="A21" s="7">
        <v>2016</v>
      </c>
      <c r="B21">
        <v>719.44114703140156</v>
      </c>
      <c r="C21">
        <v>716.11023730196723</v>
      </c>
      <c r="D21">
        <v>783.53427334315381</v>
      </c>
      <c r="E21">
        <v>785.79401977653959</v>
      </c>
      <c r="F21" s="6">
        <v>788</v>
      </c>
      <c r="G21" s="11">
        <v>2016</v>
      </c>
      <c r="H21" s="32">
        <v>727.76216551025823</v>
      </c>
      <c r="I21" s="32">
        <v>788</v>
      </c>
      <c r="J21" s="32">
        <v>862.32385671384122</v>
      </c>
      <c r="K21" s="32">
        <f t="shared" si="0"/>
        <v>598.88</v>
      </c>
    </row>
    <row r="22" spans="1:11" x14ac:dyDescent="0.3">
      <c r="A22" s="7">
        <v>2017</v>
      </c>
      <c r="B22">
        <v>838.55955307843738</v>
      </c>
      <c r="C22">
        <v>781.29617045922009</v>
      </c>
      <c r="D22">
        <v>896.19386394845412</v>
      </c>
      <c r="E22">
        <v>857.85527208748954</v>
      </c>
      <c r="G22" s="11">
        <v>2017</v>
      </c>
      <c r="H22" s="32">
        <v>806.96178174474153</v>
      </c>
      <c r="I22" s="32">
        <v>883.41433332813267</v>
      </c>
      <c r="J22" s="32">
        <v>989.58143620342855</v>
      </c>
      <c r="K22" s="32">
        <f t="shared" si="0"/>
        <v>671.39489332938081</v>
      </c>
    </row>
    <row r="23" spans="1:11" x14ac:dyDescent="0.3">
      <c r="A23" s="7">
        <v>2018</v>
      </c>
      <c r="B23">
        <v>920.71015676004902</v>
      </c>
      <c r="C23">
        <v>816.97957734005774</v>
      </c>
      <c r="D23">
        <v>999.06632596884538</v>
      </c>
      <c r="E23">
        <v>925.79633824782138</v>
      </c>
      <c r="G23" s="11">
        <v>2018</v>
      </c>
      <c r="H23" s="32">
        <v>875.58523149934865</v>
      </c>
      <c r="I23" s="32">
        <v>974.64299672850404</v>
      </c>
      <c r="J23" s="32">
        <v>1127.9953621973787</v>
      </c>
      <c r="K23" s="32">
        <f t="shared" si="0"/>
        <v>740.72867751366311</v>
      </c>
    </row>
    <row r="24" spans="1:11" x14ac:dyDescent="0.3">
      <c r="G24">
        <v>2008</v>
      </c>
    </row>
    <row r="25" spans="1:11" x14ac:dyDescent="0.3">
      <c r="G25">
        <v>2008</v>
      </c>
    </row>
    <row r="26" spans="1:11" x14ac:dyDescent="0.3">
      <c r="G26">
        <v>2016</v>
      </c>
    </row>
    <row r="27" spans="1:11" x14ac:dyDescent="0.3">
      <c r="G27">
        <v>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5"/>
  <sheetViews>
    <sheetView workbookViewId="0">
      <selection activeCell="AB84" sqref="AB84"/>
    </sheetView>
  </sheetViews>
  <sheetFormatPr defaultRowHeight="15.05" x14ac:dyDescent="0.3"/>
  <sheetData>
    <row r="1" spans="1:4" x14ac:dyDescent="0.3">
      <c r="B1" t="s">
        <v>35</v>
      </c>
      <c r="C1" t="s">
        <v>36</v>
      </c>
      <c r="D1" t="s">
        <v>37</v>
      </c>
    </row>
    <row r="2" spans="1:4" x14ac:dyDescent="0.3">
      <c r="A2">
        <v>1998</v>
      </c>
      <c r="B2">
        <v>286.33541653915739</v>
      </c>
    </row>
    <row r="3" spans="1:4" x14ac:dyDescent="0.3">
      <c r="A3">
        <v>1998</v>
      </c>
      <c r="B3">
        <v>376.75712702520707</v>
      </c>
    </row>
    <row r="4" spans="1:4" x14ac:dyDescent="0.3">
      <c r="A4">
        <v>1999</v>
      </c>
      <c r="B4">
        <v>308.59854056352168</v>
      </c>
    </row>
    <row r="5" spans="1:4" x14ac:dyDescent="0.3">
      <c r="A5">
        <v>1999</v>
      </c>
      <c r="B5">
        <v>406.05071126779171</v>
      </c>
    </row>
    <row r="6" spans="1:4" x14ac:dyDescent="0.3">
      <c r="A6">
        <v>2000</v>
      </c>
      <c r="B6">
        <v>336.43236578985233</v>
      </c>
    </row>
    <row r="7" spans="1:4" x14ac:dyDescent="0.3">
      <c r="A7">
        <v>2000</v>
      </c>
      <c r="B7">
        <v>442.67416551296361</v>
      </c>
    </row>
    <row r="8" spans="1:4" x14ac:dyDescent="0.3">
      <c r="A8">
        <v>2001</v>
      </c>
      <c r="B8">
        <v>354.16463649987179</v>
      </c>
    </row>
    <row r="9" spans="1:4" x14ac:dyDescent="0.3">
      <c r="A9">
        <v>2001</v>
      </c>
      <c r="B9">
        <v>466.00610065772605</v>
      </c>
    </row>
    <row r="10" spans="1:4" x14ac:dyDescent="0.3">
      <c r="A10">
        <v>2002</v>
      </c>
      <c r="B10">
        <v>388.81675643580252</v>
      </c>
    </row>
    <row r="11" spans="1:4" x14ac:dyDescent="0.3">
      <c r="A11">
        <v>2002</v>
      </c>
      <c r="B11">
        <v>511.60099531026646</v>
      </c>
    </row>
    <row r="12" spans="1:4" x14ac:dyDescent="0.3">
      <c r="A12">
        <v>2003</v>
      </c>
      <c r="B12">
        <v>390.46405387321613</v>
      </c>
    </row>
    <row r="13" spans="1:4" x14ac:dyDescent="0.3">
      <c r="A13">
        <v>2003</v>
      </c>
      <c r="B13">
        <v>513.76849193844225</v>
      </c>
    </row>
    <row r="14" spans="1:4" x14ac:dyDescent="0.3">
      <c r="A14">
        <v>2004</v>
      </c>
      <c r="B14">
        <v>425.19901147296645</v>
      </c>
    </row>
    <row r="15" spans="1:4" x14ac:dyDescent="0.3">
      <c r="A15">
        <v>2004</v>
      </c>
      <c r="B15">
        <v>559.47238351706108</v>
      </c>
    </row>
    <row r="16" spans="1:4" x14ac:dyDescent="0.3">
      <c r="A16">
        <v>2005</v>
      </c>
      <c r="B16">
        <v>453.00087764263378</v>
      </c>
    </row>
    <row r="17" spans="1:2" x14ac:dyDescent="0.3">
      <c r="A17">
        <v>2005</v>
      </c>
      <c r="B17">
        <v>596.05378637188653</v>
      </c>
    </row>
    <row r="18" spans="1:2" x14ac:dyDescent="0.3">
      <c r="A18">
        <v>2006</v>
      </c>
      <c r="B18">
        <v>459.26073848158893</v>
      </c>
    </row>
    <row r="19" spans="1:2" x14ac:dyDescent="0.3">
      <c r="A19">
        <v>2006</v>
      </c>
      <c r="B19">
        <v>604.29044537051175</v>
      </c>
    </row>
    <row r="20" spans="1:2" x14ac:dyDescent="0.3">
      <c r="A20">
        <v>2007</v>
      </c>
      <c r="B20">
        <v>437.77507979112488</v>
      </c>
    </row>
    <row r="21" spans="1:2" x14ac:dyDescent="0.3">
      <c r="A21">
        <v>2007</v>
      </c>
      <c r="B21">
        <v>576.01984183042748</v>
      </c>
    </row>
    <row r="22" spans="1:2" x14ac:dyDescent="0.3">
      <c r="A22">
        <v>2008</v>
      </c>
      <c r="B22">
        <v>435.10359927388794</v>
      </c>
    </row>
    <row r="23" spans="1:2" x14ac:dyDescent="0.3">
      <c r="A23">
        <v>2008</v>
      </c>
      <c r="B23">
        <v>572.50473588669468</v>
      </c>
    </row>
    <row r="24" spans="1:2" x14ac:dyDescent="0.3">
      <c r="A24">
        <v>2009</v>
      </c>
      <c r="B24">
        <v>442.09643824933875</v>
      </c>
    </row>
    <row r="25" spans="1:2" x14ac:dyDescent="0.3">
      <c r="A25">
        <v>2009</v>
      </c>
      <c r="B25">
        <v>581.7058398017615</v>
      </c>
    </row>
    <row r="26" spans="1:2" x14ac:dyDescent="0.3">
      <c r="A26">
        <v>2010</v>
      </c>
      <c r="B26">
        <v>466.86637141459562</v>
      </c>
    </row>
    <row r="27" spans="1:2" x14ac:dyDescent="0.3">
      <c r="A27">
        <v>2010</v>
      </c>
      <c r="B27">
        <v>614.2978571244679</v>
      </c>
    </row>
    <row r="28" spans="1:2" x14ac:dyDescent="0.3">
      <c r="A28">
        <v>2011</v>
      </c>
      <c r="B28">
        <v>470.56773957939538</v>
      </c>
    </row>
    <row r="29" spans="1:2" x14ac:dyDescent="0.3">
      <c r="A29">
        <v>2011</v>
      </c>
      <c r="B29">
        <v>619.1680783939413</v>
      </c>
    </row>
    <row r="30" spans="1:2" x14ac:dyDescent="0.3">
      <c r="A30">
        <v>2012</v>
      </c>
      <c r="B30">
        <v>507.42792500032169</v>
      </c>
    </row>
    <row r="31" spans="1:2" x14ac:dyDescent="0.3">
      <c r="A31">
        <v>2012</v>
      </c>
      <c r="B31">
        <v>667.66832236884431</v>
      </c>
    </row>
    <row r="32" spans="1:2" x14ac:dyDescent="0.3">
      <c r="A32">
        <v>2013</v>
      </c>
      <c r="B32">
        <v>508.93301057103605</v>
      </c>
    </row>
    <row r="33" spans="1:3" x14ac:dyDescent="0.3">
      <c r="A33">
        <v>2013</v>
      </c>
      <c r="B33">
        <v>669.64869811978429</v>
      </c>
    </row>
    <row r="34" spans="1:3" x14ac:dyDescent="0.3">
      <c r="A34">
        <v>2014</v>
      </c>
      <c r="B34">
        <v>553.05136785272703</v>
      </c>
    </row>
    <row r="35" spans="1:3" x14ac:dyDescent="0.3">
      <c r="A35">
        <v>2014</v>
      </c>
      <c r="B35">
        <v>727.69916822727237</v>
      </c>
    </row>
    <row r="36" spans="1:3" x14ac:dyDescent="0.3">
      <c r="A36">
        <v>2015</v>
      </c>
      <c r="B36">
        <v>526.97644276859103</v>
      </c>
    </row>
    <row r="37" spans="1:3" x14ac:dyDescent="0.3">
      <c r="A37">
        <v>2015</v>
      </c>
      <c r="B37">
        <v>693.39005627446181</v>
      </c>
    </row>
    <row r="38" spans="1:3" x14ac:dyDescent="0.3">
      <c r="A38">
        <v>2016</v>
      </c>
      <c r="B38">
        <v>547.6332418984764</v>
      </c>
    </row>
    <row r="39" spans="1:3" x14ac:dyDescent="0.3">
      <c r="A39">
        <v>2016</v>
      </c>
      <c r="B39">
        <v>720.57005512957426</v>
      </c>
    </row>
    <row r="40" spans="1:3" x14ac:dyDescent="0.3">
      <c r="A40">
        <v>2017</v>
      </c>
      <c r="B40">
        <v>621.4213142578393</v>
      </c>
    </row>
    <row r="41" spans="1:3" x14ac:dyDescent="0.3">
      <c r="A41">
        <v>2017</v>
      </c>
      <c r="B41">
        <v>817.6596240234727</v>
      </c>
    </row>
    <row r="42" spans="1:3" x14ac:dyDescent="0.3">
      <c r="A42">
        <v>2018</v>
      </c>
      <c r="B42">
        <v>685.44887534215763</v>
      </c>
    </row>
    <row r="43" spans="1:3" x14ac:dyDescent="0.3">
      <c r="A43">
        <v>2018</v>
      </c>
      <c r="B43">
        <v>901.90641492389159</v>
      </c>
    </row>
    <row r="44" spans="1:3" x14ac:dyDescent="0.3">
      <c r="A44">
        <v>1998</v>
      </c>
      <c r="C44">
        <v>376.75712702520707</v>
      </c>
    </row>
    <row r="45" spans="1:3" x14ac:dyDescent="0.3">
      <c r="A45">
        <v>1999</v>
      </c>
      <c r="C45">
        <v>406.05071126779171</v>
      </c>
    </row>
    <row r="46" spans="1:3" x14ac:dyDescent="0.3">
      <c r="A46">
        <v>2000</v>
      </c>
      <c r="C46">
        <v>442.67416551296361</v>
      </c>
    </row>
    <row r="47" spans="1:3" x14ac:dyDescent="0.3">
      <c r="A47">
        <v>2001</v>
      </c>
      <c r="C47">
        <v>466.00610065772605</v>
      </c>
    </row>
    <row r="48" spans="1:3" x14ac:dyDescent="0.3">
      <c r="A48">
        <v>2002</v>
      </c>
      <c r="C48">
        <v>511.60099531026646</v>
      </c>
    </row>
    <row r="49" spans="1:3" x14ac:dyDescent="0.3">
      <c r="A49">
        <v>2003</v>
      </c>
      <c r="C49">
        <v>513.76849193844225</v>
      </c>
    </row>
    <row r="50" spans="1:3" x14ac:dyDescent="0.3">
      <c r="A50">
        <v>2004</v>
      </c>
      <c r="C50">
        <v>559.47238351706108</v>
      </c>
    </row>
    <row r="51" spans="1:3" x14ac:dyDescent="0.3">
      <c r="A51">
        <v>2005</v>
      </c>
      <c r="C51">
        <v>596.05378637188653</v>
      </c>
    </row>
    <row r="52" spans="1:3" x14ac:dyDescent="0.3">
      <c r="A52">
        <v>2006</v>
      </c>
      <c r="C52">
        <v>604.29044537051175</v>
      </c>
    </row>
    <row r="53" spans="1:3" x14ac:dyDescent="0.3">
      <c r="A53">
        <v>2007</v>
      </c>
      <c r="C53">
        <v>576.01984183042748</v>
      </c>
    </row>
    <row r="54" spans="1:3" x14ac:dyDescent="0.3">
      <c r="A54">
        <v>2008</v>
      </c>
      <c r="C54">
        <v>572.50473588669468</v>
      </c>
    </row>
    <row r="55" spans="1:3" x14ac:dyDescent="0.3">
      <c r="A55">
        <v>2009</v>
      </c>
      <c r="C55">
        <v>581.7058398017615</v>
      </c>
    </row>
    <row r="56" spans="1:3" x14ac:dyDescent="0.3">
      <c r="A56">
        <v>2010</v>
      </c>
      <c r="C56">
        <v>614.2978571244679</v>
      </c>
    </row>
    <row r="57" spans="1:3" x14ac:dyDescent="0.3">
      <c r="A57">
        <v>2011</v>
      </c>
      <c r="C57">
        <v>619.1680783939413</v>
      </c>
    </row>
    <row r="58" spans="1:3" x14ac:dyDescent="0.3">
      <c r="A58">
        <v>2012</v>
      </c>
      <c r="C58">
        <v>667.66832236884431</v>
      </c>
    </row>
    <row r="59" spans="1:3" x14ac:dyDescent="0.3">
      <c r="A59">
        <v>2013</v>
      </c>
      <c r="C59">
        <v>669.64869811978429</v>
      </c>
    </row>
    <row r="60" spans="1:3" x14ac:dyDescent="0.3">
      <c r="A60">
        <v>2014</v>
      </c>
      <c r="C60">
        <v>727.69916822727237</v>
      </c>
    </row>
    <row r="61" spans="1:3" x14ac:dyDescent="0.3">
      <c r="A61">
        <v>2015</v>
      </c>
      <c r="C61">
        <v>693.39005627446181</v>
      </c>
    </row>
    <row r="62" spans="1:3" x14ac:dyDescent="0.3">
      <c r="A62">
        <v>2016</v>
      </c>
      <c r="C62">
        <v>720.57005512957426</v>
      </c>
    </row>
    <row r="63" spans="1:3" x14ac:dyDescent="0.3">
      <c r="A63">
        <v>2017</v>
      </c>
      <c r="C63">
        <v>817.6596240234727</v>
      </c>
    </row>
    <row r="64" spans="1:3" x14ac:dyDescent="0.3">
      <c r="A64">
        <v>2018</v>
      </c>
      <c r="C64">
        <v>901.90641492389159</v>
      </c>
    </row>
    <row r="65" spans="1:4" x14ac:dyDescent="0.3">
      <c r="A65">
        <v>1998</v>
      </c>
      <c r="D65">
        <v>286.33541653915739</v>
      </c>
    </row>
    <row r="66" spans="1:4" x14ac:dyDescent="0.3">
      <c r="A66">
        <v>1999</v>
      </c>
      <c r="D66">
        <v>308.59854056352168</v>
      </c>
    </row>
    <row r="67" spans="1:4" x14ac:dyDescent="0.3">
      <c r="A67">
        <v>2000</v>
      </c>
      <c r="D67">
        <v>336.43236578985233</v>
      </c>
    </row>
    <row r="68" spans="1:4" x14ac:dyDescent="0.3">
      <c r="A68">
        <v>2001</v>
      </c>
      <c r="D68">
        <v>354.16463649987179</v>
      </c>
    </row>
    <row r="69" spans="1:4" x14ac:dyDescent="0.3">
      <c r="A69">
        <v>2002</v>
      </c>
      <c r="D69">
        <v>388.81675643580252</v>
      </c>
    </row>
    <row r="70" spans="1:4" x14ac:dyDescent="0.3">
      <c r="A70">
        <v>2003</v>
      </c>
      <c r="D70">
        <v>390.46405387321613</v>
      </c>
    </row>
    <row r="71" spans="1:4" x14ac:dyDescent="0.3">
      <c r="A71">
        <v>2004</v>
      </c>
      <c r="D71">
        <v>425.19901147296645</v>
      </c>
    </row>
    <row r="72" spans="1:4" x14ac:dyDescent="0.3">
      <c r="A72">
        <v>2005</v>
      </c>
      <c r="D72">
        <v>453.00087764263378</v>
      </c>
    </row>
    <row r="73" spans="1:4" x14ac:dyDescent="0.3">
      <c r="A73">
        <v>2006</v>
      </c>
      <c r="D73">
        <v>459.26073848158893</v>
      </c>
    </row>
    <row r="74" spans="1:4" x14ac:dyDescent="0.3">
      <c r="A74">
        <v>2007</v>
      </c>
      <c r="D74">
        <v>437.77507979112488</v>
      </c>
    </row>
    <row r="75" spans="1:4" x14ac:dyDescent="0.3">
      <c r="A75">
        <v>2008</v>
      </c>
      <c r="D75">
        <v>435.10359927388794</v>
      </c>
    </row>
    <row r="76" spans="1:4" x14ac:dyDescent="0.3">
      <c r="A76">
        <v>2009</v>
      </c>
      <c r="D76">
        <v>442.09643824933875</v>
      </c>
    </row>
    <row r="77" spans="1:4" x14ac:dyDescent="0.3">
      <c r="A77">
        <v>2010</v>
      </c>
      <c r="D77">
        <v>466.86637141459562</v>
      </c>
    </row>
    <row r="78" spans="1:4" x14ac:dyDescent="0.3">
      <c r="A78">
        <v>2011</v>
      </c>
      <c r="D78">
        <v>470.56773957939538</v>
      </c>
    </row>
    <row r="79" spans="1:4" x14ac:dyDescent="0.3">
      <c r="A79">
        <v>2012</v>
      </c>
      <c r="D79">
        <v>507.42792500032169</v>
      </c>
    </row>
    <row r="80" spans="1:4" x14ac:dyDescent="0.3">
      <c r="A80">
        <v>2013</v>
      </c>
      <c r="D80">
        <v>508.93301057103605</v>
      </c>
    </row>
    <row r="81" spans="1:4" x14ac:dyDescent="0.3">
      <c r="A81">
        <v>2014</v>
      </c>
      <c r="D81">
        <v>553.05136785272703</v>
      </c>
    </row>
    <row r="82" spans="1:4" x14ac:dyDescent="0.3">
      <c r="A82">
        <v>2015</v>
      </c>
      <c r="D82">
        <v>526.97644276859103</v>
      </c>
    </row>
    <row r="83" spans="1:4" x14ac:dyDescent="0.3">
      <c r="A83">
        <v>2016</v>
      </c>
      <c r="D83">
        <v>547.6332418984764</v>
      </c>
    </row>
    <row r="84" spans="1:4" x14ac:dyDescent="0.3">
      <c r="A84">
        <v>2017</v>
      </c>
      <c r="D84">
        <v>621.4213142578393</v>
      </c>
    </row>
    <row r="85" spans="1:4" x14ac:dyDescent="0.3">
      <c r="A85">
        <v>2018</v>
      </c>
      <c r="D85">
        <v>685.44887534215763</v>
      </c>
    </row>
  </sheetData>
  <sortState xmlns:xlrd2="http://schemas.microsoft.com/office/spreadsheetml/2017/richdata2" ref="A2:B43">
    <sortCondition ref="A2:A43"/>
    <sortCondition ref="B2:B4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E2" sqref="E2"/>
    </sheetView>
  </sheetViews>
  <sheetFormatPr defaultRowHeight="15.05" x14ac:dyDescent="0.3"/>
  <sheetData>
    <row r="1" spans="1:5" ht="30.8" thickBot="1" x14ac:dyDescent="0.35">
      <c r="A1" s="3"/>
      <c r="B1" s="4" t="s">
        <v>32</v>
      </c>
      <c r="C1" s="4" t="s">
        <v>33</v>
      </c>
      <c r="D1" s="4" t="s">
        <v>34</v>
      </c>
      <c r="E1" s="29" t="s">
        <v>100</v>
      </c>
    </row>
    <row r="2" spans="1:5" ht="45.85" thickBot="1" x14ac:dyDescent="0.35">
      <c r="A2" s="5" t="s">
        <v>38</v>
      </c>
      <c r="B2" s="6">
        <v>512</v>
      </c>
      <c r="C2" s="6">
        <v>558</v>
      </c>
      <c r="D2" s="6">
        <v>607</v>
      </c>
    </row>
    <row r="3" spans="1:5" ht="45.85" thickBot="1" x14ac:dyDescent="0.35">
      <c r="A3" s="5" t="s">
        <v>39</v>
      </c>
      <c r="B3" s="6">
        <v>723</v>
      </c>
      <c r="C3" s="6">
        <v>788</v>
      </c>
      <c r="D3" s="6">
        <v>858</v>
      </c>
    </row>
    <row r="4" spans="1:5" ht="196.4" thickBot="1" x14ac:dyDescent="0.35">
      <c r="A4" s="5" t="s">
        <v>40</v>
      </c>
      <c r="B4" s="6">
        <v>1186</v>
      </c>
      <c r="C4" s="6">
        <v>1292</v>
      </c>
      <c r="D4" s="6">
        <v>1405</v>
      </c>
    </row>
    <row r="5" spans="1:5" ht="75.95" thickBot="1" x14ac:dyDescent="0.35">
      <c r="A5" s="5" t="s">
        <v>41</v>
      </c>
      <c r="B5" s="6">
        <v>1675</v>
      </c>
      <c r="C5" s="6">
        <v>1825</v>
      </c>
      <c r="D5" s="6">
        <v>1986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workbookViewId="0">
      <selection activeCell="C2" sqref="C2:D13"/>
    </sheetView>
  </sheetViews>
  <sheetFormatPr defaultRowHeight="15.05" x14ac:dyDescent="0.3"/>
  <cols>
    <col min="1" max="1" width="20.6640625" bestFit="1" customWidth="1"/>
    <col min="2" max="2" width="12.33203125" bestFit="1" customWidth="1"/>
    <col min="4" max="4" width="6" bestFit="1" customWidth="1"/>
  </cols>
  <sheetData>
    <row r="1" spans="1:5" x14ac:dyDescent="0.3">
      <c r="A1" t="s">
        <v>80</v>
      </c>
      <c r="B1" t="s">
        <v>96</v>
      </c>
      <c r="C1" t="s">
        <v>81</v>
      </c>
      <c r="D1" t="s">
        <v>82</v>
      </c>
      <c r="E1" t="s">
        <v>97</v>
      </c>
    </row>
    <row r="2" spans="1:5" x14ac:dyDescent="0.3">
      <c r="A2" t="s">
        <v>99</v>
      </c>
      <c r="B2" t="s">
        <v>100</v>
      </c>
      <c r="C2">
        <v>55.5</v>
      </c>
      <c r="D2">
        <v>64.5</v>
      </c>
    </row>
    <row r="3" spans="1:5" x14ac:dyDescent="0.3">
      <c r="A3" t="s">
        <v>98</v>
      </c>
      <c r="B3" t="s">
        <v>87</v>
      </c>
      <c r="C3">
        <v>0</v>
      </c>
      <c r="D3">
        <v>1</v>
      </c>
    </row>
    <row r="4" spans="1:5" x14ac:dyDescent="0.3">
      <c r="A4" t="s">
        <v>83</v>
      </c>
      <c r="B4" t="s">
        <v>84</v>
      </c>
      <c r="C4">
        <v>1.87</v>
      </c>
      <c r="D4">
        <v>1.95</v>
      </c>
    </row>
    <row r="5" spans="1:5" x14ac:dyDescent="0.3">
      <c r="A5" t="s">
        <v>85</v>
      </c>
      <c r="B5" t="s">
        <v>86</v>
      </c>
      <c r="C5">
        <v>1.65</v>
      </c>
      <c r="D5">
        <v>2</v>
      </c>
    </row>
    <row r="6" spans="1:5" x14ac:dyDescent="0.3">
      <c r="A6" t="s">
        <v>95</v>
      </c>
      <c r="B6" t="s">
        <v>87</v>
      </c>
      <c r="C6">
        <v>0.45</v>
      </c>
      <c r="D6">
        <v>0.55000000000000004</v>
      </c>
    </row>
    <row r="7" spans="1:5" x14ac:dyDescent="0.3">
      <c r="A7" t="s">
        <v>88</v>
      </c>
      <c r="B7" t="s">
        <v>87</v>
      </c>
      <c r="C7">
        <v>0.86</v>
      </c>
      <c r="D7">
        <v>0.89</v>
      </c>
    </row>
    <row r="8" spans="1:5" x14ac:dyDescent="0.3">
      <c r="A8" t="s">
        <v>89</v>
      </c>
      <c r="B8" t="s">
        <v>87</v>
      </c>
      <c r="C8">
        <v>0.75</v>
      </c>
      <c r="D8">
        <v>0.88</v>
      </c>
    </row>
    <row r="9" spans="1:5" x14ac:dyDescent="0.3">
      <c r="A9" t="s">
        <v>90</v>
      </c>
      <c r="B9" t="s">
        <v>87</v>
      </c>
      <c r="C9">
        <v>0.9</v>
      </c>
      <c r="D9">
        <v>0.96</v>
      </c>
    </row>
    <row r="10" spans="1:5" x14ac:dyDescent="0.3">
      <c r="A10" t="s">
        <v>91</v>
      </c>
      <c r="B10" t="s">
        <v>87</v>
      </c>
      <c r="C10">
        <v>0.91</v>
      </c>
      <c r="D10">
        <v>0.95</v>
      </c>
    </row>
    <row r="11" spans="1:5" x14ac:dyDescent="0.3">
      <c r="A11" t="s">
        <v>92</v>
      </c>
      <c r="B11" t="s">
        <v>87</v>
      </c>
      <c r="C11">
        <v>0.82</v>
      </c>
      <c r="D11">
        <v>0.96</v>
      </c>
    </row>
    <row r="12" spans="1:5" x14ac:dyDescent="0.3">
      <c r="A12" t="s">
        <v>93</v>
      </c>
      <c r="B12" t="s">
        <v>87</v>
      </c>
      <c r="C12">
        <v>0.76</v>
      </c>
      <c r="D12">
        <v>0.87</v>
      </c>
    </row>
    <row r="13" spans="1:5" x14ac:dyDescent="0.3">
      <c r="A13" t="s">
        <v>94</v>
      </c>
      <c r="B13" t="s">
        <v>87</v>
      </c>
      <c r="C13">
        <v>0.85</v>
      </c>
      <c r="D13">
        <v>0.92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topLeftCell="E1" workbookViewId="0">
      <selection activeCell="I27" sqref="I27"/>
    </sheetView>
  </sheetViews>
  <sheetFormatPr defaultRowHeight="15.05" x14ac:dyDescent="0.3"/>
  <sheetData>
    <row r="1" spans="1:7" x14ac:dyDescent="0.3">
      <c r="A1" t="s">
        <v>31</v>
      </c>
      <c r="B1" t="s">
        <v>5</v>
      </c>
      <c r="C1" t="s">
        <v>6</v>
      </c>
      <c r="E1" t="s">
        <v>42</v>
      </c>
      <c r="F1" t="s">
        <v>5</v>
      </c>
      <c r="G1" t="s">
        <v>6</v>
      </c>
    </row>
    <row r="2" spans="1:7" x14ac:dyDescent="0.3">
      <c r="A2">
        <v>0</v>
      </c>
      <c r="B2">
        <v>0.20148814237600166</v>
      </c>
      <c r="C2">
        <v>0.29129754577632067</v>
      </c>
      <c r="E2">
        <v>0</v>
      </c>
      <c r="F2">
        <v>0.11988544471372098</v>
      </c>
      <c r="G2">
        <v>0.11797550603940987</v>
      </c>
    </row>
    <row r="3" spans="1:7" x14ac:dyDescent="0.3">
      <c r="A3">
        <v>1</v>
      </c>
      <c r="B3">
        <v>0.18043052655275432</v>
      </c>
      <c r="C3">
        <v>0.23074259707241151</v>
      </c>
      <c r="E3">
        <v>1</v>
      </c>
      <c r="F3">
        <v>0.10735616329888882</v>
      </c>
      <c r="G3">
        <v>9.3450751814326674E-2</v>
      </c>
    </row>
    <row r="4" spans="1:7" x14ac:dyDescent="0.3">
      <c r="A4">
        <v>2</v>
      </c>
      <c r="B4">
        <v>0.13556097014836374</v>
      </c>
      <c r="C4">
        <v>0.17255362548034398</v>
      </c>
      <c r="E4">
        <v>2</v>
      </c>
      <c r="F4">
        <v>8.0658777238276427E-2</v>
      </c>
      <c r="G4">
        <v>6.988421831953931E-2</v>
      </c>
    </row>
    <row r="5" spans="1:7" x14ac:dyDescent="0.3">
      <c r="A5">
        <v>3</v>
      </c>
      <c r="B5">
        <v>9.7646290565945482E-2</v>
      </c>
      <c r="C5">
        <v>0.10698044212092422</v>
      </c>
      <c r="E5">
        <v>3</v>
      </c>
      <c r="F5">
        <v>5.8099542886737562E-2</v>
      </c>
      <c r="G5">
        <v>4.3327079058974316E-2</v>
      </c>
    </row>
    <row r="6" spans="1:7" x14ac:dyDescent="0.3">
      <c r="A6">
        <v>4</v>
      </c>
      <c r="B6">
        <v>7.2025278878717874E-2</v>
      </c>
      <c r="C6">
        <v>6.4948157931640382E-2</v>
      </c>
      <c r="E6">
        <v>4</v>
      </c>
      <c r="F6">
        <v>4.2855040932837131E-2</v>
      </c>
      <c r="G6">
        <v>2.6304003962314356E-2</v>
      </c>
    </row>
    <row r="7" spans="1:7" x14ac:dyDescent="0.3">
      <c r="A7">
        <v>5</v>
      </c>
      <c r="B7">
        <v>6.031613450869059E-2</v>
      </c>
      <c r="C7">
        <v>4.0396363351443629E-2</v>
      </c>
      <c r="E7">
        <v>5</v>
      </c>
      <c r="F7">
        <v>3.58881000326709E-2</v>
      </c>
      <c r="G7">
        <v>1.6360527157334669E-2</v>
      </c>
    </row>
    <row r="8" spans="1:7" x14ac:dyDescent="0.3">
      <c r="A8">
        <v>6</v>
      </c>
      <c r="B8">
        <v>5.1520644734654827E-2</v>
      </c>
      <c r="C8">
        <v>2.852627449037352E-2</v>
      </c>
      <c r="E8">
        <v>6</v>
      </c>
      <c r="F8">
        <v>3.0654783617119621E-2</v>
      </c>
      <c r="G8">
        <v>1.1553141168601276E-2</v>
      </c>
    </row>
    <row r="9" spans="1:7" x14ac:dyDescent="0.3">
      <c r="A9">
        <v>7</v>
      </c>
      <c r="B9">
        <v>4.3243770874130186E-2</v>
      </c>
      <c r="C9">
        <v>2.046877077570531E-2</v>
      </c>
      <c r="E9">
        <v>7</v>
      </c>
      <c r="F9">
        <v>2.573004367010746E-2</v>
      </c>
      <c r="G9">
        <v>8.2898521641606507E-3</v>
      </c>
    </row>
    <row r="10" spans="1:7" x14ac:dyDescent="0.3">
      <c r="A10">
        <v>8</v>
      </c>
      <c r="B10">
        <v>3.5780619768558085E-2</v>
      </c>
      <c r="C10">
        <v>1.4264404046361505E-2</v>
      </c>
      <c r="E10">
        <v>8</v>
      </c>
      <c r="F10">
        <v>2.1289468762292058E-2</v>
      </c>
      <c r="G10">
        <v>5.7770836387764099E-3</v>
      </c>
    </row>
    <row r="11" spans="1:7" x14ac:dyDescent="0.3">
      <c r="A11">
        <v>9</v>
      </c>
      <c r="B11">
        <v>2.836804846234809E-2</v>
      </c>
      <c r="C11">
        <v>9.9580879867217E-3</v>
      </c>
      <c r="E11">
        <v>9</v>
      </c>
      <c r="F11">
        <v>1.6878988835097114E-2</v>
      </c>
      <c r="G11">
        <v>4.0330256346222887E-3</v>
      </c>
    </row>
    <row r="12" spans="1:7" x14ac:dyDescent="0.3">
      <c r="A12">
        <v>10</v>
      </c>
      <c r="B12">
        <v>2.4333433969147878E-2</v>
      </c>
      <c r="C12">
        <v>6.9520079351155931E-3</v>
      </c>
      <c r="E12">
        <v>10</v>
      </c>
      <c r="F12">
        <v>1.4478393211642987E-2</v>
      </c>
      <c r="G12">
        <v>2.8155632137218155E-3</v>
      </c>
    </row>
    <row r="13" spans="1:7" x14ac:dyDescent="0.3">
      <c r="A13">
        <v>11</v>
      </c>
      <c r="B13">
        <v>1.9336581585072753E-2</v>
      </c>
      <c r="C13">
        <v>4.2145747659555321E-3</v>
      </c>
      <c r="E13">
        <v>11</v>
      </c>
      <c r="F13">
        <v>1.1505266043118287E-2</v>
      </c>
      <c r="G13">
        <v>1.7069027802119907E-3</v>
      </c>
    </row>
    <row r="14" spans="1:7" x14ac:dyDescent="0.3">
      <c r="A14">
        <v>12</v>
      </c>
      <c r="B14">
        <v>1.5679593047830748E-2</v>
      </c>
      <c r="C14">
        <v>2.9393571481497434E-3</v>
      </c>
      <c r="E14">
        <v>12</v>
      </c>
      <c r="F14">
        <v>9.3293578634592953E-3</v>
      </c>
      <c r="G14">
        <v>1.1904396450006462E-3</v>
      </c>
    </row>
    <row r="15" spans="1:7" x14ac:dyDescent="0.3">
      <c r="A15">
        <v>13</v>
      </c>
      <c r="B15">
        <v>9.5495277665342618E-3</v>
      </c>
      <c r="C15">
        <v>2.0656481693445421E-3</v>
      </c>
      <c r="E15">
        <v>13</v>
      </c>
      <c r="F15">
        <v>5.6819690210878852E-3</v>
      </c>
      <c r="G15">
        <v>8.3658750858453957E-4</v>
      </c>
    </row>
    <row r="16" spans="1:7" x14ac:dyDescent="0.3">
      <c r="A16">
        <v>14</v>
      </c>
      <c r="B16">
        <v>7.9430177447531013E-3</v>
      </c>
      <c r="C16">
        <v>1.3596194398255289E-3</v>
      </c>
      <c r="E16">
        <v>14</v>
      </c>
      <c r="F16">
        <v>4.7260955581280954E-3</v>
      </c>
      <c r="G16">
        <v>5.5064587312933923E-4</v>
      </c>
    </row>
    <row r="17" spans="1:9" x14ac:dyDescent="0.3">
      <c r="A17">
        <v>15</v>
      </c>
      <c r="B17">
        <v>6.2522778217381468E-3</v>
      </c>
      <c r="C17">
        <v>1.0327853619792563E-3</v>
      </c>
      <c r="E17">
        <v>15</v>
      </c>
      <c r="F17">
        <v>3.7201053039341973E-3</v>
      </c>
      <c r="G17">
        <v>4.1827807160159885E-4</v>
      </c>
    </row>
    <row r="18" spans="1:9" x14ac:dyDescent="0.3">
      <c r="A18">
        <v>16</v>
      </c>
      <c r="B18">
        <v>4.8161554749146475E-3</v>
      </c>
      <c r="C18">
        <v>6.0474895999963751E-4</v>
      </c>
      <c r="E18">
        <v>16</v>
      </c>
      <c r="F18">
        <v>2.8656125075742153E-3</v>
      </c>
      <c r="G18">
        <v>2.449233287998532E-4</v>
      </c>
    </row>
    <row r="19" spans="1:9" x14ac:dyDescent="0.3">
      <c r="A19">
        <v>17</v>
      </c>
      <c r="B19">
        <v>2.2022403630864193E-3</v>
      </c>
      <c r="C19">
        <v>3.5381798805244919E-4</v>
      </c>
      <c r="E19">
        <v>17</v>
      </c>
      <c r="F19">
        <v>1.3103330160364195E-3</v>
      </c>
      <c r="G19">
        <v>1.4329628516124193E-4</v>
      </c>
    </row>
    <row r="20" spans="1:9" x14ac:dyDescent="0.3">
      <c r="A20">
        <v>18</v>
      </c>
      <c r="B20">
        <v>1.0088073176011266E-3</v>
      </c>
      <c r="C20">
        <v>1.5346029466041237E-4</v>
      </c>
      <c r="E20">
        <v>18</v>
      </c>
      <c r="F20">
        <v>6.0024035397267033E-4</v>
      </c>
      <c r="G20">
        <v>6.2151419337467021E-5</v>
      </c>
    </row>
    <row r="21" spans="1:9" x14ac:dyDescent="0.3">
      <c r="A21">
        <v>19</v>
      </c>
      <c r="B21">
        <v>9.9945466495964604E-4</v>
      </c>
      <c r="C21">
        <v>1.0152313718866345E-4</v>
      </c>
      <c r="E21">
        <v>19</v>
      </c>
      <c r="F21">
        <v>5.9467552565098934E-4</v>
      </c>
      <c r="G21">
        <v>4.1116870561408698E-5</v>
      </c>
    </row>
    <row r="22" spans="1:9" x14ac:dyDescent="0.3">
      <c r="A22">
        <v>20</v>
      </c>
      <c r="B22">
        <v>9.9018872076080556E-4</v>
      </c>
      <c r="C22">
        <v>5.9768168416731002E-5</v>
      </c>
      <c r="E22">
        <v>20</v>
      </c>
      <c r="F22">
        <v>5.8916228885267925E-4</v>
      </c>
      <c r="G22">
        <v>2.4206108208776058E-5</v>
      </c>
    </row>
    <row r="23" spans="1:9" x14ac:dyDescent="0.3">
      <c r="A23">
        <v>21</v>
      </c>
      <c r="B23">
        <v>5.082946534355618E-4</v>
      </c>
      <c r="C23">
        <v>2.6419599065116956E-5</v>
      </c>
      <c r="E23">
        <v>21</v>
      </c>
      <c r="F23">
        <v>3.0243531879415924E-4</v>
      </c>
      <c r="G23">
        <v>1.0699937621372367E-5</v>
      </c>
    </row>
    <row r="24" spans="1:9" x14ac:dyDescent="0.3">
      <c r="B24">
        <f>SUM(B2:B23)</f>
        <v>1</v>
      </c>
      <c r="C24">
        <f>SUM(C2:C23)</f>
        <v>0.99999999999999967</v>
      </c>
    </row>
    <row r="25" spans="1:9" x14ac:dyDescent="0.3">
      <c r="B25">
        <v>0.59499999999999997</v>
      </c>
      <c r="C25">
        <v>0.40500000000000003</v>
      </c>
    </row>
    <row r="26" spans="1:9" x14ac:dyDescent="0.3">
      <c r="I26" t="s">
        <v>101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.05" x14ac:dyDescent="0.3"/>
  <sheetData>
    <row r="1" spans="1:1" x14ac:dyDescent="0.3">
      <c r="A1" t="s">
        <v>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workbookViewId="0">
      <selection activeCell="A2" sqref="A2:F43"/>
    </sheetView>
  </sheetViews>
  <sheetFormatPr defaultRowHeight="15.05" x14ac:dyDescent="0.3"/>
  <sheetData>
    <row r="1" spans="1:16" x14ac:dyDescent="0.3">
      <c r="A1" t="s">
        <v>49</v>
      </c>
      <c r="I1" t="s">
        <v>50</v>
      </c>
      <c r="P1" t="s">
        <v>102</v>
      </c>
    </row>
    <row r="2" spans="1:16" x14ac:dyDescent="0.3">
      <c r="A2" s="7"/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I2" s="8"/>
      <c r="J2" s="8" t="s">
        <v>44</v>
      </c>
      <c r="K2" s="8" t="s">
        <v>45</v>
      </c>
      <c r="L2" s="8" t="s">
        <v>46</v>
      </c>
      <c r="M2" s="8" t="s">
        <v>47</v>
      </c>
      <c r="N2" s="8" t="s">
        <v>48</v>
      </c>
    </row>
    <row r="3" spans="1:16" x14ac:dyDescent="0.3">
      <c r="A3" s="7">
        <v>1998</v>
      </c>
      <c r="B3" s="7">
        <v>61</v>
      </c>
      <c r="C3" s="7">
        <v>61</v>
      </c>
      <c r="D3" s="7">
        <v>61</v>
      </c>
      <c r="E3" s="7">
        <v>61</v>
      </c>
      <c r="F3" s="7">
        <v>61</v>
      </c>
      <c r="I3" s="8">
        <v>1998</v>
      </c>
      <c r="J3" s="8">
        <v>129.17325227963522</v>
      </c>
      <c r="K3" s="8">
        <v>129.17325227963522</v>
      </c>
      <c r="L3" s="8">
        <v>129.17325227963522</v>
      </c>
      <c r="M3" s="8">
        <v>129.17325227963522</v>
      </c>
      <c r="N3" s="8">
        <v>129.17325227963522</v>
      </c>
    </row>
    <row r="4" spans="1:16" x14ac:dyDescent="0.3">
      <c r="A4" s="7">
        <v>1999</v>
      </c>
      <c r="B4" s="7">
        <v>56</v>
      </c>
      <c r="C4" s="7">
        <v>56</v>
      </c>
      <c r="D4" s="7">
        <v>56</v>
      </c>
      <c r="E4" s="7">
        <v>56</v>
      </c>
      <c r="F4" s="7">
        <v>56</v>
      </c>
      <c r="I4" s="8">
        <v>1999</v>
      </c>
      <c r="J4" s="8">
        <v>124.17325227963526</v>
      </c>
      <c r="K4" s="8">
        <v>124.17325227963526</v>
      </c>
      <c r="L4" s="8">
        <v>124.17325227963526</v>
      </c>
      <c r="M4" s="8">
        <v>124.17325227963526</v>
      </c>
      <c r="N4" s="8">
        <v>124.17325227963526</v>
      </c>
    </row>
    <row r="5" spans="1:16" x14ac:dyDescent="0.3">
      <c r="A5" s="7">
        <v>2000</v>
      </c>
      <c r="B5" s="7">
        <v>64</v>
      </c>
      <c r="C5" s="7">
        <v>64</v>
      </c>
      <c r="D5" s="7">
        <v>64</v>
      </c>
      <c r="E5" s="7">
        <v>64</v>
      </c>
      <c r="F5" s="7">
        <v>64</v>
      </c>
      <c r="I5" s="8">
        <v>2000</v>
      </c>
      <c r="J5" s="8">
        <v>132.17325227963519</v>
      </c>
      <c r="K5" s="8">
        <v>132.17325227963519</v>
      </c>
      <c r="L5" s="8">
        <v>132.17325227963519</v>
      </c>
      <c r="M5" s="8">
        <v>132.17325227963519</v>
      </c>
      <c r="N5" s="8">
        <v>132.17325227963519</v>
      </c>
    </row>
    <row r="6" spans="1:16" x14ac:dyDescent="0.3">
      <c r="A6" s="7">
        <v>2001</v>
      </c>
      <c r="B6" s="7">
        <v>56</v>
      </c>
      <c r="C6" s="7">
        <v>56</v>
      </c>
      <c r="D6" s="7">
        <v>56</v>
      </c>
      <c r="E6" s="7">
        <v>56</v>
      </c>
      <c r="F6" s="7">
        <v>56</v>
      </c>
      <c r="I6" s="8">
        <v>2001</v>
      </c>
      <c r="J6" s="8">
        <v>109.17021276595743</v>
      </c>
      <c r="K6" s="8">
        <v>109.17021276595743</v>
      </c>
      <c r="L6" s="8">
        <v>109.17021276595743</v>
      </c>
      <c r="M6" s="8">
        <v>109.17021276595743</v>
      </c>
      <c r="N6" s="8">
        <v>109.17021276595743</v>
      </c>
    </row>
    <row r="7" spans="1:16" x14ac:dyDescent="0.3">
      <c r="A7" s="7">
        <v>2002</v>
      </c>
      <c r="B7" s="7">
        <v>116</v>
      </c>
      <c r="C7" s="7">
        <v>116</v>
      </c>
      <c r="D7" s="7">
        <v>116</v>
      </c>
      <c r="E7" s="7">
        <v>116</v>
      </c>
      <c r="F7" s="7">
        <v>116</v>
      </c>
      <c r="I7" s="8">
        <v>2002</v>
      </c>
      <c r="J7" s="8">
        <v>202.80851063829789</v>
      </c>
      <c r="K7" s="8">
        <v>202.80851063829789</v>
      </c>
      <c r="L7" s="8">
        <v>202.80851063829789</v>
      </c>
      <c r="M7" s="8">
        <v>202.80851063829789</v>
      </c>
      <c r="N7" s="8">
        <v>202.80851063829789</v>
      </c>
    </row>
    <row r="8" spans="1:16" x14ac:dyDescent="0.3">
      <c r="A8" s="7">
        <v>2003</v>
      </c>
      <c r="B8" s="7">
        <v>72</v>
      </c>
      <c r="C8" s="7">
        <v>72</v>
      </c>
      <c r="D8" s="7">
        <v>72</v>
      </c>
      <c r="E8" s="7">
        <v>72</v>
      </c>
      <c r="F8" s="7">
        <v>72</v>
      </c>
      <c r="I8" s="8">
        <v>2003</v>
      </c>
      <c r="J8" s="8">
        <v>160.97872340425528</v>
      </c>
      <c r="K8" s="8">
        <v>160.97872340425528</v>
      </c>
      <c r="L8" s="8">
        <v>160.97872340425528</v>
      </c>
      <c r="M8" s="8">
        <v>160.97872340425528</v>
      </c>
      <c r="N8" s="8">
        <v>160.97872340425528</v>
      </c>
    </row>
    <row r="9" spans="1:16" x14ac:dyDescent="0.3">
      <c r="A9" s="7">
        <v>2004</v>
      </c>
      <c r="B9" s="7">
        <v>81</v>
      </c>
      <c r="C9" s="7">
        <v>81</v>
      </c>
      <c r="D9" s="7">
        <v>81</v>
      </c>
      <c r="E9" s="7">
        <v>81</v>
      </c>
      <c r="F9" s="7">
        <v>81</v>
      </c>
      <c r="I9" s="8">
        <v>2004</v>
      </c>
      <c r="J9" s="8">
        <v>135.25531914893622</v>
      </c>
      <c r="K9" s="8">
        <v>135.25531914893622</v>
      </c>
      <c r="L9" s="8">
        <v>135.25531914893622</v>
      </c>
      <c r="M9" s="8">
        <v>135.25531914893622</v>
      </c>
      <c r="N9" s="8">
        <v>135.25531914893622</v>
      </c>
    </row>
    <row r="10" spans="1:16" x14ac:dyDescent="0.3">
      <c r="A10" s="7">
        <v>2005</v>
      </c>
      <c r="B10" s="7">
        <v>95</v>
      </c>
      <c r="C10" s="7">
        <v>95</v>
      </c>
      <c r="D10" s="7">
        <v>95</v>
      </c>
      <c r="E10" s="7">
        <v>95</v>
      </c>
      <c r="F10" s="7">
        <v>95</v>
      </c>
      <c r="I10" s="8">
        <v>2005</v>
      </c>
      <c r="J10" s="8">
        <v>146</v>
      </c>
      <c r="K10" s="8">
        <v>146</v>
      </c>
      <c r="L10" s="8">
        <v>146</v>
      </c>
      <c r="M10" s="8">
        <v>146</v>
      </c>
      <c r="N10" s="8">
        <v>146</v>
      </c>
    </row>
    <row r="11" spans="1:16" x14ac:dyDescent="0.3">
      <c r="A11" s="7">
        <v>2006</v>
      </c>
      <c r="B11" s="7">
        <v>126</v>
      </c>
      <c r="C11" s="7">
        <v>126</v>
      </c>
      <c r="D11" s="7">
        <v>126</v>
      </c>
      <c r="E11" s="7">
        <v>126</v>
      </c>
      <c r="F11" s="7">
        <v>126</v>
      </c>
      <c r="I11" s="8">
        <v>2006</v>
      </c>
      <c r="J11" s="8">
        <v>210</v>
      </c>
      <c r="K11" s="8">
        <v>210</v>
      </c>
      <c r="L11" s="8">
        <v>210</v>
      </c>
      <c r="M11" s="8">
        <v>210</v>
      </c>
      <c r="N11" s="8">
        <v>210</v>
      </c>
    </row>
    <row r="12" spans="1:16" x14ac:dyDescent="0.3">
      <c r="A12" s="7">
        <v>2007</v>
      </c>
      <c r="B12" s="7">
        <v>108</v>
      </c>
      <c r="C12" s="7">
        <v>108</v>
      </c>
      <c r="D12" s="7">
        <v>108</v>
      </c>
      <c r="E12" s="7">
        <v>108</v>
      </c>
      <c r="F12" s="7">
        <v>108</v>
      </c>
      <c r="I12" s="8">
        <v>2007</v>
      </c>
      <c r="J12" s="8">
        <v>167</v>
      </c>
      <c r="K12" s="8">
        <v>167</v>
      </c>
      <c r="L12" s="8">
        <v>167</v>
      </c>
      <c r="M12" s="8">
        <v>167</v>
      </c>
      <c r="N12" s="8">
        <v>167</v>
      </c>
    </row>
    <row r="13" spans="1:16" x14ac:dyDescent="0.3">
      <c r="A13" s="7">
        <v>2008</v>
      </c>
      <c r="B13" s="7">
        <v>92</v>
      </c>
      <c r="C13" s="7">
        <v>92</v>
      </c>
      <c r="D13" s="7">
        <v>92</v>
      </c>
      <c r="E13" s="7">
        <v>92</v>
      </c>
      <c r="F13" s="7">
        <v>92</v>
      </c>
      <c r="I13" s="8">
        <v>2008</v>
      </c>
      <c r="J13" s="8">
        <v>207</v>
      </c>
      <c r="K13" s="8">
        <v>207</v>
      </c>
      <c r="L13" s="8">
        <v>207</v>
      </c>
      <c r="M13" s="8">
        <v>207</v>
      </c>
      <c r="N13" s="8">
        <v>207</v>
      </c>
    </row>
    <row r="14" spans="1:16" x14ac:dyDescent="0.3">
      <c r="A14" s="7">
        <v>2009</v>
      </c>
      <c r="B14" s="7">
        <v>85</v>
      </c>
      <c r="C14" s="7">
        <v>85</v>
      </c>
      <c r="D14" s="7">
        <v>85</v>
      </c>
      <c r="E14" s="7">
        <v>85</v>
      </c>
      <c r="F14" s="7">
        <v>85</v>
      </c>
      <c r="I14" s="8">
        <v>2009</v>
      </c>
      <c r="J14" s="8">
        <v>199</v>
      </c>
      <c r="K14" s="8">
        <v>199</v>
      </c>
      <c r="L14" s="8">
        <v>199</v>
      </c>
      <c r="M14" s="8">
        <v>199</v>
      </c>
      <c r="N14" s="8">
        <v>199</v>
      </c>
    </row>
    <row r="15" spans="1:16" x14ac:dyDescent="0.3">
      <c r="A15" s="7">
        <v>2010</v>
      </c>
      <c r="B15" s="7">
        <v>108</v>
      </c>
      <c r="C15" s="7">
        <v>108</v>
      </c>
      <c r="D15" s="7">
        <v>108</v>
      </c>
      <c r="E15" s="7">
        <v>108</v>
      </c>
      <c r="F15" s="7">
        <v>108</v>
      </c>
      <c r="I15" s="8">
        <v>2010</v>
      </c>
      <c r="J15" s="8">
        <v>230</v>
      </c>
      <c r="K15" s="8">
        <v>230</v>
      </c>
      <c r="L15" s="8">
        <v>230</v>
      </c>
      <c r="M15" s="8">
        <v>230</v>
      </c>
      <c r="N15" s="8">
        <v>230</v>
      </c>
    </row>
    <row r="16" spans="1:16" x14ac:dyDescent="0.3">
      <c r="A16" s="7">
        <v>2011</v>
      </c>
      <c r="B16" s="7">
        <v>64</v>
      </c>
      <c r="C16" s="7">
        <v>64</v>
      </c>
      <c r="D16" s="7">
        <v>64</v>
      </c>
      <c r="E16" s="7">
        <v>64</v>
      </c>
      <c r="F16" s="7">
        <v>64</v>
      </c>
      <c r="I16" s="8">
        <v>2011</v>
      </c>
      <c r="J16" s="8">
        <v>148</v>
      </c>
      <c r="K16" s="8">
        <v>148</v>
      </c>
      <c r="L16" s="8">
        <v>148</v>
      </c>
      <c r="M16" s="8">
        <v>148</v>
      </c>
      <c r="N16" s="8">
        <v>148</v>
      </c>
    </row>
    <row r="17" spans="1:14" x14ac:dyDescent="0.3">
      <c r="A17" s="7">
        <v>2012</v>
      </c>
      <c r="B17" s="7">
        <v>132</v>
      </c>
      <c r="C17" s="7">
        <v>132</v>
      </c>
      <c r="D17" s="7">
        <v>132</v>
      </c>
      <c r="E17" s="7">
        <v>132</v>
      </c>
      <c r="F17" s="7">
        <v>132</v>
      </c>
      <c r="I17" s="8">
        <v>2012</v>
      </c>
      <c r="J17" s="8">
        <v>280</v>
      </c>
      <c r="K17" s="8">
        <v>280</v>
      </c>
      <c r="L17" s="8">
        <v>280</v>
      </c>
      <c r="M17" s="8">
        <v>280</v>
      </c>
      <c r="N17" s="8">
        <v>280</v>
      </c>
    </row>
    <row r="18" spans="1:14" x14ac:dyDescent="0.3">
      <c r="A18" s="7">
        <v>2013</v>
      </c>
      <c r="B18" s="7">
        <v>63</v>
      </c>
      <c r="C18" s="7">
        <v>63</v>
      </c>
      <c r="D18" s="7">
        <v>63</v>
      </c>
      <c r="E18" s="7">
        <v>63</v>
      </c>
      <c r="F18" s="7">
        <v>63</v>
      </c>
      <c r="I18" s="8">
        <v>2013</v>
      </c>
      <c r="J18" s="8">
        <v>180</v>
      </c>
      <c r="K18" s="8">
        <v>180</v>
      </c>
      <c r="L18" s="8">
        <v>180</v>
      </c>
      <c r="M18" s="8">
        <v>180</v>
      </c>
      <c r="N18" s="8">
        <v>180</v>
      </c>
    </row>
    <row r="19" spans="1:14" x14ac:dyDescent="0.3">
      <c r="A19" s="7">
        <v>2014</v>
      </c>
      <c r="B19" s="7">
        <v>143</v>
      </c>
      <c r="C19" s="7">
        <v>143</v>
      </c>
      <c r="D19" s="7">
        <v>143</v>
      </c>
      <c r="E19" s="7">
        <v>143</v>
      </c>
      <c r="F19" s="7">
        <v>143</v>
      </c>
      <c r="I19" s="8">
        <v>2014</v>
      </c>
      <c r="J19" s="8">
        <v>287</v>
      </c>
      <c r="K19" s="8">
        <v>287</v>
      </c>
      <c r="L19" s="8">
        <v>287</v>
      </c>
      <c r="M19" s="8">
        <v>287</v>
      </c>
      <c r="N19" s="8">
        <v>287</v>
      </c>
    </row>
    <row r="20" spans="1:14" x14ac:dyDescent="0.3">
      <c r="A20" s="7">
        <v>2015</v>
      </c>
      <c r="B20" s="7">
        <v>112</v>
      </c>
      <c r="C20" s="7">
        <v>112</v>
      </c>
      <c r="D20" s="7">
        <v>112</v>
      </c>
      <c r="E20" s="7">
        <v>112</v>
      </c>
      <c r="F20" s="7">
        <v>112</v>
      </c>
      <c r="I20" s="8">
        <v>2015</v>
      </c>
      <c r="J20" s="8">
        <v>256</v>
      </c>
      <c r="K20" s="8">
        <v>256</v>
      </c>
      <c r="L20" s="8">
        <v>256</v>
      </c>
      <c r="M20" s="8">
        <v>256</v>
      </c>
      <c r="N20" s="8">
        <v>256</v>
      </c>
    </row>
    <row r="21" spans="1:14" x14ac:dyDescent="0.3">
      <c r="A21" s="7">
        <v>2016</v>
      </c>
      <c r="B21" s="7">
        <v>47</v>
      </c>
      <c r="C21" s="7">
        <v>47</v>
      </c>
      <c r="D21" s="7">
        <v>47</v>
      </c>
      <c r="E21" s="7">
        <v>47</v>
      </c>
      <c r="F21" s="7">
        <v>47</v>
      </c>
      <c r="I21" s="8">
        <v>2016</v>
      </c>
      <c r="J21" s="8">
        <v>183</v>
      </c>
      <c r="K21" s="8">
        <v>183</v>
      </c>
      <c r="L21" s="8">
        <v>183</v>
      </c>
      <c r="M21" s="8">
        <v>183</v>
      </c>
      <c r="N21" s="8">
        <v>183</v>
      </c>
    </row>
    <row r="22" spans="1:14" x14ac:dyDescent="0.3">
      <c r="A22" s="7">
        <v>2017</v>
      </c>
      <c r="B22" s="7">
        <v>77</v>
      </c>
      <c r="C22" s="7">
        <v>77</v>
      </c>
      <c r="D22" s="7">
        <v>77</v>
      </c>
      <c r="E22" s="7">
        <v>77</v>
      </c>
      <c r="F22" s="7">
        <v>77</v>
      </c>
      <c r="I22" s="8">
        <v>2017</v>
      </c>
      <c r="J22" s="8">
        <v>214.8</v>
      </c>
      <c r="K22" s="8">
        <v>225</v>
      </c>
      <c r="L22" s="8">
        <v>249.99999999999997</v>
      </c>
      <c r="M22" s="8">
        <v>227.31999999999994</v>
      </c>
      <c r="N22" s="8">
        <v>220.49999999999997</v>
      </c>
    </row>
    <row r="23" spans="1:14" x14ac:dyDescent="0.3">
      <c r="A23" s="7">
        <v>2018</v>
      </c>
      <c r="B23" s="7">
        <v>95.666669999999996</v>
      </c>
      <c r="C23" s="7">
        <v>143</v>
      </c>
      <c r="D23" s="7">
        <v>161.27369999999999</v>
      </c>
      <c r="E23" s="7">
        <v>96.996669999999995</v>
      </c>
      <c r="F23" s="7">
        <v>95.666669999999996</v>
      </c>
      <c r="I23" s="8">
        <v>2018</v>
      </c>
      <c r="J23" s="8">
        <v>233.46666666666673</v>
      </c>
      <c r="K23" s="8">
        <v>291.00000000000011</v>
      </c>
      <c r="L23" s="8">
        <v>334.27370085580537</v>
      </c>
      <c r="M23" s="8">
        <v>253.23266666666672</v>
      </c>
      <c r="N23" s="8">
        <v>242.48706666666683</v>
      </c>
    </row>
    <row r="24" spans="1:14" x14ac:dyDescent="0.3">
      <c r="A24" s="7">
        <v>2019</v>
      </c>
      <c r="B24" s="7">
        <v>95.666669999999996</v>
      </c>
      <c r="C24" s="7">
        <v>143</v>
      </c>
      <c r="D24" s="7">
        <v>161.27369999999999</v>
      </c>
      <c r="E24" s="7">
        <v>98.326669999999993</v>
      </c>
      <c r="F24" s="7">
        <v>97.880269999999996</v>
      </c>
      <c r="I24" s="8">
        <v>2019</v>
      </c>
      <c r="J24" s="8">
        <v>233.49658398881738</v>
      </c>
      <c r="K24" s="8">
        <v>291.00000000000011</v>
      </c>
      <c r="L24" s="8">
        <v>334.32413511290923</v>
      </c>
      <c r="M24" s="8">
        <v>260.4786666666667</v>
      </c>
      <c r="N24" s="8">
        <v>248.02106666666671</v>
      </c>
    </row>
    <row r="25" spans="1:14" x14ac:dyDescent="0.3">
      <c r="A25" s="7">
        <v>2020</v>
      </c>
      <c r="B25" s="7">
        <v>95.666669999999996</v>
      </c>
      <c r="C25" s="7">
        <v>143</v>
      </c>
      <c r="D25" s="7">
        <v>161.27369999999999</v>
      </c>
      <c r="E25" s="7">
        <v>99.656670000000005</v>
      </c>
      <c r="F25" s="7">
        <v>100.0939</v>
      </c>
      <c r="I25" s="8">
        <v>2020</v>
      </c>
      <c r="J25" s="8">
        <v>233.52519554723241</v>
      </c>
      <c r="K25" s="8">
        <v>291.00000000000011</v>
      </c>
      <c r="L25" s="8">
        <v>334.37236812941984</v>
      </c>
      <c r="M25" s="8">
        <v>267.72466666666674</v>
      </c>
      <c r="N25" s="8">
        <v>253.5550666666667</v>
      </c>
    </row>
    <row r="26" spans="1:14" x14ac:dyDescent="0.3">
      <c r="A26" s="7">
        <v>2021</v>
      </c>
      <c r="B26" s="7">
        <v>95.666669999999996</v>
      </c>
      <c r="C26" s="7">
        <v>143</v>
      </c>
      <c r="D26" s="7">
        <v>161.27369999999999</v>
      </c>
      <c r="E26" s="7">
        <v>100.9867</v>
      </c>
      <c r="F26" s="7">
        <v>102.3075</v>
      </c>
      <c r="I26" s="8">
        <v>2021</v>
      </c>
      <c r="J26" s="8">
        <v>233.55258500273391</v>
      </c>
      <c r="K26" s="8">
        <v>291.00000000000011</v>
      </c>
      <c r="L26" s="8">
        <v>334.41854093973143</v>
      </c>
      <c r="M26" s="8">
        <v>274.9706666666666</v>
      </c>
      <c r="N26" s="8">
        <v>259.08906666666678</v>
      </c>
    </row>
    <row r="27" spans="1:14" x14ac:dyDescent="0.3">
      <c r="A27" s="7">
        <v>2022</v>
      </c>
      <c r="B27" s="7">
        <v>95.666669999999996</v>
      </c>
      <c r="C27" s="7">
        <v>143</v>
      </c>
      <c r="D27" s="7">
        <v>161.27369999999999</v>
      </c>
      <c r="E27" s="7">
        <v>102.3167</v>
      </c>
      <c r="F27" s="7">
        <v>104.5211</v>
      </c>
      <c r="I27" s="8">
        <v>2022</v>
      </c>
      <c r="J27" s="8">
        <v>233.57882901867634</v>
      </c>
      <c r="K27" s="8">
        <v>291.00000000000011</v>
      </c>
      <c r="L27" s="8">
        <v>334.46278278199298</v>
      </c>
      <c r="M27" s="8">
        <v>282.21666666666675</v>
      </c>
      <c r="N27" s="8">
        <v>264.62306666666677</v>
      </c>
    </row>
    <row r="28" spans="1:14" x14ac:dyDescent="0.3">
      <c r="A28" s="7">
        <v>2023</v>
      </c>
      <c r="B28" s="7">
        <v>95.666669999999996</v>
      </c>
      <c r="C28" s="7">
        <v>143</v>
      </c>
      <c r="D28" s="7">
        <v>161.27369999999999</v>
      </c>
      <c r="E28" s="7">
        <v>103.6467</v>
      </c>
      <c r="F28" s="7">
        <v>106.7347</v>
      </c>
      <c r="I28" s="8">
        <v>2023</v>
      </c>
      <c r="J28" s="8">
        <v>233.60399797755505</v>
      </c>
      <c r="K28" s="8">
        <v>291.00000000000011</v>
      </c>
      <c r="L28" s="8">
        <v>334.50521230615743</v>
      </c>
      <c r="M28" s="8">
        <v>289.46266666666651</v>
      </c>
      <c r="N28" s="8">
        <v>270.15706666666682</v>
      </c>
    </row>
    <row r="29" spans="1:14" x14ac:dyDescent="0.3">
      <c r="A29" s="7">
        <v>2024</v>
      </c>
      <c r="B29" s="7">
        <v>95.666669999999996</v>
      </c>
      <c r="C29" s="7">
        <v>143</v>
      </c>
      <c r="D29" s="7">
        <v>161.27369999999999</v>
      </c>
      <c r="E29" s="7">
        <v>104.97669999999999</v>
      </c>
      <c r="F29" s="7">
        <v>108.9483</v>
      </c>
      <c r="I29" s="8">
        <v>2024</v>
      </c>
      <c r="J29" s="8">
        <v>233.62815661131785</v>
      </c>
      <c r="K29" s="8">
        <v>291.00000000000011</v>
      </c>
      <c r="L29" s="8">
        <v>334.54593863655344</v>
      </c>
      <c r="M29" s="8">
        <v>296.70866666666666</v>
      </c>
      <c r="N29" s="8">
        <v>275.69106666666676</v>
      </c>
    </row>
    <row r="30" spans="1:14" x14ac:dyDescent="0.3">
      <c r="A30" s="7">
        <v>2025</v>
      </c>
      <c r="B30" s="7">
        <v>95.666669999999996</v>
      </c>
      <c r="C30" s="7">
        <v>143</v>
      </c>
      <c r="D30" s="7">
        <v>161.27369999999999</v>
      </c>
      <c r="E30" s="7">
        <v>106.30670000000001</v>
      </c>
      <c r="F30" s="7">
        <v>111.1619</v>
      </c>
      <c r="I30" s="8">
        <v>2025</v>
      </c>
      <c r="J30" s="8">
        <v>233.6513645572638</v>
      </c>
      <c r="K30" s="8">
        <v>291.00000000000011</v>
      </c>
      <c r="L30" s="8">
        <v>334.58506230901293</v>
      </c>
      <c r="M30" s="8">
        <v>303.9546666666667</v>
      </c>
      <c r="N30" s="8">
        <v>281.22506666666675</v>
      </c>
    </row>
    <row r="31" spans="1:14" x14ac:dyDescent="0.3">
      <c r="A31" s="7">
        <v>2026</v>
      </c>
      <c r="B31" s="7">
        <v>95.666669999999996</v>
      </c>
      <c r="C31" s="7">
        <v>143</v>
      </c>
      <c r="D31" s="7">
        <v>161.27369999999999</v>
      </c>
      <c r="E31" s="7">
        <v>107.6367</v>
      </c>
      <c r="F31" s="7">
        <v>113.3755</v>
      </c>
      <c r="I31" s="8">
        <v>2026</v>
      </c>
      <c r="J31" s="8">
        <v>233.67367684958211</v>
      </c>
      <c r="K31" s="8">
        <v>291.00000000000011</v>
      </c>
      <c r="L31" s="8">
        <v>334.62267609950146</v>
      </c>
      <c r="M31" s="8">
        <v>311.20066666666668</v>
      </c>
      <c r="N31" s="8">
        <v>286.7590666666668</v>
      </c>
    </row>
    <row r="32" spans="1:14" x14ac:dyDescent="0.3">
      <c r="A32" s="7">
        <v>2027</v>
      </c>
      <c r="B32" s="7">
        <v>95.666669999999996</v>
      </c>
      <c r="C32" s="7">
        <v>143</v>
      </c>
      <c r="D32" s="7">
        <v>161.27369999999999</v>
      </c>
      <c r="E32" s="7">
        <v>108.9667</v>
      </c>
      <c r="F32" s="7">
        <v>115.5891</v>
      </c>
      <c r="I32" s="8">
        <v>2027</v>
      </c>
      <c r="J32" s="8">
        <v>233.69514435505866</v>
      </c>
      <c r="K32" s="8">
        <v>291.00000000000011</v>
      </c>
      <c r="L32" s="8">
        <v>334.65886575862737</v>
      </c>
      <c r="M32" s="8">
        <v>318.44666666666666</v>
      </c>
      <c r="N32" s="8">
        <v>292.29306666666668</v>
      </c>
    </row>
    <row r="33" spans="1:14" x14ac:dyDescent="0.3">
      <c r="A33" s="7">
        <v>2028</v>
      </c>
      <c r="B33" s="7">
        <v>95.666669999999996</v>
      </c>
      <c r="C33" s="7">
        <v>143</v>
      </c>
      <c r="D33" s="7">
        <v>161.27369999999999</v>
      </c>
      <c r="E33" s="7">
        <v>110.2967</v>
      </c>
      <c r="F33" s="7">
        <v>117.8027</v>
      </c>
      <c r="I33" s="8">
        <v>2028</v>
      </c>
      <c r="J33" s="8">
        <v>233.71581416021269</v>
      </c>
      <c r="K33" s="8">
        <v>291.00000000000011</v>
      </c>
      <c r="L33" s="8">
        <v>334.69371066427004</v>
      </c>
      <c r="M33" s="8">
        <v>325.6926666666667</v>
      </c>
      <c r="N33" s="8">
        <v>297.82706666666661</v>
      </c>
    </row>
    <row r="34" spans="1:14" x14ac:dyDescent="0.3">
      <c r="A34" s="7">
        <v>2029</v>
      </c>
      <c r="B34" s="7">
        <v>95.666669999999996</v>
      </c>
      <c r="C34" s="7">
        <v>143</v>
      </c>
      <c r="D34" s="7">
        <v>161.27369999999999</v>
      </c>
      <c r="E34" s="7">
        <v>111.6267</v>
      </c>
      <c r="F34" s="7">
        <v>120.0163</v>
      </c>
      <c r="I34" s="8">
        <v>2029</v>
      </c>
      <c r="J34" s="8">
        <v>233.73572991606306</v>
      </c>
      <c r="K34" s="8">
        <v>291.00000000000011</v>
      </c>
      <c r="L34" s="8">
        <v>334.72728440278564</v>
      </c>
      <c r="M34" s="8">
        <v>332.93866666666656</v>
      </c>
      <c r="N34" s="8">
        <v>303.3610666666666</v>
      </c>
    </row>
    <row r="35" spans="1:14" x14ac:dyDescent="0.3">
      <c r="A35" s="7">
        <v>2030</v>
      </c>
      <c r="B35" s="7">
        <v>95.666669999999996</v>
      </c>
      <c r="C35" s="7">
        <v>143</v>
      </c>
      <c r="D35" s="7">
        <v>161.27369999999999</v>
      </c>
      <c r="E35" s="7">
        <v>112.9567</v>
      </c>
      <c r="F35" s="7">
        <v>122.2299</v>
      </c>
      <c r="I35" s="8">
        <v>2030</v>
      </c>
      <c r="J35" s="8">
        <v>233.75493214583997</v>
      </c>
      <c r="K35" s="8">
        <v>291.00000000000011</v>
      </c>
      <c r="L35" s="8">
        <v>334.75965528774196</v>
      </c>
      <c r="M35" s="8">
        <v>340.18466666666671</v>
      </c>
      <c r="N35" s="8">
        <v>308.89506666666693</v>
      </c>
    </row>
    <row r="36" spans="1:14" x14ac:dyDescent="0.3">
      <c r="A36" s="7">
        <v>2031</v>
      </c>
      <c r="B36" s="7">
        <v>95.666669999999996</v>
      </c>
      <c r="C36" s="7">
        <v>143</v>
      </c>
      <c r="D36" s="7">
        <v>161.27369999999999</v>
      </c>
      <c r="E36" s="7">
        <v>114.2867</v>
      </c>
      <c r="F36" s="7">
        <v>124.4435</v>
      </c>
      <c r="I36" s="8">
        <v>2031</v>
      </c>
      <c r="J36" s="8">
        <v>233.77345852020451</v>
      </c>
      <c r="K36" s="8">
        <v>291.00000000000011</v>
      </c>
      <c r="L36" s="8">
        <v>334.79088682387993</v>
      </c>
      <c r="M36" s="8">
        <v>347.43066666666664</v>
      </c>
      <c r="N36" s="8">
        <v>314.4290666666667</v>
      </c>
    </row>
    <row r="37" spans="1:14" x14ac:dyDescent="0.3">
      <c r="A37" s="7">
        <v>2032</v>
      </c>
      <c r="B37" s="7">
        <v>95.666669999999996</v>
      </c>
      <c r="C37" s="7">
        <v>143</v>
      </c>
      <c r="D37" s="7">
        <v>161.27369999999999</v>
      </c>
      <c r="E37" s="7">
        <v>115.61669999999999</v>
      </c>
      <c r="F37" s="7">
        <v>126.6571</v>
      </c>
      <c r="I37" s="8">
        <v>2032</v>
      </c>
      <c r="J37" s="8">
        <v>233.79134410391029</v>
      </c>
      <c r="K37" s="8">
        <v>291.00000000000011</v>
      </c>
      <c r="L37" s="8">
        <v>334.82103812293411</v>
      </c>
      <c r="M37" s="8">
        <v>354.67666666666662</v>
      </c>
      <c r="N37" s="8">
        <v>319.96306666666692</v>
      </c>
    </row>
    <row r="38" spans="1:14" x14ac:dyDescent="0.3">
      <c r="A38" s="7">
        <v>2033</v>
      </c>
      <c r="B38" s="7">
        <v>95.666669999999996</v>
      </c>
      <c r="C38" s="7">
        <v>143</v>
      </c>
      <c r="D38" s="7">
        <v>161.27369999999999</v>
      </c>
      <c r="E38" s="7">
        <v>116.94670000000001</v>
      </c>
      <c r="F38" s="7">
        <v>128.8707</v>
      </c>
      <c r="I38" s="8">
        <v>2033</v>
      </c>
      <c r="J38" s="8">
        <v>233.80862157730576</v>
      </c>
      <c r="K38" s="8">
        <v>291.00000000000011</v>
      </c>
      <c r="L38" s="8">
        <v>334.85016427703789</v>
      </c>
      <c r="M38" s="8">
        <v>361.92266666666666</v>
      </c>
      <c r="N38" s="8">
        <v>325.49706666666668</v>
      </c>
    </row>
    <row r="39" spans="1:14" x14ac:dyDescent="0.3">
      <c r="A39" s="7">
        <v>2034</v>
      </c>
      <c r="B39" s="7">
        <v>95.666669999999996</v>
      </c>
      <c r="C39" s="7">
        <v>143</v>
      </c>
      <c r="D39" s="7">
        <v>161.27369999999999</v>
      </c>
      <c r="E39" s="7">
        <v>118.27670000000001</v>
      </c>
      <c r="F39" s="7">
        <v>131.08430000000001</v>
      </c>
      <c r="I39" s="8">
        <v>2034</v>
      </c>
      <c r="J39" s="8">
        <v>233.82532143562111</v>
      </c>
      <c r="K39" s="8">
        <v>291.00000000000011</v>
      </c>
      <c r="L39" s="8">
        <v>334.87831669467863</v>
      </c>
      <c r="M39" s="8">
        <v>369.16866666666675</v>
      </c>
      <c r="N39" s="8">
        <v>331.03106666666673</v>
      </c>
    </row>
    <row r="40" spans="1:14" x14ac:dyDescent="0.3">
      <c r="A40" s="7">
        <v>2035</v>
      </c>
      <c r="B40" s="7">
        <v>95.666669999999996</v>
      </c>
      <c r="C40" s="7">
        <v>143</v>
      </c>
      <c r="D40" s="7">
        <v>161.27369999999999</v>
      </c>
      <c r="E40" s="7">
        <v>119.6067</v>
      </c>
      <c r="F40" s="7">
        <v>133.2979</v>
      </c>
      <c r="I40" s="8">
        <v>2035</v>
      </c>
      <c r="J40" s="8">
        <v>233.84147216859603</v>
      </c>
      <c r="K40" s="8">
        <v>291.00000000000011</v>
      </c>
      <c r="L40" s="8">
        <v>334.90554340351201</v>
      </c>
      <c r="M40" s="8">
        <v>376.41466666666662</v>
      </c>
      <c r="N40" s="8">
        <v>336.56506666666684</v>
      </c>
    </row>
    <row r="41" spans="1:14" x14ac:dyDescent="0.3">
      <c r="A41" s="7">
        <v>2036</v>
      </c>
      <c r="B41" s="7">
        <v>95.666669999999996</v>
      </c>
      <c r="C41" s="7">
        <v>143</v>
      </c>
      <c r="D41" s="7">
        <v>161.27369999999999</v>
      </c>
      <c r="E41" s="7">
        <v>120.9367</v>
      </c>
      <c r="F41" s="7">
        <v>135.51150000000001</v>
      </c>
      <c r="I41" s="8">
        <v>2036</v>
      </c>
      <c r="J41" s="8">
        <v>233.8571004226747</v>
      </c>
      <c r="K41" s="8">
        <v>291.00000000000011</v>
      </c>
      <c r="L41" s="8">
        <v>334.93188932378911</v>
      </c>
      <c r="M41" s="8">
        <v>383.66066666666677</v>
      </c>
      <c r="N41" s="8">
        <v>342.09906666666677</v>
      </c>
    </row>
    <row r="42" spans="1:14" x14ac:dyDescent="0.3">
      <c r="A42" s="7">
        <v>2037</v>
      </c>
      <c r="B42" s="7">
        <v>95.666669999999996</v>
      </c>
      <c r="C42" s="7">
        <v>143</v>
      </c>
      <c r="D42" s="7">
        <v>161.27369999999999</v>
      </c>
      <c r="E42" s="7">
        <v>122.2667</v>
      </c>
      <c r="F42" s="7">
        <v>137.7251</v>
      </c>
      <c r="I42" s="8">
        <v>2037</v>
      </c>
      <c r="J42" s="8">
        <v>233.87223114770978</v>
      </c>
      <c r="K42" s="8">
        <v>291.00000000000011</v>
      </c>
      <c r="L42" s="8">
        <v>334.9573965156676</v>
      </c>
      <c r="M42" s="8">
        <v>390.90666666666669</v>
      </c>
      <c r="N42" s="8">
        <v>347.63306666666693</v>
      </c>
    </row>
    <row r="43" spans="1:14" x14ac:dyDescent="0.3">
      <c r="A43" s="7">
        <v>2038</v>
      </c>
      <c r="B43" s="7">
        <v>95.666669999999996</v>
      </c>
      <c r="C43" s="7">
        <v>143</v>
      </c>
      <c r="D43" s="7">
        <v>161.27369999999999</v>
      </c>
      <c r="E43" s="7">
        <v>123.5967</v>
      </c>
      <c r="F43" s="7">
        <v>139.93870000000001</v>
      </c>
      <c r="I43" s="8">
        <v>2038</v>
      </c>
      <c r="J43" s="8">
        <v>233.88688772987561</v>
      </c>
      <c r="K43" s="8">
        <v>291.00000000000011</v>
      </c>
      <c r="L43" s="8">
        <v>334.98210440327512</v>
      </c>
      <c r="M43" s="8">
        <v>398.15266666666673</v>
      </c>
      <c r="N43" s="8">
        <v>353.16706666666687</v>
      </c>
    </row>
    <row r="44" spans="1:14" x14ac:dyDescent="0.3">
      <c r="B44" t="s">
        <v>110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05" x14ac:dyDescent="0.3"/>
  <sheetData>
    <row r="1" spans="1:1" x14ac:dyDescent="0.3">
      <c r="A1" t="s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"/>
  <sheetViews>
    <sheetView workbookViewId="0">
      <selection activeCell="A3" sqref="A3:H28"/>
    </sheetView>
  </sheetViews>
  <sheetFormatPr defaultRowHeight="15.05" x14ac:dyDescent="0.3"/>
  <sheetData>
    <row r="1" spans="1:15" x14ac:dyDescent="0.3">
      <c r="J1" t="s">
        <v>57</v>
      </c>
      <c r="L1" t="s">
        <v>56</v>
      </c>
      <c r="M1" t="s">
        <v>58</v>
      </c>
    </row>
    <row r="2" spans="1:15" x14ac:dyDescent="0.3">
      <c r="B2" t="s">
        <v>57</v>
      </c>
      <c r="D2" t="s">
        <v>79</v>
      </c>
      <c r="E2" t="s">
        <v>58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</row>
    <row r="3" spans="1:15" x14ac:dyDescent="0.3">
      <c r="B3" t="s">
        <v>44</v>
      </c>
      <c r="C3" t="s">
        <v>45</v>
      </c>
      <c r="D3" t="s">
        <v>46</v>
      </c>
      <c r="E3" t="s">
        <v>47</v>
      </c>
      <c r="F3" t="s">
        <v>48</v>
      </c>
      <c r="J3">
        <v>1998</v>
      </c>
      <c r="K3">
        <v>632.85993049634351</v>
      </c>
      <c r="L3">
        <v>633.10431256146603</v>
      </c>
      <c r="M3">
        <v>633.41271751934016</v>
      </c>
      <c r="N3">
        <v>633.03556389578182</v>
      </c>
      <c r="O3">
        <v>632.94453437762058</v>
      </c>
    </row>
    <row r="4" spans="1:15" x14ac:dyDescent="0.3">
      <c r="A4">
        <v>1998</v>
      </c>
      <c r="B4">
        <v>267.42200664365117</v>
      </c>
      <c r="C4">
        <v>267.56276026174896</v>
      </c>
      <c r="D4">
        <v>267.61717392789603</v>
      </c>
      <c r="E4">
        <v>267.42750941899664</v>
      </c>
      <c r="F4">
        <v>267.42460471941308</v>
      </c>
      <c r="J4">
        <v>1999</v>
      </c>
      <c r="K4">
        <v>653.31286192966161</v>
      </c>
      <c r="L4">
        <v>653.68604228090305</v>
      </c>
      <c r="M4">
        <v>654.13606023986347</v>
      </c>
      <c r="N4">
        <v>653.60935574908251</v>
      </c>
      <c r="O4">
        <v>653.46251523895</v>
      </c>
    </row>
    <row r="5" spans="1:15" x14ac:dyDescent="0.3">
      <c r="A5">
        <v>1999</v>
      </c>
      <c r="B5">
        <v>276.59282578409341</v>
      </c>
      <c r="C5">
        <v>276.81796549672811</v>
      </c>
      <c r="D5">
        <v>276.90513875322131</v>
      </c>
      <c r="E5">
        <v>276.60457069204841</v>
      </c>
      <c r="F5">
        <v>276.60192060281582</v>
      </c>
      <c r="J5">
        <v>2000</v>
      </c>
      <c r="K5">
        <v>691.70030722566617</v>
      </c>
      <c r="L5">
        <v>692.2170403192315</v>
      </c>
      <c r="M5">
        <v>692.84503937750651</v>
      </c>
      <c r="N5">
        <v>692.16391577838135</v>
      </c>
      <c r="O5">
        <v>691.94164119477864</v>
      </c>
    </row>
    <row r="6" spans="1:15" x14ac:dyDescent="0.3">
      <c r="A6">
        <v>2000</v>
      </c>
      <c r="B6">
        <v>309.99272487127524</v>
      </c>
      <c r="C6">
        <v>310.30220107079117</v>
      </c>
      <c r="D6">
        <v>310.42221754561206</v>
      </c>
      <c r="E6">
        <v>310.01303589133454</v>
      </c>
      <c r="F6">
        <v>310.01221733095383</v>
      </c>
      <c r="J6">
        <v>2001</v>
      </c>
      <c r="K6">
        <v>720.46626586757884</v>
      </c>
      <c r="L6">
        <v>721.31170558998122</v>
      </c>
      <c r="M6">
        <v>722.28097292438713</v>
      </c>
      <c r="N6">
        <v>721.19213041773958</v>
      </c>
      <c r="O6">
        <v>720.84727869477786</v>
      </c>
    </row>
    <row r="7" spans="1:15" x14ac:dyDescent="0.3">
      <c r="A7">
        <v>2001</v>
      </c>
      <c r="B7">
        <v>315.63141825400783</v>
      </c>
      <c r="C7">
        <v>316.16597263533612</v>
      </c>
      <c r="D7">
        <v>316.37326609456073</v>
      </c>
      <c r="E7">
        <v>315.66657743406705</v>
      </c>
      <c r="F7">
        <v>315.66521134245494</v>
      </c>
      <c r="J7">
        <v>2002</v>
      </c>
      <c r="K7">
        <v>800.68356211801188</v>
      </c>
      <c r="L7">
        <v>802.05902967858378</v>
      </c>
      <c r="M7">
        <v>803.63098185218314</v>
      </c>
      <c r="N7">
        <v>801.85017454564422</v>
      </c>
      <c r="O7">
        <v>801.29802520368617</v>
      </c>
    </row>
    <row r="8" spans="1:15" x14ac:dyDescent="0.3">
      <c r="A8">
        <v>2002</v>
      </c>
      <c r="B8">
        <v>361.40627632157742</v>
      </c>
      <c r="C8">
        <v>362.27840571088649</v>
      </c>
      <c r="D8">
        <v>362.61668589609678</v>
      </c>
      <c r="E8">
        <v>361.46564346619078</v>
      </c>
      <c r="F8">
        <v>361.46477017648232</v>
      </c>
      <c r="J8">
        <v>2003</v>
      </c>
      <c r="K8">
        <v>772.97592422528783</v>
      </c>
      <c r="L8">
        <v>774.96714342894199</v>
      </c>
      <c r="M8">
        <v>777.23642801756876</v>
      </c>
      <c r="N8">
        <v>774.74212642941961</v>
      </c>
      <c r="O8">
        <v>773.91863435916275</v>
      </c>
    </row>
    <row r="9" spans="1:15" x14ac:dyDescent="0.3">
      <c r="A9">
        <v>2003</v>
      </c>
      <c r="B9">
        <v>338.34096160309139</v>
      </c>
      <c r="C9">
        <v>339.60678167757294</v>
      </c>
      <c r="D9">
        <v>340.09812722410965</v>
      </c>
      <c r="E9">
        <v>338.43541344437836</v>
      </c>
      <c r="F9">
        <v>338.43975823914343</v>
      </c>
      <c r="J9">
        <v>2004</v>
      </c>
      <c r="K9">
        <v>809.62256734388131</v>
      </c>
      <c r="L9">
        <v>812.37300084541766</v>
      </c>
      <c r="M9">
        <v>815.51775081683718</v>
      </c>
      <c r="N9">
        <v>812.20306292977943</v>
      </c>
      <c r="O9">
        <v>811.01711190056119</v>
      </c>
    </row>
    <row r="10" spans="1:15" x14ac:dyDescent="0.3">
      <c r="A10">
        <v>2004</v>
      </c>
      <c r="B10">
        <v>370.76724819494507</v>
      </c>
      <c r="C10">
        <v>372.51100535395608</v>
      </c>
      <c r="D10">
        <v>373.18841134859753</v>
      </c>
      <c r="E10">
        <v>370.91000793178665</v>
      </c>
      <c r="F10">
        <v>370.92455617687892</v>
      </c>
      <c r="J10">
        <v>2005</v>
      </c>
      <c r="K10">
        <v>875.48355397310604</v>
      </c>
      <c r="L10">
        <v>879.42254981613883</v>
      </c>
      <c r="M10">
        <v>883.91477407809373</v>
      </c>
      <c r="N10">
        <v>879.24428761533261</v>
      </c>
      <c r="O10">
        <v>877.52634072871706</v>
      </c>
    </row>
    <row r="11" spans="1:15" x14ac:dyDescent="0.3">
      <c r="A11">
        <v>2005</v>
      </c>
      <c r="B11">
        <v>398.08355397310589</v>
      </c>
      <c r="C11">
        <v>400.58655562165382</v>
      </c>
      <c r="D11">
        <v>401.55918626967576</v>
      </c>
      <c r="E11">
        <v>398.29571286932378</v>
      </c>
      <c r="F11">
        <v>398.32148847907996</v>
      </c>
      <c r="J11">
        <v>2006</v>
      </c>
      <c r="K11">
        <v>910.10519537785945</v>
      </c>
      <c r="L11">
        <v>915.74060726518269</v>
      </c>
      <c r="M11">
        <v>921.83841515667302</v>
      </c>
      <c r="N11">
        <v>915.3658888191452</v>
      </c>
      <c r="O11">
        <v>912.98764244115978</v>
      </c>
    </row>
    <row r="12" spans="1:15" x14ac:dyDescent="0.3">
      <c r="A12">
        <v>2006</v>
      </c>
      <c r="B12">
        <v>403.50519537785954</v>
      </c>
      <c r="C12">
        <v>407.24568709101732</v>
      </c>
      <c r="D12">
        <v>408.69908279092562</v>
      </c>
      <c r="E12">
        <v>403.82112829664879</v>
      </c>
      <c r="F12">
        <v>403.8588732103907</v>
      </c>
      <c r="J12">
        <v>2007</v>
      </c>
      <c r="K12">
        <v>870.85351553092528</v>
      </c>
      <c r="L12">
        <v>878.99944742270191</v>
      </c>
      <c r="M12">
        <v>887.53830668151875</v>
      </c>
      <c r="N12">
        <v>878.23917185470555</v>
      </c>
      <c r="O12">
        <v>874.92287418580486</v>
      </c>
    </row>
    <row r="13" spans="1:15" x14ac:dyDescent="0.3">
      <c r="A13">
        <v>2007</v>
      </c>
      <c r="B13">
        <v>362.65351553092518</v>
      </c>
      <c r="C13">
        <v>368.19393218322432</v>
      </c>
      <c r="D13">
        <v>370.346724678616</v>
      </c>
      <c r="E13">
        <v>363.12313702161413</v>
      </c>
      <c r="F13">
        <v>363.18015546301808</v>
      </c>
      <c r="J13">
        <v>2008</v>
      </c>
      <c r="K13">
        <v>917.65792980437845</v>
      </c>
      <c r="L13">
        <v>928.85993546933241</v>
      </c>
      <c r="M13">
        <v>940.54174157217892</v>
      </c>
      <c r="N13">
        <v>927.92972650934894</v>
      </c>
      <c r="O13">
        <v>923.36111532466657</v>
      </c>
    </row>
    <row r="14" spans="1:15" x14ac:dyDescent="0.3">
      <c r="A14">
        <v>2008</v>
      </c>
      <c r="B14">
        <v>351.65792980437851</v>
      </c>
      <c r="C14">
        <v>359.30696014277225</v>
      </c>
      <c r="D14">
        <v>362.28049338640238</v>
      </c>
      <c r="E14">
        <v>352.33953202458855</v>
      </c>
      <c r="F14">
        <v>352.44076176878855</v>
      </c>
      <c r="J14">
        <v>2009</v>
      </c>
      <c r="K14">
        <v>936.89475489691949</v>
      </c>
      <c r="L14">
        <v>951.91304591831033</v>
      </c>
      <c r="M14">
        <v>967.67572611778155</v>
      </c>
      <c r="N14">
        <v>951.0546149218319</v>
      </c>
      <c r="O14">
        <v>944.81148685358164</v>
      </c>
    </row>
    <row r="15" spans="1:15" x14ac:dyDescent="0.3">
      <c r="A15">
        <v>2009</v>
      </c>
      <c r="B15">
        <v>350.89475489691966</v>
      </c>
      <c r="C15">
        <v>361.10172516359319</v>
      </c>
      <c r="D15">
        <v>365.07195253287591</v>
      </c>
      <c r="E15">
        <v>351.85913741820349</v>
      </c>
      <c r="F15">
        <v>352.03134229625232</v>
      </c>
      <c r="J15">
        <v>2010</v>
      </c>
      <c r="K15">
        <v>990.32904822150624</v>
      </c>
      <c r="L15">
        <v>1010.1207061937873</v>
      </c>
      <c r="M15">
        <v>1030.978678837103</v>
      </c>
      <c r="N15">
        <v>1009.5771706177384</v>
      </c>
      <c r="O15">
        <v>1001.1610829845046</v>
      </c>
    </row>
    <row r="16" spans="1:15" x14ac:dyDescent="0.3">
      <c r="A16">
        <v>2010</v>
      </c>
      <c r="B16">
        <v>384.12904822150614</v>
      </c>
      <c r="C16">
        <v>397.54015466983947</v>
      </c>
      <c r="D16">
        <v>402.75952063681291</v>
      </c>
      <c r="E16">
        <v>385.4649732302201</v>
      </c>
      <c r="F16">
        <v>385.73778893515777</v>
      </c>
      <c r="J16">
        <v>2011</v>
      </c>
      <c r="K16">
        <v>954.18578806879202</v>
      </c>
      <c r="L16">
        <v>980.39638528106775</v>
      </c>
      <c r="M16">
        <v>1008.1808403459048</v>
      </c>
      <c r="N16">
        <v>980.25948345822462</v>
      </c>
      <c r="O16">
        <v>968.91493291302925</v>
      </c>
    </row>
    <row r="17" spans="1:17" x14ac:dyDescent="0.3">
      <c r="A17">
        <v>2011</v>
      </c>
      <c r="B17">
        <v>355.98578806879192</v>
      </c>
      <c r="C17">
        <v>373.66924449732306</v>
      </c>
      <c r="D17">
        <v>380.5538447000414</v>
      </c>
      <c r="E17">
        <v>357.81173309537974</v>
      </c>
      <c r="F17">
        <v>358.21501709300031</v>
      </c>
      <c r="J17">
        <v>2012</v>
      </c>
      <c r="K17">
        <v>1057.559846515351</v>
      </c>
      <c r="L17">
        <v>1092.3972081032007</v>
      </c>
      <c r="M17">
        <v>1129.7384640041996</v>
      </c>
      <c r="N17">
        <v>1092.9139220376751</v>
      </c>
      <c r="O17">
        <v>1077.5624771564837</v>
      </c>
    </row>
    <row r="18" spans="1:17" x14ac:dyDescent="0.3">
      <c r="A18">
        <v>2012</v>
      </c>
      <c r="B18">
        <v>393.75984651535072</v>
      </c>
      <c r="C18">
        <v>417.06484235574072</v>
      </c>
      <c r="D18">
        <v>426.14049593453393</v>
      </c>
      <c r="E18">
        <v>396.23166369224674</v>
      </c>
      <c r="F18">
        <v>396.80733579218736</v>
      </c>
      <c r="J18">
        <v>2013</v>
      </c>
      <c r="K18">
        <v>1016.3531492104506</v>
      </c>
      <c r="L18">
        <v>1062.2998206713987</v>
      </c>
      <c r="M18">
        <v>1112.2720818927355</v>
      </c>
      <c r="N18">
        <v>1064.1806910698617</v>
      </c>
      <c r="O18">
        <v>1043.4386063708137</v>
      </c>
    </row>
    <row r="19" spans="1:17" x14ac:dyDescent="0.3">
      <c r="A19">
        <v>2013</v>
      </c>
      <c r="B19">
        <v>359.15314921045064</v>
      </c>
      <c r="C19">
        <v>389.54074955383709</v>
      </c>
      <c r="D19">
        <v>401.37803254585634</v>
      </c>
      <c r="E19">
        <v>362.46707713662505</v>
      </c>
      <c r="F19">
        <v>363.27912306166979</v>
      </c>
      <c r="J19">
        <v>2014</v>
      </c>
      <c r="K19">
        <v>1069.9517783034471</v>
      </c>
      <c r="L19">
        <v>1132.0109082212275</v>
      </c>
      <c r="M19">
        <v>1200.4972911660839</v>
      </c>
      <c r="N19">
        <v>1135.2148430171067</v>
      </c>
      <c r="O19">
        <v>1106.8259759918985</v>
      </c>
    </row>
    <row r="20" spans="1:17" x14ac:dyDescent="0.3">
      <c r="A20">
        <v>2014</v>
      </c>
      <c r="B20">
        <v>385.55177830344672</v>
      </c>
      <c r="C20">
        <v>426.11540749553848</v>
      </c>
      <c r="D20">
        <v>441.91673964213629</v>
      </c>
      <c r="E20">
        <v>389.99029149315885</v>
      </c>
      <c r="F20">
        <v>391.08414086853077</v>
      </c>
      <c r="J20">
        <v>2015</v>
      </c>
      <c r="K20">
        <v>999.79992456980347</v>
      </c>
      <c r="L20">
        <v>1088.0276228210969</v>
      </c>
      <c r="M20">
        <v>1183.4771136649779</v>
      </c>
      <c r="N20">
        <v>1089.150582196017</v>
      </c>
      <c r="O20">
        <v>1050.0989618853482</v>
      </c>
    </row>
    <row r="21" spans="1:17" x14ac:dyDescent="0.3">
      <c r="A21">
        <v>2015</v>
      </c>
      <c r="B21">
        <v>323.39992456980337</v>
      </c>
      <c r="C21">
        <v>381.98988697204049</v>
      </c>
      <c r="D21">
        <v>404.79786838195929</v>
      </c>
      <c r="E21">
        <v>329.46444576640891</v>
      </c>
      <c r="F21">
        <v>330.80963648621861</v>
      </c>
      <c r="J21">
        <v>2016</v>
      </c>
      <c r="K21">
        <v>965.50532963448734</v>
      </c>
      <c r="L21">
        <v>1094.552312233802</v>
      </c>
      <c r="M21">
        <v>1225.8218925550939</v>
      </c>
      <c r="N21">
        <v>1086.4212802669178</v>
      </c>
      <c r="O21">
        <v>1033.5737510627764</v>
      </c>
    </row>
    <row r="22" spans="1:17" x14ac:dyDescent="0.3">
      <c r="A22">
        <v>2016</v>
      </c>
      <c r="B22">
        <v>298.30532963448724</v>
      </c>
      <c r="C22">
        <v>388.03271861986917</v>
      </c>
      <c r="D22">
        <v>422.93074596583466</v>
      </c>
      <c r="E22">
        <v>306.8612512393417</v>
      </c>
      <c r="F22">
        <v>308.42602101923467</v>
      </c>
      <c r="J22">
        <v>2017</v>
      </c>
      <c r="K22">
        <v>1014.2246869551137</v>
      </c>
      <c r="L22">
        <v>1196.1918125312441</v>
      </c>
      <c r="M22">
        <v>1369.0610552248797</v>
      </c>
      <c r="N22">
        <v>1174.1409138471556</v>
      </c>
      <c r="O22">
        <v>1104.9431938784801</v>
      </c>
    </row>
    <row r="23" spans="1:17" x14ac:dyDescent="0.3">
      <c r="A23">
        <v>2017</v>
      </c>
      <c r="B23">
        <v>345.22468695511361</v>
      </c>
      <c r="C23">
        <v>477.67221891731117</v>
      </c>
      <c r="D23">
        <v>529.16990863562035</v>
      </c>
      <c r="E23">
        <v>357.45552052349802</v>
      </c>
      <c r="F23">
        <v>359.49577965496735</v>
      </c>
      <c r="J23">
        <v>2018</v>
      </c>
      <c r="K23">
        <v>1032.6535079392538</v>
      </c>
      <c r="L23">
        <v>1261.8068716440639</v>
      </c>
      <c r="M23">
        <v>1453.0198677561698</v>
      </c>
      <c r="N23">
        <v>1226.0297717688834</v>
      </c>
      <c r="O23">
        <v>1145.4488160408594</v>
      </c>
    </row>
    <row r="24" spans="1:17" x14ac:dyDescent="0.3">
      <c r="A24">
        <v>2018</v>
      </c>
      <c r="B24">
        <v>363.85350793925409</v>
      </c>
      <c r="C24">
        <v>543.50208209399159</v>
      </c>
      <c r="D24">
        <v>613.37980970101762</v>
      </c>
      <c r="E24">
        <v>381.03008526670646</v>
      </c>
      <c r="F24">
        <v>384.1956119769979</v>
      </c>
      <c r="J24">
        <v>2008</v>
      </c>
      <c r="P24">
        <v>1186</v>
      </c>
    </row>
    <row r="25" spans="1:17" x14ac:dyDescent="0.3">
      <c r="A25">
        <v>2008</v>
      </c>
      <c r="G25">
        <v>512</v>
      </c>
      <c r="J25">
        <v>2008</v>
      </c>
      <c r="P25">
        <v>1405</v>
      </c>
    </row>
    <row r="26" spans="1:17" x14ac:dyDescent="0.3">
      <c r="A26">
        <v>2008</v>
      </c>
      <c r="G26">
        <v>607</v>
      </c>
      <c r="J26">
        <v>2016</v>
      </c>
      <c r="Q26">
        <v>1675</v>
      </c>
    </row>
    <row r="27" spans="1:17" x14ac:dyDescent="0.3">
      <c r="A27">
        <v>2016</v>
      </c>
      <c r="H27">
        <v>723</v>
      </c>
      <c r="J27">
        <v>2016</v>
      </c>
      <c r="Q27">
        <v>1986</v>
      </c>
    </row>
    <row r="28" spans="1:17" x14ac:dyDescent="0.3">
      <c r="A28">
        <v>2016</v>
      </c>
      <c r="H28">
        <v>858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15</vt:i4>
      </vt:variant>
      <vt:variant>
        <vt:lpstr>Grafikoni</vt:lpstr>
      </vt:variant>
      <vt:variant>
        <vt:i4>2</vt:i4>
      </vt:variant>
    </vt:vector>
  </HeadingPairs>
  <TitlesOfParts>
    <vt:vector size="17" baseType="lpstr">
      <vt:lpstr>data P1</vt:lpstr>
      <vt:lpstr>P2</vt:lpstr>
      <vt:lpstr>t1</vt:lpstr>
      <vt:lpstr>t2</vt:lpstr>
      <vt:lpstr>P3</vt:lpstr>
      <vt:lpstr>p4</vt:lpstr>
      <vt:lpstr>AP1 and 2</vt:lpstr>
      <vt:lpstr>p 5 and 6</vt:lpstr>
      <vt:lpstr>ap 3 and 4</vt:lpstr>
      <vt:lpstr>t3</vt:lpstr>
      <vt:lpstr>P 7 in 8</vt:lpstr>
      <vt:lpstr>P9</vt:lpstr>
      <vt:lpstr>T4</vt:lpstr>
      <vt:lpstr>P10 and AP5 and 6</vt:lpstr>
      <vt:lpstr>data for final</vt:lpstr>
      <vt:lpstr>P1</vt:lpstr>
      <vt:lpstr>slika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Jerina, Klemen</dc:creator>
  <cp:lastModifiedBy>Špela Sovinc</cp:lastModifiedBy>
  <dcterms:created xsi:type="dcterms:W3CDTF">2018-02-13T15:04:25Z</dcterms:created>
  <dcterms:modified xsi:type="dcterms:W3CDTF">2025-10-13T11:04:23Z</dcterms:modified>
</cp:coreProperties>
</file>