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tables/table7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JU\SUE_PorocilaUE\Poročila-UE-2025\Kadri\"/>
    </mc:Choice>
  </mc:AlternateContent>
  <xr:revisionPtr revIDLastSave="0" documentId="13_ncr:1_{6A518836-C4C9-457C-A9B2-38671808B689}" xr6:coauthVersionLast="47" xr6:coauthVersionMax="47" xr10:uidLastSave="{00000000-0000-0000-0000-000000000000}"/>
  <bookViews>
    <workbookView xWindow="-120" yWindow="-120" windowWidth="29040" windowHeight="17520" firstSheet="1" activeTab="6" xr2:uid="{DDF2AF67-A632-4F0C-8B87-326BA7E0A873}"/>
  </bookViews>
  <sheets>
    <sheet name="2020_2025_po vrsti DM" sheetId="1" r:id="rId1"/>
    <sheet name="Po tarifni skupini 2020-2025" sheetId="3" r:id="rId2"/>
    <sheet name="Po tarifi_U" sheetId="4" state="hidden" r:id="rId3"/>
    <sheet name="Po tafiri STD" sheetId="5" state="hidden" r:id="rId4"/>
    <sheet name="2020-2025_Uradniki po naziv" sheetId="6" r:id="rId5"/>
    <sheet name="2020-2025 po spolu" sheetId="7" r:id="rId6"/>
    <sheet name="2020-2025_povrpečna starost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7" l="1"/>
  <c r="M2" i="7"/>
  <c r="K3" i="7"/>
  <c r="K4" i="7" s="1"/>
  <c r="K2" i="7"/>
  <c r="I3" i="7"/>
  <c r="I2" i="7"/>
  <c r="G3" i="7"/>
  <c r="G2" i="7"/>
  <c r="E3" i="7"/>
  <c r="E2" i="7"/>
  <c r="I4" i="7"/>
  <c r="G4" i="7"/>
  <c r="C2" i="7"/>
  <c r="C4" i="7" s="1"/>
  <c r="C3" i="7"/>
  <c r="L4" i="7"/>
  <c r="J4" i="7"/>
  <c r="H4" i="7"/>
  <c r="F4" i="7"/>
  <c r="D4" i="7"/>
  <c r="B4" i="7"/>
  <c r="M7" i="6"/>
  <c r="M6" i="6"/>
  <c r="M4" i="6"/>
  <c r="K8" i="6"/>
  <c r="K7" i="6"/>
  <c r="K6" i="6"/>
  <c r="K4" i="6"/>
  <c r="I8" i="6"/>
  <c r="I7" i="6"/>
  <c r="I6" i="6"/>
  <c r="I4" i="6"/>
  <c r="G8" i="6"/>
  <c r="G7" i="6"/>
  <c r="G6" i="6"/>
  <c r="G4" i="6"/>
  <c r="E8" i="6"/>
  <c r="E7" i="6"/>
  <c r="E6" i="6"/>
  <c r="E4" i="6"/>
  <c r="C8" i="6"/>
  <c r="C7" i="6"/>
  <c r="C6" i="6"/>
  <c r="C4" i="6"/>
  <c r="C3" i="6"/>
  <c r="C2" i="6"/>
  <c r="L5" i="6"/>
  <c r="L8" i="6" s="1"/>
  <c r="T9" i="3"/>
  <c r="U9" i="3"/>
  <c r="V9" i="3"/>
  <c r="W9" i="3"/>
  <c r="X9" i="3"/>
  <c r="S9" i="3"/>
  <c r="L6" i="3"/>
  <c r="M6" i="3"/>
  <c r="N6" i="3"/>
  <c r="O6" i="3"/>
  <c r="P6" i="3"/>
  <c r="K6" i="3"/>
  <c r="C9" i="3"/>
  <c r="D9" i="3"/>
  <c r="E9" i="3"/>
  <c r="F9" i="3"/>
  <c r="G9" i="3"/>
  <c r="B9" i="3"/>
  <c r="G4" i="1"/>
  <c r="K5" i="6"/>
  <c r="I5" i="6"/>
  <c r="G5" i="6"/>
  <c r="E5" i="6"/>
  <c r="C5" i="6"/>
  <c r="K3" i="6"/>
  <c r="I3" i="6"/>
  <c r="G3" i="6"/>
  <c r="E3" i="6"/>
  <c r="K2" i="6"/>
  <c r="I2" i="6"/>
  <c r="G2" i="6"/>
  <c r="E2" i="6"/>
  <c r="F4" i="1"/>
  <c r="E4" i="1"/>
  <c r="D4" i="1"/>
  <c r="C4" i="1"/>
  <c r="B4" i="1"/>
  <c r="M4" i="7" l="1"/>
  <c r="M5" i="6"/>
  <c r="M2" i="6"/>
  <c r="M3" i="6"/>
  <c r="M8" i="6" l="1"/>
  <c r="E4" i="7"/>
</calcChain>
</file>

<file path=xl/sharedStrings.xml><?xml version="1.0" encoding="utf-8"?>
<sst xmlns="http://schemas.openxmlformats.org/spreadsheetml/2006/main" count="107" uniqueCount="44">
  <si>
    <t>Skupaj</t>
  </si>
  <si>
    <t>PODSEKRETAR</t>
  </si>
  <si>
    <t>REFERENT</t>
  </si>
  <si>
    <t>SEKRETAR</t>
  </si>
  <si>
    <t>SVETOVALEC</t>
  </si>
  <si>
    <t>VIŠJI REFERENT</t>
  </si>
  <si>
    <t>VIŠJI SVETOVALEC</t>
  </si>
  <si>
    <t>II.</t>
  </si>
  <si>
    <t>III.</t>
  </si>
  <si>
    <t>IV.</t>
  </si>
  <si>
    <t>V.</t>
  </si>
  <si>
    <t>VI.</t>
  </si>
  <si>
    <t>VII/1.</t>
  </si>
  <si>
    <t>VII/2.</t>
  </si>
  <si>
    <t>Uradniki</t>
  </si>
  <si>
    <t>2020</t>
  </si>
  <si>
    <t>2021</t>
  </si>
  <si>
    <t>2022</t>
  </si>
  <si>
    <t>2023</t>
  </si>
  <si>
    <t>2024</t>
  </si>
  <si>
    <t>2020
%</t>
  </si>
  <si>
    <t>2021
%</t>
  </si>
  <si>
    <t>2022
%</t>
  </si>
  <si>
    <t>2023
%</t>
  </si>
  <si>
    <t>2024
%</t>
  </si>
  <si>
    <t>uradniki po nazivu</t>
  </si>
  <si>
    <t>2025</t>
  </si>
  <si>
    <t>Strokovno tehnični delavci</t>
  </si>
  <si>
    <t>Javni uslužbenci na UE po tarifnih skupinah</t>
  </si>
  <si>
    <t>Uradniki po tarifnih skupinah</t>
  </si>
  <si>
    <t>Strokovno tehnični delavci po tarifnih skupinah</t>
  </si>
  <si>
    <t>Vrsta DM/Leto</t>
  </si>
  <si>
    <t>2025
%</t>
  </si>
  <si>
    <t>Spol/Leto</t>
  </si>
  <si>
    <t>Moški</t>
  </si>
  <si>
    <t>Ženska</t>
  </si>
  <si>
    <t>Povprečna starost</t>
  </si>
  <si>
    <t>Povprečna starost/Leto</t>
  </si>
  <si>
    <t>31.12.2020</t>
  </si>
  <si>
    <t>31.12.2021</t>
  </si>
  <si>
    <t>31.12.2022</t>
  </si>
  <si>
    <t>31.12.2023</t>
  </si>
  <si>
    <t>31.12.2024</t>
  </si>
  <si>
    <t>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</si>
</sst>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C80000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b/>
      <sz val="11"/>
      <color rgb="FFED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9" fontId="0" fillId="0" borderId="0" xfId="1" applyFont="1"/>
    <xf numFmtId="1" fontId="0" fillId="0" borderId="0" xfId="1" applyNumberFormat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Font="1" applyBorder="1"/>
    <xf numFmtId="0" fontId="0" fillId="0" borderId="1" xfId="0" applyBorder="1"/>
    <xf numFmtId="0" fontId="0" fillId="0" borderId="6" xfId="0" applyBorder="1"/>
    <xf numFmtId="3" fontId="0" fillId="0" borderId="1" xfId="0" applyNumberFormat="1" applyBorder="1"/>
    <xf numFmtId="3" fontId="0" fillId="0" borderId="6" xfId="0" applyNumberFormat="1" applyBorder="1"/>
    <xf numFmtId="0" fontId="0" fillId="0" borderId="9" xfId="0" applyBorder="1"/>
    <xf numFmtId="14" fontId="2" fillId="0" borderId="3" xfId="0" applyNumberFormat="1" applyFont="1" applyBorder="1"/>
    <xf numFmtId="14" fontId="2" fillId="0" borderId="4" xfId="0" applyNumberFormat="1" applyFont="1" applyBorder="1"/>
    <xf numFmtId="0" fontId="0" fillId="0" borderId="7" xfId="0" applyFont="1" applyBorder="1"/>
    <xf numFmtId="165" fontId="0" fillId="0" borderId="8" xfId="0" applyNumberFormat="1" applyBorder="1"/>
    <xf numFmtId="0" fontId="0" fillId="0" borderId="8" xfId="0" applyBorder="1"/>
    <xf numFmtId="164" fontId="0" fillId="0" borderId="8" xfId="0" applyNumberForma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 wrapText="1"/>
    </xf>
    <xf numFmtId="9" fontId="0" fillId="0" borderId="4" xfId="1" applyNumberFormat="1" applyFont="1" applyBorder="1" applyAlignment="1">
      <alignment horizontal="center" vertical="center" wrapText="1"/>
    </xf>
    <xf numFmtId="0" fontId="0" fillId="0" borderId="5" xfId="0" applyBorder="1"/>
    <xf numFmtId="9" fontId="0" fillId="0" borderId="1" xfId="1" applyFont="1" applyBorder="1"/>
    <xf numFmtId="3" fontId="0" fillId="0" borderId="1" xfId="1" applyNumberFormat="1" applyFont="1" applyBorder="1"/>
    <xf numFmtId="9" fontId="0" fillId="0" borderId="6" xfId="1" applyFont="1" applyBorder="1"/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66" fontId="0" fillId="0" borderId="1" xfId="0" applyNumberFormat="1" applyBorder="1"/>
    <xf numFmtId="166" fontId="0" fillId="0" borderId="6" xfId="0" applyNumberFormat="1" applyBorder="1"/>
    <xf numFmtId="0" fontId="4" fillId="0" borderId="7" xfId="0" applyFont="1" applyBorder="1"/>
    <xf numFmtId="3" fontId="4" fillId="0" borderId="8" xfId="0" applyNumberFormat="1" applyFont="1" applyBorder="1"/>
    <xf numFmtId="3" fontId="4" fillId="0" borderId="9" xfId="0" applyNumberFormat="1" applyFont="1" applyBorder="1"/>
    <xf numFmtId="0" fontId="5" fillId="0" borderId="7" xfId="0" applyFont="1" applyBorder="1"/>
    <xf numFmtId="3" fontId="5" fillId="0" borderId="8" xfId="0" applyNumberFormat="1" applyFont="1" applyBorder="1"/>
    <xf numFmtId="3" fontId="5" fillId="0" borderId="9" xfId="0" applyNumberFormat="1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9" fontId="4" fillId="0" borderId="8" xfId="0" applyNumberFormat="1" applyFont="1" applyBorder="1"/>
    <xf numFmtId="3" fontId="4" fillId="0" borderId="8" xfId="1" applyNumberFormat="1" applyFont="1" applyBorder="1"/>
    <xf numFmtId="9" fontId="4" fillId="0" borderId="9" xfId="1" applyFont="1" applyBorder="1"/>
    <xf numFmtId="166" fontId="4" fillId="0" borderId="8" xfId="0" applyNumberFormat="1" applyFont="1" applyBorder="1"/>
    <xf numFmtId="166" fontId="4" fillId="0" borderId="9" xfId="0" applyNumberFormat="1" applyFont="1" applyBorder="1"/>
  </cellXfs>
  <cellStyles count="2">
    <cellStyle name="Navadno" xfId="0" builtinId="0"/>
    <cellStyle name="Odstotek" xfId="1" builtinId="5"/>
  </cellStyles>
  <dxfs count="98">
    <dxf>
      <font>
        <strike val="0"/>
        <outline val="0"/>
        <shadow val="0"/>
        <u val="none"/>
        <vertAlign val="baseline"/>
        <sz val="11"/>
        <color rgb="FFED0000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ED0000"/>
        <name val="Calibri"/>
        <family val="2"/>
        <charset val="238"/>
        <scheme val="minor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rgb="FFED0000"/>
        <name val="Calibri"/>
        <family val="2"/>
        <charset val="238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ED0000"/>
        <name val="Calibri"/>
        <family val="2"/>
        <charset val="238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ED0000"/>
        <name val="Calibri"/>
        <family val="2"/>
        <charset val="238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ED0000"/>
        <name val="Calibri"/>
        <family val="2"/>
        <charset val="238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ED0000"/>
        <name val="Calibri"/>
        <family val="2"/>
        <charset val="238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ED0000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#,##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0.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border>
        <bottom style="thin">
          <color indexed="64"/>
        </bottom>
      </border>
    </dxf>
    <dxf>
      <numFmt numFmtId="13" formatCode="0%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sl-SI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Grafični prikaz v obdobju 2020-2025 na UE glede na vrsto delovnega mesta - 1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'2020_2025_po vrsti DM'!$A$2</c:f>
              <c:strCache>
                <c:ptCount val="1"/>
                <c:pt idx="0">
                  <c:v>Strokovno tehnični delavci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'2020_2025_po vrsti DM'!$B$1:$G$1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'2020_2025_po vrsti DM'!$B$2:$G$2</c:f>
              <c:numCache>
                <c:formatCode>General</c:formatCode>
                <c:ptCount val="6"/>
                <c:pt idx="0">
                  <c:v>430</c:v>
                </c:pt>
                <c:pt idx="1">
                  <c:v>415</c:v>
                </c:pt>
                <c:pt idx="2">
                  <c:v>421</c:v>
                </c:pt>
                <c:pt idx="3">
                  <c:v>409</c:v>
                </c:pt>
                <c:pt idx="4">
                  <c:v>405</c:v>
                </c:pt>
                <c:pt idx="5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8-4619-A39F-626B7B22CDAC}"/>
            </c:ext>
          </c:extLst>
        </c:ser>
        <c:ser>
          <c:idx val="1"/>
          <c:order val="1"/>
          <c:tx>
            <c:strRef>
              <c:f>'2020_2025_po vrsti DM'!$A$3</c:f>
              <c:strCache>
                <c:ptCount val="1"/>
                <c:pt idx="0">
                  <c:v>Uradniki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'2020_2025_po vrsti DM'!$B$1:$G$1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'2020_2025_po vrsti DM'!$B$3:$G$3</c:f>
              <c:numCache>
                <c:formatCode>#,##0</c:formatCode>
                <c:ptCount val="6"/>
                <c:pt idx="0">
                  <c:v>1875</c:v>
                </c:pt>
                <c:pt idx="1">
                  <c:v>1904</c:v>
                </c:pt>
                <c:pt idx="2">
                  <c:v>1958</c:v>
                </c:pt>
                <c:pt idx="3">
                  <c:v>1967</c:v>
                </c:pt>
                <c:pt idx="4">
                  <c:v>1951</c:v>
                </c:pt>
                <c:pt idx="5">
                  <c:v>2022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8-4619-A39F-626B7B22CDAC}"/>
            </c:ext>
          </c:extLst>
        </c:ser>
        <c:ser>
          <c:idx val="2"/>
          <c:order val="2"/>
          <c:tx>
            <c:strRef>
              <c:f>'2020_2025_po vrsti DM'!$A$4</c:f>
              <c:strCache>
                <c:ptCount val="1"/>
                <c:pt idx="0">
                  <c:v>Skupaj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'2020_2025_po vrsti DM'!$B$1:$G$1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'2020_2025_po vrsti DM'!$B$4:$G$4</c:f>
              <c:numCache>
                <c:formatCode>#,##0</c:formatCode>
                <c:ptCount val="6"/>
                <c:pt idx="0">
                  <c:v>2305</c:v>
                </c:pt>
                <c:pt idx="1">
                  <c:v>2319</c:v>
                </c:pt>
                <c:pt idx="2">
                  <c:v>2379</c:v>
                </c:pt>
                <c:pt idx="3">
                  <c:v>2376</c:v>
                </c:pt>
                <c:pt idx="4">
                  <c:v>2356</c:v>
                </c:pt>
                <c:pt idx="5">
                  <c:v>2430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8-4619-A39F-626B7B22C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57619504"/>
        <c:axId val="457616144"/>
      </c:barChart>
      <c:catAx>
        <c:axId val="457619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7616144"/>
        <c:crosses val="autoZero"/>
        <c:auto val="1"/>
        <c:lblAlgn val="ctr"/>
        <c:lblOffset val="100"/>
        <c:noMultiLvlLbl val="0"/>
      </c:catAx>
      <c:valAx>
        <c:axId val="457616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761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600" b="1"/>
              <a:t>Povprečna starost zaposlenih</a:t>
            </a:r>
            <a:r>
              <a:rPr lang="sl-SI" sz="1600" b="1" baseline="0"/>
              <a:t> po letih na UE </a:t>
            </a:r>
            <a:endParaRPr lang="sl-SI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'2020-2025_povrpečna starost'!$B$1:$G$1</c:f>
              <c:strCache>
                <c:ptCount val="6"/>
                <c:pt idx="0">
                  <c:v>31.12.2020</c:v>
                </c:pt>
                <c:pt idx="1">
                  <c:v>31.12.2021</c:v>
                </c:pt>
                <c:pt idx="2">
                  <c:v>31.12.2022</c:v>
                </c:pt>
                <c:pt idx="3">
                  <c:v>31.12.2023</c:v>
                </c:pt>
                <c:pt idx="4">
                  <c:v>31.12.2024</c:v>
                </c:pt>
                <c:pt idx="5">
                  <c:v>31.12.2025</c:v>
                </c:pt>
              </c:strCache>
            </c:strRef>
          </c:cat>
          <c:val>
            <c:numRef>
              <c:f>'2020-2025_povrpečna starost'!$B$2:$G$2</c:f>
              <c:numCache>
                <c:formatCode>General</c:formatCode>
                <c:ptCount val="6"/>
                <c:pt idx="0" formatCode="#,##0.0">
                  <c:v>48</c:v>
                </c:pt>
                <c:pt idx="1">
                  <c:v>48.1</c:v>
                </c:pt>
                <c:pt idx="2" formatCode="0.0">
                  <c:v>48</c:v>
                </c:pt>
                <c:pt idx="3">
                  <c:v>47.9</c:v>
                </c:pt>
                <c:pt idx="4">
                  <c:v>47.6</c:v>
                </c:pt>
                <c:pt idx="5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A-41CE-A767-BED1F83469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17896784"/>
        <c:axId val="517895824"/>
      </c:barChart>
      <c:catAx>
        <c:axId val="5178967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Leto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7895824"/>
        <c:crosses val="autoZero"/>
        <c:auto val="1"/>
        <c:lblAlgn val="ctr"/>
        <c:lblOffset val="100"/>
        <c:noMultiLvlLbl val="0"/>
      </c:catAx>
      <c:valAx>
        <c:axId val="517895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Starost</a:t>
                </a:r>
                <a:r>
                  <a:rPr lang="sl-SI" baseline="0"/>
                  <a:t> JU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8132884402199805"/>
              <c:y val="0.918505342498439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7896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sl-SI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Grafični prikaz v obdobju 2020-2025 na UE glede na vrsto delovnega mesta - 2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l-SI" b="1"/>
          </a:p>
        </c:rich>
      </c:tx>
      <c:layout>
        <c:manualLayout>
          <c:xMode val="edge"/>
          <c:yMode val="edge"/>
          <c:x val="0.15873212071782569"/>
          <c:y val="2.4837779705430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'2020_2025_po vrsti DM'!$A$2</c:f>
              <c:strCache>
                <c:ptCount val="1"/>
                <c:pt idx="0">
                  <c:v>Strokovno tehnični delavci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'2020_2025_po vrsti DM'!$B$1:$G$1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'2020_2025_po vrsti DM'!$B$2:$G$2</c:f>
              <c:numCache>
                <c:formatCode>General</c:formatCode>
                <c:ptCount val="6"/>
                <c:pt idx="0">
                  <c:v>430</c:v>
                </c:pt>
                <c:pt idx="1">
                  <c:v>415</c:v>
                </c:pt>
                <c:pt idx="2">
                  <c:v>421</c:v>
                </c:pt>
                <c:pt idx="3">
                  <c:v>409</c:v>
                </c:pt>
                <c:pt idx="4">
                  <c:v>405</c:v>
                </c:pt>
                <c:pt idx="5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8-42B5-87CD-5FA693637C4E}"/>
            </c:ext>
          </c:extLst>
        </c:ser>
        <c:ser>
          <c:idx val="1"/>
          <c:order val="1"/>
          <c:tx>
            <c:strRef>
              <c:f>'2020_2025_po vrsti DM'!$A$3</c:f>
              <c:strCache>
                <c:ptCount val="1"/>
                <c:pt idx="0">
                  <c:v>Uradniki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'2020_2025_po vrsti DM'!$B$1:$G$1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'2020_2025_po vrsti DM'!$B$3:$G$3</c:f>
              <c:numCache>
                <c:formatCode>#,##0</c:formatCode>
                <c:ptCount val="6"/>
                <c:pt idx="0">
                  <c:v>1875</c:v>
                </c:pt>
                <c:pt idx="1">
                  <c:v>1904</c:v>
                </c:pt>
                <c:pt idx="2">
                  <c:v>1958</c:v>
                </c:pt>
                <c:pt idx="3">
                  <c:v>1967</c:v>
                </c:pt>
                <c:pt idx="4">
                  <c:v>1951</c:v>
                </c:pt>
                <c:pt idx="5">
                  <c:v>2022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E8-42B5-87CD-5FA693637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6881536"/>
        <c:axId val="47688441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'2020_2025_po vrsti DM'!$A$4</c15:sqref>
                        </c15:formulaRef>
                      </c:ext>
                    </c:extLst>
                    <c:strCache>
                      <c:ptCount val="1"/>
                      <c:pt idx="0">
                        <c:v>Skupaj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'2020_2025_po vrsti DM'!$B$1:$G$1</c15:sqref>
                        </c15:formulaRef>
                      </c:ext>
                    </c:extLst>
                    <c:strCach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'2020_2025_po vrsti DM'!$B$4:$G$4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2305</c:v>
                      </c:pt>
                      <c:pt idx="1">
                        <c:v>2319</c:v>
                      </c:pt>
                      <c:pt idx="2">
                        <c:v>2379</c:v>
                      </c:pt>
                      <c:pt idx="3">
                        <c:v>2376</c:v>
                      </c:pt>
                      <c:pt idx="4">
                        <c:v>2356</c:v>
                      </c:pt>
                      <c:pt idx="5">
                        <c:v>2430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7E8-42B5-87CD-5FA693637C4E}"/>
                  </c:ext>
                </c:extLst>
              </c15:ser>
            </c15:filteredBarSeries>
          </c:ext>
        </c:extLst>
      </c:barChart>
      <c:catAx>
        <c:axId val="47688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76884416"/>
        <c:crosses val="autoZero"/>
        <c:auto val="1"/>
        <c:lblAlgn val="ctr"/>
        <c:lblOffset val="100"/>
        <c:noMultiLvlLbl val="0"/>
      </c:catAx>
      <c:valAx>
        <c:axId val="47688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7688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600" b="1"/>
              <a:t>Javni</a:t>
            </a:r>
            <a:r>
              <a:rPr lang="sl-SI" sz="1600" b="1" baseline="0"/>
              <a:t> uslužbenci v obdobju 2020-2025 na UE po tarifnih skupinah</a:t>
            </a:r>
            <a:endParaRPr lang="sl-SI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 tarifni skupini 2020-2025'!$A$2</c:f>
              <c:strCache>
                <c:ptCount val="1"/>
                <c:pt idx="0">
                  <c:v>II.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 tarifni skupini 2020-2025'!$B$1:$G$1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'Po tarifni skupini 2020-2025'!$B$2:$G$2</c:f>
              <c:numCache>
                <c:formatCode>#,##0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A-4045-96D2-0DD9B633EFC4}"/>
            </c:ext>
          </c:extLst>
        </c:ser>
        <c:ser>
          <c:idx val="1"/>
          <c:order val="1"/>
          <c:tx>
            <c:strRef>
              <c:f>'Po tarifni skupini 2020-2025'!$A$3</c:f>
              <c:strCache>
                <c:ptCount val="1"/>
                <c:pt idx="0">
                  <c:v>III.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 tarifni skupini 2020-2025'!$B$1:$G$1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'Po tarifni skupini 2020-2025'!$B$3:$G$3</c:f>
              <c:numCache>
                <c:formatCode>#,##0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FA-4045-96D2-0DD9B633EFC4}"/>
            </c:ext>
          </c:extLst>
        </c:ser>
        <c:ser>
          <c:idx val="2"/>
          <c:order val="2"/>
          <c:tx>
            <c:strRef>
              <c:f>'Po tarifni skupini 2020-2025'!$A$4</c:f>
              <c:strCache>
                <c:ptCount val="1"/>
                <c:pt idx="0">
                  <c:v>IV.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tarifni skupini 2020-2025'!$B$1:$G$1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'Po tarifni skupini 2020-2025'!$B$4:$G$4</c:f>
              <c:numCache>
                <c:formatCode>#,##0</c:formatCode>
                <c:ptCount val="6"/>
                <c:pt idx="0">
                  <c:v>17</c:v>
                </c:pt>
                <c:pt idx="1">
                  <c:v>16</c:v>
                </c:pt>
                <c:pt idx="2">
                  <c:v>15</c:v>
                </c:pt>
                <c:pt idx="3">
                  <c:v>14</c:v>
                </c:pt>
                <c:pt idx="4">
                  <c:v>12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FA-4045-96D2-0DD9B633EFC4}"/>
            </c:ext>
          </c:extLst>
        </c:ser>
        <c:ser>
          <c:idx val="3"/>
          <c:order val="3"/>
          <c:tx>
            <c:strRef>
              <c:f>'Po tarifni skupini 2020-2025'!$A$5</c:f>
              <c:strCache>
                <c:ptCount val="1"/>
                <c:pt idx="0">
                  <c:v>V.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tarifni skupini 2020-2025'!$B$1:$G$1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'Po tarifni skupini 2020-2025'!$B$5:$G$5</c:f>
              <c:numCache>
                <c:formatCode>#,##0</c:formatCode>
                <c:ptCount val="6"/>
                <c:pt idx="0">
                  <c:v>652</c:v>
                </c:pt>
                <c:pt idx="1">
                  <c:v>638</c:v>
                </c:pt>
                <c:pt idx="2">
                  <c:v>617</c:v>
                </c:pt>
                <c:pt idx="3">
                  <c:v>542</c:v>
                </c:pt>
                <c:pt idx="4">
                  <c:v>504</c:v>
                </c:pt>
                <c:pt idx="5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FA-4045-96D2-0DD9B633EFC4}"/>
            </c:ext>
          </c:extLst>
        </c:ser>
        <c:ser>
          <c:idx val="4"/>
          <c:order val="4"/>
          <c:tx>
            <c:strRef>
              <c:f>'Po tarifni skupini 2020-2025'!$A$6</c:f>
              <c:strCache>
                <c:ptCount val="1"/>
                <c:pt idx="0">
                  <c:v>VI.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tarifni skupini 2020-2025'!$B$1:$G$1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'Po tarifni skupini 2020-2025'!$B$6:$G$6</c:f>
              <c:numCache>
                <c:formatCode>#,##0</c:formatCode>
                <c:ptCount val="6"/>
                <c:pt idx="0">
                  <c:v>127</c:v>
                </c:pt>
                <c:pt idx="1">
                  <c:v>129</c:v>
                </c:pt>
                <c:pt idx="2">
                  <c:v>129</c:v>
                </c:pt>
                <c:pt idx="3">
                  <c:v>134</c:v>
                </c:pt>
                <c:pt idx="4">
                  <c:v>134</c:v>
                </c:pt>
                <c:pt idx="5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FA-4045-96D2-0DD9B633EFC4}"/>
            </c:ext>
          </c:extLst>
        </c:ser>
        <c:ser>
          <c:idx val="5"/>
          <c:order val="5"/>
          <c:tx>
            <c:strRef>
              <c:f>'Po tarifni skupini 2020-2025'!$A$7</c:f>
              <c:strCache>
                <c:ptCount val="1"/>
                <c:pt idx="0">
                  <c:v>VII/1.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tarifni skupini 2020-2025'!$B$1:$G$1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'Po tarifni skupini 2020-2025'!$B$7:$G$7</c:f>
              <c:numCache>
                <c:formatCode>#,##0</c:formatCode>
                <c:ptCount val="6"/>
                <c:pt idx="0">
                  <c:v>1439</c:v>
                </c:pt>
                <c:pt idx="1">
                  <c:v>1466</c:v>
                </c:pt>
                <c:pt idx="2">
                  <c:v>1548</c:v>
                </c:pt>
                <c:pt idx="3">
                  <c:v>1616</c:v>
                </c:pt>
                <c:pt idx="4">
                  <c:v>1635</c:v>
                </c:pt>
                <c:pt idx="5">
                  <c:v>1666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FA-4045-96D2-0DD9B633EFC4}"/>
            </c:ext>
          </c:extLst>
        </c:ser>
        <c:ser>
          <c:idx val="6"/>
          <c:order val="6"/>
          <c:tx>
            <c:strRef>
              <c:f>'Po tarifni skupini 2020-2025'!$A$8</c:f>
              <c:strCache>
                <c:ptCount val="1"/>
                <c:pt idx="0">
                  <c:v>VII/2.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tarifni skupini 2020-2025'!$B$1:$G$1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'Po tarifni skupini 2020-2025'!$B$8:$G$8</c:f>
              <c:numCache>
                <c:formatCode>#,##0</c:formatCode>
                <c:ptCount val="6"/>
                <c:pt idx="0">
                  <c:v>63</c:v>
                </c:pt>
                <c:pt idx="1">
                  <c:v>63</c:v>
                </c:pt>
                <c:pt idx="2">
                  <c:v>63</c:v>
                </c:pt>
                <c:pt idx="3">
                  <c:v>63</c:v>
                </c:pt>
                <c:pt idx="4">
                  <c:v>64</c:v>
                </c:pt>
                <c:pt idx="5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FA-4045-96D2-0DD9B633E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17896784"/>
        <c:axId val="517895824"/>
      </c:barChart>
      <c:catAx>
        <c:axId val="5178967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Leto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7895824"/>
        <c:crosses val="autoZero"/>
        <c:auto val="1"/>
        <c:lblAlgn val="ctr"/>
        <c:lblOffset val="100"/>
        <c:noMultiLvlLbl val="0"/>
      </c:catAx>
      <c:valAx>
        <c:axId val="517895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Št.</a:t>
                </a:r>
                <a:r>
                  <a:rPr lang="sl-SI" baseline="0"/>
                  <a:t> JU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8132884402199805"/>
              <c:y val="0.918505342498439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789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600" b="1"/>
              <a:t>Uradniki </a:t>
            </a:r>
            <a:r>
              <a:rPr lang="sl-SI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 obdobju 2020-2025 </a:t>
            </a:r>
            <a:r>
              <a:rPr lang="sl-SI" sz="1600" b="1"/>
              <a:t>po tarifnih</a:t>
            </a:r>
            <a:r>
              <a:rPr lang="sl-SI" sz="1600" b="1" baseline="0"/>
              <a:t> skupinah</a:t>
            </a:r>
            <a:endParaRPr lang="sl-SI" sz="1600" b="1"/>
          </a:p>
        </c:rich>
      </c:tx>
      <c:layout>
        <c:manualLayout>
          <c:xMode val="edge"/>
          <c:yMode val="edge"/>
          <c:x val="0.3529444444444444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 tarifni skupini 2020-2025'!$J$2</c:f>
              <c:strCache>
                <c:ptCount val="1"/>
                <c:pt idx="0">
                  <c:v>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tarifni skupini 2020-2025'!$K$1:$P$1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'Po tarifni skupini 2020-2025'!$K$2:$P$2</c:f>
              <c:numCache>
                <c:formatCode>#,##0</c:formatCode>
                <c:ptCount val="6"/>
                <c:pt idx="0">
                  <c:v>412</c:v>
                </c:pt>
                <c:pt idx="1">
                  <c:v>413</c:v>
                </c:pt>
                <c:pt idx="2">
                  <c:v>399</c:v>
                </c:pt>
                <c:pt idx="3">
                  <c:v>340</c:v>
                </c:pt>
                <c:pt idx="4">
                  <c:v>318</c:v>
                </c:pt>
                <c:pt idx="5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4-401C-9923-BADD436085E0}"/>
            </c:ext>
          </c:extLst>
        </c:ser>
        <c:ser>
          <c:idx val="1"/>
          <c:order val="1"/>
          <c:tx>
            <c:strRef>
              <c:f>'Po tarifni skupini 2020-2025'!$J$3</c:f>
              <c:strCache>
                <c:ptCount val="1"/>
                <c:pt idx="0">
                  <c:v>VI.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tarifni skupini 2020-2025'!$K$1:$P$1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'Po tarifni skupini 2020-2025'!$K$3:$P$3</c:f>
              <c:numCache>
                <c:formatCode>#,##0</c:formatCode>
                <c:ptCount val="6"/>
                <c:pt idx="0">
                  <c:v>72</c:v>
                </c:pt>
                <c:pt idx="1">
                  <c:v>78</c:v>
                </c:pt>
                <c:pt idx="2">
                  <c:v>70</c:v>
                </c:pt>
                <c:pt idx="3">
                  <c:v>73</c:v>
                </c:pt>
                <c:pt idx="4">
                  <c:v>72</c:v>
                </c:pt>
                <c:pt idx="5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E4-401C-9923-BADD436085E0}"/>
            </c:ext>
          </c:extLst>
        </c:ser>
        <c:ser>
          <c:idx val="2"/>
          <c:order val="2"/>
          <c:tx>
            <c:strRef>
              <c:f>'Po tarifni skupini 2020-2025'!$J$4</c:f>
              <c:strCache>
                <c:ptCount val="1"/>
                <c:pt idx="0">
                  <c:v>VII/1.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tarifni skupini 2020-2025'!$K$1:$P$1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'Po tarifni skupini 2020-2025'!$K$4:$P$4</c:f>
              <c:numCache>
                <c:formatCode>#,##0</c:formatCode>
                <c:ptCount val="6"/>
                <c:pt idx="0">
                  <c:v>1329</c:v>
                </c:pt>
                <c:pt idx="1">
                  <c:v>1351</c:v>
                </c:pt>
                <c:pt idx="2">
                  <c:v>1427</c:v>
                </c:pt>
                <c:pt idx="3">
                  <c:v>1491</c:v>
                </c:pt>
                <c:pt idx="4">
                  <c:v>1497</c:v>
                </c:pt>
                <c:pt idx="5">
                  <c:v>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E4-401C-9923-BADD436085E0}"/>
            </c:ext>
          </c:extLst>
        </c:ser>
        <c:ser>
          <c:idx val="3"/>
          <c:order val="3"/>
          <c:tx>
            <c:strRef>
              <c:f>'Po tarifni skupini 2020-2025'!$J$5</c:f>
              <c:strCache>
                <c:ptCount val="1"/>
                <c:pt idx="0">
                  <c:v>VII/2.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tarifni skupini 2020-2025'!$K$1:$P$1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'Po tarifni skupini 2020-2025'!$K$5:$P$5</c:f>
              <c:numCache>
                <c:formatCode>#,##0</c:formatCode>
                <c:ptCount val="6"/>
                <c:pt idx="0">
                  <c:v>62</c:v>
                </c:pt>
                <c:pt idx="1">
                  <c:v>62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E4-401C-9923-BADD436085E0}"/>
            </c:ext>
          </c:extLst>
        </c:ser>
        <c:ser>
          <c:idx val="4"/>
          <c:order val="4"/>
          <c:tx>
            <c:strRef>
              <c:f>'Po tarifni skupini 2020-2025'!$J$6</c:f>
              <c:strCache>
                <c:ptCount val="1"/>
                <c:pt idx="0">
                  <c:v>Skupaj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 tarifni skupini 2020-2025'!$K$1:$P$1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'Po tarifni skupini 2020-2025'!$K$6:$P$6</c:f>
              <c:numCache>
                <c:formatCode>#,##0</c:formatCode>
                <c:ptCount val="6"/>
                <c:pt idx="0">
                  <c:v>1875</c:v>
                </c:pt>
                <c:pt idx="1">
                  <c:v>1904</c:v>
                </c:pt>
                <c:pt idx="2">
                  <c:v>1958</c:v>
                </c:pt>
                <c:pt idx="3">
                  <c:v>1967</c:v>
                </c:pt>
                <c:pt idx="4">
                  <c:v>1951</c:v>
                </c:pt>
                <c:pt idx="5">
                  <c:v>2022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B-4521-AC6F-7E52A6731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12505808"/>
        <c:axId val="512507728"/>
      </c:barChart>
      <c:catAx>
        <c:axId val="512505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Leto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2507728"/>
        <c:crosses val="autoZero"/>
        <c:auto val="1"/>
        <c:lblAlgn val="ctr"/>
        <c:lblOffset val="100"/>
        <c:noMultiLvlLbl val="0"/>
      </c:catAx>
      <c:valAx>
        <c:axId val="512507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Št.</a:t>
                </a:r>
                <a:r>
                  <a:rPr lang="sl-SI" baseline="0"/>
                  <a:t> JU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250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600" b="1"/>
              <a:t>Strokovno tehnični delavci </a:t>
            </a:r>
            <a:r>
              <a:rPr lang="sl-SI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 obdobju 2020-2025 </a:t>
            </a:r>
            <a:r>
              <a:rPr lang="sl-SI" sz="1600" b="1"/>
              <a:t>po tarifnih</a:t>
            </a:r>
            <a:r>
              <a:rPr lang="sl-SI" sz="1600" b="1" baseline="0"/>
              <a:t> skupinah</a:t>
            </a:r>
            <a:endParaRPr lang="sl-SI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 tarifni skupini 2020-2025'!$R$2</c:f>
              <c:strCache>
                <c:ptCount val="1"/>
                <c:pt idx="0">
                  <c:v>II.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tarifni skupini 2020-2025'!$S$1:$X$1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'Po tarifni skupini 2020-2025'!$S$2:$X$2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2-4957-AB52-B2FD6DE75DEF}"/>
            </c:ext>
          </c:extLst>
        </c:ser>
        <c:ser>
          <c:idx val="1"/>
          <c:order val="1"/>
          <c:tx>
            <c:strRef>
              <c:f>'Po tarifni skupini 2020-2025'!$R$3</c:f>
              <c:strCache>
                <c:ptCount val="1"/>
                <c:pt idx="0">
                  <c:v>III.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tarifni skupini 2020-2025'!$S$1:$X$1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'Po tarifni skupini 2020-2025'!$S$3:$X$3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22-4957-AB52-B2FD6DE75DEF}"/>
            </c:ext>
          </c:extLst>
        </c:ser>
        <c:ser>
          <c:idx val="2"/>
          <c:order val="2"/>
          <c:tx>
            <c:strRef>
              <c:f>'Po tarifni skupini 2020-2025'!$R$4</c:f>
              <c:strCache>
                <c:ptCount val="1"/>
                <c:pt idx="0">
                  <c:v>IV.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tarifni skupini 2020-2025'!$S$1:$X$1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'Po tarifni skupini 2020-2025'!$S$4:$X$4</c:f>
              <c:numCache>
                <c:formatCode>General</c:formatCode>
                <c:ptCount val="6"/>
                <c:pt idx="0">
                  <c:v>17</c:v>
                </c:pt>
                <c:pt idx="1">
                  <c:v>16</c:v>
                </c:pt>
                <c:pt idx="2">
                  <c:v>15</c:v>
                </c:pt>
                <c:pt idx="3">
                  <c:v>14</c:v>
                </c:pt>
                <c:pt idx="4">
                  <c:v>12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22-4957-AB52-B2FD6DE75DEF}"/>
            </c:ext>
          </c:extLst>
        </c:ser>
        <c:ser>
          <c:idx val="3"/>
          <c:order val="3"/>
          <c:tx>
            <c:strRef>
              <c:f>'Po tarifni skupini 2020-2025'!$R$5</c:f>
              <c:strCache>
                <c:ptCount val="1"/>
                <c:pt idx="0">
                  <c:v>V.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tarifni skupini 2020-2025'!$S$1:$X$1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'Po tarifni skupini 2020-2025'!$S$5:$X$5</c:f>
              <c:numCache>
                <c:formatCode>General</c:formatCode>
                <c:ptCount val="6"/>
                <c:pt idx="0">
                  <c:v>240</c:v>
                </c:pt>
                <c:pt idx="1">
                  <c:v>225</c:v>
                </c:pt>
                <c:pt idx="2">
                  <c:v>218</c:v>
                </c:pt>
                <c:pt idx="3">
                  <c:v>202</c:v>
                </c:pt>
                <c:pt idx="4">
                  <c:v>186</c:v>
                </c:pt>
                <c:pt idx="5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22-4957-AB52-B2FD6DE75DEF}"/>
            </c:ext>
          </c:extLst>
        </c:ser>
        <c:ser>
          <c:idx val="4"/>
          <c:order val="4"/>
          <c:tx>
            <c:strRef>
              <c:f>'Po tarifni skupini 2020-2025'!$R$6</c:f>
              <c:strCache>
                <c:ptCount val="1"/>
                <c:pt idx="0">
                  <c:v>VI.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tarifni skupini 2020-2025'!$S$1:$X$1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'Po tarifni skupini 2020-2025'!$S$6:$X$6</c:f>
              <c:numCache>
                <c:formatCode>General</c:formatCode>
                <c:ptCount val="6"/>
                <c:pt idx="0">
                  <c:v>55</c:v>
                </c:pt>
                <c:pt idx="1">
                  <c:v>51</c:v>
                </c:pt>
                <c:pt idx="2">
                  <c:v>59</c:v>
                </c:pt>
                <c:pt idx="3">
                  <c:v>61</c:v>
                </c:pt>
                <c:pt idx="4">
                  <c:v>62</c:v>
                </c:pt>
                <c:pt idx="5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22-4957-AB52-B2FD6DE75DEF}"/>
            </c:ext>
          </c:extLst>
        </c:ser>
        <c:ser>
          <c:idx val="5"/>
          <c:order val="5"/>
          <c:tx>
            <c:strRef>
              <c:f>'Po tarifni skupini 2020-2025'!$R$7</c:f>
              <c:strCache>
                <c:ptCount val="1"/>
                <c:pt idx="0">
                  <c:v>VII/1.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tarifni skupini 2020-2025'!$S$1:$X$1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'Po tarifni skupini 2020-2025'!$S$7:$X$7</c:f>
              <c:numCache>
                <c:formatCode>General</c:formatCode>
                <c:ptCount val="6"/>
                <c:pt idx="0">
                  <c:v>110</c:v>
                </c:pt>
                <c:pt idx="1">
                  <c:v>115</c:v>
                </c:pt>
                <c:pt idx="2">
                  <c:v>121</c:v>
                </c:pt>
                <c:pt idx="3">
                  <c:v>125</c:v>
                </c:pt>
                <c:pt idx="4">
                  <c:v>138</c:v>
                </c:pt>
                <c:pt idx="5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22-4957-AB52-B2FD6DE75DEF}"/>
            </c:ext>
          </c:extLst>
        </c:ser>
        <c:ser>
          <c:idx val="6"/>
          <c:order val="6"/>
          <c:tx>
            <c:strRef>
              <c:f>'Po tarifni skupini 2020-2025'!$R$8</c:f>
              <c:strCache>
                <c:ptCount val="1"/>
                <c:pt idx="0">
                  <c:v>VII/2.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'Po tarifni skupini 2020-2025'!$S$1:$X$1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'Po tarifni skupini 2020-2025'!$S$8:$X$8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22-4957-AB52-B2FD6DE75DEF}"/>
            </c:ext>
          </c:extLst>
        </c:ser>
        <c:ser>
          <c:idx val="7"/>
          <c:order val="7"/>
          <c:tx>
            <c:strRef>
              <c:f>'Po tarifni skupini 2020-2025'!$R$9</c:f>
              <c:strCache>
                <c:ptCount val="1"/>
                <c:pt idx="0">
                  <c:v>Skupaj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'Po tarifni skupini 2020-2025'!$S$1:$X$1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'Po tarifni skupini 2020-2025'!$S$9:$X$9</c:f>
              <c:numCache>
                <c:formatCode>General</c:formatCode>
                <c:ptCount val="6"/>
                <c:pt idx="0">
                  <c:v>430</c:v>
                </c:pt>
                <c:pt idx="1">
                  <c:v>415</c:v>
                </c:pt>
                <c:pt idx="2">
                  <c:v>421</c:v>
                </c:pt>
                <c:pt idx="3">
                  <c:v>409</c:v>
                </c:pt>
                <c:pt idx="4">
                  <c:v>405</c:v>
                </c:pt>
                <c:pt idx="5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9-4230-B4D2-5E74C5BF5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0219568"/>
        <c:axId val="150217648"/>
      </c:barChart>
      <c:catAx>
        <c:axId val="1502195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Leto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0217648"/>
        <c:crosses val="autoZero"/>
        <c:auto val="1"/>
        <c:lblAlgn val="ctr"/>
        <c:lblOffset val="100"/>
        <c:noMultiLvlLbl val="0"/>
      </c:catAx>
      <c:valAx>
        <c:axId val="150217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Št. JU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0219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600" b="1"/>
              <a:t>Število uradnikov na UE po nazivu v</a:t>
            </a:r>
            <a:r>
              <a:rPr lang="sl-SI" sz="1600" b="1" baseline="0"/>
              <a:t> 6 letnem obdobju</a:t>
            </a:r>
            <a:endParaRPr lang="sl-SI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'2020-2025_Uradniki po naziv'!$A$2</c:f>
              <c:strCache>
                <c:ptCount val="1"/>
                <c:pt idx="0">
                  <c:v>REFERENT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('2020-2025_Uradniki po naziv'!$B$1,'2020-2025_Uradniki po naziv'!$D$1,'2020-2025_Uradniki po naziv'!$F$1,'2020-2025_Uradniki po naziv'!$H$1,'2020-2025_Uradniki po naziv'!$J$1,'2020-2025_Uradniki po naziv'!$L$1)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('2020-2025_Uradniki po naziv'!$B$2,'2020-2025_Uradniki po naziv'!$D$2,'2020-2025_Uradniki po naziv'!$F$2,'2020-2025_Uradniki po naziv'!$H$2,'2020-2025_Uradniki po naziv'!$J$2,'2020-2025_Uradniki po naziv'!$L$2)</c:f>
              <c:numCache>
                <c:formatCode>#,##0</c:formatCode>
                <c:ptCount val="6"/>
                <c:pt idx="0">
                  <c:v>412</c:v>
                </c:pt>
                <c:pt idx="1">
                  <c:v>413</c:v>
                </c:pt>
                <c:pt idx="2">
                  <c:v>399</c:v>
                </c:pt>
                <c:pt idx="3">
                  <c:v>340</c:v>
                </c:pt>
                <c:pt idx="4">
                  <c:v>318</c:v>
                </c:pt>
                <c:pt idx="5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8-4081-AD22-D29A48B6512C}"/>
            </c:ext>
          </c:extLst>
        </c:ser>
        <c:ser>
          <c:idx val="1"/>
          <c:order val="1"/>
          <c:tx>
            <c:strRef>
              <c:f>'2020-2025_Uradniki po naziv'!$A$3</c:f>
              <c:strCache>
                <c:ptCount val="1"/>
                <c:pt idx="0">
                  <c:v>VIŠJI REFERENT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('2020-2025_Uradniki po naziv'!$B$1,'2020-2025_Uradniki po naziv'!$D$1,'2020-2025_Uradniki po naziv'!$F$1,'2020-2025_Uradniki po naziv'!$H$1,'2020-2025_Uradniki po naziv'!$J$1,'2020-2025_Uradniki po naziv'!$L$1)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('2020-2025_Uradniki po naziv'!$B$3,'2020-2025_Uradniki po naziv'!$D$3,'2020-2025_Uradniki po naziv'!$F$3,'2020-2025_Uradniki po naziv'!$H$3,'2020-2025_Uradniki po naziv'!$J$3,'2020-2025_Uradniki po naziv'!$L$3)</c:f>
              <c:numCache>
                <c:formatCode>#,##0</c:formatCode>
                <c:ptCount val="6"/>
                <c:pt idx="0">
                  <c:v>72</c:v>
                </c:pt>
                <c:pt idx="1">
                  <c:v>78</c:v>
                </c:pt>
                <c:pt idx="2">
                  <c:v>70</c:v>
                </c:pt>
                <c:pt idx="3">
                  <c:v>73</c:v>
                </c:pt>
                <c:pt idx="4">
                  <c:v>72</c:v>
                </c:pt>
                <c:pt idx="5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8-4081-AD22-D29A48B6512C}"/>
            </c:ext>
          </c:extLst>
        </c:ser>
        <c:ser>
          <c:idx val="2"/>
          <c:order val="2"/>
          <c:tx>
            <c:strRef>
              <c:f>'2020-2025_Uradniki po naziv'!$A$4</c:f>
              <c:strCache>
                <c:ptCount val="1"/>
                <c:pt idx="0">
                  <c:v>SVETOVALEC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('2020-2025_Uradniki po naziv'!$B$1,'2020-2025_Uradniki po naziv'!$D$1,'2020-2025_Uradniki po naziv'!$F$1,'2020-2025_Uradniki po naziv'!$H$1,'2020-2025_Uradniki po naziv'!$J$1,'2020-2025_Uradniki po naziv'!$L$1)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('2020-2025_Uradniki po naziv'!$B$4,'2020-2025_Uradniki po naziv'!$D$4,'2020-2025_Uradniki po naziv'!$F$4,'2020-2025_Uradniki po naziv'!$H$4,'2020-2025_Uradniki po naziv'!$J$4,'2020-2025_Uradniki po naziv'!$L$4)</c:f>
              <c:numCache>
                <c:formatCode>#,##0</c:formatCode>
                <c:ptCount val="6"/>
                <c:pt idx="0">
                  <c:v>682</c:v>
                </c:pt>
                <c:pt idx="1">
                  <c:v>691</c:v>
                </c:pt>
                <c:pt idx="2">
                  <c:v>743</c:v>
                </c:pt>
                <c:pt idx="3">
                  <c:v>757</c:v>
                </c:pt>
                <c:pt idx="4">
                  <c:v>678</c:v>
                </c:pt>
                <c:pt idx="5">
                  <c:v>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08-4081-AD22-D29A48B6512C}"/>
            </c:ext>
          </c:extLst>
        </c:ser>
        <c:ser>
          <c:idx val="3"/>
          <c:order val="3"/>
          <c:tx>
            <c:strRef>
              <c:f>'2020-2025_Uradniki po naziv'!$A$5</c:f>
              <c:strCache>
                <c:ptCount val="1"/>
                <c:pt idx="0">
                  <c:v>VIŠJI SVETOVALEC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('2020-2025_Uradniki po naziv'!$B$1,'2020-2025_Uradniki po naziv'!$D$1,'2020-2025_Uradniki po naziv'!$F$1,'2020-2025_Uradniki po naziv'!$H$1,'2020-2025_Uradniki po naziv'!$J$1,'2020-2025_Uradniki po naziv'!$L$1)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('2020-2025_Uradniki po naziv'!$B$5,'2020-2025_Uradniki po naziv'!$D$5,'2020-2025_Uradniki po naziv'!$F$5,'2020-2025_Uradniki po naziv'!$H$5,'2020-2025_Uradniki po naziv'!$J$5,'2020-2025_Uradniki po naziv'!$L$5)</c:f>
              <c:numCache>
                <c:formatCode>#,##0</c:formatCode>
                <c:ptCount val="6"/>
                <c:pt idx="0">
                  <c:v>647</c:v>
                </c:pt>
                <c:pt idx="1">
                  <c:v>660</c:v>
                </c:pt>
                <c:pt idx="2">
                  <c:v>684</c:v>
                </c:pt>
                <c:pt idx="3">
                  <c:v>734</c:v>
                </c:pt>
                <c:pt idx="4">
                  <c:v>819</c:v>
                </c:pt>
                <c:pt idx="5">
                  <c:v>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08-4081-AD22-D29A48B6512C}"/>
            </c:ext>
          </c:extLst>
        </c:ser>
        <c:ser>
          <c:idx val="4"/>
          <c:order val="4"/>
          <c:tx>
            <c:strRef>
              <c:f>'2020-2025_Uradniki po naziv'!$A$6</c:f>
              <c:strCache>
                <c:ptCount val="1"/>
                <c:pt idx="0">
                  <c:v>PODSEKRETAR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('2020-2025_Uradniki po naziv'!$B$1,'2020-2025_Uradniki po naziv'!$D$1,'2020-2025_Uradniki po naziv'!$F$1,'2020-2025_Uradniki po naziv'!$H$1,'2020-2025_Uradniki po naziv'!$J$1,'2020-2025_Uradniki po naziv'!$L$1)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('2020-2025_Uradniki po naziv'!$B$6,'2020-2025_Uradniki po naziv'!$D$6,'2020-2025_Uradniki po naziv'!$F$6,'2020-2025_Uradniki po naziv'!$H$6,'2020-2025_Uradniki po naziv'!$J$6,'2020-2025_Uradniki po naziv'!$L$6)</c:f>
              <c:numCache>
                <c:formatCode>#,##0</c:formatCode>
                <c:ptCount val="6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08-4081-AD22-D29A48B6512C}"/>
            </c:ext>
          </c:extLst>
        </c:ser>
        <c:ser>
          <c:idx val="5"/>
          <c:order val="5"/>
          <c:tx>
            <c:strRef>
              <c:f>'2020-2025_Uradniki po naziv'!$A$7</c:f>
              <c:strCache>
                <c:ptCount val="1"/>
                <c:pt idx="0">
                  <c:v>SEKRETAR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('2020-2025_Uradniki po naziv'!$B$1,'2020-2025_Uradniki po naziv'!$D$1,'2020-2025_Uradniki po naziv'!$F$1,'2020-2025_Uradniki po naziv'!$H$1,'2020-2025_Uradniki po naziv'!$J$1,'2020-2025_Uradniki po naziv'!$L$1)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('2020-2025_Uradniki po naziv'!$B$7,'2020-2025_Uradniki po naziv'!$D$7,'2020-2025_Uradniki po naziv'!$F$7,'2020-2025_Uradniki po naziv'!$H$7,'2020-2025_Uradniki po naziv'!$J$7,'2020-2025_Uradniki po naziv'!$L$7)</c:f>
              <c:numCache>
                <c:formatCode>#,##0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08-4081-AD22-D29A48B651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79604384"/>
        <c:axId val="779604024"/>
        <c:extLst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'2020-2025_Uradniki po naziv'!$A$2</c15:sqref>
                        </c15:formulaRef>
                      </c:ext>
                    </c:extLst>
                    <c:strCache>
                      <c:ptCount val="1"/>
                      <c:pt idx="0">
                        <c:v>REFERENT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('2020-2025_Uradniki po naziv'!$B$1,'2020-2025_Uradniki po naziv'!$D$1,'2020-2025_Uradniki po naziv'!$F$1,'2020-2025_Uradniki po naziv'!$H$1,'2020-2025_Uradniki po naziv'!$J$1,'2020-2025_Uradniki po naziv'!$L$1)</c15:sqref>
                        </c15:formulaRef>
                      </c:ext>
                    </c:extLst>
                    <c:strCach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('2020-2025_Uradniki po naziv'!$B$2,'2020-2025_Uradniki po naziv'!$D$2,'2020-2025_Uradniki po naziv'!$F$2,'2020-2025_Uradniki po naziv'!$H$2,'2020-2025_Uradniki po naziv'!$J$2,'2020-2025_Uradniki po naziv'!$L$2)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412</c:v>
                      </c:pt>
                      <c:pt idx="1">
                        <c:v>413</c:v>
                      </c:pt>
                      <c:pt idx="2">
                        <c:v>399</c:v>
                      </c:pt>
                      <c:pt idx="3">
                        <c:v>340</c:v>
                      </c:pt>
                      <c:pt idx="4">
                        <c:v>318</c:v>
                      </c:pt>
                      <c:pt idx="5">
                        <c:v>323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68-7568-4CF6-963A-01E52774BBFB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'2020-2025_Uradniki po naziv'!$A$3</c15:sqref>
                        </c15:formulaRef>
                      </c:ext>
                    </c:extLst>
                    <c:strCache>
                      <c:ptCount val="1"/>
                      <c:pt idx="0">
                        <c:v>VIŠJI REFERENT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('2020-2025_Uradniki po naziv'!$B$1,'2020-2025_Uradniki po naziv'!$D$1,'2020-2025_Uradniki po naziv'!$F$1,'2020-2025_Uradniki po naziv'!$H$1,'2020-2025_Uradniki po naziv'!$J$1,'2020-2025_Uradniki po naziv'!$L$1)</c15:sqref>
                        </c15:formulaRef>
                      </c:ext>
                    </c:extLst>
                    <c:strCach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('2020-2025_Uradniki po naziv'!$B$3,'2020-2025_Uradniki po naziv'!$D$3,'2020-2025_Uradniki po naziv'!$F$3,'2020-2025_Uradniki po naziv'!$H$3,'2020-2025_Uradniki po naziv'!$J$3,'2020-2025_Uradniki po naziv'!$L$3)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72</c:v>
                      </c:pt>
                      <c:pt idx="1">
                        <c:v>78</c:v>
                      </c:pt>
                      <c:pt idx="2">
                        <c:v>70</c:v>
                      </c:pt>
                      <c:pt idx="3">
                        <c:v>73</c:v>
                      </c:pt>
                      <c:pt idx="4">
                        <c:v>72</c:v>
                      </c:pt>
                      <c:pt idx="5">
                        <c:v>78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9-7568-4CF6-963A-01E52774BBFB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'2020-2025_Uradniki po naziv'!$A$4</c15:sqref>
                        </c15:formulaRef>
                      </c:ext>
                    </c:extLst>
                    <c:strCache>
                      <c:ptCount val="1"/>
                      <c:pt idx="0">
                        <c:v>SVETOVALEC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('2020-2025_Uradniki po naziv'!$B$1,'2020-2025_Uradniki po naziv'!$D$1,'2020-2025_Uradniki po naziv'!$F$1,'2020-2025_Uradniki po naziv'!$H$1,'2020-2025_Uradniki po naziv'!$J$1,'2020-2025_Uradniki po naziv'!$L$1)</c15:sqref>
                        </c15:formulaRef>
                      </c:ext>
                    </c:extLst>
                    <c:strCach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('2020-2025_Uradniki po naziv'!$B$4,'2020-2025_Uradniki po naziv'!$D$4,'2020-2025_Uradniki po naziv'!$F$4,'2020-2025_Uradniki po naziv'!$H$4,'2020-2025_Uradniki po naziv'!$J$4,'2020-2025_Uradniki po naziv'!$L$4)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682</c:v>
                      </c:pt>
                      <c:pt idx="1">
                        <c:v>691</c:v>
                      </c:pt>
                      <c:pt idx="2">
                        <c:v>743</c:v>
                      </c:pt>
                      <c:pt idx="3">
                        <c:v>757</c:v>
                      </c:pt>
                      <c:pt idx="4">
                        <c:v>678</c:v>
                      </c:pt>
                      <c:pt idx="5">
                        <c:v>620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A-7568-4CF6-963A-01E52774BBFB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'2020-2025_Uradniki po naziv'!$A$5</c15:sqref>
                        </c15:formulaRef>
                      </c:ext>
                    </c:extLst>
                    <c:strCache>
                      <c:ptCount val="1"/>
                      <c:pt idx="0">
                        <c:v>VIŠJI SVETOVALEC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('2020-2025_Uradniki po naziv'!$B$1,'2020-2025_Uradniki po naziv'!$D$1,'2020-2025_Uradniki po naziv'!$F$1,'2020-2025_Uradniki po naziv'!$H$1,'2020-2025_Uradniki po naziv'!$J$1,'2020-2025_Uradniki po naziv'!$L$1)</c15:sqref>
                        </c15:formulaRef>
                      </c:ext>
                    </c:extLst>
                    <c:strCach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('2020-2025_Uradniki po naziv'!$B$5,'2020-2025_Uradniki po naziv'!$D$5,'2020-2025_Uradniki po naziv'!$F$5,'2020-2025_Uradniki po naziv'!$H$5,'2020-2025_Uradniki po naziv'!$J$5,'2020-2025_Uradniki po naziv'!$L$5)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647</c:v>
                      </c:pt>
                      <c:pt idx="1">
                        <c:v>660</c:v>
                      </c:pt>
                      <c:pt idx="2">
                        <c:v>684</c:v>
                      </c:pt>
                      <c:pt idx="3">
                        <c:v>734</c:v>
                      </c:pt>
                      <c:pt idx="4">
                        <c:v>819</c:v>
                      </c:pt>
                      <c:pt idx="5">
                        <c:v>937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B-7568-4CF6-963A-01E52774BBFB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'2020-2025_Uradniki po naziv'!$A$6</c15:sqref>
                        </c15:formulaRef>
                      </c:ext>
                    </c:extLst>
                    <c:strCache>
                      <c:ptCount val="1"/>
                      <c:pt idx="0">
                        <c:v>PODSEKRETAR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('2020-2025_Uradniki po naziv'!$B$1,'2020-2025_Uradniki po naziv'!$D$1,'2020-2025_Uradniki po naziv'!$F$1,'2020-2025_Uradniki po naziv'!$H$1,'2020-2025_Uradniki po naziv'!$J$1,'2020-2025_Uradniki po naziv'!$L$1)</c15:sqref>
                        </c15:formulaRef>
                      </c:ext>
                    </c:extLst>
                    <c:strCach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('2020-2025_Uradniki po naziv'!$B$6,'2020-2025_Uradniki po naziv'!$D$6,'2020-2025_Uradniki po naziv'!$F$6,'2020-2025_Uradniki po naziv'!$H$6,'2020-2025_Uradniki po naziv'!$J$6,'2020-2025_Uradniki po naziv'!$L$6)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52</c:v>
                      </c:pt>
                      <c:pt idx="1">
                        <c:v>52</c:v>
                      </c:pt>
                      <c:pt idx="2">
                        <c:v>52</c:v>
                      </c:pt>
                      <c:pt idx="3">
                        <c:v>53</c:v>
                      </c:pt>
                      <c:pt idx="4">
                        <c:v>54</c:v>
                      </c:pt>
                      <c:pt idx="5">
                        <c:v>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C-7568-4CF6-963A-01E52774BBFB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'2020-2025_Uradniki po naziv'!$A$7</c15:sqref>
                        </c15:formulaRef>
                      </c:ext>
                    </c:extLst>
                    <c:strCache>
                      <c:ptCount val="1"/>
                      <c:pt idx="0">
                        <c:v>SEKRETAR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('2020-2025_Uradniki po naziv'!$B$1,'2020-2025_Uradniki po naziv'!$D$1,'2020-2025_Uradniki po naziv'!$F$1,'2020-2025_Uradniki po naziv'!$H$1,'2020-2025_Uradniki po naziv'!$J$1,'2020-2025_Uradniki po naziv'!$L$1)</c15:sqref>
                        </c15:formulaRef>
                      </c:ext>
                    </c:extLst>
                    <c:strCach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('2020-2025_Uradniki po naziv'!$B$7,'2020-2025_Uradniki po naziv'!$D$7,'2020-2025_Uradniki po naziv'!$F$7,'2020-2025_Uradniki po naziv'!$H$7,'2020-2025_Uradniki po naziv'!$J$7,'2020-2025_Uradniki po naziv'!$L$7)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10</c:v>
                      </c:pt>
                      <c:pt idx="4">
                        <c:v>10</c:v>
                      </c:pt>
                      <c:pt idx="5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D-7568-4CF6-963A-01E52774BBFB}"/>
                  </c:ext>
                </c:extLst>
              </c15:ser>
            </c15:filteredBarSeries>
          </c:ext>
        </c:extLst>
      </c:barChart>
      <c:catAx>
        <c:axId val="779604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Leto</a:t>
                </a:r>
              </a:p>
            </c:rich>
          </c:tx>
          <c:layout>
            <c:manualLayout>
              <c:xMode val="edge"/>
              <c:yMode val="edge"/>
              <c:x val="0.4810385965321895"/>
              <c:y val="0.852350396015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79604024"/>
        <c:crosses val="autoZero"/>
        <c:auto val="1"/>
        <c:lblAlgn val="ctr"/>
        <c:lblOffset val="100"/>
        <c:noMultiLvlLbl val="0"/>
      </c:catAx>
      <c:valAx>
        <c:axId val="779604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Št. JU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7960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600" b="1"/>
              <a:t>Delež (odstotek) uradnikov na UE po nazivu v 6 letnem obdobju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'2020-2025_Uradniki po naziv'!$A$2</c:f>
              <c:strCache>
                <c:ptCount val="1"/>
                <c:pt idx="0">
                  <c:v>REFERENT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('2020-2025_Uradniki po naziv'!$C$1,'2020-2025_Uradniki po naziv'!$E$1,'2020-2025_Uradniki po naziv'!$G$1,'2020-2025_Uradniki po naziv'!$I$1,'2020-2025_Uradniki po naziv'!$K$1,'2020-2025_Uradniki po naziv'!$M$1)</c:f>
              <c:strCache>
                <c:ptCount val="6"/>
                <c:pt idx="0">
                  <c:v>2020
%</c:v>
                </c:pt>
                <c:pt idx="1">
                  <c:v>2021
%</c:v>
                </c:pt>
                <c:pt idx="2">
                  <c:v>2022
%</c:v>
                </c:pt>
                <c:pt idx="3">
                  <c:v>2023
%</c:v>
                </c:pt>
                <c:pt idx="4">
                  <c:v>2024
%</c:v>
                </c:pt>
                <c:pt idx="5">
                  <c:v>2025
%</c:v>
                </c:pt>
              </c:strCache>
            </c:strRef>
          </c:cat>
          <c:val>
            <c:numRef>
              <c:f>('2020-2025_Uradniki po naziv'!$C$2,'2020-2025_Uradniki po naziv'!$E$2,'2020-2025_Uradniki po naziv'!$G$2,'2020-2025_Uradniki po naziv'!$I$2,'2020-2025_Uradniki po naziv'!$K$2,'2020-2025_Uradniki po naziv'!$M$2)</c:f>
              <c:numCache>
                <c:formatCode>0%</c:formatCode>
                <c:ptCount val="6"/>
                <c:pt idx="0">
                  <c:v>0.21973333333333334</c:v>
                </c:pt>
                <c:pt idx="1">
                  <c:v>0.21691176470588236</c:v>
                </c:pt>
                <c:pt idx="2">
                  <c:v>0.203779366700715</c:v>
                </c:pt>
                <c:pt idx="3">
                  <c:v>0.17285205897305542</c:v>
                </c:pt>
                <c:pt idx="4">
                  <c:v>0.16299333675038441</c:v>
                </c:pt>
                <c:pt idx="5">
                  <c:v>0.16496424923391215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C008-4081-AD22-D29A48B6512C}"/>
            </c:ext>
          </c:extLst>
        </c:ser>
        <c:ser>
          <c:idx val="1"/>
          <c:order val="1"/>
          <c:tx>
            <c:strRef>
              <c:f>'2020-2025_Uradniki po naziv'!$A$3</c:f>
              <c:strCache>
                <c:ptCount val="1"/>
                <c:pt idx="0">
                  <c:v>VIŠJI REFERENT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('2020-2025_Uradniki po naziv'!$C$1,'2020-2025_Uradniki po naziv'!$E$1,'2020-2025_Uradniki po naziv'!$G$1,'2020-2025_Uradniki po naziv'!$I$1,'2020-2025_Uradniki po naziv'!$K$1,'2020-2025_Uradniki po naziv'!$M$1)</c:f>
              <c:strCache>
                <c:ptCount val="6"/>
                <c:pt idx="0">
                  <c:v>2020
%</c:v>
                </c:pt>
                <c:pt idx="1">
                  <c:v>2021
%</c:v>
                </c:pt>
                <c:pt idx="2">
                  <c:v>2022
%</c:v>
                </c:pt>
                <c:pt idx="3">
                  <c:v>2023
%</c:v>
                </c:pt>
                <c:pt idx="4">
                  <c:v>2024
%</c:v>
                </c:pt>
                <c:pt idx="5">
                  <c:v>2025
%</c:v>
                </c:pt>
              </c:strCache>
            </c:strRef>
          </c:cat>
          <c:val>
            <c:numRef>
              <c:f>('2020-2025_Uradniki po naziv'!$C$3,'2020-2025_Uradniki po naziv'!$E$3,'2020-2025_Uradniki po naziv'!$G$3,'2020-2025_Uradniki po naziv'!$I$3,'2020-2025_Uradniki po naziv'!$K$3,'2020-2025_Uradniki po naziv'!$M$3)</c:f>
              <c:numCache>
                <c:formatCode>0%</c:formatCode>
                <c:ptCount val="6"/>
                <c:pt idx="0">
                  <c:v>3.8399999999999997E-2</c:v>
                </c:pt>
                <c:pt idx="1">
                  <c:v>4.0966386554621849E-2</c:v>
                </c:pt>
                <c:pt idx="2">
                  <c:v>3.5750766087844742E-2</c:v>
                </c:pt>
                <c:pt idx="3">
                  <c:v>3.7112353838332487E-2</c:v>
                </c:pt>
                <c:pt idx="4">
                  <c:v>3.6904151717068172E-2</c:v>
                </c:pt>
                <c:pt idx="5">
                  <c:v>3.9836567926455568E-2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C008-4081-AD22-D29A48B6512C}"/>
            </c:ext>
          </c:extLst>
        </c:ser>
        <c:ser>
          <c:idx val="2"/>
          <c:order val="2"/>
          <c:tx>
            <c:strRef>
              <c:f>'2020-2025_Uradniki po naziv'!$A$4</c:f>
              <c:strCache>
                <c:ptCount val="1"/>
                <c:pt idx="0">
                  <c:v>SVETOVALEC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('2020-2025_Uradniki po naziv'!$C$1,'2020-2025_Uradniki po naziv'!$E$1,'2020-2025_Uradniki po naziv'!$G$1,'2020-2025_Uradniki po naziv'!$I$1,'2020-2025_Uradniki po naziv'!$K$1,'2020-2025_Uradniki po naziv'!$M$1)</c:f>
              <c:strCache>
                <c:ptCount val="6"/>
                <c:pt idx="0">
                  <c:v>2020
%</c:v>
                </c:pt>
                <c:pt idx="1">
                  <c:v>2021
%</c:v>
                </c:pt>
                <c:pt idx="2">
                  <c:v>2022
%</c:v>
                </c:pt>
                <c:pt idx="3">
                  <c:v>2023
%</c:v>
                </c:pt>
                <c:pt idx="4">
                  <c:v>2024
%</c:v>
                </c:pt>
                <c:pt idx="5">
                  <c:v>2025
%</c:v>
                </c:pt>
              </c:strCache>
            </c:strRef>
          </c:cat>
          <c:val>
            <c:numRef>
              <c:f>('2020-2025_Uradniki po naziv'!$C$4,'2020-2025_Uradniki po naziv'!$E$4,'2020-2025_Uradniki po naziv'!$G$4,'2020-2025_Uradniki po naziv'!$I$4,'2020-2025_Uradniki po naziv'!$K$4,'2020-2025_Uradniki po naziv'!$M$4)</c:f>
              <c:numCache>
                <c:formatCode>0%</c:formatCode>
                <c:ptCount val="6"/>
                <c:pt idx="0">
                  <c:v>0.36373333333333335</c:v>
                </c:pt>
                <c:pt idx="1">
                  <c:v>0.36292016806722688</c:v>
                </c:pt>
                <c:pt idx="2">
                  <c:v>0.37946884576098061</c:v>
                </c:pt>
                <c:pt idx="3">
                  <c:v>0.38485002541942043</c:v>
                </c:pt>
                <c:pt idx="4">
                  <c:v>0.34751409533572525</c:v>
                </c:pt>
                <c:pt idx="5">
                  <c:v>0.31664964249233912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C008-4081-AD22-D29A48B6512C}"/>
            </c:ext>
          </c:extLst>
        </c:ser>
        <c:ser>
          <c:idx val="3"/>
          <c:order val="3"/>
          <c:tx>
            <c:strRef>
              <c:f>'2020-2025_Uradniki po naziv'!$A$5</c:f>
              <c:strCache>
                <c:ptCount val="1"/>
                <c:pt idx="0">
                  <c:v>VIŠJI SVETOVALEC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('2020-2025_Uradniki po naziv'!$C$1,'2020-2025_Uradniki po naziv'!$E$1,'2020-2025_Uradniki po naziv'!$G$1,'2020-2025_Uradniki po naziv'!$I$1,'2020-2025_Uradniki po naziv'!$K$1,'2020-2025_Uradniki po naziv'!$M$1)</c:f>
              <c:strCache>
                <c:ptCount val="6"/>
                <c:pt idx="0">
                  <c:v>2020
%</c:v>
                </c:pt>
                <c:pt idx="1">
                  <c:v>2021
%</c:v>
                </c:pt>
                <c:pt idx="2">
                  <c:v>2022
%</c:v>
                </c:pt>
                <c:pt idx="3">
                  <c:v>2023
%</c:v>
                </c:pt>
                <c:pt idx="4">
                  <c:v>2024
%</c:v>
                </c:pt>
                <c:pt idx="5">
                  <c:v>2025
%</c:v>
                </c:pt>
              </c:strCache>
            </c:strRef>
          </c:cat>
          <c:val>
            <c:numRef>
              <c:f>('2020-2025_Uradniki po naziv'!$C$5,'2020-2025_Uradniki po naziv'!$E$5,'2020-2025_Uradniki po naziv'!$G$5,'2020-2025_Uradniki po naziv'!$I$5,'2020-2025_Uradniki po naziv'!$K$5,'2020-2025_Uradniki po naziv'!$M$5)</c:f>
              <c:numCache>
                <c:formatCode>0%</c:formatCode>
                <c:ptCount val="6"/>
                <c:pt idx="0">
                  <c:v>0.34506666666666669</c:v>
                </c:pt>
                <c:pt idx="1">
                  <c:v>0.34663865546218486</c:v>
                </c:pt>
                <c:pt idx="2">
                  <c:v>0.34933605720122574</c:v>
                </c:pt>
                <c:pt idx="3">
                  <c:v>0.37315709201830199</c:v>
                </c:pt>
                <c:pt idx="4">
                  <c:v>0.41978472578165044</c:v>
                </c:pt>
                <c:pt idx="5">
                  <c:v>0.47854954034729313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08-4081-AD22-D29A48B6512C}"/>
            </c:ext>
          </c:extLst>
        </c:ser>
        <c:ser>
          <c:idx val="4"/>
          <c:order val="4"/>
          <c:tx>
            <c:strRef>
              <c:f>'2020-2025_Uradniki po naziv'!$A$6</c:f>
              <c:strCache>
                <c:ptCount val="1"/>
                <c:pt idx="0">
                  <c:v>PODSEKRETAR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('2020-2025_Uradniki po naziv'!$C$1,'2020-2025_Uradniki po naziv'!$E$1,'2020-2025_Uradniki po naziv'!$G$1,'2020-2025_Uradniki po naziv'!$I$1,'2020-2025_Uradniki po naziv'!$K$1,'2020-2025_Uradniki po naziv'!$M$1)</c:f>
              <c:strCache>
                <c:ptCount val="6"/>
                <c:pt idx="0">
                  <c:v>2020
%</c:v>
                </c:pt>
                <c:pt idx="1">
                  <c:v>2021
%</c:v>
                </c:pt>
                <c:pt idx="2">
                  <c:v>2022
%</c:v>
                </c:pt>
                <c:pt idx="3">
                  <c:v>2023
%</c:v>
                </c:pt>
                <c:pt idx="4">
                  <c:v>2024
%</c:v>
                </c:pt>
                <c:pt idx="5">
                  <c:v>2025
%</c:v>
                </c:pt>
              </c:strCache>
            </c:strRef>
          </c:cat>
          <c:val>
            <c:numRef>
              <c:f>('2020-2025_Uradniki po naziv'!$C$6,'2020-2025_Uradniki po naziv'!$E$6,'2020-2025_Uradniki po naziv'!$G$6,'2020-2025_Uradniki po naziv'!$I$6,'2020-2025_Uradniki po naziv'!$K$6,'2020-2025_Uradniki po naziv'!$M$6)</c:f>
              <c:numCache>
                <c:formatCode>0%</c:formatCode>
                <c:ptCount val="6"/>
                <c:pt idx="0">
                  <c:v>2.7733333333333332E-2</c:v>
                </c:pt>
                <c:pt idx="1">
                  <c:v>2.7310924369747899E-2</c:v>
                </c:pt>
                <c:pt idx="2">
                  <c:v>2.6557711950970377E-2</c:v>
                </c:pt>
                <c:pt idx="3">
                  <c:v>2.6944585663446874E-2</c:v>
                </c:pt>
                <c:pt idx="4">
                  <c:v>2.7678113787801127E-2</c:v>
                </c:pt>
                <c:pt idx="5">
                  <c:v>2.7579162410623085E-2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C008-4081-AD22-D29A48B6512C}"/>
            </c:ext>
          </c:extLst>
        </c:ser>
        <c:ser>
          <c:idx val="5"/>
          <c:order val="5"/>
          <c:tx>
            <c:strRef>
              <c:f>'2020-2025_Uradniki po naziv'!$A$7</c:f>
              <c:strCache>
                <c:ptCount val="1"/>
                <c:pt idx="0">
                  <c:v>SEKRETAR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('2020-2025_Uradniki po naziv'!$C$1,'2020-2025_Uradniki po naziv'!$E$1,'2020-2025_Uradniki po naziv'!$G$1,'2020-2025_Uradniki po naziv'!$I$1,'2020-2025_Uradniki po naziv'!$K$1,'2020-2025_Uradniki po naziv'!$M$1)</c:f>
              <c:strCache>
                <c:ptCount val="6"/>
                <c:pt idx="0">
                  <c:v>2020
%</c:v>
                </c:pt>
                <c:pt idx="1">
                  <c:v>2021
%</c:v>
                </c:pt>
                <c:pt idx="2">
                  <c:v>2022
%</c:v>
                </c:pt>
                <c:pt idx="3">
                  <c:v>2023
%</c:v>
                </c:pt>
                <c:pt idx="4">
                  <c:v>2024
%</c:v>
                </c:pt>
                <c:pt idx="5">
                  <c:v>2025
%</c:v>
                </c:pt>
              </c:strCache>
            </c:strRef>
          </c:cat>
          <c:val>
            <c:numRef>
              <c:f>('2020-2025_Uradniki po naziv'!$C$7,'2020-2025_Uradniki po naziv'!$E$7,'2020-2025_Uradniki po naziv'!$G$7,'2020-2025_Uradniki po naziv'!$I$7,'2020-2025_Uradniki po naziv'!$K$7,'2020-2025_Uradniki po naziv'!$M$7)</c:f>
              <c:numCache>
                <c:formatCode>0%</c:formatCode>
                <c:ptCount val="6"/>
                <c:pt idx="0">
                  <c:v>5.3333333333333332E-3</c:v>
                </c:pt>
                <c:pt idx="1">
                  <c:v>5.2521008403361349E-3</c:v>
                </c:pt>
                <c:pt idx="2">
                  <c:v>5.1072522982635342E-3</c:v>
                </c:pt>
                <c:pt idx="3">
                  <c:v>5.0838840874428059E-3</c:v>
                </c:pt>
                <c:pt idx="4">
                  <c:v>5.1255766273705788E-3</c:v>
                </c:pt>
                <c:pt idx="5">
                  <c:v>5.1072522982635342E-3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08-4081-AD22-D29A48B651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79604384"/>
        <c:axId val="779604024"/>
        <c:extLst/>
      </c:barChart>
      <c:catAx>
        <c:axId val="779604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Leto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79604024"/>
        <c:crosses val="autoZero"/>
        <c:auto val="1"/>
        <c:lblAlgn val="ctr"/>
        <c:lblOffset val="100"/>
        <c:noMultiLvlLbl val="0"/>
      </c:catAx>
      <c:valAx>
        <c:axId val="779604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Delež JU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7960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600" b="1"/>
              <a:t>Zaposleni</a:t>
            </a:r>
            <a:r>
              <a:rPr lang="sl-SI" sz="1600" b="1" baseline="0"/>
              <a:t> po spolu po letih na UE </a:t>
            </a:r>
            <a:endParaRPr lang="sl-SI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'2020-2025 po spolu'!$A$2</c:f>
              <c:strCache>
                <c:ptCount val="1"/>
                <c:pt idx="0">
                  <c:v>Moški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('2020-2025 po spolu'!$B$1,'2020-2025 po spolu'!$D$1,'2020-2025 po spolu'!$F$1,'2020-2025 po spolu'!$H$1,'2020-2025 po spolu'!$J$1,'2020-2025 po spolu'!$L$1)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('2020-2025 po spolu'!$B$2,'2020-2025 po spolu'!$D$2,'2020-2025 po spolu'!$F$2,'2020-2025 po spolu'!$H$2,'2020-2025 po spolu'!$J$2,'2020-2025 po spolu'!$L$2)</c:f>
              <c:numCache>
                <c:formatCode>General</c:formatCode>
                <c:ptCount val="6"/>
                <c:pt idx="0">
                  <c:v>324</c:v>
                </c:pt>
                <c:pt idx="1">
                  <c:v>320</c:v>
                </c:pt>
                <c:pt idx="2">
                  <c:v>331</c:v>
                </c:pt>
                <c:pt idx="3">
                  <c:v>331</c:v>
                </c:pt>
                <c:pt idx="4">
                  <c:v>328</c:v>
                </c:pt>
                <c:pt idx="5">
                  <c:v>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4A-49C7-A291-08245085D395}"/>
            </c:ext>
          </c:extLst>
        </c:ser>
        <c:ser>
          <c:idx val="1"/>
          <c:order val="1"/>
          <c:tx>
            <c:strRef>
              <c:f>'2020-2025 po spolu'!$A$3</c:f>
              <c:strCache>
                <c:ptCount val="1"/>
                <c:pt idx="0">
                  <c:v>Ženska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('2020-2025 po spolu'!$B$1,'2020-2025 po spolu'!$D$1,'2020-2025 po spolu'!$F$1,'2020-2025 po spolu'!$H$1,'2020-2025 po spolu'!$J$1,'2020-2025 po spolu'!$L$1)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('2020-2025 po spolu'!$B$3,'2020-2025 po spolu'!$D$3,'2020-2025 po spolu'!$F$3,'2020-2025 po spolu'!$H$3,'2020-2025 po spolu'!$J$3,'2020-2025 po spolu'!$L$3)</c:f>
              <c:numCache>
                <c:formatCode>#,##0</c:formatCode>
                <c:ptCount val="6"/>
                <c:pt idx="0">
                  <c:v>1981</c:v>
                </c:pt>
                <c:pt idx="1">
                  <c:v>1999</c:v>
                </c:pt>
                <c:pt idx="2">
                  <c:v>2048</c:v>
                </c:pt>
                <c:pt idx="3">
                  <c:v>2045</c:v>
                </c:pt>
                <c:pt idx="4">
                  <c:v>2028</c:v>
                </c:pt>
                <c:pt idx="5">
                  <c:v>2082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4A-49C7-A291-08245085D3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17896784"/>
        <c:axId val="517895824"/>
      </c:barChart>
      <c:catAx>
        <c:axId val="5178967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Leto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7895824"/>
        <c:crosses val="autoZero"/>
        <c:auto val="1"/>
        <c:lblAlgn val="ctr"/>
        <c:lblOffset val="100"/>
        <c:noMultiLvlLbl val="0"/>
      </c:catAx>
      <c:valAx>
        <c:axId val="517895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Št. JU</a:t>
                </a:r>
              </a:p>
            </c:rich>
          </c:tx>
          <c:layout>
            <c:manualLayout>
              <c:xMode val="edge"/>
              <c:yMode val="edge"/>
              <c:x val="0.48132884402199805"/>
              <c:y val="0.918505342498439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7896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600" b="1"/>
              <a:t>Delež JU</a:t>
            </a:r>
            <a:r>
              <a:rPr lang="sl-SI" sz="1600" b="1" baseline="0"/>
              <a:t> po spolu po letih na UE </a:t>
            </a:r>
            <a:endParaRPr lang="sl-SI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'2020-2025 po spolu'!$A$2</c:f>
              <c:strCache>
                <c:ptCount val="1"/>
                <c:pt idx="0">
                  <c:v>Moški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('2020-2025 po spolu'!$C$1,'2020-2025 po spolu'!$E$1,'2020-2025 po spolu'!$G$1,'2020-2025 po spolu'!$I$1,'2020-2025 po spolu'!$K$1,'2020-2025 po spolu'!$M$1)</c:f>
              <c:strCache>
                <c:ptCount val="6"/>
                <c:pt idx="0">
                  <c:v>2020
%</c:v>
                </c:pt>
                <c:pt idx="1">
                  <c:v>2021
%</c:v>
                </c:pt>
                <c:pt idx="2">
                  <c:v>2022
%</c:v>
                </c:pt>
                <c:pt idx="3">
                  <c:v>2023
%</c:v>
                </c:pt>
                <c:pt idx="4">
                  <c:v>2024
%</c:v>
                </c:pt>
                <c:pt idx="5">
                  <c:v>2025
%</c:v>
                </c:pt>
              </c:strCache>
            </c:strRef>
          </c:cat>
          <c:val>
            <c:numRef>
              <c:f>('2020-2025 po spolu'!$C$2,'2020-2025 po spolu'!$E$2,'2020-2025 po spolu'!$G$2,'2020-2025 po spolu'!$I$2,'2020-2025 po spolu'!$K$2,'2020-2025 po spolu'!$M$2)</c:f>
              <c:numCache>
                <c:formatCode>0.0%</c:formatCode>
                <c:ptCount val="6"/>
                <c:pt idx="0">
                  <c:v>0.1405639913232104</c:v>
                </c:pt>
                <c:pt idx="1">
                  <c:v>0.13799051315222077</c:v>
                </c:pt>
                <c:pt idx="2">
                  <c:v>0.13913408995376209</c:v>
                </c:pt>
                <c:pt idx="3">
                  <c:v>0.1393097643097643</c:v>
                </c:pt>
                <c:pt idx="4">
                  <c:v>0.13921901528013583</c:v>
                </c:pt>
                <c:pt idx="5">
                  <c:v>0.14320987654320988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9-4ACE-BE78-736F1C69B608}"/>
            </c:ext>
          </c:extLst>
        </c:ser>
        <c:ser>
          <c:idx val="1"/>
          <c:order val="1"/>
          <c:tx>
            <c:strRef>
              <c:f>'2020-2025 po spolu'!$A$3</c:f>
              <c:strCache>
                <c:ptCount val="1"/>
                <c:pt idx="0">
                  <c:v>Ženska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('2020-2025 po spolu'!$C$1,'2020-2025 po spolu'!$E$1,'2020-2025 po spolu'!$G$1,'2020-2025 po spolu'!$I$1,'2020-2025 po spolu'!$K$1,'2020-2025 po spolu'!$M$1)</c:f>
              <c:strCache>
                <c:ptCount val="6"/>
                <c:pt idx="0">
                  <c:v>2020
%</c:v>
                </c:pt>
                <c:pt idx="1">
                  <c:v>2021
%</c:v>
                </c:pt>
                <c:pt idx="2">
                  <c:v>2022
%</c:v>
                </c:pt>
                <c:pt idx="3">
                  <c:v>2023
%</c:v>
                </c:pt>
                <c:pt idx="4">
                  <c:v>2024
%</c:v>
                </c:pt>
                <c:pt idx="5">
                  <c:v>2025
%</c:v>
                </c:pt>
              </c:strCache>
            </c:strRef>
          </c:cat>
          <c:val>
            <c:numRef>
              <c:f>('2020-2025 po spolu'!$C$3,'2020-2025 po spolu'!$E$3,'2020-2025 po spolu'!$G$3,'2020-2025 po spolu'!$I$3,'2020-2025 po spolu'!$K$3,'2020-2025 po spolu'!$M$3)</c:f>
              <c:numCache>
                <c:formatCode>0.0%</c:formatCode>
                <c:ptCount val="6"/>
                <c:pt idx="0">
                  <c:v>0.8594360086767896</c:v>
                </c:pt>
                <c:pt idx="1">
                  <c:v>0.86200948684777923</c:v>
                </c:pt>
                <c:pt idx="2">
                  <c:v>0.86086591004623791</c:v>
                </c:pt>
                <c:pt idx="3">
                  <c:v>0.86069023569023573</c:v>
                </c:pt>
                <c:pt idx="4">
                  <c:v>0.8607809847198642</c:v>
                </c:pt>
                <c:pt idx="5">
                  <c:v>0.85679012345679018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39-4ACE-BE78-736F1C69B6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17896784"/>
        <c:axId val="517895824"/>
      </c:barChart>
      <c:catAx>
        <c:axId val="5178967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Leto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7895824"/>
        <c:crosses val="autoZero"/>
        <c:auto val="1"/>
        <c:lblAlgn val="ctr"/>
        <c:lblOffset val="100"/>
        <c:noMultiLvlLbl val="0"/>
      </c:catAx>
      <c:valAx>
        <c:axId val="517895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Delež JU po spolu</a:t>
                </a:r>
              </a:p>
            </c:rich>
          </c:tx>
          <c:layout>
            <c:manualLayout>
              <c:xMode val="edge"/>
              <c:yMode val="edge"/>
              <c:x val="0.48132884402199805"/>
              <c:y val="0.918505342498439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789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47623</xdr:colOff>
      <xdr:row>6</xdr:row>
      <xdr:rowOff>4762</xdr:rowOff>
    </xdr:from>
    <xdr:to>
      <xdr:col>10</xdr:col>
      <xdr:colOff>333375</xdr:colOff>
      <xdr:row>28</xdr:row>
      <xdr:rowOff>133350</xdr:rowOff>
    </xdr:to>
    <xdr:graphicFrame macro="">
      <xdr:nvGraphicFramePr>
        <xdr:cNvPr id="2" name="Grafikon 1" descr="Graf prikazuje število javnih uslužbencev v letih od 2020 do vključno 2025, ločeno po strokovno tehničnih delavcih in uradnikih. Izgled je palični grafikon.">
          <a:extLst>
            <a:ext uri="{FF2B5EF4-FFF2-40B4-BE49-F238E27FC236}">
              <a16:creationId xmlns:a16="http://schemas.microsoft.com/office/drawing/2014/main" id="{142B2D53-AA65-3A6B-AAE7-57A63C984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9523</xdr:colOff>
      <xdr:row>6</xdr:row>
      <xdr:rowOff>33335</xdr:rowOff>
    </xdr:from>
    <xdr:to>
      <xdr:col>23</xdr:col>
      <xdr:colOff>428624</xdr:colOff>
      <xdr:row>28</xdr:row>
      <xdr:rowOff>161924</xdr:rowOff>
    </xdr:to>
    <xdr:graphicFrame macro="">
      <xdr:nvGraphicFramePr>
        <xdr:cNvPr id="4" name="Grafikon 3" descr="Graf prikazuje število javnih uslužbencev v letih od 2020 do vključno 2025, ločeno po strokovno tehničnih delavcih in uradnikih. Izgled je naloženi stolpični grafikon.">
          <a:extLst>
            <a:ext uri="{FF2B5EF4-FFF2-40B4-BE49-F238E27FC236}">
              <a16:creationId xmlns:a16="http://schemas.microsoft.com/office/drawing/2014/main" id="{3C373C92-4D77-1928-574E-EA9AF40F2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161924</xdr:rowOff>
    </xdr:from>
    <xdr:to>
      <xdr:col>8</xdr:col>
      <xdr:colOff>190500</xdr:colOff>
      <xdr:row>52</xdr:row>
      <xdr:rowOff>190499</xdr:rowOff>
    </xdr:to>
    <xdr:graphicFrame macro="">
      <xdr:nvGraphicFramePr>
        <xdr:cNvPr id="4" name="Grafikon 3" descr="graf prikazuje število javnih uslužbencih v letih 2020 do vključno 2025 glede na tarifno skupino">
          <a:extLst>
            <a:ext uri="{FF2B5EF4-FFF2-40B4-BE49-F238E27FC236}">
              <a16:creationId xmlns:a16="http://schemas.microsoft.com/office/drawing/2014/main" id="{ED3D45F7-8815-5437-1430-14C9E3CAA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11206</xdr:colOff>
      <xdr:row>13</xdr:row>
      <xdr:rowOff>10086</xdr:rowOff>
    </xdr:from>
    <xdr:to>
      <xdr:col>16</xdr:col>
      <xdr:colOff>336176</xdr:colOff>
      <xdr:row>53</xdr:row>
      <xdr:rowOff>11206</xdr:rowOff>
    </xdr:to>
    <xdr:graphicFrame macro="">
      <xdr:nvGraphicFramePr>
        <xdr:cNvPr id="5" name="Grafikon 4" descr="graf prikazuje število uradnikov v letih 2020 do vključno 2025 glede na tarifno skupino">
          <a:extLst>
            <a:ext uri="{FF2B5EF4-FFF2-40B4-BE49-F238E27FC236}">
              <a16:creationId xmlns:a16="http://schemas.microsoft.com/office/drawing/2014/main" id="{4574AAC8-F16F-7196-E4F8-6682F68C4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12886</xdr:colOff>
      <xdr:row>13</xdr:row>
      <xdr:rowOff>11205</xdr:rowOff>
    </xdr:from>
    <xdr:to>
      <xdr:col>24</xdr:col>
      <xdr:colOff>11205</xdr:colOff>
      <xdr:row>53</xdr:row>
      <xdr:rowOff>44824</xdr:rowOff>
    </xdr:to>
    <xdr:graphicFrame macro="">
      <xdr:nvGraphicFramePr>
        <xdr:cNvPr id="7" name="Grafikon 6" descr="graf prikazuje število strokovno tehničnih delavcev v letih 2020 do vključno 2025 glede na tarifno skupino">
          <a:extLst>
            <a:ext uri="{FF2B5EF4-FFF2-40B4-BE49-F238E27FC236}">
              <a16:creationId xmlns:a16="http://schemas.microsoft.com/office/drawing/2014/main" id="{32F815C0-1664-CD48-BA99-9FD488D01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9</xdr:row>
      <xdr:rowOff>3642</xdr:rowOff>
    </xdr:from>
    <xdr:to>
      <xdr:col>12</xdr:col>
      <xdr:colOff>470647</xdr:colOff>
      <xdr:row>32</xdr:row>
      <xdr:rowOff>0</xdr:rowOff>
    </xdr:to>
    <xdr:graphicFrame macro="">
      <xdr:nvGraphicFramePr>
        <xdr:cNvPr id="6" name="Grafikon 5" descr="Graf prikazuje število uradnikov glede na naziv po letih od 2020 do vključno 2025">
          <a:extLst>
            <a:ext uri="{FF2B5EF4-FFF2-40B4-BE49-F238E27FC236}">
              <a16:creationId xmlns:a16="http://schemas.microsoft.com/office/drawing/2014/main" id="{6AC5FA91-7EC1-5B19-F0F1-25E6ED04A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698407</xdr:colOff>
      <xdr:row>9</xdr:row>
      <xdr:rowOff>11206</xdr:rowOff>
    </xdr:from>
    <xdr:to>
      <xdr:col>27</xdr:col>
      <xdr:colOff>470647</xdr:colOff>
      <xdr:row>32</xdr:row>
      <xdr:rowOff>0</xdr:rowOff>
    </xdr:to>
    <xdr:graphicFrame macro="">
      <xdr:nvGraphicFramePr>
        <xdr:cNvPr id="9" name="Grafikon 8" descr="Graf prikazuje delež (odstotek) uradnikov glede na naziv po letih od 2020 do vključno 2025">
          <a:extLst>
            <a:ext uri="{FF2B5EF4-FFF2-40B4-BE49-F238E27FC236}">
              <a16:creationId xmlns:a16="http://schemas.microsoft.com/office/drawing/2014/main" id="{DEE2F97B-463C-534A-4C5D-5122182E4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</xdr:row>
      <xdr:rowOff>0</xdr:rowOff>
    </xdr:from>
    <xdr:to>
      <xdr:col>10</xdr:col>
      <xdr:colOff>266701</xdr:colOff>
      <xdr:row>30</xdr:row>
      <xdr:rowOff>123824</xdr:rowOff>
    </xdr:to>
    <xdr:graphicFrame macro="">
      <xdr:nvGraphicFramePr>
        <xdr:cNvPr id="2" name="Grafikon 1" descr="graf prikazuje število javnih uslužbencih v letih 2020 do vključno 2025 glede na tarifno skupino">
          <a:extLst>
            <a:ext uri="{FF2B5EF4-FFF2-40B4-BE49-F238E27FC236}">
              <a16:creationId xmlns:a16="http://schemas.microsoft.com/office/drawing/2014/main" id="{DF61B76D-9C47-40FF-8DA5-149CE7E1BB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409576</xdr:colOff>
      <xdr:row>6</xdr:row>
      <xdr:rowOff>9525</xdr:rowOff>
    </xdr:from>
    <xdr:to>
      <xdr:col>22</xdr:col>
      <xdr:colOff>590550</xdr:colOff>
      <xdr:row>30</xdr:row>
      <xdr:rowOff>133349</xdr:rowOff>
    </xdr:to>
    <xdr:graphicFrame macro="">
      <xdr:nvGraphicFramePr>
        <xdr:cNvPr id="4" name="Grafikon 3" descr="graf prikazuje število javnih uslužbencih v letih 2020 do vključno 2025 glede na tarifno skupino">
          <a:extLst>
            <a:ext uri="{FF2B5EF4-FFF2-40B4-BE49-F238E27FC236}">
              <a16:creationId xmlns:a16="http://schemas.microsoft.com/office/drawing/2014/main" id="{73371A8C-F4EA-4D11-9062-C8AD16306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</xdr:rowOff>
    </xdr:from>
    <xdr:to>
      <xdr:col>5</xdr:col>
      <xdr:colOff>742950</xdr:colOff>
      <xdr:row>27</xdr:row>
      <xdr:rowOff>123825</xdr:rowOff>
    </xdr:to>
    <xdr:graphicFrame macro="">
      <xdr:nvGraphicFramePr>
        <xdr:cNvPr id="2" name="Grafikon 1" descr="graf prikazuje število javnih uslužbencih v letih 2020 do vključno 2025 glede na tarifno skupino">
          <a:extLst>
            <a:ext uri="{FF2B5EF4-FFF2-40B4-BE49-F238E27FC236}">
              <a16:creationId xmlns:a16="http://schemas.microsoft.com/office/drawing/2014/main" id="{9F187551-F2B8-478A-B7A7-4997A02F7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CD314B-0AAD-4F7B-B76D-74BB9248D813}" name="Tabela1" displayName="Tabela1" ref="A1:G4" totalsRowShown="0" headerRowDxfId="97" headerRowBorderDxfId="96" tableBorderDxfId="95" totalsRowBorderDxfId="94">
  <autoFilter ref="A1:G4" xr:uid="{EECD314B-0AAD-4F7B-B76D-74BB9248D813}"/>
  <tableColumns count="7">
    <tableColumn id="1" xr3:uid="{75D8346E-DEA4-4B48-B6C8-C4E75FADFB23}" name="Vrsta DM/Leto" dataDxfId="93"/>
    <tableColumn id="2" xr3:uid="{F10E4251-744F-4189-BDA9-772E716E8416}" name="2020" dataDxfId="92"/>
    <tableColumn id="3" xr3:uid="{BA3DAFB3-D1B4-4B6A-9C6F-DF3FE7F235BE}" name="2021" dataDxfId="91"/>
    <tableColumn id="4" xr3:uid="{F338DFC7-19D2-4D1F-965E-0F312FD48187}" name="2022" dataDxfId="90"/>
    <tableColumn id="5" xr3:uid="{8127770F-7A68-4DED-9F68-F59E39E23496}" name="2023" dataDxfId="89"/>
    <tableColumn id="6" xr3:uid="{0D8DBE7A-4FCD-4821-97E9-0BF5B0B840A2}" name="2024" dataDxfId="88"/>
    <tableColumn id="7" xr3:uid="{8465252F-B361-43C9-8CCA-29D4A0A5A729}" name="2025" dataDxfId="8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D3C57D-2FEB-41D5-B4F9-1C5927E10942}" name="Tabela2" displayName="Tabela2" ref="A1:G9" totalsRowCount="1" headerRowDxfId="86" totalsRowDxfId="0" headerRowBorderDxfId="85" tableBorderDxfId="84" totalsRowBorderDxfId="83">
  <autoFilter ref="A1:G8" xr:uid="{9FD3C57D-2FEB-41D5-B4F9-1C5927E10942}"/>
  <tableColumns count="7">
    <tableColumn id="1" xr3:uid="{C19685E7-3D8C-438A-AF89-682EEE8AA8EA}" name="Javni uslužbenci na UE po tarifnih skupinah" totalsRowLabel="Skupaj" dataDxfId="82" totalsRowDxfId="7"/>
    <tableColumn id="2" xr3:uid="{40EB6F08-249C-452F-A3DC-53C763051297}" name="2020" totalsRowFunction="sum" dataDxfId="81" totalsRowDxfId="6"/>
    <tableColumn id="3" xr3:uid="{36512594-E82B-47C8-B7ED-D9B8AC015B3D}" name="2021" totalsRowFunction="sum" dataDxfId="80" totalsRowDxfId="5"/>
    <tableColumn id="4" xr3:uid="{FAA12634-6A87-407D-8DB5-3E0635A6B4EB}" name="2022" totalsRowFunction="sum" dataDxfId="79" totalsRowDxfId="4"/>
    <tableColumn id="5" xr3:uid="{42ABA5B9-AA90-4DDB-A238-A8DB3AFE3196}" name="2023" totalsRowFunction="sum" dataDxfId="78" totalsRowDxfId="3"/>
    <tableColumn id="6" xr3:uid="{E6225AC2-33BD-4F25-849F-762C9FC32018}" name="2024" totalsRowFunction="sum" dataDxfId="77" totalsRowDxfId="2"/>
    <tableColumn id="7" xr3:uid="{9F046CAE-03BD-4E9B-956C-A6EA90806AC7}" name="2025" totalsRowFunction="sum" dataDxfId="76" totalsRowDxfId="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46FDF25-DC84-4327-8DEA-C7F50D362617}" name="Tabela3" displayName="Tabela3" ref="J1:P6" totalsRowShown="0" headerRowDxfId="75" headerRowBorderDxfId="74" tableBorderDxfId="73" totalsRowBorderDxfId="72">
  <autoFilter ref="J1:P6" xr:uid="{F46FDF25-DC84-4327-8DEA-C7F50D362617}"/>
  <tableColumns count="7">
    <tableColumn id="1" xr3:uid="{0DF7B16B-3684-412F-91FC-2248AF83DFFB}" name="Uradniki po tarifnih skupinah" dataDxfId="71"/>
    <tableColumn id="2" xr3:uid="{5120B227-AE6A-44A5-8914-7B249446F736}" name="2020" dataDxfId="70"/>
    <tableColumn id="3" xr3:uid="{7048464C-7B8E-4AA1-94D1-A2759A846677}" name="2021" dataDxfId="69"/>
    <tableColumn id="4" xr3:uid="{AF21B2AE-181D-49F6-A95D-5209A1CD9299}" name="2022" dataDxfId="68"/>
    <tableColumn id="5" xr3:uid="{8B650D92-7558-4C4E-B2A7-151706125778}" name="2023" dataDxfId="67"/>
    <tableColumn id="6" xr3:uid="{F4998276-67F3-4E6B-963F-EB1AF2EC5E13}" name="2024" dataDxfId="66"/>
    <tableColumn id="7" xr3:uid="{9C6B8510-717C-4237-93F8-DFB45EA16E69}" name="2025" dataDxfId="6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F1BD594-A441-4FBB-BAC8-3F797C7DCB49}" name="Tabela4" displayName="Tabela4" ref="R1:X9" totalsRowShown="0" headerRowDxfId="64" headerRowBorderDxfId="63" tableBorderDxfId="62" totalsRowBorderDxfId="61">
  <autoFilter ref="R1:X9" xr:uid="{9F1BD594-A441-4FBB-BAC8-3F797C7DCB49}"/>
  <tableColumns count="7">
    <tableColumn id="1" xr3:uid="{C1CBD104-143C-435C-A6E2-0D823D5C407E}" name="Strokovno tehnični delavci po tarifnih skupinah" dataDxfId="60"/>
    <tableColumn id="2" xr3:uid="{D026F3A3-8BF1-49DC-8E26-F95C436D88E1}" name="2020" dataDxfId="59"/>
    <tableColumn id="3" xr3:uid="{0BD33172-BC87-4B6A-A2F6-660092793912}" name="2021" dataDxfId="58"/>
    <tableColumn id="4" xr3:uid="{A689DD88-FA24-4BEA-8F02-582709EBA32B}" name="2022" dataDxfId="57"/>
    <tableColumn id="5" xr3:uid="{FFEF66EC-4EDB-491E-BDA9-C9208BE438F6}" name="2023" dataDxfId="56"/>
    <tableColumn id="6" xr3:uid="{7B5B74DD-B324-40F0-9A51-AAA133DEB8CF}" name="2024" dataDxfId="55"/>
    <tableColumn id="7" xr3:uid="{3AE20A02-4570-4E7C-A069-3578E9EE7078}" name="2025" dataDxfId="5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CFA99EE-4E32-4207-B2B8-A8C67DB420BC}" name="Tabela8" displayName="Tabela8" ref="A1:M8" totalsRowShown="0" headerRowDxfId="53" dataDxfId="51" headerRowBorderDxfId="52" tableBorderDxfId="50" totalsRowBorderDxfId="49" dataCellStyle="Odstotek">
  <autoFilter ref="A1:M8" xr:uid="{FCFA99EE-4E32-4207-B2B8-A8C67DB420BC}"/>
  <tableColumns count="13">
    <tableColumn id="1" xr3:uid="{162E6CAB-3D0B-4B80-96F1-3D87F7DDCCB1}" name="uradniki po nazivu" dataDxfId="48"/>
    <tableColumn id="2" xr3:uid="{B335424E-DD3A-4588-9D87-F831F5C55B64}" name="2020" dataDxfId="47"/>
    <tableColumn id="3" xr3:uid="{FF97B5AF-13BB-44BA-9CC7-75E9C8816FE6}" name="2020_x000a_%" dataDxfId="46" dataCellStyle="Odstotek"/>
    <tableColumn id="4" xr3:uid="{CBDD9291-CE1A-4304-A8E0-BC7789D7242D}" name="2021" dataDxfId="45"/>
    <tableColumn id="5" xr3:uid="{A9ABFBAC-CAB4-4347-BD7A-31BB33EAC4E3}" name="2021_x000a_%" dataDxfId="44" dataCellStyle="Odstotek"/>
    <tableColumn id="6" xr3:uid="{EC2362F2-2FE8-46A6-985A-61115F8A5D17}" name="2022" dataDxfId="43"/>
    <tableColumn id="7" xr3:uid="{DBD06537-834A-45CE-97F5-06957F1BE7CD}" name="2022_x000a_%" dataDxfId="42" dataCellStyle="Odstotek"/>
    <tableColumn id="8" xr3:uid="{5CAC4751-8636-4B8A-88BB-878675DF5DAC}" name="2023" dataDxfId="41"/>
    <tableColumn id="9" xr3:uid="{05B4B51B-60BF-4CB3-88DC-008A993CE0D3}" name="2023_x000a_%" dataDxfId="40" dataCellStyle="Odstotek"/>
    <tableColumn id="10" xr3:uid="{A4068544-5320-440E-97E9-73DFAE0D44D6}" name="2024" dataDxfId="39"/>
    <tableColumn id="11" xr3:uid="{10092DBE-977E-407D-AA1B-BF2E008304E9}" name="2024_x000a_%" dataDxfId="38" dataCellStyle="Odstotek"/>
    <tableColumn id="12" xr3:uid="{FB878B18-3CFD-47AC-AF85-E2AD260CBFAF}" name="2025" dataDxfId="37" dataCellStyle="Odstotek"/>
    <tableColumn id="13" xr3:uid="{FA831F5B-983D-4591-BCF9-41F2B447D18D}" name="2025_x000a_%" dataDxfId="36" dataCellStyle="Odstotek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7C9426-B728-4328-ABF1-9C8B59F81F7F}" name="Tabela16" displayName="Tabela16" ref="A1:M4" totalsRowShown="0" headerRowDxfId="35" headerRowBorderDxfId="34" tableBorderDxfId="33" totalsRowBorderDxfId="32">
  <autoFilter ref="A1:M4" xr:uid="{007C9426-B728-4328-ABF1-9C8B59F81F7F}"/>
  <tableColumns count="13">
    <tableColumn id="1" xr3:uid="{E386046F-F424-4897-ADAF-5F8CAB839DF5}" name="Spol/Leto" dataDxfId="31"/>
    <tableColumn id="2" xr3:uid="{A9AB5CC1-8A6A-4DFF-81A0-255DF963BF84}" name="2020" dataDxfId="30"/>
    <tableColumn id="8" xr3:uid="{E55141D4-3507-40C0-B3A3-69D3B1383D0C}" name="2020_x000a_%" dataDxfId="29">
      <calculatedColumnFormula>Tabela16[[#This Row],[2020]]/B3</calculatedColumnFormula>
    </tableColumn>
    <tableColumn id="3" xr3:uid="{76FBD14E-59B5-43CC-8B03-8C18BD833F15}" name="2021" dataDxfId="28"/>
    <tableColumn id="9" xr3:uid="{39782D9A-AF8E-4FE8-9754-B0747B939F4B}" name="2021_x000a_%" dataDxfId="27"/>
    <tableColumn id="4" xr3:uid="{BDA14860-2854-417E-BA11-C31DE03AE51E}" name="2022" dataDxfId="26"/>
    <tableColumn id="10" xr3:uid="{14B65C76-8598-49AD-96BD-7D83B06D3B9F}" name="2022_x000a_%" dataDxfId="25"/>
    <tableColumn id="5" xr3:uid="{DF3405A3-A0D6-4B5D-93D8-B1B78D8A8976}" name="2023" dataDxfId="24"/>
    <tableColumn id="11" xr3:uid="{D257D0ED-1DDE-41C9-B3D7-EC03D789CAFE}" name="2023_x000a_%" dataDxfId="23"/>
    <tableColumn id="6" xr3:uid="{42B95B7B-99C4-444A-B9B5-DD95E2D4EBBE}" name="2024" dataDxfId="22"/>
    <tableColumn id="12" xr3:uid="{A972C2C9-6A1C-48A4-83D5-163BE9C800BE}" name="2024_x000a_%" dataDxfId="21"/>
    <tableColumn id="7" xr3:uid="{A928D5B4-8C41-49EC-89A2-4E6E3348CE2E}" name="2025" dataDxfId="20"/>
    <tableColumn id="13" xr3:uid="{3CDB92E1-2273-4192-BAD0-79A8DE7AE94B}" name="2025_x000a_%" dataDxfId="1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1EE9C88-65B9-43E3-BDBD-8472DAFEDCEB}" name="Tabela167" displayName="Tabela167" ref="A1:G2" totalsRowShown="0" headerRowDxfId="18" headerRowBorderDxfId="17" tableBorderDxfId="16" totalsRowBorderDxfId="15">
  <autoFilter ref="A1:G2" xr:uid="{D1EE9C88-65B9-43E3-BDBD-8472DAFEDCEB}"/>
  <tableColumns count="7">
    <tableColumn id="1" xr3:uid="{96CDC62F-573F-4F90-AB77-F9F1A2D71F24}" name="Povprečna starost/Leto" dataDxfId="14"/>
    <tableColumn id="2" xr3:uid="{E08CC9FB-A6A5-4B14-8FAC-6A24BA1FFE1E}" name="31.12.2020" dataDxfId="13"/>
    <tableColumn id="3" xr3:uid="{901E989D-1608-4B42-9770-7DEEF6BFCE74}" name="31.12.2021" dataDxfId="12"/>
    <tableColumn id="4" xr3:uid="{272C2FC7-95E7-44F5-9BA6-30FFA3056222}" name="31.12.2022" dataDxfId="11"/>
    <tableColumn id="5" xr3:uid="{A6DF2D68-869A-4199-B042-7BF18C3A1403}" name="31.12.2023" dataDxfId="10"/>
    <tableColumn id="6" xr3:uid="{BE98BF46-FC45-4475-AFF8-D89ECD9A19F9}" name="31.12.2024" dataDxfId="9"/>
    <tableColumn id="7" xr3:uid="{94B67FDC-1845-4C88-B545-5DFB28AE9914}" name="31.12.2025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9DE83-1844-4FFA-B4F2-E90FFED0D528}">
  <dimension ref="A1:G4"/>
  <sheetViews>
    <sheetView workbookViewId="0">
      <selection activeCell="L7" sqref="L7"/>
    </sheetView>
  </sheetViews>
  <sheetFormatPr defaultRowHeight="15" x14ac:dyDescent="0.25"/>
  <cols>
    <col min="1" max="1" width="24.7109375" bestFit="1" customWidth="1"/>
  </cols>
  <sheetData>
    <row r="1" spans="1:7" x14ac:dyDescent="0.25">
      <c r="A1" s="3" t="s">
        <v>31</v>
      </c>
      <c r="B1" s="4" t="s">
        <v>15</v>
      </c>
      <c r="C1" s="4" t="s">
        <v>16</v>
      </c>
      <c r="D1" s="4" t="s">
        <v>17</v>
      </c>
      <c r="E1" s="4" t="s">
        <v>18</v>
      </c>
      <c r="F1" s="4" t="s">
        <v>19</v>
      </c>
      <c r="G1" s="5" t="s">
        <v>26</v>
      </c>
    </row>
    <row r="2" spans="1:7" x14ac:dyDescent="0.25">
      <c r="A2" s="6" t="s">
        <v>27</v>
      </c>
      <c r="B2" s="7">
        <v>430</v>
      </c>
      <c r="C2" s="7">
        <v>415</v>
      </c>
      <c r="D2" s="7">
        <v>421</v>
      </c>
      <c r="E2" s="7">
        <v>409</v>
      </c>
      <c r="F2" s="7">
        <v>405</v>
      </c>
      <c r="G2" s="8">
        <v>408</v>
      </c>
    </row>
    <row r="3" spans="1:7" x14ac:dyDescent="0.25">
      <c r="A3" s="6" t="s">
        <v>14</v>
      </c>
      <c r="B3" s="9">
        <v>1875</v>
      </c>
      <c r="C3" s="9">
        <v>1904</v>
      </c>
      <c r="D3" s="9">
        <v>1958</v>
      </c>
      <c r="E3" s="9">
        <v>1967</v>
      </c>
      <c r="F3" s="9">
        <v>1951</v>
      </c>
      <c r="G3" s="10">
        <v>2022</v>
      </c>
    </row>
    <row r="4" spans="1:7" x14ac:dyDescent="0.25">
      <c r="A4" s="32" t="s">
        <v>0</v>
      </c>
      <c r="B4" s="33">
        <f t="shared" ref="B4:G4" si="0">SUM(B2:B3)</f>
        <v>2305</v>
      </c>
      <c r="C4" s="33">
        <f t="shared" si="0"/>
        <v>2319</v>
      </c>
      <c r="D4" s="33">
        <f t="shared" si="0"/>
        <v>2379</v>
      </c>
      <c r="E4" s="33">
        <f t="shared" si="0"/>
        <v>2376</v>
      </c>
      <c r="F4" s="33">
        <f t="shared" si="0"/>
        <v>2356</v>
      </c>
      <c r="G4" s="34">
        <f t="shared" si="0"/>
        <v>2430</v>
      </c>
    </row>
  </sheetData>
  <phoneticPr fontId="3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505CC-C72C-412F-9650-21D786CAC85C}">
  <dimension ref="A1:X9"/>
  <sheetViews>
    <sheetView zoomScale="85" zoomScaleNormal="85" workbookViewId="0">
      <selection activeCell="R9" sqref="R9:X9"/>
    </sheetView>
  </sheetViews>
  <sheetFormatPr defaultRowHeight="15" x14ac:dyDescent="0.25"/>
  <cols>
    <col min="1" max="1" width="16.42578125" customWidth="1"/>
    <col min="2" max="7" width="10.7109375" customWidth="1"/>
    <col min="10" max="10" width="16.140625" bestFit="1" customWidth="1"/>
    <col min="11" max="15" width="10.7109375" customWidth="1"/>
    <col min="16" max="16" width="10.5703125" bestFit="1" customWidth="1"/>
    <col min="18" max="18" width="19.7109375" bestFit="1" customWidth="1"/>
    <col min="19" max="23" width="10.7109375" customWidth="1"/>
  </cols>
  <sheetData>
    <row r="1" spans="1:24" ht="45" x14ac:dyDescent="0.25">
      <c r="A1" s="26" t="s">
        <v>28</v>
      </c>
      <c r="B1" s="19" t="s">
        <v>15</v>
      </c>
      <c r="C1" s="19" t="s">
        <v>16</v>
      </c>
      <c r="D1" s="19" t="s">
        <v>17</v>
      </c>
      <c r="E1" s="19" t="s">
        <v>18</v>
      </c>
      <c r="F1" s="19" t="s">
        <v>19</v>
      </c>
      <c r="G1" s="27" t="s">
        <v>26</v>
      </c>
      <c r="J1" s="26" t="s">
        <v>29</v>
      </c>
      <c r="K1" s="19" t="s">
        <v>15</v>
      </c>
      <c r="L1" s="19" t="s">
        <v>16</v>
      </c>
      <c r="M1" s="19" t="s">
        <v>17</v>
      </c>
      <c r="N1" s="19" t="s">
        <v>18</v>
      </c>
      <c r="O1" s="19" t="s">
        <v>19</v>
      </c>
      <c r="P1" s="27" t="s">
        <v>26</v>
      </c>
      <c r="R1" s="26" t="s">
        <v>30</v>
      </c>
      <c r="S1" s="19" t="s">
        <v>15</v>
      </c>
      <c r="T1" s="19" t="s">
        <v>16</v>
      </c>
      <c r="U1" s="19" t="s">
        <v>17</v>
      </c>
      <c r="V1" s="19" t="s">
        <v>18</v>
      </c>
      <c r="W1" s="19" t="s">
        <v>19</v>
      </c>
      <c r="X1" s="27" t="s">
        <v>26</v>
      </c>
    </row>
    <row r="2" spans="1:24" x14ac:dyDescent="0.25">
      <c r="A2" s="22" t="s">
        <v>7</v>
      </c>
      <c r="B2" s="9">
        <v>3</v>
      </c>
      <c r="C2" s="9">
        <v>3</v>
      </c>
      <c r="D2" s="9">
        <v>3</v>
      </c>
      <c r="E2" s="9">
        <v>3</v>
      </c>
      <c r="F2" s="9">
        <v>3</v>
      </c>
      <c r="G2" s="10">
        <v>2</v>
      </c>
      <c r="J2" s="22" t="s">
        <v>10</v>
      </c>
      <c r="K2" s="9">
        <v>412</v>
      </c>
      <c r="L2" s="9">
        <v>413</v>
      </c>
      <c r="M2" s="9">
        <v>399</v>
      </c>
      <c r="N2" s="9">
        <v>340</v>
      </c>
      <c r="O2" s="9">
        <v>318</v>
      </c>
      <c r="P2" s="10">
        <v>323</v>
      </c>
      <c r="R2" s="22" t="s">
        <v>7</v>
      </c>
      <c r="S2" s="7">
        <v>3</v>
      </c>
      <c r="T2" s="7">
        <v>3</v>
      </c>
      <c r="U2" s="7">
        <v>3</v>
      </c>
      <c r="V2" s="7">
        <v>3</v>
      </c>
      <c r="W2" s="7">
        <v>3</v>
      </c>
      <c r="X2" s="8">
        <v>2</v>
      </c>
    </row>
    <row r="3" spans="1:24" x14ac:dyDescent="0.25">
      <c r="A3" s="22" t="s">
        <v>8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10">
        <v>3</v>
      </c>
      <c r="J3" s="22" t="s">
        <v>11</v>
      </c>
      <c r="K3" s="9">
        <v>72</v>
      </c>
      <c r="L3" s="9">
        <v>78</v>
      </c>
      <c r="M3" s="9">
        <v>70</v>
      </c>
      <c r="N3" s="9">
        <v>73</v>
      </c>
      <c r="O3" s="9">
        <v>72</v>
      </c>
      <c r="P3" s="10">
        <v>78</v>
      </c>
      <c r="R3" s="22" t="s">
        <v>8</v>
      </c>
      <c r="S3" s="7">
        <v>4</v>
      </c>
      <c r="T3" s="7">
        <v>4</v>
      </c>
      <c r="U3" s="7">
        <v>4</v>
      </c>
      <c r="V3" s="7">
        <v>4</v>
      </c>
      <c r="W3" s="7">
        <v>4</v>
      </c>
      <c r="X3" s="8">
        <v>3</v>
      </c>
    </row>
    <row r="4" spans="1:24" x14ac:dyDescent="0.25">
      <c r="A4" s="22" t="s">
        <v>9</v>
      </c>
      <c r="B4" s="9">
        <v>17</v>
      </c>
      <c r="C4" s="9">
        <v>16</v>
      </c>
      <c r="D4" s="9">
        <v>15</v>
      </c>
      <c r="E4" s="9">
        <v>14</v>
      </c>
      <c r="F4" s="9">
        <v>12</v>
      </c>
      <c r="G4" s="10">
        <v>9</v>
      </c>
      <c r="J4" s="22" t="s">
        <v>12</v>
      </c>
      <c r="K4" s="9">
        <v>1329</v>
      </c>
      <c r="L4" s="9">
        <v>1351</v>
      </c>
      <c r="M4" s="9">
        <v>1427</v>
      </c>
      <c r="N4" s="9">
        <v>1491</v>
      </c>
      <c r="O4" s="9">
        <v>1497</v>
      </c>
      <c r="P4" s="10">
        <v>1489</v>
      </c>
      <c r="R4" s="22" t="s">
        <v>9</v>
      </c>
      <c r="S4" s="7">
        <v>17</v>
      </c>
      <c r="T4" s="7">
        <v>16</v>
      </c>
      <c r="U4" s="7">
        <v>15</v>
      </c>
      <c r="V4" s="7">
        <v>14</v>
      </c>
      <c r="W4" s="7">
        <v>12</v>
      </c>
      <c r="X4" s="8">
        <v>9</v>
      </c>
    </row>
    <row r="5" spans="1:24" x14ac:dyDescent="0.25">
      <c r="A5" s="22" t="s">
        <v>10</v>
      </c>
      <c r="B5" s="9">
        <v>652</v>
      </c>
      <c r="C5" s="9">
        <v>638</v>
      </c>
      <c r="D5" s="9">
        <v>617</v>
      </c>
      <c r="E5" s="9">
        <v>542</v>
      </c>
      <c r="F5" s="9">
        <v>504</v>
      </c>
      <c r="G5" s="10">
        <v>420</v>
      </c>
      <c r="J5" s="22" t="s">
        <v>13</v>
      </c>
      <c r="K5" s="9">
        <v>62</v>
      </c>
      <c r="L5" s="9">
        <v>62</v>
      </c>
      <c r="M5" s="9">
        <v>62</v>
      </c>
      <c r="N5" s="9">
        <v>63</v>
      </c>
      <c r="O5" s="9">
        <v>64</v>
      </c>
      <c r="P5" s="10">
        <v>132</v>
      </c>
      <c r="R5" s="22" t="s">
        <v>10</v>
      </c>
      <c r="S5" s="7">
        <v>240</v>
      </c>
      <c r="T5" s="7">
        <v>225</v>
      </c>
      <c r="U5" s="7">
        <v>218</v>
      </c>
      <c r="V5" s="7">
        <v>202</v>
      </c>
      <c r="W5" s="7">
        <v>186</v>
      </c>
      <c r="X5" s="8">
        <v>97</v>
      </c>
    </row>
    <row r="6" spans="1:24" x14ac:dyDescent="0.25">
      <c r="A6" s="22" t="s">
        <v>11</v>
      </c>
      <c r="B6" s="9">
        <v>127</v>
      </c>
      <c r="C6" s="9">
        <v>129</v>
      </c>
      <c r="D6" s="9">
        <v>129</v>
      </c>
      <c r="E6" s="9">
        <v>134</v>
      </c>
      <c r="F6" s="9">
        <v>134</v>
      </c>
      <c r="G6" s="10">
        <v>197</v>
      </c>
      <c r="J6" s="32" t="s">
        <v>0</v>
      </c>
      <c r="K6" s="33">
        <f>SUBTOTAL(109,K2:K5)</f>
        <v>1875</v>
      </c>
      <c r="L6" s="33">
        <f t="shared" ref="L6:P6" si="0">SUBTOTAL(109,L2:L5)</f>
        <v>1904</v>
      </c>
      <c r="M6" s="33">
        <f t="shared" si="0"/>
        <v>1958</v>
      </c>
      <c r="N6" s="33">
        <f t="shared" si="0"/>
        <v>1967</v>
      </c>
      <c r="O6" s="33">
        <f t="shared" si="0"/>
        <v>1951</v>
      </c>
      <c r="P6" s="34">
        <f t="shared" si="0"/>
        <v>2022</v>
      </c>
      <c r="R6" s="22" t="s">
        <v>11</v>
      </c>
      <c r="S6" s="7">
        <v>55</v>
      </c>
      <c r="T6" s="7">
        <v>51</v>
      </c>
      <c r="U6" s="7">
        <v>59</v>
      </c>
      <c r="V6" s="7">
        <v>61</v>
      </c>
      <c r="W6" s="7">
        <v>62</v>
      </c>
      <c r="X6" s="8">
        <v>119</v>
      </c>
    </row>
    <row r="7" spans="1:24" x14ac:dyDescent="0.25">
      <c r="A7" s="22" t="s">
        <v>12</v>
      </c>
      <c r="B7" s="9">
        <v>1439</v>
      </c>
      <c r="C7" s="9">
        <v>1466</v>
      </c>
      <c r="D7" s="9">
        <v>1548</v>
      </c>
      <c r="E7" s="9">
        <v>1616</v>
      </c>
      <c r="F7" s="9">
        <v>1635</v>
      </c>
      <c r="G7" s="10">
        <v>1666</v>
      </c>
      <c r="R7" s="22" t="s">
        <v>12</v>
      </c>
      <c r="S7" s="7">
        <v>110</v>
      </c>
      <c r="T7" s="7">
        <v>115</v>
      </c>
      <c r="U7" s="7">
        <v>121</v>
      </c>
      <c r="V7" s="7">
        <v>125</v>
      </c>
      <c r="W7" s="7">
        <v>138</v>
      </c>
      <c r="X7" s="8">
        <v>177</v>
      </c>
    </row>
    <row r="8" spans="1:24" x14ac:dyDescent="0.25">
      <c r="A8" s="22" t="s">
        <v>13</v>
      </c>
      <c r="B8" s="9">
        <v>63</v>
      </c>
      <c r="C8" s="9">
        <v>63</v>
      </c>
      <c r="D8" s="9">
        <v>63</v>
      </c>
      <c r="E8" s="9">
        <v>63</v>
      </c>
      <c r="F8" s="9">
        <v>64</v>
      </c>
      <c r="G8" s="10">
        <v>133</v>
      </c>
      <c r="R8" s="22" t="s">
        <v>13</v>
      </c>
      <c r="S8" s="7">
        <v>1</v>
      </c>
      <c r="T8" s="7">
        <v>1</v>
      </c>
      <c r="U8" s="7">
        <v>1</v>
      </c>
      <c r="V8" s="7">
        <v>0</v>
      </c>
      <c r="W8" s="7">
        <v>0</v>
      </c>
      <c r="X8" s="8">
        <v>1</v>
      </c>
    </row>
    <row r="9" spans="1:24" x14ac:dyDescent="0.25">
      <c r="A9" s="35" t="s">
        <v>0</v>
      </c>
      <c r="B9" s="36">
        <f>SUBTOTAL(109,Tabela2[2020])</f>
        <v>2305</v>
      </c>
      <c r="C9" s="36">
        <f>SUBTOTAL(109,Tabela2[2021])</f>
        <v>2319</v>
      </c>
      <c r="D9" s="36">
        <f>SUBTOTAL(109,Tabela2[2022])</f>
        <v>2379</v>
      </c>
      <c r="E9" s="36">
        <f>SUBTOTAL(109,Tabela2[2023])</f>
        <v>2376</v>
      </c>
      <c r="F9" s="36">
        <f>SUBTOTAL(109,Tabela2[2024])</f>
        <v>2356</v>
      </c>
      <c r="G9" s="37">
        <f>SUBTOTAL(109,Tabela2[2025])</f>
        <v>2430</v>
      </c>
      <c r="R9" s="38" t="s">
        <v>0</v>
      </c>
      <c r="S9" s="39">
        <f>SUBTOTAL(109,S2:S8)</f>
        <v>430</v>
      </c>
      <c r="T9" s="39">
        <f t="shared" ref="T9:X9" si="1">SUBTOTAL(109,T2:T8)</f>
        <v>415</v>
      </c>
      <c r="U9" s="39">
        <f t="shared" si="1"/>
        <v>421</v>
      </c>
      <c r="V9" s="39">
        <f t="shared" si="1"/>
        <v>409</v>
      </c>
      <c r="W9" s="39">
        <f t="shared" si="1"/>
        <v>405</v>
      </c>
      <c r="X9" s="40">
        <f t="shared" si="1"/>
        <v>408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8A097-8F44-4750-A7D5-355263893F27}">
  <dimension ref="A1:F5"/>
  <sheetViews>
    <sheetView workbookViewId="0">
      <selection sqref="A1:F5"/>
    </sheetView>
  </sheetViews>
  <sheetFormatPr defaultRowHeight="15" x14ac:dyDescent="0.25"/>
  <sheetData>
    <row r="1" spans="1:6" x14ac:dyDescent="0.25">
      <c r="B1">
        <v>2020</v>
      </c>
      <c r="C1">
        <v>2021</v>
      </c>
      <c r="D1">
        <v>2022</v>
      </c>
      <c r="E1">
        <v>2023</v>
      </c>
      <c r="F1">
        <v>2024</v>
      </c>
    </row>
    <row r="2" spans="1:6" x14ac:dyDescent="0.25">
      <c r="A2" t="s">
        <v>10</v>
      </c>
      <c r="B2">
        <v>412</v>
      </c>
      <c r="C2">
        <v>413</v>
      </c>
      <c r="D2">
        <v>399</v>
      </c>
      <c r="E2">
        <v>340</v>
      </c>
      <c r="F2">
        <v>318</v>
      </c>
    </row>
    <row r="3" spans="1:6" x14ac:dyDescent="0.25">
      <c r="A3" t="s">
        <v>11</v>
      </c>
      <c r="B3">
        <v>72</v>
      </c>
      <c r="C3">
        <v>78</v>
      </c>
      <c r="D3">
        <v>70</v>
      </c>
      <c r="E3">
        <v>73</v>
      </c>
      <c r="F3">
        <v>72</v>
      </c>
    </row>
    <row r="4" spans="1:6" x14ac:dyDescent="0.25">
      <c r="A4" t="s">
        <v>12</v>
      </c>
      <c r="B4">
        <v>1329</v>
      </c>
      <c r="C4">
        <v>1351</v>
      </c>
      <c r="D4">
        <v>1427</v>
      </c>
      <c r="E4">
        <v>1491</v>
      </c>
      <c r="F4">
        <v>1497</v>
      </c>
    </row>
    <row r="5" spans="1:6" x14ac:dyDescent="0.25">
      <c r="A5" t="s">
        <v>13</v>
      </c>
      <c r="B5">
        <v>62</v>
      </c>
      <c r="C5">
        <v>62</v>
      </c>
      <c r="D5">
        <v>62</v>
      </c>
      <c r="E5">
        <v>63</v>
      </c>
      <c r="F5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8E3AA-EAAE-4023-9264-E3A36C6111E7}">
  <dimension ref="A1:F8"/>
  <sheetViews>
    <sheetView workbookViewId="0">
      <selection sqref="A1:F5"/>
    </sheetView>
  </sheetViews>
  <sheetFormatPr defaultRowHeight="15" x14ac:dyDescent="0.25"/>
  <sheetData>
    <row r="1" spans="1:6" x14ac:dyDescent="0.25">
      <c r="B1">
        <v>2020</v>
      </c>
      <c r="C1">
        <v>2021</v>
      </c>
      <c r="D1">
        <v>2022</v>
      </c>
      <c r="E1">
        <v>2023</v>
      </c>
      <c r="F1">
        <v>2024</v>
      </c>
    </row>
    <row r="2" spans="1:6" x14ac:dyDescent="0.25">
      <c r="A2" t="s">
        <v>7</v>
      </c>
      <c r="B2">
        <v>3</v>
      </c>
      <c r="C2">
        <v>3</v>
      </c>
      <c r="D2">
        <v>3</v>
      </c>
      <c r="E2">
        <v>3</v>
      </c>
      <c r="F2">
        <v>3</v>
      </c>
    </row>
    <row r="3" spans="1:6" x14ac:dyDescent="0.25">
      <c r="A3" t="s">
        <v>8</v>
      </c>
      <c r="B3">
        <v>4</v>
      </c>
      <c r="C3">
        <v>4</v>
      </c>
      <c r="D3">
        <v>4</v>
      </c>
      <c r="E3">
        <v>4</v>
      </c>
      <c r="F3">
        <v>4</v>
      </c>
    </row>
    <row r="4" spans="1:6" x14ac:dyDescent="0.25">
      <c r="A4" t="s">
        <v>9</v>
      </c>
      <c r="B4">
        <v>17</v>
      </c>
      <c r="C4">
        <v>16</v>
      </c>
      <c r="D4">
        <v>15</v>
      </c>
      <c r="E4">
        <v>14</v>
      </c>
      <c r="F4">
        <v>12</v>
      </c>
    </row>
    <row r="5" spans="1:6" x14ac:dyDescent="0.25">
      <c r="A5" t="s">
        <v>10</v>
      </c>
      <c r="B5">
        <v>240</v>
      </c>
      <c r="C5">
        <v>225</v>
      </c>
      <c r="D5">
        <v>218</v>
      </c>
      <c r="E5">
        <v>202</v>
      </c>
      <c r="F5">
        <v>186</v>
      </c>
    </row>
    <row r="6" spans="1:6" x14ac:dyDescent="0.25">
      <c r="A6" t="s">
        <v>11</v>
      </c>
      <c r="B6">
        <v>55</v>
      </c>
      <c r="C6">
        <v>51</v>
      </c>
      <c r="D6">
        <v>59</v>
      </c>
      <c r="E6">
        <v>61</v>
      </c>
      <c r="F6">
        <v>62</v>
      </c>
    </row>
    <row r="7" spans="1:6" x14ac:dyDescent="0.25">
      <c r="A7" t="s">
        <v>12</v>
      </c>
      <c r="B7">
        <v>110</v>
      </c>
      <c r="C7">
        <v>115</v>
      </c>
      <c r="D7">
        <v>121</v>
      </c>
      <c r="E7">
        <v>125</v>
      </c>
      <c r="F7">
        <v>138</v>
      </c>
    </row>
    <row r="8" spans="1:6" x14ac:dyDescent="0.25">
      <c r="A8" t="s">
        <v>13</v>
      </c>
      <c r="B8">
        <v>1</v>
      </c>
      <c r="C8">
        <v>1</v>
      </c>
      <c r="D8">
        <v>1</v>
      </c>
      <c r="E8">
        <v>0</v>
      </c>
      <c r="F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EE37E-33DF-4327-859D-8F50CBA81F6E}">
  <dimension ref="A1:M18"/>
  <sheetViews>
    <sheetView zoomScale="85" zoomScaleNormal="85" workbookViewId="0">
      <selection activeCell="O10" sqref="O10"/>
    </sheetView>
  </sheetViews>
  <sheetFormatPr defaultRowHeight="15" x14ac:dyDescent="0.25"/>
  <cols>
    <col min="1" max="1" width="22" bestFit="1" customWidth="1"/>
    <col min="2" max="2" width="11.140625" bestFit="1" customWidth="1"/>
    <col min="3" max="3" width="10.5703125" bestFit="1" customWidth="1"/>
    <col min="4" max="6" width="9.5703125" bestFit="1" customWidth="1"/>
    <col min="13" max="13" width="10.5703125" bestFit="1" customWidth="1"/>
  </cols>
  <sheetData>
    <row r="1" spans="1:13" ht="30" x14ac:dyDescent="0.25">
      <c r="A1" s="18" t="s">
        <v>25</v>
      </c>
      <c r="B1" s="19" t="s">
        <v>15</v>
      </c>
      <c r="C1" s="20" t="s">
        <v>20</v>
      </c>
      <c r="D1" s="19" t="s">
        <v>16</v>
      </c>
      <c r="E1" s="20" t="s">
        <v>21</v>
      </c>
      <c r="F1" s="19" t="s">
        <v>17</v>
      </c>
      <c r="G1" s="20" t="s">
        <v>22</v>
      </c>
      <c r="H1" s="19" t="s">
        <v>18</v>
      </c>
      <c r="I1" s="20" t="s">
        <v>23</v>
      </c>
      <c r="J1" s="19" t="s">
        <v>19</v>
      </c>
      <c r="K1" s="20" t="s">
        <v>24</v>
      </c>
      <c r="L1" s="19" t="s">
        <v>26</v>
      </c>
      <c r="M1" s="21" t="s">
        <v>32</v>
      </c>
    </row>
    <row r="2" spans="1:13" x14ac:dyDescent="0.25">
      <c r="A2" s="22" t="s">
        <v>2</v>
      </c>
      <c r="B2" s="9">
        <v>412</v>
      </c>
      <c r="C2" s="23">
        <f>B2/B8</f>
        <v>0.21973333333333334</v>
      </c>
      <c r="D2" s="9">
        <v>413</v>
      </c>
      <c r="E2" s="23">
        <f>D2/D8</f>
        <v>0.21691176470588236</v>
      </c>
      <c r="F2" s="9">
        <v>399</v>
      </c>
      <c r="G2" s="23">
        <f>F2/F8</f>
        <v>0.203779366700715</v>
      </c>
      <c r="H2" s="9">
        <v>340</v>
      </c>
      <c r="I2" s="23">
        <f>H2/H8</f>
        <v>0.17285205897305542</v>
      </c>
      <c r="J2" s="9">
        <v>318</v>
      </c>
      <c r="K2" s="23">
        <f>J2/J8</f>
        <v>0.16299333675038441</v>
      </c>
      <c r="L2" s="24">
        <v>323</v>
      </c>
      <c r="M2" s="25">
        <f>Tabela8[[#This Row],[2025]]/L8</f>
        <v>0.16496424923391215</v>
      </c>
    </row>
    <row r="3" spans="1:13" x14ac:dyDescent="0.25">
      <c r="A3" s="22" t="s">
        <v>5</v>
      </c>
      <c r="B3" s="9">
        <v>72</v>
      </c>
      <c r="C3" s="23">
        <f>B3/B8</f>
        <v>3.8399999999999997E-2</v>
      </c>
      <c r="D3" s="9">
        <v>78</v>
      </c>
      <c r="E3" s="23">
        <f>D3/D8</f>
        <v>4.0966386554621849E-2</v>
      </c>
      <c r="F3" s="9">
        <v>70</v>
      </c>
      <c r="G3" s="23">
        <f>F3/F8</f>
        <v>3.5750766087844742E-2</v>
      </c>
      <c r="H3" s="9">
        <v>73</v>
      </c>
      <c r="I3" s="23">
        <f>H3/H8</f>
        <v>3.7112353838332487E-2</v>
      </c>
      <c r="J3" s="9">
        <v>72</v>
      </c>
      <c r="K3" s="23">
        <f>J3/J8</f>
        <v>3.6904151717068172E-2</v>
      </c>
      <c r="L3" s="24">
        <v>78</v>
      </c>
      <c r="M3" s="25">
        <f>Tabela8[[#This Row],[2025]]/L8</f>
        <v>3.9836567926455568E-2</v>
      </c>
    </row>
    <row r="4" spans="1:13" x14ac:dyDescent="0.25">
      <c r="A4" s="22" t="s">
        <v>4</v>
      </c>
      <c r="B4" s="9">
        <v>682</v>
      </c>
      <c r="C4" s="23">
        <f>B4/B8</f>
        <v>0.36373333333333335</v>
      </c>
      <c r="D4" s="9">
        <v>691</v>
      </c>
      <c r="E4" s="23">
        <f>D4/D8</f>
        <v>0.36292016806722688</v>
      </c>
      <c r="F4" s="9">
        <v>743</v>
      </c>
      <c r="G4" s="23">
        <f>F4/F8</f>
        <v>0.37946884576098061</v>
      </c>
      <c r="H4" s="9">
        <v>757</v>
      </c>
      <c r="I4" s="23">
        <f>H4/H8</f>
        <v>0.38485002541942043</v>
      </c>
      <c r="J4" s="9">
        <v>678</v>
      </c>
      <c r="K4" s="23">
        <f>J4/J8</f>
        <v>0.34751409533572525</v>
      </c>
      <c r="L4" s="24">
        <v>620</v>
      </c>
      <c r="M4" s="25">
        <f>Tabela8[[#This Row],[2025]]/L8</f>
        <v>0.31664964249233912</v>
      </c>
    </row>
    <row r="5" spans="1:13" x14ac:dyDescent="0.25">
      <c r="A5" s="22" t="s">
        <v>6</v>
      </c>
      <c r="B5" s="9">
        <v>647</v>
      </c>
      <c r="C5" s="23">
        <f>B5/B8</f>
        <v>0.34506666666666669</v>
      </c>
      <c r="D5" s="9">
        <v>660</v>
      </c>
      <c r="E5" s="23">
        <f>D5/D8</f>
        <v>0.34663865546218486</v>
      </c>
      <c r="F5" s="9">
        <v>684</v>
      </c>
      <c r="G5" s="23">
        <f>F5/F8</f>
        <v>0.34933605720122574</v>
      </c>
      <c r="H5" s="9">
        <v>734</v>
      </c>
      <c r="I5" s="23">
        <f>H5/H8</f>
        <v>0.37315709201830199</v>
      </c>
      <c r="J5" s="9">
        <v>819</v>
      </c>
      <c r="K5" s="23">
        <f>J5/J8</f>
        <v>0.41978472578165044</v>
      </c>
      <c r="L5" s="24">
        <f>15+854+68</f>
        <v>937</v>
      </c>
      <c r="M5" s="25">
        <f>Tabela8[[#This Row],[2025]]/L8</f>
        <v>0.47854954034729313</v>
      </c>
    </row>
    <row r="6" spans="1:13" x14ac:dyDescent="0.25">
      <c r="A6" s="22" t="s">
        <v>1</v>
      </c>
      <c r="B6" s="9">
        <v>52</v>
      </c>
      <c r="C6" s="23">
        <f>B6/B8</f>
        <v>2.7733333333333332E-2</v>
      </c>
      <c r="D6" s="9">
        <v>52</v>
      </c>
      <c r="E6" s="23">
        <f>D6/D8</f>
        <v>2.7310924369747899E-2</v>
      </c>
      <c r="F6" s="9">
        <v>52</v>
      </c>
      <c r="G6" s="23">
        <f>F6/F8</f>
        <v>2.6557711950970377E-2</v>
      </c>
      <c r="H6" s="9">
        <v>53</v>
      </c>
      <c r="I6" s="23">
        <f>H6/H8</f>
        <v>2.6944585663446874E-2</v>
      </c>
      <c r="J6" s="9">
        <v>54</v>
      </c>
      <c r="K6" s="23">
        <f>J6/J8</f>
        <v>2.7678113787801127E-2</v>
      </c>
      <c r="L6" s="24">
        <v>54</v>
      </c>
      <c r="M6" s="25">
        <f>Tabela8[[#This Row],[2025]]/L8</f>
        <v>2.7579162410623085E-2</v>
      </c>
    </row>
    <row r="7" spans="1:13" x14ac:dyDescent="0.25">
      <c r="A7" s="22" t="s">
        <v>3</v>
      </c>
      <c r="B7" s="9">
        <v>10</v>
      </c>
      <c r="C7" s="23">
        <f>B7/B8</f>
        <v>5.3333333333333332E-3</v>
      </c>
      <c r="D7" s="9">
        <v>10</v>
      </c>
      <c r="E7" s="23">
        <f>D7/D8</f>
        <v>5.2521008403361349E-3</v>
      </c>
      <c r="F7" s="9">
        <v>10</v>
      </c>
      <c r="G7" s="23">
        <f>F7/F8</f>
        <v>5.1072522982635342E-3</v>
      </c>
      <c r="H7" s="9">
        <v>10</v>
      </c>
      <c r="I7" s="23">
        <f>H7/H8</f>
        <v>5.0838840874428059E-3</v>
      </c>
      <c r="J7" s="9">
        <v>10</v>
      </c>
      <c r="K7" s="23">
        <f>J7/J8</f>
        <v>5.1255766273705788E-3</v>
      </c>
      <c r="L7" s="24">
        <v>10</v>
      </c>
      <c r="M7" s="25">
        <f>Tabela8[[#This Row],[2025]]/L8</f>
        <v>5.1072522982635342E-3</v>
      </c>
    </row>
    <row r="8" spans="1:13" x14ac:dyDescent="0.25">
      <c r="A8" s="32" t="s">
        <v>0</v>
      </c>
      <c r="B8" s="33">
        <v>1875</v>
      </c>
      <c r="C8" s="41">
        <f>SUBTOTAL(109,C2:C7)</f>
        <v>1.0000000000000002</v>
      </c>
      <c r="D8" s="33">
        <v>1904</v>
      </c>
      <c r="E8" s="41">
        <f>SUBTOTAL(109,E2:E7)</f>
        <v>1</v>
      </c>
      <c r="F8" s="33">
        <v>1958</v>
      </c>
      <c r="G8" s="41">
        <f>SUBTOTAL(109,G2:G7)</f>
        <v>1</v>
      </c>
      <c r="H8" s="33">
        <v>1967</v>
      </c>
      <c r="I8" s="41">
        <f>SUBTOTAL(109,I2:I7)</f>
        <v>1</v>
      </c>
      <c r="J8" s="33">
        <v>1951</v>
      </c>
      <c r="K8" s="41">
        <f>SUBTOTAL(109,K2:K7)</f>
        <v>1.0000000000000002</v>
      </c>
      <c r="L8" s="42">
        <f>SUBTOTAL(109,L2:L5)</f>
        <v>1958</v>
      </c>
      <c r="M8" s="43">
        <f>SUM(M2:M5)</f>
        <v>1</v>
      </c>
    </row>
    <row r="12" spans="1:13" x14ac:dyDescent="0.25">
      <c r="B12" s="2"/>
      <c r="C12" s="2"/>
      <c r="D12" s="2"/>
      <c r="E12" s="2"/>
      <c r="F12" s="2"/>
    </row>
    <row r="13" spans="1:13" x14ac:dyDescent="0.25">
      <c r="B13" s="1"/>
      <c r="C13" s="1"/>
      <c r="D13" s="1"/>
      <c r="E13" s="1"/>
      <c r="F13" s="1"/>
    </row>
    <row r="14" spans="1:13" x14ac:dyDescent="0.25">
      <c r="B14" s="1"/>
      <c r="C14" s="1"/>
      <c r="D14" s="1"/>
      <c r="E14" s="1"/>
      <c r="F14" s="1"/>
    </row>
    <row r="15" spans="1:13" x14ac:dyDescent="0.25">
      <c r="B15" s="1"/>
      <c r="C15" s="1"/>
      <c r="D15" s="1"/>
      <c r="E15" s="1"/>
      <c r="F15" s="1"/>
    </row>
    <row r="16" spans="1:13" x14ac:dyDescent="0.25">
      <c r="B16" s="1"/>
      <c r="C16" s="1"/>
      <c r="D16" s="1"/>
      <c r="E16" s="1"/>
      <c r="F16" s="1"/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EDAA4-D596-448A-BB85-FDDBBE4FE70B}">
  <dimension ref="A1:M4"/>
  <sheetViews>
    <sheetView workbookViewId="0">
      <selection activeCell="U7" sqref="U7"/>
    </sheetView>
  </sheetViews>
  <sheetFormatPr defaultRowHeight="15" x14ac:dyDescent="0.25"/>
  <cols>
    <col min="1" max="1" width="24.85546875" bestFit="1" customWidth="1"/>
    <col min="3" max="3" width="12" bestFit="1" customWidth="1"/>
  </cols>
  <sheetData>
    <row r="1" spans="1:13" ht="30" x14ac:dyDescent="0.25">
      <c r="A1" s="3" t="s">
        <v>33</v>
      </c>
      <c r="B1" s="4" t="s">
        <v>15</v>
      </c>
      <c r="C1" s="28" t="s">
        <v>20</v>
      </c>
      <c r="D1" s="4" t="s">
        <v>16</v>
      </c>
      <c r="E1" s="28" t="s">
        <v>21</v>
      </c>
      <c r="F1" s="4" t="s">
        <v>17</v>
      </c>
      <c r="G1" s="28" t="s">
        <v>22</v>
      </c>
      <c r="H1" s="4" t="s">
        <v>18</v>
      </c>
      <c r="I1" s="28" t="s">
        <v>23</v>
      </c>
      <c r="J1" s="4" t="s">
        <v>19</v>
      </c>
      <c r="K1" s="28" t="s">
        <v>24</v>
      </c>
      <c r="L1" s="4" t="s">
        <v>26</v>
      </c>
      <c r="M1" s="29" t="s">
        <v>32</v>
      </c>
    </row>
    <row r="2" spans="1:13" x14ac:dyDescent="0.25">
      <c r="A2" s="6" t="s">
        <v>34</v>
      </c>
      <c r="B2" s="7">
        <v>324</v>
      </c>
      <c r="C2" s="30">
        <f>Tabela16[[#This Row],[2020]]/B4</f>
        <v>0.1405639913232104</v>
      </c>
      <c r="D2" s="7">
        <v>320</v>
      </c>
      <c r="E2" s="30">
        <f>Tabela16[[#This Row],[2021]]/D4</f>
        <v>0.13799051315222077</v>
      </c>
      <c r="F2" s="7">
        <v>331</v>
      </c>
      <c r="G2" s="30">
        <f>Tabela16[[#This Row],[2022]]/F4</f>
        <v>0.13913408995376209</v>
      </c>
      <c r="H2" s="7">
        <v>331</v>
      </c>
      <c r="I2" s="30">
        <f>Tabela16[[#This Row],[2023]]/H4</f>
        <v>0.1393097643097643</v>
      </c>
      <c r="J2" s="7">
        <v>328</v>
      </c>
      <c r="K2" s="30">
        <f>Tabela16[[#This Row],[2024]]/J4</f>
        <v>0.13921901528013583</v>
      </c>
      <c r="L2" s="7">
        <v>348</v>
      </c>
      <c r="M2" s="31">
        <f>Tabela16[[#This Row],[2025]]/L4</f>
        <v>0.14320987654320988</v>
      </c>
    </row>
    <row r="3" spans="1:13" x14ac:dyDescent="0.25">
      <c r="A3" s="6" t="s">
        <v>35</v>
      </c>
      <c r="B3" s="9">
        <v>1981</v>
      </c>
      <c r="C3" s="30">
        <f>Tabela16[[#This Row],[2020]]/B4</f>
        <v>0.8594360086767896</v>
      </c>
      <c r="D3" s="9">
        <v>1999</v>
      </c>
      <c r="E3" s="30">
        <f>Tabela16[[#This Row],[2021]]/D4</f>
        <v>0.86200948684777923</v>
      </c>
      <c r="F3" s="9">
        <v>2048</v>
      </c>
      <c r="G3" s="30">
        <f>Tabela16[[#This Row],[2022]]/F4</f>
        <v>0.86086591004623791</v>
      </c>
      <c r="H3" s="9">
        <v>2045</v>
      </c>
      <c r="I3" s="30">
        <f>Tabela16[[#This Row],[2023]]/H4</f>
        <v>0.86069023569023573</v>
      </c>
      <c r="J3" s="9">
        <v>2028</v>
      </c>
      <c r="K3" s="30">
        <f>Tabela16[[#This Row],[2024]]/J4</f>
        <v>0.8607809847198642</v>
      </c>
      <c r="L3" s="9">
        <v>2082</v>
      </c>
      <c r="M3" s="31">
        <f>Tabela16[[#This Row],[2025]]/L4</f>
        <v>0.85679012345679018</v>
      </c>
    </row>
    <row r="4" spans="1:13" x14ac:dyDescent="0.25">
      <c r="A4" s="32" t="s">
        <v>0</v>
      </c>
      <c r="B4" s="33">
        <f>SUM(B2:B3)</f>
        <v>2305</v>
      </c>
      <c r="C4" s="44">
        <f>SUBTOTAL(109,C2:C3)</f>
        <v>1</v>
      </c>
      <c r="D4" s="33">
        <f t="shared" ref="D4:M4" si="0">SUM(D2:D3)</f>
        <v>2319</v>
      </c>
      <c r="E4" s="44">
        <f t="shared" si="0"/>
        <v>1</v>
      </c>
      <c r="F4" s="33">
        <f t="shared" si="0"/>
        <v>2379</v>
      </c>
      <c r="G4" s="44">
        <f t="shared" si="0"/>
        <v>1</v>
      </c>
      <c r="H4" s="33">
        <f t="shared" si="0"/>
        <v>2376</v>
      </c>
      <c r="I4" s="44">
        <f t="shared" si="0"/>
        <v>1</v>
      </c>
      <c r="J4" s="33">
        <f t="shared" si="0"/>
        <v>2356</v>
      </c>
      <c r="K4" s="44">
        <f t="shared" si="0"/>
        <v>1</v>
      </c>
      <c r="L4" s="33">
        <f t="shared" si="0"/>
        <v>2430</v>
      </c>
      <c r="M4" s="45">
        <f t="shared" si="0"/>
        <v>1</v>
      </c>
    </row>
  </sheetData>
  <phoneticPr fontId="3" type="noConversion"/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3E4A5-ADF1-496A-8DBC-4DDFAE0F2654}">
  <dimension ref="A1:G2"/>
  <sheetViews>
    <sheetView tabSelected="1" workbookViewId="0">
      <selection activeCell="J18" sqref="J18"/>
    </sheetView>
  </sheetViews>
  <sheetFormatPr defaultRowHeight="15" x14ac:dyDescent="0.25"/>
  <cols>
    <col min="1" max="1" width="24.140625" bestFit="1" customWidth="1"/>
    <col min="2" max="7" width="12.42578125" bestFit="1" customWidth="1"/>
  </cols>
  <sheetData>
    <row r="1" spans="1:7" x14ac:dyDescent="0.25">
      <c r="A1" s="3" t="s">
        <v>37</v>
      </c>
      <c r="B1" s="12" t="s">
        <v>38</v>
      </c>
      <c r="C1" s="12" t="s">
        <v>39</v>
      </c>
      <c r="D1" s="12" t="s">
        <v>40</v>
      </c>
      <c r="E1" s="12" t="s">
        <v>41</v>
      </c>
      <c r="F1" s="12" t="s">
        <v>42</v>
      </c>
      <c r="G1" s="13" t="s">
        <v>43</v>
      </c>
    </row>
    <row r="2" spans="1:7" x14ac:dyDescent="0.25">
      <c r="A2" s="14" t="s">
        <v>36</v>
      </c>
      <c r="B2" s="15">
        <v>48</v>
      </c>
      <c r="C2" s="16">
        <v>48.1</v>
      </c>
      <c r="D2" s="17">
        <v>48</v>
      </c>
      <c r="E2" s="16">
        <v>47.9</v>
      </c>
      <c r="F2" s="16">
        <v>47.6</v>
      </c>
      <c r="G2" s="11">
        <v>47.4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2020_2025_po vrsti DM</vt:lpstr>
      <vt:lpstr>Po tarifni skupini 2020-2025</vt:lpstr>
      <vt:lpstr>Po tarifi_U</vt:lpstr>
      <vt:lpstr>Po tafiri STD</vt:lpstr>
      <vt:lpstr>2020-2025_Uradniki po naziv</vt:lpstr>
      <vt:lpstr>2020-2025 po spolu</vt:lpstr>
      <vt:lpstr>2020-2025_povrpečna starost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Špela Kunej</dc:creator>
  <cp:lastModifiedBy>Iztok Peroša</cp:lastModifiedBy>
  <dcterms:created xsi:type="dcterms:W3CDTF">2025-02-05T09:28:19Z</dcterms:created>
  <dcterms:modified xsi:type="dcterms:W3CDTF">2026-04-21T05:17:36Z</dcterms:modified>
</cp:coreProperties>
</file>