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T-Z\VerbicT69\Documents\DOKUMENTI-AKTUALNI\SPLET MJU-GOV.SI\POROCILA 2018\ANALIZA MATERIALNIH STROŠKOV-2018\"/>
    </mc:Choice>
  </mc:AlternateContent>
  <xr:revisionPtr revIDLastSave="0" documentId="13_ncr:1_{BE968D02-C214-4E72-A2BE-37D6C4131F95}" xr6:coauthVersionLast="44" xr6:coauthVersionMax="44" xr10:uidLastSave="{00000000-0000-0000-0000-000000000000}"/>
  <bookViews>
    <workbookView xWindow="-120" yWindow="-120" windowWidth="25440" windowHeight="15390" tabRatio="878" firstSheet="15" activeTab="23" xr2:uid="{00000000-000D-0000-FFFF-FFFF00000000}"/>
  </bookViews>
  <sheets>
    <sheet name="I-17,18" sheetId="15" r:id="rId1"/>
    <sheet name="I-17,18 narašč" sheetId="16" r:id="rId2"/>
    <sheet name="I-17,18-velike" sheetId="18" r:id="rId3"/>
    <sheet name="I-17,18-srednje" sheetId="17" r:id="rId4"/>
    <sheet name="I-17,18-male" sheetId="19" r:id="rId5"/>
    <sheet name="I-17,18 UE LJ" sheetId="24" r:id="rId6"/>
    <sheet name="II-preb-vse UE " sheetId="29" r:id="rId7"/>
    <sheet name="II-preb-narašč" sheetId="1" r:id="rId8"/>
    <sheet name="II-preb-velike UE" sheetId="2" r:id="rId9"/>
    <sheet name="II-preb-srednje UE" sheetId="3" r:id="rId10"/>
    <sheet name="II-preb-male UE" sheetId="7" r:id="rId11"/>
    <sheet name="II-preb-UE LJ" sheetId="9" r:id="rId12"/>
    <sheet name="III-UZ-vse UE " sheetId="30" r:id="rId13"/>
    <sheet name="III-UZ-narašč" sheetId="8" r:id="rId14"/>
    <sheet name="III-UZ-velike UE" sheetId="6" r:id="rId15"/>
    <sheet name="III-UZ-srednje UE" sheetId="5" r:id="rId16"/>
    <sheet name="III-UZ-male UE" sheetId="4" r:id="rId17"/>
    <sheet name="III-UZ-UE LJ" sheetId="12" r:id="rId18"/>
    <sheet name="IV-zap-vse UE" sheetId="31" r:id="rId19"/>
    <sheet name="IV-zap-narašč" sheetId="23" r:id="rId20"/>
    <sheet name="IV-zap-velike UE" sheetId="22" r:id="rId21"/>
    <sheet name="IV-zap-srednje UE" sheetId="21" r:id="rId22"/>
    <sheet name="IV-zap-male UE" sheetId="20" r:id="rId23"/>
    <sheet name="IV-zap-UE LJ" sheetId="25" r:id="rId24"/>
    <sheet name="nad povprečjem" sheetId="13" r:id="rId25"/>
    <sheet name="pod povprečjem" sheetId="11" r:id="rId26"/>
    <sheet name="reprezentanca 18" sheetId="14" r:id="rId27"/>
  </sheets>
  <definedNames>
    <definedName name="_xlnm._FilterDatabase" localSheetId="7" hidden="1">'II-preb-narašč'!$A$10:$F$68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2" l="1"/>
  <c r="D14" i="22"/>
  <c r="E14" i="22" l="1"/>
  <c r="F14" i="22" s="1"/>
  <c r="D11" i="19" l="1"/>
  <c r="D12" i="19"/>
  <c r="D13" i="19"/>
  <c r="D14" i="19"/>
  <c r="D15" i="19"/>
  <c r="D16" i="19"/>
  <c r="D17" i="19"/>
  <c r="D18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C11" i="19"/>
  <c r="C12" i="19"/>
  <c r="C13" i="19"/>
  <c r="C14" i="19"/>
  <c r="C15" i="19"/>
  <c r="C16" i="19"/>
  <c r="C17" i="19"/>
  <c r="C18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D11" i="17"/>
  <c r="D12" i="17"/>
  <c r="D13" i="17"/>
  <c r="E13" i="17" s="1"/>
  <c r="D14" i="17"/>
  <c r="E14" i="17" s="1"/>
  <c r="D15" i="17"/>
  <c r="D16" i="17"/>
  <c r="D17" i="17"/>
  <c r="D18" i="17"/>
  <c r="E18" i="17" s="1"/>
  <c r="D19" i="17"/>
  <c r="D20" i="17"/>
  <c r="D21" i="17"/>
  <c r="E21" i="17" s="1"/>
  <c r="D22" i="17"/>
  <c r="E22" i="17" s="1"/>
  <c r="D23" i="17"/>
  <c r="D24" i="17"/>
  <c r="D25" i="17"/>
  <c r="E25" i="17" s="1"/>
  <c r="D27" i="17"/>
  <c r="E27" i="17" s="1"/>
  <c r="D28" i="17"/>
  <c r="D29" i="17"/>
  <c r="D30" i="17"/>
  <c r="E30" i="17" s="1"/>
  <c r="D31" i="17"/>
  <c r="E31" i="17" s="1"/>
  <c r="D32" i="17"/>
  <c r="D33" i="17"/>
  <c r="D34" i="17"/>
  <c r="E34" i="17" s="1"/>
  <c r="D35" i="17"/>
  <c r="E35" i="17" s="1"/>
  <c r="D36" i="17"/>
  <c r="D37" i="17"/>
  <c r="D38" i="17"/>
  <c r="E38" i="17" s="1"/>
  <c r="D39" i="17"/>
  <c r="E39" i="17" s="1"/>
  <c r="D11" i="18"/>
  <c r="D12" i="18"/>
  <c r="D13" i="18"/>
  <c r="D14" i="18"/>
  <c r="E14" i="18" s="1"/>
  <c r="D15" i="18"/>
  <c r="D17" i="18"/>
  <c r="D18" i="18"/>
  <c r="D19" i="18"/>
  <c r="E19" i="18" s="1"/>
  <c r="D20" i="18"/>
  <c r="C11" i="18"/>
  <c r="C12" i="18"/>
  <c r="E12" i="18" s="1"/>
  <c r="C13" i="18"/>
  <c r="E13" i="18" s="1"/>
  <c r="C14" i="18"/>
  <c r="C15" i="18"/>
  <c r="C17" i="18"/>
  <c r="E17" i="18" s="1"/>
  <c r="C18" i="18"/>
  <c r="C19" i="18"/>
  <c r="C20" i="18"/>
  <c r="E33" i="16"/>
  <c r="E27" i="16"/>
  <c r="E20" i="16"/>
  <c r="E47" i="16"/>
  <c r="E9" i="16"/>
  <c r="E57" i="16"/>
  <c r="E39" i="16"/>
  <c r="E32" i="16"/>
  <c r="E59" i="16"/>
  <c r="E49" i="16"/>
  <c r="E63" i="16"/>
  <c r="E17" i="16"/>
  <c r="E34" i="16"/>
  <c r="E55" i="16"/>
  <c r="E14" i="16"/>
  <c r="E24" i="16"/>
  <c r="E21" i="16"/>
  <c r="E10" i="16"/>
  <c r="E66" i="16"/>
  <c r="E28" i="16"/>
  <c r="E25" i="16"/>
  <c r="E62" i="16"/>
  <c r="E56" i="16"/>
  <c r="E50" i="16"/>
  <c r="E26" i="16"/>
  <c r="E30" i="16"/>
  <c r="E43" i="16"/>
  <c r="E54" i="16"/>
  <c r="E12" i="16"/>
  <c r="E31" i="16"/>
  <c r="E44" i="16"/>
  <c r="E42" i="16"/>
  <c r="E19" i="16"/>
  <c r="E45" i="16"/>
  <c r="E64" i="16"/>
  <c r="E35" i="16"/>
  <c r="E51" i="16"/>
  <c r="E67" i="16"/>
  <c r="E11" i="16"/>
  <c r="E16" i="16"/>
  <c r="E65" i="16"/>
  <c r="E53" i="16"/>
  <c r="E29" i="16"/>
  <c r="E36" i="16"/>
  <c r="E58" i="16"/>
  <c r="E61" i="16"/>
  <c r="E38" i="16"/>
  <c r="E60" i="16"/>
  <c r="E48" i="16"/>
  <c r="E46" i="16"/>
  <c r="E18" i="16"/>
  <c r="E22" i="16"/>
  <c r="E13" i="16"/>
  <c r="E40" i="16"/>
  <c r="E37" i="16"/>
  <c r="E41" i="16"/>
  <c r="E15" i="16"/>
  <c r="E23" i="16"/>
  <c r="E10" i="31"/>
  <c r="D67" i="15"/>
  <c r="D67" i="31"/>
  <c r="C67" i="31"/>
  <c r="E11" i="31"/>
  <c r="E12" i="31"/>
  <c r="E13" i="31"/>
  <c r="E14" i="31"/>
  <c r="E59" i="23" s="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1" i="14"/>
  <c r="E52" i="14"/>
  <c r="E53" i="14"/>
  <c r="E54" i="14"/>
  <c r="E55" i="14"/>
  <c r="E56" i="14"/>
  <c r="E57" i="14"/>
  <c r="E58" i="14"/>
  <c r="D50" i="29"/>
  <c r="D22" i="7"/>
  <c r="C22" i="7"/>
  <c r="D22" i="29"/>
  <c r="E22" i="29" s="1"/>
  <c r="F22" i="29" s="1"/>
  <c r="D27" i="7"/>
  <c r="C27" i="7"/>
  <c r="D35" i="29"/>
  <c r="C26" i="7"/>
  <c r="D13" i="29"/>
  <c r="D28" i="7"/>
  <c r="C28" i="7"/>
  <c r="D19" i="29"/>
  <c r="D30" i="7"/>
  <c r="C30" i="7"/>
  <c r="D16" i="29"/>
  <c r="E16" i="29" s="1"/>
  <c r="D29" i="7"/>
  <c r="C29" i="7"/>
  <c r="D44" i="29"/>
  <c r="C31" i="7"/>
  <c r="D37" i="29"/>
  <c r="D32" i="7" s="1"/>
  <c r="C32" i="7"/>
  <c r="E32" i="7" s="1"/>
  <c r="F32" i="7" s="1"/>
  <c r="D29" i="29"/>
  <c r="D24" i="7" s="1"/>
  <c r="C24" i="7"/>
  <c r="D66" i="29"/>
  <c r="C13" i="7"/>
  <c r="D51" i="29"/>
  <c r="C12" i="7"/>
  <c r="D34" i="29"/>
  <c r="D16" i="7" s="1"/>
  <c r="C16" i="7"/>
  <c r="D21" i="29"/>
  <c r="D17" i="7" s="1"/>
  <c r="C17" i="7"/>
  <c r="D25" i="29"/>
  <c r="E25" i="29" s="1"/>
  <c r="F25" i="29" s="1"/>
  <c r="F46" i="1" s="1"/>
  <c r="C19" i="7"/>
  <c r="D61" i="29"/>
  <c r="D20" i="7" s="1"/>
  <c r="C20" i="7"/>
  <c r="E20" i="7" s="1"/>
  <c r="F20" i="7" s="1"/>
  <c r="D47" i="29"/>
  <c r="D18" i="7" s="1"/>
  <c r="C18" i="7"/>
  <c r="D63" i="29"/>
  <c r="D15" i="7" s="1"/>
  <c r="C15" i="7"/>
  <c r="D42" i="29"/>
  <c r="D21" i="7"/>
  <c r="C21" i="7"/>
  <c r="D38" i="29"/>
  <c r="C23" i="7"/>
  <c r="D20" i="29"/>
  <c r="D14" i="7" s="1"/>
  <c r="C14" i="7"/>
  <c r="D18" i="29"/>
  <c r="D25" i="3"/>
  <c r="C25" i="3"/>
  <c r="D10" i="29"/>
  <c r="C21" i="3"/>
  <c r="D52" i="29"/>
  <c r="D22" i="3" s="1"/>
  <c r="C22" i="3"/>
  <c r="D56" i="29"/>
  <c r="D20" i="3" s="1"/>
  <c r="C20" i="3"/>
  <c r="D62" i="29"/>
  <c r="D29" i="3" s="1"/>
  <c r="C29" i="3"/>
  <c r="D54" i="29"/>
  <c r="D32" i="3"/>
  <c r="C32" i="3"/>
  <c r="D43" i="29"/>
  <c r="D26" i="3" s="1"/>
  <c r="C26" i="3"/>
  <c r="E26" i="3" s="1"/>
  <c r="F26" i="3" s="1"/>
  <c r="D60" i="29"/>
  <c r="D33" i="3" s="1"/>
  <c r="C33" i="3"/>
  <c r="D31" i="29"/>
  <c r="D35" i="3"/>
  <c r="C35" i="3"/>
  <c r="D28" i="29"/>
  <c r="D30" i="3"/>
  <c r="C30" i="3"/>
  <c r="D23" i="29"/>
  <c r="D38" i="3" s="1"/>
  <c r="C38" i="3"/>
  <c r="E38" i="3"/>
  <c r="F38" i="3" s="1"/>
  <c r="D53" i="29"/>
  <c r="D34" i="3" s="1"/>
  <c r="C34" i="3"/>
  <c r="D17" i="29"/>
  <c r="D37" i="3"/>
  <c r="C37" i="3"/>
  <c r="D11" i="29"/>
  <c r="C39" i="3"/>
  <c r="D14" i="29"/>
  <c r="D40" i="3" s="1"/>
  <c r="C40" i="3"/>
  <c r="D59" i="29"/>
  <c r="D28" i="3"/>
  <c r="C28" i="3"/>
  <c r="D65" i="29"/>
  <c r="D13" i="3"/>
  <c r="C13" i="3"/>
  <c r="D24" i="29"/>
  <c r="E24" i="29" s="1"/>
  <c r="C14" i="3"/>
  <c r="D55" i="29"/>
  <c r="C15" i="3"/>
  <c r="D64" i="29"/>
  <c r="D18" i="3" s="1"/>
  <c r="C18" i="3"/>
  <c r="D48" i="29"/>
  <c r="D16" i="3" s="1"/>
  <c r="C16" i="3"/>
  <c r="D58" i="29"/>
  <c r="D17" i="3"/>
  <c r="C17" i="3"/>
  <c r="D32" i="29"/>
  <c r="D19" i="3" s="1"/>
  <c r="C19" i="3"/>
  <c r="D49" i="29"/>
  <c r="D31" i="3" s="1"/>
  <c r="C31" i="3"/>
  <c r="D57" i="29"/>
  <c r="D27" i="3"/>
  <c r="C27" i="3"/>
  <c r="D30" i="29"/>
  <c r="D36" i="3"/>
  <c r="C36" i="3"/>
  <c r="D45" i="29"/>
  <c r="D24" i="3" s="1"/>
  <c r="C24" i="3"/>
  <c r="D67" i="29"/>
  <c r="D12" i="3"/>
  <c r="C12" i="3"/>
  <c r="D11" i="30"/>
  <c r="E11" i="30"/>
  <c r="F11" i="30" s="1"/>
  <c r="D12" i="30"/>
  <c r="E12" i="30" s="1"/>
  <c r="F12" i="30" s="1"/>
  <c r="D13" i="30"/>
  <c r="D14" i="30"/>
  <c r="D15" i="30"/>
  <c r="E15" i="30" s="1"/>
  <c r="F15" i="30" s="1"/>
  <c r="D16" i="30"/>
  <c r="E16" i="30"/>
  <c r="F16" i="30" s="1"/>
  <c r="D17" i="30"/>
  <c r="E17" i="30" s="1"/>
  <c r="F17" i="30" s="1"/>
  <c r="D18" i="30"/>
  <c r="E18" i="30" s="1"/>
  <c r="F18" i="30" s="1"/>
  <c r="D19" i="30"/>
  <c r="E19" i="30"/>
  <c r="F19" i="30" s="1"/>
  <c r="D20" i="30"/>
  <c r="E20" i="30" s="1"/>
  <c r="F20" i="30" s="1"/>
  <c r="D21" i="30"/>
  <c r="E21" i="30" s="1"/>
  <c r="F21" i="30" s="1"/>
  <c r="D22" i="30"/>
  <c r="E22" i="30" s="1"/>
  <c r="F22" i="30" s="1"/>
  <c r="D23" i="30"/>
  <c r="E23" i="30"/>
  <c r="F23" i="30" s="1"/>
  <c r="D24" i="30"/>
  <c r="E24" i="30" s="1"/>
  <c r="F24" i="30" s="1"/>
  <c r="D25" i="30"/>
  <c r="E25" i="30" s="1"/>
  <c r="F25" i="30" s="1"/>
  <c r="D26" i="30"/>
  <c r="D20" i="6" s="1"/>
  <c r="E26" i="30"/>
  <c r="F26" i="30" s="1"/>
  <c r="D27" i="30"/>
  <c r="E27" i="30"/>
  <c r="F27" i="30" s="1"/>
  <c r="D28" i="30"/>
  <c r="E28" i="30"/>
  <c r="F28" i="30" s="1"/>
  <c r="D29" i="30"/>
  <c r="D30" i="30"/>
  <c r="D31" i="30"/>
  <c r="E31" i="30"/>
  <c r="F31" i="30" s="1"/>
  <c r="D32" i="30"/>
  <c r="E32" i="30"/>
  <c r="F32" i="30" s="1"/>
  <c r="D33" i="30"/>
  <c r="D34" i="30"/>
  <c r="E34" i="30" s="1"/>
  <c r="F34" i="30" s="1"/>
  <c r="D35" i="30"/>
  <c r="E35" i="30"/>
  <c r="F35" i="30" s="1"/>
  <c r="D36" i="30"/>
  <c r="E36" i="30" s="1"/>
  <c r="F36" i="30" s="1"/>
  <c r="D37" i="30"/>
  <c r="E37" i="30" s="1"/>
  <c r="F37" i="30" s="1"/>
  <c r="D38" i="30"/>
  <c r="E38" i="30"/>
  <c r="F38" i="30" s="1"/>
  <c r="D39" i="30"/>
  <c r="E39" i="30"/>
  <c r="F39" i="30" s="1"/>
  <c r="D40" i="30"/>
  <c r="E40" i="30"/>
  <c r="F40" i="30" s="1"/>
  <c r="D41" i="30"/>
  <c r="E41" i="30" s="1"/>
  <c r="F41" i="30" s="1"/>
  <c r="D42" i="30"/>
  <c r="D29" i="4" s="1"/>
  <c r="D43" i="30"/>
  <c r="E43" i="30"/>
  <c r="F43" i="30" s="1"/>
  <c r="D44" i="30"/>
  <c r="E44" i="30"/>
  <c r="F44" i="30" s="1"/>
  <c r="D45" i="30"/>
  <c r="D46" i="30"/>
  <c r="D47" i="30"/>
  <c r="E47" i="30"/>
  <c r="F47" i="30" s="1"/>
  <c r="D48" i="30"/>
  <c r="E48" i="30"/>
  <c r="F48" i="30" s="1"/>
  <c r="D49" i="30"/>
  <c r="E49" i="30" s="1"/>
  <c r="F49" i="30" s="1"/>
  <c r="D50" i="30"/>
  <c r="E50" i="30"/>
  <c r="F50" i="30" s="1"/>
  <c r="D51" i="30"/>
  <c r="E51" i="30" s="1"/>
  <c r="F51" i="30" s="1"/>
  <c r="D52" i="30"/>
  <c r="E52" i="30"/>
  <c r="F52" i="30" s="1"/>
  <c r="D53" i="30"/>
  <c r="E53" i="30" s="1"/>
  <c r="F53" i="30" s="1"/>
  <c r="D54" i="30"/>
  <c r="E54" i="30"/>
  <c r="F54" i="30" s="1"/>
  <c r="D55" i="30"/>
  <c r="E55" i="30"/>
  <c r="F55" i="30" s="1"/>
  <c r="D56" i="30"/>
  <c r="E56" i="30"/>
  <c r="F56" i="30" s="1"/>
  <c r="D57" i="30"/>
  <c r="E57" i="30" s="1"/>
  <c r="F57" i="30" s="1"/>
  <c r="D58" i="30"/>
  <c r="D35" i="5" s="1"/>
  <c r="D59" i="30"/>
  <c r="E59" i="30"/>
  <c r="F59" i="30" s="1"/>
  <c r="D60" i="30"/>
  <c r="E60" i="30" s="1"/>
  <c r="F60" i="30" s="1"/>
  <c r="D61" i="30"/>
  <c r="E61" i="30" s="1"/>
  <c r="F61" i="30" s="1"/>
  <c r="D62" i="30"/>
  <c r="D63" i="30"/>
  <c r="E63" i="30" s="1"/>
  <c r="F63" i="30" s="1"/>
  <c r="D64" i="30"/>
  <c r="E64" i="30"/>
  <c r="F64" i="30" s="1"/>
  <c r="D65" i="30"/>
  <c r="E65" i="30" s="1"/>
  <c r="F65" i="30" s="1"/>
  <c r="D66" i="30"/>
  <c r="E66" i="30"/>
  <c r="F66" i="30" s="1"/>
  <c r="D67" i="30"/>
  <c r="E67" i="30"/>
  <c r="F67" i="30" s="1"/>
  <c r="D10" i="30"/>
  <c r="C68" i="30"/>
  <c r="E10" i="30"/>
  <c r="F10" i="30" s="1"/>
  <c r="D68" i="29"/>
  <c r="C68" i="29"/>
  <c r="D12" i="29"/>
  <c r="E12" i="29"/>
  <c r="F12" i="29" s="1"/>
  <c r="E13" i="29"/>
  <c r="F13" i="29" s="1"/>
  <c r="F63" i="1" s="1"/>
  <c r="D15" i="29"/>
  <c r="E15" i="29"/>
  <c r="F15" i="29" s="1"/>
  <c r="E17" i="29"/>
  <c r="F17" i="29" s="1"/>
  <c r="F53" i="1" s="1"/>
  <c r="E18" i="29"/>
  <c r="E19" i="29"/>
  <c r="E20" i="29"/>
  <c r="F20" i="29" s="1"/>
  <c r="E21" i="29"/>
  <c r="E23" i="29"/>
  <c r="F23" i="29" s="1"/>
  <c r="F58" i="1"/>
  <c r="D26" i="29"/>
  <c r="E26" i="29" s="1"/>
  <c r="F26" i="29" s="1"/>
  <c r="D27" i="29"/>
  <c r="E27" i="29" s="1"/>
  <c r="F27" i="29" s="1"/>
  <c r="F19" i="1"/>
  <c r="E28" i="29"/>
  <c r="F28" i="29" s="1"/>
  <c r="F42" i="1" s="1"/>
  <c r="E30" i="29"/>
  <c r="F30" i="29" s="1"/>
  <c r="E31" i="29"/>
  <c r="E32" i="29"/>
  <c r="F32" i="29" s="1"/>
  <c r="F20" i="1" s="1"/>
  <c r="D33" i="29"/>
  <c r="E33" i="29"/>
  <c r="E34" i="29"/>
  <c r="F34" i="29" s="1"/>
  <c r="D36" i="29"/>
  <c r="E37" i="29"/>
  <c r="D39" i="29"/>
  <c r="E39" i="29"/>
  <c r="F39" i="29" s="1"/>
  <c r="D40" i="29"/>
  <c r="D15" i="2" s="1"/>
  <c r="D41" i="29"/>
  <c r="E41" i="29"/>
  <c r="F41" i="29" s="1"/>
  <c r="F29" i="1"/>
  <c r="E42" i="29"/>
  <c r="E43" i="29"/>
  <c r="F43" i="29" s="1"/>
  <c r="F37" i="1"/>
  <c r="E45" i="29"/>
  <c r="D46" i="29"/>
  <c r="E46" i="29"/>
  <c r="E47" i="29"/>
  <c r="F47" i="29" s="1"/>
  <c r="E48" i="29"/>
  <c r="F48" i="29" s="1"/>
  <c r="E50" i="29"/>
  <c r="F50" i="29" s="1"/>
  <c r="E54" i="29"/>
  <c r="E56" i="29"/>
  <c r="E57" i="29"/>
  <c r="E58" i="29"/>
  <c r="E59" i="29"/>
  <c r="F59" i="29" s="1"/>
  <c r="E61" i="29"/>
  <c r="F61" i="29" s="1"/>
  <c r="E64" i="29"/>
  <c r="E65" i="29"/>
  <c r="E67" i="29"/>
  <c r="E16" i="25"/>
  <c r="E9" i="31"/>
  <c r="E31" i="23"/>
  <c r="D11" i="23"/>
  <c r="D9" i="23"/>
  <c r="D10" i="23"/>
  <c r="D12" i="23"/>
  <c r="D20" i="23"/>
  <c r="D15" i="23"/>
  <c r="D14" i="23"/>
  <c r="D13" i="23"/>
  <c r="D18" i="23"/>
  <c r="D27" i="23"/>
  <c r="D30" i="23"/>
  <c r="D22" i="23"/>
  <c r="D16" i="23"/>
  <c r="D31" i="23"/>
  <c r="D26" i="23"/>
  <c r="D37" i="23"/>
  <c r="D32" i="23"/>
  <c r="D56" i="23"/>
  <c r="D24" i="23"/>
  <c r="D19" i="23"/>
  <c r="D38" i="23"/>
  <c r="D41" i="23"/>
  <c r="D29" i="23"/>
  <c r="D34" i="23"/>
  <c r="D23" i="23"/>
  <c r="D17" i="23"/>
  <c r="D53" i="23"/>
  <c r="D28" i="23"/>
  <c r="D57" i="23"/>
  <c r="D33" i="23"/>
  <c r="D43" i="23"/>
  <c r="D61" i="23"/>
  <c r="D48" i="23"/>
  <c r="D36" i="23"/>
  <c r="D21" i="23"/>
  <c r="D39" i="23"/>
  <c r="D60" i="23"/>
  <c r="D64" i="23"/>
  <c r="D42" i="23"/>
  <c r="D55" i="23"/>
  <c r="D49" i="23"/>
  <c r="D58" i="23"/>
  <c r="D40" i="23"/>
  <c r="D25" i="23"/>
  <c r="D51" i="23"/>
  <c r="D52" i="23"/>
  <c r="D50" i="23"/>
  <c r="D35" i="23"/>
  <c r="D47" i="23"/>
  <c r="D45" i="23"/>
  <c r="D44" i="23"/>
  <c r="D46" i="23"/>
  <c r="D59" i="23"/>
  <c r="D62" i="23"/>
  <c r="D63" i="23"/>
  <c r="D66" i="23"/>
  <c r="D65" i="23"/>
  <c r="D67" i="14"/>
  <c r="F67" i="14" s="1"/>
  <c r="F9" i="14"/>
  <c r="F16" i="14"/>
  <c r="F24" i="14"/>
  <c r="F36" i="14"/>
  <c r="F40" i="14"/>
  <c r="F48" i="14"/>
  <c r="F56" i="14"/>
  <c r="F60" i="14"/>
  <c r="E64" i="14"/>
  <c r="F12" i="14"/>
  <c r="F15" i="14"/>
  <c r="F20" i="14"/>
  <c r="F31" i="14"/>
  <c r="F32" i="14"/>
  <c r="F44" i="14"/>
  <c r="F47" i="14"/>
  <c r="C21" i="4"/>
  <c r="E9" i="15"/>
  <c r="C67" i="15"/>
  <c r="E67" i="15" s="1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F11" i="14"/>
  <c r="F23" i="14"/>
  <c r="F27" i="14"/>
  <c r="F39" i="14"/>
  <c r="F43" i="14"/>
  <c r="F55" i="14"/>
  <c r="F59" i="14"/>
  <c r="F63" i="14"/>
  <c r="E59" i="14"/>
  <c r="E61" i="14"/>
  <c r="E62" i="14"/>
  <c r="E63" i="14"/>
  <c r="E65" i="14"/>
  <c r="E66" i="14"/>
  <c r="F66" i="14"/>
  <c r="F65" i="14"/>
  <c r="F62" i="14"/>
  <c r="F61" i="14"/>
  <c r="F58" i="14"/>
  <c r="F57" i="14"/>
  <c r="F54" i="14"/>
  <c r="F53" i="14"/>
  <c r="F50" i="14"/>
  <c r="F49" i="14"/>
  <c r="F46" i="14"/>
  <c r="F45" i="14"/>
  <c r="F42" i="14"/>
  <c r="F41" i="14"/>
  <c r="F38" i="14"/>
  <c r="F37" i="14"/>
  <c r="F34" i="14"/>
  <c r="F33" i="14"/>
  <c r="F30" i="14"/>
  <c r="F29" i="14"/>
  <c r="F26" i="14"/>
  <c r="F25" i="14"/>
  <c r="F22" i="14"/>
  <c r="F21" i="14"/>
  <c r="F18" i="14"/>
  <c r="F17" i="14"/>
  <c r="F14" i="14"/>
  <c r="F13" i="14"/>
  <c r="F10" i="14"/>
  <c r="E17" i="25"/>
  <c r="D22" i="20"/>
  <c r="C22" i="20"/>
  <c r="D24" i="20"/>
  <c r="C24" i="20"/>
  <c r="D23" i="20"/>
  <c r="C23" i="20"/>
  <c r="D13" i="20"/>
  <c r="C13" i="20"/>
  <c r="C19" i="20"/>
  <c r="C16" i="20"/>
  <c r="D25" i="20"/>
  <c r="C25" i="20"/>
  <c r="D14" i="20"/>
  <c r="C14" i="20"/>
  <c r="D29" i="20"/>
  <c r="C29" i="20"/>
  <c r="D27" i="20"/>
  <c r="C27" i="20"/>
  <c r="D28" i="20"/>
  <c r="C28" i="20"/>
  <c r="E28" i="20" s="1"/>
  <c r="F28" i="20" s="1"/>
  <c r="D18" i="20"/>
  <c r="C18" i="20"/>
  <c r="D31" i="20"/>
  <c r="C31" i="20"/>
  <c r="C26" i="20"/>
  <c r="D20" i="20"/>
  <c r="C20" i="20"/>
  <c r="D12" i="20"/>
  <c r="C12" i="20"/>
  <c r="D17" i="20"/>
  <c r="C17" i="20"/>
  <c r="C15" i="20"/>
  <c r="D11" i="20"/>
  <c r="C11" i="20"/>
  <c r="C30" i="20"/>
  <c r="D33" i="21"/>
  <c r="C33" i="21"/>
  <c r="E33" i="21" s="1"/>
  <c r="F33" i="21" s="1"/>
  <c r="D30" i="21"/>
  <c r="C30" i="21"/>
  <c r="E30" i="21" s="1"/>
  <c r="F30" i="21" s="1"/>
  <c r="D19" i="21"/>
  <c r="C19" i="21"/>
  <c r="C39" i="21"/>
  <c r="D38" i="21"/>
  <c r="C38" i="21"/>
  <c r="D31" i="21"/>
  <c r="E31" i="21" s="1"/>
  <c r="F31" i="21" s="1"/>
  <c r="C31" i="21"/>
  <c r="C26" i="21"/>
  <c r="C36" i="21"/>
  <c r="D11" i="21"/>
  <c r="E11" i="21" s="1"/>
  <c r="F11" i="21" s="1"/>
  <c r="C11" i="21"/>
  <c r="D18" i="21"/>
  <c r="C18" i="21"/>
  <c r="E19" i="23"/>
  <c r="D16" i="21"/>
  <c r="C16" i="21"/>
  <c r="E16" i="21" s="1"/>
  <c r="F16" i="21" s="1"/>
  <c r="D13" i="21"/>
  <c r="C13" i="21"/>
  <c r="E13" i="21" s="1"/>
  <c r="F13" i="21" s="1"/>
  <c r="D24" i="21"/>
  <c r="C24" i="21"/>
  <c r="E24" i="21" s="1"/>
  <c r="F24" i="21" s="1"/>
  <c r="D25" i="21"/>
  <c r="C25" i="21"/>
  <c r="D14" i="21"/>
  <c r="C14" i="21"/>
  <c r="E14" i="21" s="1"/>
  <c r="F14" i="21" s="1"/>
  <c r="D22" i="21"/>
  <c r="C22" i="21"/>
  <c r="E22" i="21" s="1"/>
  <c r="F22" i="21" s="1"/>
  <c r="D29" i="21"/>
  <c r="C29" i="21"/>
  <c r="E29" i="21" s="1"/>
  <c r="F29" i="21" s="1"/>
  <c r="D23" i="21"/>
  <c r="C23" i="21"/>
  <c r="C32" i="21"/>
  <c r="C34" i="21"/>
  <c r="D37" i="21"/>
  <c r="C37" i="21"/>
  <c r="E37" i="21" s="1"/>
  <c r="F37" i="21" s="1"/>
  <c r="D20" i="21"/>
  <c r="C20" i="21"/>
  <c r="E20" i="21" s="1"/>
  <c r="F20" i="21" s="1"/>
  <c r="D12" i="21"/>
  <c r="C12" i="21"/>
  <c r="E12" i="21" s="1"/>
  <c r="F12" i="21" s="1"/>
  <c r="D35" i="21"/>
  <c r="C35" i="21"/>
  <c r="D28" i="21"/>
  <c r="C28" i="21"/>
  <c r="E28" i="21" s="1"/>
  <c r="F28" i="21" s="1"/>
  <c r="D15" i="21"/>
  <c r="C15" i="21"/>
  <c r="D17" i="21"/>
  <c r="C17" i="21"/>
  <c r="E17" i="21" s="1"/>
  <c r="F17" i="21" s="1"/>
  <c r="D21" i="21"/>
  <c r="C21" i="21"/>
  <c r="D17" i="22"/>
  <c r="C17" i="22"/>
  <c r="E17" i="22" s="1"/>
  <c r="F17" i="22" s="1"/>
  <c r="C18" i="22"/>
  <c r="D15" i="22"/>
  <c r="C15" i="22"/>
  <c r="C11" i="22"/>
  <c r="C12" i="22"/>
  <c r="D13" i="22"/>
  <c r="C13" i="22"/>
  <c r="D19" i="22"/>
  <c r="C19" i="22"/>
  <c r="D20" i="22"/>
  <c r="C20" i="22"/>
  <c r="E65" i="23"/>
  <c r="E38" i="23"/>
  <c r="E24" i="23"/>
  <c r="E47" i="23"/>
  <c r="E45" i="23"/>
  <c r="E44" i="23"/>
  <c r="E32" i="23"/>
  <c r="E42" i="23"/>
  <c r="E17" i="23"/>
  <c r="E35" i="23"/>
  <c r="C50" i="23"/>
  <c r="C65" i="23"/>
  <c r="C60" i="23"/>
  <c r="C46" i="23"/>
  <c r="C59" i="23"/>
  <c r="C35" i="23"/>
  <c r="C27" i="23"/>
  <c r="C66" i="23"/>
  <c r="C39" i="23"/>
  <c r="C38" i="23"/>
  <c r="C12" i="23"/>
  <c r="C28" i="23"/>
  <c r="C61" i="23"/>
  <c r="C48" i="23"/>
  <c r="C23" i="23"/>
  <c r="C62" i="23"/>
  <c r="C51" i="23"/>
  <c r="C37" i="23"/>
  <c r="C40" i="23"/>
  <c r="C55" i="23"/>
  <c r="C10" i="23"/>
  <c r="C24" i="23"/>
  <c r="C67" i="23"/>
  <c r="C16" i="23"/>
  <c r="C58" i="23"/>
  <c r="C47" i="23"/>
  <c r="C45" i="23"/>
  <c r="C56" i="23"/>
  <c r="C21" i="23"/>
  <c r="C22" i="23"/>
  <c r="C44" i="23"/>
  <c r="C26" i="23"/>
  <c r="C19" i="23"/>
  <c r="C63" i="23"/>
  <c r="C14" i="23"/>
  <c r="C64" i="23"/>
  <c r="C41" i="23"/>
  <c r="C34" i="23"/>
  <c r="C36" i="23"/>
  <c r="C29" i="23"/>
  <c r="C11" i="23"/>
  <c r="C15" i="23"/>
  <c r="C32" i="23"/>
  <c r="C43" i="23"/>
  <c r="C33" i="23"/>
  <c r="C49" i="23"/>
  <c r="C52" i="23"/>
  <c r="C57" i="23"/>
  <c r="C30" i="23"/>
  <c r="C13" i="23"/>
  <c r="C25" i="23"/>
  <c r="C53" i="23"/>
  <c r="C18" i="23"/>
  <c r="C42" i="23"/>
  <c r="C17" i="23"/>
  <c r="C9" i="23"/>
  <c r="C20" i="23"/>
  <c r="C31" i="23"/>
  <c r="C33" i="4"/>
  <c r="D27" i="4"/>
  <c r="C27" i="4"/>
  <c r="C20" i="4"/>
  <c r="D14" i="4"/>
  <c r="C14" i="4"/>
  <c r="C31" i="4"/>
  <c r="C24" i="4"/>
  <c r="C15" i="4"/>
  <c r="C17" i="4"/>
  <c r="C22" i="4"/>
  <c r="D18" i="4"/>
  <c r="C18" i="4"/>
  <c r="D19" i="4"/>
  <c r="C19" i="4"/>
  <c r="C29" i="4"/>
  <c r="C32" i="4"/>
  <c r="D25" i="4"/>
  <c r="C25" i="4"/>
  <c r="C13" i="4"/>
  <c r="C30" i="4"/>
  <c r="C28" i="4"/>
  <c r="D16" i="4"/>
  <c r="E16" i="4" s="1"/>
  <c r="F16" i="4" s="1"/>
  <c r="C16" i="4"/>
  <c r="C26" i="4"/>
  <c r="C40" i="5"/>
  <c r="C36" i="5"/>
  <c r="C37" i="5"/>
  <c r="D31" i="5"/>
  <c r="C31" i="5"/>
  <c r="E31" i="5" s="1"/>
  <c r="F31" i="5" s="1"/>
  <c r="C41" i="5"/>
  <c r="C17" i="5"/>
  <c r="C27" i="5"/>
  <c r="C34" i="5"/>
  <c r="C38" i="5"/>
  <c r="D13" i="5"/>
  <c r="C13" i="5"/>
  <c r="E13" i="5" s="1"/>
  <c r="F13" i="5" s="1"/>
  <c r="C29" i="5"/>
  <c r="C26" i="5"/>
  <c r="C19" i="5"/>
  <c r="D39" i="5"/>
  <c r="C39" i="5"/>
  <c r="C23" i="5"/>
  <c r="C33" i="5"/>
  <c r="D32" i="5"/>
  <c r="C32" i="5"/>
  <c r="C18" i="5"/>
  <c r="C21" i="5"/>
  <c r="D16" i="5"/>
  <c r="C16" i="5"/>
  <c r="C35" i="5"/>
  <c r="D22" i="5"/>
  <c r="C22" i="5"/>
  <c r="C24" i="5"/>
  <c r="C25" i="5"/>
  <c r="D20" i="5"/>
  <c r="C20" i="5"/>
  <c r="E20" i="5" s="1"/>
  <c r="F20" i="5" s="1"/>
  <c r="C15" i="5"/>
  <c r="D14" i="5"/>
  <c r="C14" i="5"/>
  <c r="D30" i="5"/>
  <c r="C30" i="5"/>
  <c r="C13" i="6"/>
  <c r="C20" i="6"/>
  <c r="D15" i="6"/>
  <c r="C15" i="6"/>
  <c r="C14" i="6"/>
  <c r="D19" i="6"/>
  <c r="C19" i="6"/>
  <c r="C18" i="6"/>
  <c r="D16" i="6"/>
  <c r="C16" i="6"/>
  <c r="E16" i="6" s="1"/>
  <c r="F16" i="6" s="1"/>
  <c r="C21" i="6"/>
  <c r="D22" i="6"/>
  <c r="C22" i="6"/>
  <c r="D61" i="8"/>
  <c r="C61" i="8"/>
  <c r="D59" i="8"/>
  <c r="E59" i="8" s="1"/>
  <c r="F59" i="8" s="1"/>
  <c r="C59" i="8"/>
  <c r="D55" i="8"/>
  <c r="C55" i="8"/>
  <c r="D53" i="8"/>
  <c r="E53" i="8" s="1"/>
  <c r="F53" i="8" s="1"/>
  <c r="C53" i="8"/>
  <c r="D10" i="8"/>
  <c r="C10" i="8"/>
  <c r="E10" i="8" s="1"/>
  <c r="F10" i="8" s="1"/>
  <c r="D68" i="8"/>
  <c r="E68" i="8" s="1"/>
  <c r="F68" i="8" s="1"/>
  <c r="C68" i="8"/>
  <c r="D54" i="8"/>
  <c r="C54" i="8"/>
  <c r="D40" i="8"/>
  <c r="E40" i="8" s="1"/>
  <c r="F40" i="8" s="1"/>
  <c r="C40" i="8"/>
  <c r="D56" i="8"/>
  <c r="C56" i="8"/>
  <c r="D41" i="8"/>
  <c r="E41" i="8" s="1"/>
  <c r="F41" i="8" s="1"/>
  <c r="C41" i="8"/>
  <c r="D18" i="8"/>
  <c r="C18" i="8"/>
  <c r="D66" i="8"/>
  <c r="E66" i="8" s="1"/>
  <c r="F66" i="8" s="1"/>
  <c r="C66" i="8"/>
  <c r="D63" i="8"/>
  <c r="C63" i="8"/>
  <c r="D16" i="8"/>
  <c r="E16" i="8" s="1"/>
  <c r="F16" i="8" s="1"/>
  <c r="C16" i="8"/>
  <c r="D48" i="8"/>
  <c r="C48" i="8"/>
  <c r="D50" i="8"/>
  <c r="E50" i="8" s="1"/>
  <c r="F50" i="8" s="1"/>
  <c r="C50" i="8"/>
  <c r="D26" i="8"/>
  <c r="C26" i="8"/>
  <c r="D31" i="8"/>
  <c r="E31" i="8" s="1"/>
  <c r="F31" i="8" s="1"/>
  <c r="C31" i="8"/>
  <c r="D20" i="8"/>
  <c r="C20" i="8"/>
  <c r="D51" i="8"/>
  <c r="E51" i="8" s="1"/>
  <c r="F51" i="8" s="1"/>
  <c r="C51" i="8"/>
  <c r="D57" i="8"/>
  <c r="C57" i="8"/>
  <c r="D11" i="8"/>
  <c r="E11" i="8" s="1"/>
  <c r="F11" i="8" s="1"/>
  <c r="C11" i="8"/>
  <c r="D46" i="8"/>
  <c r="C46" i="8"/>
  <c r="D32" i="8"/>
  <c r="E32" i="8" s="1"/>
  <c r="F32" i="8" s="1"/>
  <c r="C32" i="8"/>
  <c r="D47" i="8"/>
  <c r="C47" i="8"/>
  <c r="D21" i="8"/>
  <c r="E21" i="8" s="1"/>
  <c r="F21" i="8" s="1"/>
  <c r="C21" i="8"/>
  <c r="D35" i="8"/>
  <c r="C35" i="8"/>
  <c r="D38" i="8"/>
  <c r="E38" i="8" s="1"/>
  <c r="F38" i="8" s="1"/>
  <c r="C38" i="8"/>
  <c r="D43" i="8"/>
  <c r="C43" i="8"/>
  <c r="D37" i="8"/>
  <c r="E37" i="8" s="1"/>
  <c r="F37" i="8" s="1"/>
  <c r="C37" i="8"/>
  <c r="D33" i="8"/>
  <c r="C33" i="8"/>
  <c r="D64" i="8"/>
  <c r="E64" i="8" s="1"/>
  <c r="F64" i="8" s="1"/>
  <c r="C64" i="8"/>
  <c r="D34" i="8"/>
  <c r="C34" i="8"/>
  <c r="D67" i="8"/>
  <c r="E67" i="8" s="1"/>
  <c r="F67" i="8" s="1"/>
  <c r="C67" i="8"/>
  <c r="D30" i="8"/>
  <c r="C30" i="8"/>
  <c r="D58" i="8"/>
  <c r="E58" i="8" s="1"/>
  <c r="F58" i="8" s="1"/>
  <c r="C58" i="8"/>
  <c r="D42" i="8"/>
  <c r="C42" i="8"/>
  <c r="D19" i="8"/>
  <c r="E19" i="8" s="1"/>
  <c r="F19" i="8" s="1"/>
  <c r="C19" i="8"/>
  <c r="D60" i="8"/>
  <c r="C60" i="8"/>
  <c r="D49" i="8"/>
  <c r="E49" i="8" s="1"/>
  <c r="F49" i="8" s="1"/>
  <c r="C49" i="8"/>
  <c r="D14" i="8"/>
  <c r="C14" i="8"/>
  <c r="D27" i="8"/>
  <c r="E27" i="8" s="1"/>
  <c r="F27" i="8" s="1"/>
  <c r="C27" i="8"/>
  <c r="D45" i="8"/>
  <c r="C45" i="8"/>
  <c r="D44" i="8"/>
  <c r="E44" i="8" s="1"/>
  <c r="F44" i="8" s="1"/>
  <c r="C44" i="8"/>
  <c r="D17" i="8"/>
  <c r="C17" i="8"/>
  <c r="D24" i="8"/>
  <c r="E24" i="8" s="1"/>
  <c r="F24" i="8" s="1"/>
  <c r="C24" i="8"/>
  <c r="D15" i="8"/>
  <c r="C15" i="8"/>
  <c r="D52" i="8"/>
  <c r="E52" i="8" s="1"/>
  <c r="F52" i="8" s="1"/>
  <c r="C52" i="8"/>
  <c r="D25" i="8"/>
  <c r="C25" i="8"/>
  <c r="D28" i="8"/>
  <c r="E28" i="8" s="1"/>
  <c r="F28" i="8" s="1"/>
  <c r="C28" i="8"/>
  <c r="D65" i="8"/>
  <c r="C65" i="8"/>
  <c r="D29" i="8"/>
  <c r="E29" i="8" s="1"/>
  <c r="F29" i="8" s="1"/>
  <c r="C29" i="8"/>
  <c r="D62" i="8"/>
  <c r="C62" i="8"/>
  <c r="D22" i="8"/>
  <c r="E22" i="8" s="1"/>
  <c r="F22" i="8" s="1"/>
  <c r="C22" i="8"/>
  <c r="D13" i="8"/>
  <c r="C13" i="8"/>
  <c r="D23" i="8"/>
  <c r="E23" i="8" s="1"/>
  <c r="F23" i="8" s="1"/>
  <c r="C23" i="8"/>
  <c r="D12" i="8"/>
  <c r="C12" i="8"/>
  <c r="D36" i="8"/>
  <c r="E36" i="8" s="1"/>
  <c r="F36" i="8" s="1"/>
  <c r="C36" i="8"/>
  <c r="E17" i="9"/>
  <c r="C12" i="2"/>
  <c r="D20" i="2"/>
  <c r="E20" i="2" s="1"/>
  <c r="F20" i="2" s="1"/>
  <c r="C20" i="2"/>
  <c r="C14" i="2"/>
  <c r="C13" i="2"/>
  <c r="D16" i="2"/>
  <c r="E16" i="2" s="1"/>
  <c r="F16" i="2" s="1"/>
  <c r="C16" i="2"/>
  <c r="C15" i="2"/>
  <c r="D18" i="2"/>
  <c r="C18" i="2"/>
  <c r="D19" i="2"/>
  <c r="C19" i="2"/>
  <c r="E19" i="2" s="1"/>
  <c r="F19" i="2" s="1"/>
  <c r="D21" i="2"/>
  <c r="C21" i="2"/>
  <c r="F24" i="1"/>
  <c r="E24" i="1"/>
  <c r="E37" i="1"/>
  <c r="C59" i="1"/>
  <c r="C61" i="1"/>
  <c r="C63" i="1"/>
  <c r="C64" i="1"/>
  <c r="C13" i="1"/>
  <c r="C65" i="1"/>
  <c r="C53" i="1"/>
  <c r="C34" i="1"/>
  <c r="C66" i="1"/>
  <c r="C25" i="1"/>
  <c r="C36" i="1"/>
  <c r="C62" i="1"/>
  <c r="C58" i="1"/>
  <c r="C12" i="1"/>
  <c r="C46" i="1"/>
  <c r="C51" i="1"/>
  <c r="C19" i="1"/>
  <c r="C42" i="1"/>
  <c r="C57" i="1"/>
  <c r="C52" i="1"/>
  <c r="C50" i="1"/>
  <c r="C20" i="1"/>
  <c r="C32" i="1"/>
  <c r="C30" i="1"/>
  <c r="C60" i="1"/>
  <c r="C14" i="1"/>
  <c r="C68" i="1"/>
  <c r="C56" i="1"/>
  <c r="C24" i="1"/>
  <c r="C21" i="1"/>
  <c r="C29" i="1"/>
  <c r="C54" i="1"/>
  <c r="C37" i="1"/>
  <c r="C67" i="1"/>
  <c r="C33" i="1"/>
  <c r="C40" i="1"/>
  <c r="C45" i="1"/>
  <c r="C16" i="1"/>
  <c r="C43" i="1"/>
  <c r="C55" i="1"/>
  <c r="C22" i="1"/>
  <c r="C31" i="1"/>
  <c r="C49" i="1"/>
  <c r="C44" i="1"/>
  <c r="C15" i="1"/>
  <c r="C26" i="1"/>
  <c r="C38" i="1"/>
  <c r="C17" i="1"/>
  <c r="C39" i="1"/>
  <c r="C47" i="1"/>
  <c r="C48" i="1"/>
  <c r="C41" i="1"/>
  <c r="C28" i="1"/>
  <c r="C18" i="1"/>
  <c r="C11" i="1"/>
  <c r="C23" i="1"/>
  <c r="C10" i="1"/>
  <c r="C27" i="1"/>
  <c r="E15" i="24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D11" i="25"/>
  <c r="D14" i="25" s="1"/>
  <c r="C11" i="25"/>
  <c r="D67" i="23"/>
  <c r="C13" i="12"/>
  <c r="C15" i="12"/>
  <c r="E18" i="9"/>
  <c r="C13" i="9"/>
  <c r="C15" i="9" s="1"/>
  <c r="D10" i="1"/>
  <c r="D23" i="1"/>
  <c r="D11" i="1"/>
  <c r="D18" i="1"/>
  <c r="D28" i="1"/>
  <c r="D41" i="1"/>
  <c r="D48" i="1"/>
  <c r="D47" i="1"/>
  <c r="D39" i="1"/>
  <c r="D17" i="1"/>
  <c r="D38" i="1"/>
  <c r="D26" i="1"/>
  <c r="D15" i="1"/>
  <c r="D44" i="1"/>
  <c r="D49" i="1"/>
  <c r="D31" i="1"/>
  <c r="D22" i="1"/>
  <c r="D55" i="1"/>
  <c r="D43" i="1"/>
  <c r="D16" i="1"/>
  <c r="D45" i="1"/>
  <c r="D40" i="1"/>
  <c r="D33" i="1"/>
  <c r="D67" i="1"/>
  <c r="D37" i="1"/>
  <c r="D54" i="1"/>
  <c r="D29" i="1"/>
  <c r="D21" i="1"/>
  <c r="D24" i="1"/>
  <c r="D56" i="1"/>
  <c r="D68" i="1"/>
  <c r="D14" i="1"/>
  <c r="D60" i="1"/>
  <c r="D30" i="1"/>
  <c r="D32" i="1"/>
  <c r="D20" i="1"/>
  <c r="D50" i="1"/>
  <c r="D52" i="1"/>
  <c r="D57" i="1"/>
  <c r="D42" i="1"/>
  <c r="D19" i="1"/>
  <c r="D51" i="1"/>
  <c r="D46" i="1"/>
  <c r="D12" i="1"/>
  <c r="D58" i="1"/>
  <c r="D62" i="1"/>
  <c r="D36" i="1"/>
  <c r="D25" i="1"/>
  <c r="D66" i="1"/>
  <c r="D34" i="1"/>
  <c r="D53" i="1"/>
  <c r="D65" i="1"/>
  <c r="D13" i="1"/>
  <c r="D64" i="1"/>
  <c r="D63" i="1"/>
  <c r="D61" i="1"/>
  <c r="D59" i="1"/>
  <c r="D27" i="1"/>
  <c r="E25" i="19"/>
  <c r="E36" i="17"/>
  <c r="D11" i="24"/>
  <c r="D13" i="24" s="1"/>
  <c r="C11" i="24"/>
  <c r="C13" i="24" s="1"/>
  <c r="E28" i="19"/>
  <c r="E24" i="19"/>
  <c r="E20" i="19"/>
  <c r="E21" i="19"/>
  <c r="E12" i="19"/>
  <c r="E15" i="19"/>
  <c r="E11" i="19"/>
  <c r="E12" i="17"/>
  <c r="E15" i="17"/>
  <c r="E11" i="17"/>
  <c r="E32" i="17"/>
  <c r="E17" i="17"/>
  <c r="E20" i="18"/>
  <c r="E17" i="12"/>
  <c r="E16" i="12"/>
  <c r="E66" i="1"/>
  <c r="E15" i="23"/>
  <c r="E63" i="23"/>
  <c r="D19" i="20"/>
  <c r="D32" i="21"/>
  <c r="E49" i="23"/>
  <c r="D26" i="21"/>
  <c r="F64" i="14"/>
  <c r="F30" i="1"/>
  <c r="D26" i="4"/>
  <c r="E26" i="4" s="1"/>
  <c r="F26" i="4" s="1"/>
  <c r="E36" i="1"/>
  <c r="D21" i="5"/>
  <c r="D23" i="5"/>
  <c r="E34" i="23"/>
  <c r="D11" i="22"/>
  <c r="D30" i="20"/>
  <c r="E60" i="23"/>
  <c r="D26" i="20"/>
  <c r="D16" i="20"/>
  <c r="E23" i="23"/>
  <c r="D34" i="21"/>
  <c r="D36" i="21"/>
  <c r="D12" i="22"/>
  <c r="E12" i="22" s="1"/>
  <c r="F12" i="22" s="1"/>
  <c r="E22" i="23"/>
  <c r="D15" i="20"/>
  <c r="E14" i="23"/>
  <c r="D18" i="22"/>
  <c r="D39" i="21"/>
  <c r="E50" i="1"/>
  <c r="E58" i="1"/>
  <c r="E37" i="23"/>
  <c r="E54" i="1"/>
  <c r="E30" i="1"/>
  <c r="E33" i="17"/>
  <c r="E24" i="17"/>
  <c r="E28" i="17"/>
  <c r="E16" i="24"/>
  <c r="E16" i="19"/>
  <c r="E16" i="9"/>
  <c r="E18" i="12"/>
  <c r="E60" i="14"/>
  <c r="F52" i="14"/>
  <c r="F51" i="14"/>
  <c r="F35" i="14"/>
  <c r="F19" i="14"/>
  <c r="F28" i="14"/>
  <c r="E15" i="25"/>
  <c r="E29" i="19"/>
  <c r="E11" i="24"/>
  <c r="E19" i="1"/>
  <c r="E53" i="1"/>
  <c r="D13" i="9"/>
  <c r="E63" i="1"/>
  <c r="E26" i="1"/>
  <c r="E34" i="1"/>
  <c r="D12" i="2"/>
  <c r="E12" i="2" s="1"/>
  <c r="F12" i="2" s="1"/>
  <c r="D15" i="5"/>
  <c r="E15" i="5" s="1"/>
  <c r="F15" i="5" s="1"/>
  <c r="E65" i="1"/>
  <c r="D38" i="5"/>
  <c r="E38" i="5" s="1"/>
  <c r="F38" i="5" s="1"/>
  <c r="D20" i="4"/>
  <c r="E20" i="4" s="1"/>
  <c r="F20" i="4" s="1"/>
  <c r="D18" i="6"/>
  <c r="D18" i="5"/>
  <c r="E18" i="5" s="1"/>
  <c r="F18" i="5" s="1"/>
  <c r="D19" i="5"/>
  <c r="D29" i="5"/>
  <c r="D27" i="5"/>
  <c r="D41" i="5"/>
  <c r="E41" i="5" s="1"/>
  <c r="F41" i="5" s="1"/>
  <c r="D40" i="5"/>
  <c r="D32" i="4"/>
  <c r="E32" i="4" s="1"/>
  <c r="F32" i="4" s="1"/>
  <c r="D22" i="4"/>
  <c r="E22" i="4"/>
  <c r="F22" i="4" s="1"/>
  <c r="D33" i="4"/>
  <c r="D21" i="4"/>
  <c r="F13" i="1"/>
  <c r="E13" i="1"/>
  <c r="E29" i="17"/>
  <c r="E37" i="17"/>
  <c r="E23" i="17"/>
  <c r="E20" i="17"/>
  <c r="E19" i="17"/>
  <c r="E16" i="17"/>
  <c r="E15" i="18"/>
  <c r="E11" i="18"/>
  <c r="E14" i="24"/>
  <c r="E29" i="1"/>
  <c r="E18" i="4"/>
  <c r="F18" i="4" s="1"/>
  <c r="E23" i="5"/>
  <c r="F23" i="5" s="1"/>
  <c r="E14" i="5"/>
  <c r="F14" i="5" s="1"/>
  <c r="E18" i="20"/>
  <c r="F18" i="20" s="1"/>
  <c r="E16" i="20"/>
  <c r="F16" i="20" s="1"/>
  <c r="E40" i="23"/>
  <c r="E16" i="5" l="1"/>
  <c r="F16" i="5" s="1"/>
  <c r="E32" i="5"/>
  <c r="F32" i="5" s="1"/>
  <c r="E39" i="5"/>
  <c r="F39" i="5" s="1"/>
  <c r="E27" i="5"/>
  <c r="F27" i="5" s="1"/>
  <c r="E40" i="5"/>
  <c r="F40" i="5" s="1"/>
  <c r="F65" i="29"/>
  <c r="F11" i="1" s="1"/>
  <c r="E62" i="29"/>
  <c r="E17" i="1"/>
  <c r="F58" i="29"/>
  <c r="E53" i="29"/>
  <c r="F50" i="1"/>
  <c r="F31" i="29"/>
  <c r="F19" i="29"/>
  <c r="F66" i="1" s="1"/>
  <c r="E18" i="7"/>
  <c r="F18" i="7" s="1"/>
  <c r="F67" i="29"/>
  <c r="F10" i="1" s="1"/>
  <c r="F45" i="29"/>
  <c r="F33" i="1" s="1"/>
  <c r="D28" i="4"/>
  <c r="E33" i="1"/>
  <c r="E46" i="1"/>
  <c r="E30" i="5"/>
  <c r="F30" i="5" s="1"/>
  <c r="E10" i="1"/>
  <c r="D14" i="6"/>
  <c r="D37" i="5"/>
  <c r="E37" i="5" s="1"/>
  <c r="F37" i="5" s="1"/>
  <c r="E20" i="1"/>
  <c r="E42" i="1"/>
  <c r="D17" i="4"/>
  <c r="D31" i="4"/>
  <c r="E18" i="1"/>
  <c r="F64" i="29"/>
  <c r="F18" i="1" s="1"/>
  <c r="F57" i="29"/>
  <c r="F38" i="1" s="1"/>
  <c r="F40" i="1"/>
  <c r="F46" i="29"/>
  <c r="E32" i="1"/>
  <c r="F33" i="29"/>
  <c r="F34" i="1"/>
  <c r="F18" i="29"/>
  <c r="E34" i="3"/>
  <c r="F34" i="3" s="1"/>
  <c r="E33" i="3"/>
  <c r="F33" i="3" s="1"/>
  <c r="F44" i="1"/>
  <c r="F54" i="29"/>
  <c r="F24" i="29"/>
  <c r="F12" i="1" s="1"/>
  <c r="E21" i="2"/>
  <c r="F21" i="2" s="1"/>
  <c r="D13" i="4"/>
  <c r="E13" i="4" s="1"/>
  <c r="F13" i="4" s="1"/>
  <c r="E29" i="5"/>
  <c r="F29" i="5" s="1"/>
  <c r="D33" i="5"/>
  <c r="D13" i="6"/>
  <c r="E13" i="6" s="1"/>
  <c r="F13" i="6" s="1"/>
  <c r="D24" i="5"/>
  <c r="E24" i="5" s="1"/>
  <c r="F24" i="5" s="1"/>
  <c r="D17" i="5"/>
  <c r="E17" i="5" s="1"/>
  <c r="F17" i="5" s="1"/>
  <c r="E63" i="29"/>
  <c r="F63" i="29" s="1"/>
  <c r="E60" i="29"/>
  <c r="F56" i="29"/>
  <c r="F26" i="1" s="1"/>
  <c r="E49" i="29"/>
  <c r="F54" i="1"/>
  <c r="F42" i="29"/>
  <c r="E40" i="29"/>
  <c r="F40" i="29" s="1"/>
  <c r="F37" i="29"/>
  <c r="F68" i="1" s="1"/>
  <c r="E29" i="29"/>
  <c r="F21" i="29"/>
  <c r="F36" i="1" s="1"/>
  <c r="E14" i="29"/>
  <c r="F14" i="29" s="1"/>
  <c r="E58" i="30"/>
  <c r="F58" i="30" s="1"/>
  <c r="D14" i="3"/>
  <c r="D19" i="7"/>
  <c r="F65" i="1"/>
  <c r="F16" i="29"/>
  <c r="E19" i="22"/>
  <c r="F19" i="22" s="1"/>
  <c r="E17" i="20"/>
  <c r="F17" i="20" s="1"/>
  <c r="E20" i="20"/>
  <c r="F20" i="20" s="1"/>
  <c r="E12" i="20"/>
  <c r="F12" i="20" s="1"/>
  <c r="E19" i="20"/>
  <c r="F19" i="20" s="1"/>
  <c r="E26" i="20"/>
  <c r="F26" i="20" s="1"/>
  <c r="E13" i="20"/>
  <c r="F13" i="20" s="1"/>
  <c r="E30" i="20"/>
  <c r="F30" i="20" s="1"/>
  <c r="E27" i="20"/>
  <c r="F27" i="20" s="1"/>
  <c r="E14" i="20"/>
  <c r="F14" i="20" s="1"/>
  <c r="E23" i="20"/>
  <c r="F23" i="20" s="1"/>
  <c r="E22" i="20"/>
  <c r="F22" i="20" s="1"/>
  <c r="E18" i="23"/>
  <c r="E30" i="23"/>
  <c r="E33" i="23"/>
  <c r="E21" i="23"/>
  <c r="E10" i="23"/>
  <c r="E51" i="23"/>
  <c r="E61" i="23"/>
  <c r="E39" i="23"/>
  <c r="E58" i="23"/>
  <c r="E53" i="23"/>
  <c r="E43" i="23"/>
  <c r="E64" i="23"/>
  <c r="E56" i="23"/>
  <c r="E55" i="23"/>
  <c r="F13" i="31"/>
  <c r="E41" i="23"/>
  <c r="E20" i="23"/>
  <c r="E25" i="23"/>
  <c r="E52" i="23"/>
  <c r="E36" i="23"/>
  <c r="E67" i="23"/>
  <c r="F32" i="31"/>
  <c r="E12" i="23"/>
  <c r="E27" i="23"/>
  <c r="E11" i="23"/>
  <c r="E9" i="23"/>
  <c r="E57" i="23"/>
  <c r="F57" i="31"/>
  <c r="E29" i="23"/>
  <c r="E26" i="23"/>
  <c r="E16" i="23"/>
  <c r="E62" i="23"/>
  <c r="E66" i="23"/>
  <c r="E11" i="25"/>
  <c r="C14" i="25"/>
  <c r="E14" i="25" s="1"/>
  <c r="E13" i="23"/>
  <c r="F55" i="31"/>
  <c r="E48" i="23"/>
  <c r="E50" i="23"/>
  <c r="E34" i="21"/>
  <c r="F34" i="21" s="1"/>
  <c r="E26" i="21"/>
  <c r="F26" i="21" s="1"/>
  <c r="E32" i="21"/>
  <c r="F32" i="21" s="1"/>
  <c r="E11" i="22"/>
  <c r="F11" i="22" s="1"/>
  <c r="E20" i="22"/>
  <c r="F20" i="22" s="1"/>
  <c r="E13" i="22"/>
  <c r="F13" i="22" s="1"/>
  <c r="E15" i="20"/>
  <c r="F15" i="20" s="1"/>
  <c r="E18" i="21"/>
  <c r="F18" i="21" s="1"/>
  <c r="E38" i="21"/>
  <c r="F38" i="21" s="1"/>
  <c r="E31" i="20"/>
  <c r="F31" i="20" s="1"/>
  <c r="E29" i="20"/>
  <c r="F29" i="20" s="1"/>
  <c r="E25" i="20"/>
  <c r="F25" i="20" s="1"/>
  <c r="E24" i="20"/>
  <c r="F24" i="20" s="1"/>
  <c r="E67" i="14"/>
  <c r="E21" i="21"/>
  <c r="F21" i="21" s="1"/>
  <c r="E15" i="21"/>
  <c r="F15" i="21" s="1"/>
  <c r="E35" i="21"/>
  <c r="F35" i="21" s="1"/>
  <c r="E39" i="21"/>
  <c r="F39" i="21" s="1"/>
  <c r="E15" i="22"/>
  <c r="F15" i="22" s="1"/>
  <c r="E23" i="21"/>
  <c r="F23" i="21" s="1"/>
  <c r="E25" i="21"/>
  <c r="F25" i="21" s="1"/>
  <c r="E19" i="21"/>
  <c r="F19" i="21" s="1"/>
  <c r="E36" i="21"/>
  <c r="F36" i="21" s="1"/>
  <c r="E29" i="4"/>
  <c r="F29" i="4" s="1"/>
  <c r="E17" i="4"/>
  <c r="F17" i="4" s="1"/>
  <c r="E31" i="4"/>
  <c r="F31" i="4" s="1"/>
  <c r="E25" i="4"/>
  <c r="F25" i="4" s="1"/>
  <c r="E21" i="4"/>
  <c r="F21" i="4" s="1"/>
  <c r="E28" i="4"/>
  <c r="F28" i="4" s="1"/>
  <c r="E14" i="4"/>
  <c r="F14" i="4" s="1"/>
  <c r="E21" i="5"/>
  <c r="F21" i="5" s="1"/>
  <c r="E33" i="5"/>
  <c r="F33" i="5" s="1"/>
  <c r="E19" i="5"/>
  <c r="F19" i="5" s="1"/>
  <c r="E35" i="5"/>
  <c r="F35" i="5" s="1"/>
  <c r="E22" i="6"/>
  <c r="F22" i="6" s="1"/>
  <c r="E14" i="6"/>
  <c r="F14" i="6" s="1"/>
  <c r="E18" i="6"/>
  <c r="F18" i="6" s="1"/>
  <c r="E15" i="6"/>
  <c r="F15" i="6" s="1"/>
  <c r="E12" i="8"/>
  <c r="F12" i="8" s="1"/>
  <c r="E13" i="8"/>
  <c r="F13" i="8" s="1"/>
  <c r="E62" i="8"/>
  <c r="F62" i="8" s="1"/>
  <c r="E25" i="8"/>
  <c r="F25" i="8" s="1"/>
  <c r="E17" i="8"/>
  <c r="F17" i="8" s="1"/>
  <c r="E14" i="8"/>
  <c r="F14" i="8" s="1"/>
  <c r="E42" i="8"/>
  <c r="F42" i="8" s="1"/>
  <c r="E34" i="8"/>
  <c r="F34" i="8" s="1"/>
  <c r="E35" i="8"/>
  <c r="F35" i="8" s="1"/>
  <c r="E46" i="8"/>
  <c r="F46" i="8" s="1"/>
  <c r="E20" i="8"/>
  <c r="F20" i="8" s="1"/>
  <c r="E48" i="8"/>
  <c r="F48" i="8" s="1"/>
  <c r="E18" i="8"/>
  <c r="F18" i="8" s="1"/>
  <c r="E54" i="8"/>
  <c r="F54" i="8" s="1"/>
  <c r="E55" i="8"/>
  <c r="F55" i="8" s="1"/>
  <c r="E65" i="8"/>
  <c r="F65" i="8" s="1"/>
  <c r="E15" i="8"/>
  <c r="F15" i="8" s="1"/>
  <c r="E45" i="8"/>
  <c r="F45" i="8" s="1"/>
  <c r="E60" i="8"/>
  <c r="F60" i="8" s="1"/>
  <c r="E30" i="8"/>
  <c r="F30" i="8" s="1"/>
  <c r="E33" i="8"/>
  <c r="F33" i="8" s="1"/>
  <c r="E43" i="8"/>
  <c r="F43" i="8" s="1"/>
  <c r="E47" i="8"/>
  <c r="F47" i="8" s="1"/>
  <c r="E57" i="8"/>
  <c r="F57" i="8" s="1"/>
  <c r="E26" i="8"/>
  <c r="F26" i="8" s="1"/>
  <c r="E63" i="8"/>
  <c r="F63" i="8" s="1"/>
  <c r="E56" i="8"/>
  <c r="F56" i="8" s="1"/>
  <c r="E61" i="8"/>
  <c r="F61" i="8" s="1"/>
  <c r="E33" i="4"/>
  <c r="F33" i="4" s="1"/>
  <c r="E19" i="6"/>
  <c r="F19" i="6" s="1"/>
  <c r="E22" i="5"/>
  <c r="F22" i="5" s="1"/>
  <c r="E20" i="6"/>
  <c r="F20" i="6" s="1"/>
  <c r="E27" i="4"/>
  <c r="F27" i="4" s="1"/>
  <c r="E28" i="7"/>
  <c r="F28" i="7" s="1"/>
  <c r="E30" i="7"/>
  <c r="F30" i="7" s="1"/>
  <c r="E14" i="7"/>
  <c r="F14" i="7" s="1"/>
  <c r="E17" i="7"/>
  <c r="F17" i="7" s="1"/>
  <c r="E19" i="3"/>
  <c r="F19" i="3" s="1"/>
  <c r="E18" i="3"/>
  <c r="F18" i="3" s="1"/>
  <c r="E28" i="3"/>
  <c r="F28" i="3" s="1"/>
  <c r="E12" i="3"/>
  <c r="F12" i="3" s="1"/>
  <c r="E16" i="3"/>
  <c r="F16" i="3" s="1"/>
  <c r="E36" i="3"/>
  <c r="F36" i="3" s="1"/>
  <c r="E17" i="3"/>
  <c r="F17" i="3" s="1"/>
  <c r="E24" i="3"/>
  <c r="F24" i="3" s="1"/>
  <c r="E31" i="3"/>
  <c r="F31" i="3" s="1"/>
  <c r="E29" i="3"/>
  <c r="F29" i="3" s="1"/>
  <c r="E18" i="2"/>
  <c r="F18" i="2" s="1"/>
  <c r="E44" i="1"/>
  <c r="E38" i="1"/>
  <c r="F17" i="1"/>
  <c r="E20" i="3"/>
  <c r="F20" i="3" s="1"/>
  <c r="E21" i="7"/>
  <c r="F21" i="7" s="1"/>
  <c r="E19" i="7"/>
  <c r="F19" i="7" s="1"/>
  <c r="E29" i="7"/>
  <c r="F29" i="7" s="1"/>
  <c r="E27" i="7"/>
  <c r="F27" i="7" s="1"/>
  <c r="E15" i="2"/>
  <c r="F15" i="2" s="1"/>
  <c r="E40" i="1"/>
  <c r="E68" i="1"/>
  <c r="E68" i="29"/>
  <c r="F68" i="29" s="1"/>
  <c r="E40" i="3"/>
  <c r="F40" i="3" s="1"/>
  <c r="E30" i="3"/>
  <c r="F30" i="3" s="1"/>
  <c r="E32" i="3"/>
  <c r="F32" i="3" s="1"/>
  <c r="E22" i="3"/>
  <c r="F22" i="3" s="1"/>
  <c r="E16" i="7"/>
  <c r="F16" i="7" s="1"/>
  <c r="E13" i="24"/>
  <c r="E30" i="19"/>
  <c r="E26" i="19"/>
  <c r="E22" i="19"/>
  <c r="E18" i="19"/>
  <c r="F48" i="1"/>
  <c r="E48" i="1"/>
  <c r="F52" i="1"/>
  <c r="E52" i="1"/>
  <c r="F25" i="1"/>
  <c r="E25" i="1"/>
  <c r="F61" i="1"/>
  <c r="E61" i="1"/>
  <c r="E30" i="30"/>
  <c r="F30" i="30" s="1"/>
  <c r="D34" i="5"/>
  <c r="E34" i="5" s="1"/>
  <c r="F34" i="5" s="1"/>
  <c r="E11" i="1"/>
  <c r="E11" i="20"/>
  <c r="F11" i="20" s="1"/>
  <c r="D21" i="3"/>
  <c r="E21" i="3" s="1"/>
  <c r="F21" i="3" s="1"/>
  <c r="E10" i="29"/>
  <c r="F10" i="29" s="1"/>
  <c r="E14" i="3"/>
  <c r="F14" i="3" s="1"/>
  <c r="E31" i="19"/>
  <c r="E27" i="19"/>
  <c r="E23" i="19"/>
  <c r="E14" i="19"/>
  <c r="D15" i="9"/>
  <c r="E15" i="9" s="1"/>
  <c r="E13" i="9"/>
  <c r="F55" i="1"/>
  <c r="E55" i="1"/>
  <c r="F21" i="1"/>
  <c r="E21" i="1"/>
  <c r="E62" i="30"/>
  <c r="F62" i="30" s="1"/>
  <c r="D25" i="5"/>
  <c r="E25" i="5" s="1"/>
  <c r="F25" i="5" s="1"/>
  <c r="E19" i="4"/>
  <c r="F19" i="4" s="1"/>
  <c r="F64" i="1"/>
  <c r="E33" i="30"/>
  <c r="F33" i="30" s="1"/>
  <c r="D13" i="12"/>
  <c r="E29" i="30"/>
  <c r="F29" i="30" s="1"/>
  <c r="D15" i="4"/>
  <c r="E46" i="23"/>
  <c r="E67" i="31"/>
  <c r="F66" i="31" s="1"/>
  <c r="E18" i="18"/>
  <c r="E17" i="19"/>
  <c r="E13" i="19"/>
  <c r="D30" i="4"/>
  <c r="E30" i="4" s="1"/>
  <c r="F30" i="4" s="1"/>
  <c r="F39" i="1"/>
  <c r="E39" i="1"/>
  <c r="E52" i="29"/>
  <c r="F52" i="29" s="1"/>
  <c r="F16" i="1"/>
  <c r="E16" i="1"/>
  <c r="F32" i="1"/>
  <c r="F51" i="1"/>
  <c r="E51" i="1"/>
  <c r="E46" i="30"/>
  <c r="F46" i="30" s="1"/>
  <c r="D21" i="6"/>
  <c r="E21" i="6" s="1"/>
  <c r="F21" i="6" s="1"/>
  <c r="E42" i="30"/>
  <c r="F42" i="30" s="1"/>
  <c r="E14" i="30"/>
  <c r="F14" i="30" s="1"/>
  <c r="D36" i="5"/>
  <c r="E36" i="5" s="1"/>
  <c r="F36" i="5" s="1"/>
  <c r="D15" i="3"/>
  <c r="E15" i="3" s="1"/>
  <c r="F15" i="3" s="1"/>
  <c r="E55" i="29"/>
  <c r="F55" i="29" s="1"/>
  <c r="D39" i="3"/>
  <c r="E39" i="3" s="1"/>
  <c r="F39" i="3" s="1"/>
  <c r="E11" i="29"/>
  <c r="F11" i="29" s="1"/>
  <c r="D13" i="7"/>
  <c r="E66" i="29"/>
  <c r="F66" i="29" s="1"/>
  <c r="F62" i="1"/>
  <c r="E62" i="1"/>
  <c r="E15" i="7"/>
  <c r="F15" i="7" s="1"/>
  <c r="E12" i="1"/>
  <c r="E18" i="22"/>
  <c r="F18" i="22" s="1"/>
  <c r="F28" i="1"/>
  <c r="E28" i="1"/>
  <c r="F45" i="1"/>
  <c r="E45" i="1"/>
  <c r="E36" i="29"/>
  <c r="F36" i="29" s="1"/>
  <c r="D13" i="2"/>
  <c r="E45" i="30"/>
  <c r="F45" i="30" s="1"/>
  <c r="D26" i="5"/>
  <c r="E26" i="5" s="1"/>
  <c r="F26" i="5" s="1"/>
  <c r="E13" i="30"/>
  <c r="F13" i="30" s="1"/>
  <c r="D68" i="30"/>
  <c r="E68" i="30" s="1"/>
  <c r="F68" i="30" s="1"/>
  <c r="E27" i="3"/>
  <c r="F27" i="3" s="1"/>
  <c r="E35" i="3"/>
  <c r="F35" i="3" s="1"/>
  <c r="D12" i="7"/>
  <c r="E51" i="29"/>
  <c r="F51" i="29" s="1"/>
  <c r="D26" i="7"/>
  <c r="E26" i="7" s="1"/>
  <c r="F26" i="7" s="1"/>
  <c r="E35" i="29"/>
  <c r="F35" i="29" s="1"/>
  <c r="E28" i="23"/>
  <c r="E37" i="3"/>
  <c r="F37" i="3" s="1"/>
  <c r="E25" i="3"/>
  <c r="F25" i="3" s="1"/>
  <c r="E24" i="7"/>
  <c r="F24" i="7" s="1"/>
  <c r="D31" i="7"/>
  <c r="E31" i="7" s="1"/>
  <c r="F31" i="7" s="1"/>
  <c r="E44" i="29"/>
  <c r="F44" i="29" s="1"/>
  <c r="D14" i="2"/>
  <c r="E14" i="2" s="1"/>
  <c r="F14" i="2" s="1"/>
  <c r="D24" i="4"/>
  <c r="E24" i="4" s="1"/>
  <c r="F24" i="4" s="1"/>
  <c r="E13" i="3"/>
  <c r="F13" i="3" s="1"/>
  <c r="D23" i="7"/>
  <c r="E23" i="7" s="1"/>
  <c r="F23" i="7" s="1"/>
  <c r="E38" i="29"/>
  <c r="F38" i="29" s="1"/>
  <c r="E22" i="7"/>
  <c r="F22" i="7" s="1"/>
  <c r="F60" i="29" l="1"/>
  <c r="F47" i="1" s="1"/>
  <c r="E47" i="1"/>
  <c r="F35" i="31"/>
  <c r="F41" i="31"/>
  <c r="F20" i="31"/>
  <c r="F52" i="31"/>
  <c r="F64" i="31"/>
  <c r="F53" i="31"/>
  <c r="F30" i="31"/>
  <c r="F50" i="31"/>
  <c r="F62" i="31"/>
  <c r="F43" i="1"/>
  <c r="F49" i="29"/>
  <c r="E43" i="1"/>
  <c r="F53" i="29"/>
  <c r="F49" i="1" s="1"/>
  <c r="E49" i="1"/>
  <c r="F11" i="31"/>
  <c r="F39" i="31"/>
  <c r="F63" i="31"/>
  <c r="F25" i="31"/>
  <c r="F40" i="31"/>
  <c r="F56" i="31"/>
  <c r="F37" i="31"/>
  <c r="F22" i="31"/>
  <c r="F54" i="31"/>
  <c r="F62" i="29"/>
  <c r="F41" i="1" s="1"/>
  <c r="E41" i="1"/>
  <c r="E64" i="1"/>
  <c r="F23" i="31"/>
  <c r="F51" i="31"/>
  <c r="F28" i="31"/>
  <c r="F44" i="31"/>
  <c r="F38" i="31"/>
  <c r="F29" i="29"/>
  <c r="F57" i="1" s="1"/>
  <c r="E57" i="1"/>
  <c r="F15" i="31"/>
  <c r="F27" i="31"/>
  <c r="F43" i="31"/>
  <c r="F63" i="23" s="1"/>
  <c r="F59" i="31"/>
  <c r="F13" i="23" s="1"/>
  <c r="F12" i="31"/>
  <c r="F48" i="31"/>
  <c r="F9" i="31"/>
  <c r="F21" i="31"/>
  <c r="F14" i="31"/>
  <c r="F42" i="31"/>
  <c r="F10" i="31"/>
  <c r="F19" i="31"/>
  <c r="F31" i="31"/>
  <c r="F47" i="31"/>
  <c r="F17" i="31"/>
  <c r="F66" i="23" s="1"/>
  <c r="F33" i="31"/>
  <c r="F16" i="23" s="1"/>
  <c r="F49" i="31"/>
  <c r="F65" i="31"/>
  <c r="F16" i="31"/>
  <c r="F24" i="31"/>
  <c r="F23" i="23" s="1"/>
  <c r="F36" i="31"/>
  <c r="F60" i="31"/>
  <c r="F29" i="31"/>
  <c r="F45" i="31"/>
  <c r="F64" i="23" s="1"/>
  <c r="F61" i="31"/>
  <c r="F18" i="31"/>
  <c r="F26" i="31"/>
  <c r="F34" i="31"/>
  <c r="F58" i="23" s="1"/>
  <c r="F46" i="31"/>
  <c r="F58" i="31"/>
  <c r="E12" i="7"/>
  <c r="F12" i="7" s="1"/>
  <c r="E56" i="1"/>
  <c r="F56" i="1"/>
  <c r="E60" i="1"/>
  <c r="F60" i="1"/>
  <c r="F15" i="1"/>
  <c r="E15" i="1"/>
  <c r="E31" i="1"/>
  <c r="F31" i="1"/>
  <c r="E15" i="4"/>
  <c r="F15" i="4" s="1"/>
  <c r="F67" i="1"/>
  <c r="E67" i="1"/>
  <c r="E13" i="7"/>
  <c r="F13" i="7" s="1"/>
  <c r="F50" i="23"/>
  <c r="F60" i="23"/>
  <c r="F59" i="23"/>
  <c r="F27" i="23"/>
  <c r="F39" i="23"/>
  <c r="F12" i="23"/>
  <c r="F61" i="23"/>
  <c r="F51" i="23"/>
  <c r="F29" i="23"/>
  <c r="F57" i="23"/>
  <c r="F65" i="23"/>
  <c r="F38" i="23"/>
  <c r="F37" i="23"/>
  <c r="F26" i="23"/>
  <c r="F52" i="23"/>
  <c r="F19" i="23"/>
  <c r="F36" i="23"/>
  <c r="F67" i="31"/>
  <c r="F34" i="23"/>
  <c r="F35" i="23"/>
  <c r="F40" i="23"/>
  <c r="F67" i="23"/>
  <c r="F45" i="23"/>
  <c r="F24" i="23"/>
  <c r="F17" i="23"/>
  <c r="F20" i="23"/>
  <c r="F53" i="23"/>
  <c r="F14" i="23"/>
  <c r="F31" i="23"/>
  <c r="F9" i="23"/>
  <c r="F33" i="23"/>
  <c r="F22" i="23"/>
  <c r="F15" i="23"/>
  <c r="F49" i="23"/>
  <c r="F62" i="23"/>
  <c r="F55" i="23"/>
  <c r="F25" i="23"/>
  <c r="F56" i="23"/>
  <c r="F30" i="23"/>
  <c r="F18" i="23"/>
  <c r="F10" i="23"/>
  <c r="F43" i="23"/>
  <c r="F21" i="23"/>
  <c r="F42" i="23"/>
  <c r="F48" i="23"/>
  <c r="F47" i="23"/>
  <c r="F41" i="23"/>
  <c r="F44" i="23"/>
  <c r="F32" i="23"/>
  <c r="F11" i="23"/>
  <c r="E27" i="1"/>
  <c r="F27" i="1"/>
  <c r="F22" i="1"/>
  <c r="E22" i="1"/>
  <c r="E13" i="2"/>
  <c r="F13" i="2" s="1"/>
  <c r="F59" i="1"/>
  <c r="E59" i="1"/>
  <c r="D15" i="12"/>
  <c r="E15" i="12" s="1"/>
  <c r="E13" i="12"/>
  <c r="E23" i="1"/>
  <c r="F23" i="1"/>
  <c r="F28" i="23"/>
  <c r="F14" i="1"/>
  <c r="E14" i="1"/>
  <c r="F46" i="23"/>
  <c r="C26" i="17"/>
  <c r="F35" i="1"/>
  <c r="E35" i="1"/>
  <c r="D35" i="1"/>
  <c r="C35" i="1"/>
  <c r="C23" i="3"/>
  <c r="F23" i="3"/>
  <c r="E23" i="3"/>
  <c r="D23" i="3"/>
  <c r="F25" i="7"/>
  <c r="E25" i="7"/>
  <c r="D25" i="7"/>
  <c r="F17" i="6"/>
  <c r="E17" i="6"/>
  <c r="D17" i="6"/>
  <c r="C19" i="19"/>
  <c r="F28" i="5"/>
  <c r="E28" i="5"/>
  <c r="D28" i="5"/>
  <c r="C21" i="20"/>
  <c r="C28" i="5"/>
  <c r="C39" i="8"/>
  <c r="F27" i="21"/>
  <c r="E27" i="21"/>
  <c r="D27" i="21"/>
  <c r="C17" i="6"/>
  <c r="C54" i="23"/>
  <c r="D39" i="8"/>
  <c r="E39" i="8"/>
  <c r="F39" i="8"/>
  <c r="C23" i="4"/>
  <c r="C27" i="21"/>
  <c r="F23" i="4"/>
  <c r="E23" i="4"/>
  <c r="D23" i="4"/>
  <c r="F17" i="2"/>
  <c r="E17" i="2"/>
  <c r="D17" i="2"/>
  <c r="D16" i="22"/>
  <c r="E16" i="22"/>
  <c r="F16" i="22"/>
  <c r="E26" i="17"/>
  <c r="D26" i="17"/>
  <c r="C17" i="2"/>
  <c r="D52" i="16"/>
  <c r="E52" i="16"/>
  <c r="C25" i="7"/>
  <c r="D21" i="20"/>
  <c r="E21" i="20"/>
  <c r="F21" i="20"/>
  <c r="D16" i="18"/>
  <c r="E16" i="18"/>
  <c r="C16" i="18"/>
  <c r="D54" i="23"/>
  <c r="E54" i="23"/>
  <c r="F54" i="23"/>
  <c r="C52" i="16"/>
  <c r="D19" i="19"/>
  <c r="E19" i="19"/>
  <c r="C16" i="22"/>
</calcChain>
</file>

<file path=xl/sharedStrings.xml><?xml version="1.0" encoding="utf-8"?>
<sst xmlns="http://schemas.openxmlformats.org/spreadsheetml/2006/main" count="1391" uniqueCount="186">
  <si>
    <t>Tabela št. 1:</t>
  </si>
  <si>
    <t>Realizacija materialnih stroškov glede na število prebivalcev</t>
  </si>
  <si>
    <t>Upravna enota</t>
  </si>
  <si>
    <t>Število</t>
  </si>
  <si>
    <t>Odstotek</t>
  </si>
  <si>
    <t>prebivalcev</t>
  </si>
  <si>
    <t>v EUR</t>
  </si>
  <si>
    <t>glede na</t>
  </si>
  <si>
    <t>odstopanja</t>
  </si>
  <si>
    <t>št. prebivalcev</t>
  </si>
  <si>
    <t>od povprečja</t>
  </si>
  <si>
    <t>3 = 2 / 1</t>
  </si>
  <si>
    <t xml:space="preserve">Maribor </t>
  </si>
  <si>
    <t xml:space="preserve">Kranj </t>
  </si>
  <si>
    <t>Kamnik</t>
  </si>
  <si>
    <t xml:space="preserve">Grosuplje </t>
  </si>
  <si>
    <t xml:space="preserve">Domžale </t>
  </si>
  <si>
    <t xml:space="preserve">Zagorje ob Savi </t>
  </si>
  <si>
    <t>Slovenska Bistrica</t>
  </si>
  <si>
    <t xml:space="preserve">Ptuj </t>
  </si>
  <si>
    <t>Žalec</t>
  </si>
  <si>
    <t xml:space="preserve">Ljubljana </t>
  </si>
  <si>
    <t>Lenart</t>
  </si>
  <si>
    <t xml:space="preserve">Škofja Loka </t>
  </si>
  <si>
    <t>Idrija</t>
  </si>
  <si>
    <t>Ljutomer</t>
  </si>
  <si>
    <t>Nova Gorica</t>
  </si>
  <si>
    <t xml:space="preserve">Radovljica </t>
  </si>
  <si>
    <t xml:space="preserve">Koper </t>
  </si>
  <si>
    <t xml:space="preserve">Vrhnika </t>
  </si>
  <si>
    <t xml:space="preserve">Pesnica </t>
  </si>
  <si>
    <t xml:space="preserve">Lendava </t>
  </si>
  <si>
    <t>Šentjur pri Celju</t>
  </si>
  <si>
    <t>Ravne na Koroškem</t>
  </si>
  <si>
    <t xml:space="preserve">Velenje </t>
  </si>
  <si>
    <t>Ajdovščina</t>
  </si>
  <si>
    <t>Murska Sobota</t>
  </si>
  <si>
    <t>Trebnje</t>
  </si>
  <si>
    <t>Logatec</t>
  </si>
  <si>
    <t>Gornja Radgona</t>
  </si>
  <si>
    <t>Litija</t>
  </si>
  <si>
    <t>Jesenice</t>
  </si>
  <si>
    <t xml:space="preserve">Šmarje pri Jelšah </t>
  </si>
  <si>
    <t xml:space="preserve">Kočevje </t>
  </si>
  <si>
    <t xml:space="preserve">Sevnica </t>
  </si>
  <si>
    <t xml:space="preserve">Slovenj Gradec </t>
  </si>
  <si>
    <t>Izola</t>
  </si>
  <si>
    <t xml:space="preserve">Tolmin </t>
  </si>
  <si>
    <t xml:space="preserve">Radlje ob Dravi </t>
  </si>
  <si>
    <t>Ribnica</t>
  </si>
  <si>
    <t xml:space="preserve">Mozirje </t>
  </si>
  <si>
    <t xml:space="preserve">Novo mesto </t>
  </si>
  <si>
    <t>Krško</t>
  </si>
  <si>
    <t xml:space="preserve">Postojna </t>
  </si>
  <si>
    <t xml:space="preserve">Celje </t>
  </si>
  <si>
    <t>Ormož</t>
  </si>
  <si>
    <t>Slovenske Konjice</t>
  </si>
  <si>
    <t>Hrastnik</t>
  </si>
  <si>
    <t xml:space="preserve">Črnomelj </t>
  </si>
  <si>
    <t xml:space="preserve">Sežana </t>
  </si>
  <si>
    <t>Trbovlje</t>
  </si>
  <si>
    <t>Brežice</t>
  </si>
  <si>
    <t>Cerknica</t>
  </si>
  <si>
    <t>Ilirska Bistrica</t>
  </si>
  <si>
    <t>Ruše</t>
  </si>
  <si>
    <t>Tržič</t>
  </si>
  <si>
    <t>Laško</t>
  </si>
  <si>
    <t xml:space="preserve">Piran </t>
  </si>
  <si>
    <t xml:space="preserve">Dravograd </t>
  </si>
  <si>
    <t>Metlika</t>
  </si>
  <si>
    <t>Tabela št. 2:</t>
  </si>
  <si>
    <t>1</t>
  </si>
  <si>
    <t>Velike UE skupaj</t>
  </si>
  <si>
    <t>Tabela št. 4:</t>
  </si>
  <si>
    <t>Male UE skupaj</t>
  </si>
  <si>
    <t>Tabela št. 5:</t>
  </si>
  <si>
    <t>Upravna enota Ljubljana</t>
  </si>
  <si>
    <t>Ljubljana</t>
  </si>
  <si>
    <t>Vse UE skupaj</t>
  </si>
  <si>
    <t>Srednje velike UE skupaj</t>
  </si>
  <si>
    <t>Tabela št. 6:</t>
  </si>
  <si>
    <t>Realizacija materialnih stroškov glede na skupno število rešenih upravnih zadev</t>
  </si>
  <si>
    <t>Skupno št.</t>
  </si>
  <si>
    <t>rešenih</t>
  </si>
  <si>
    <t>upravnih zadev</t>
  </si>
  <si>
    <t>sk.št.reš.upr.zad.</t>
  </si>
  <si>
    <t>Tabela št. 7:</t>
  </si>
  <si>
    <t>Tabela št. 8:</t>
  </si>
  <si>
    <t>Sevnica</t>
  </si>
  <si>
    <t>Kočevje</t>
  </si>
  <si>
    <t>Tabela št. 9:</t>
  </si>
  <si>
    <t>Tabela št. 10:</t>
  </si>
  <si>
    <t>Tabela št. 11:</t>
  </si>
  <si>
    <r>
      <t xml:space="preserve">Upravne enote bistveno </t>
    </r>
    <r>
      <rPr>
        <b/>
        <sz val="12"/>
        <rFont val="Arial CE"/>
      </rPr>
      <t>nad</t>
    </r>
    <r>
      <rPr>
        <sz val="12"/>
        <rFont val="Arial CE"/>
      </rPr>
      <t xml:space="preserve"> povprečjem skupine</t>
    </r>
  </si>
  <si>
    <t>PU</t>
  </si>
  <si>
    <t>Upravne enote</t>
  </si>
  <si>
    <t>1. kazalec</t>
  </si>
  <si>
    <t>2. kazalec</t>
  </si>
  <si>
    <t>Realizacija MS</t>
  </si>
  <si>
    <t>glede na skupno</t>
  </si>
  <si>
    <t>št. reš. upr. zadev</t>
  </si>
  <si>
    <t xml:space="preserve"> </t>
  </si>
  <si>
    <t>Tabela št. 12:</t>
  </si>
  <si>
    <r>
      <t xml:space="preserve">Upravne enote bistveno </t>
    </r>
    <r>
      <rPr>
        <b/>
        <sz val="12"/>
        <rFont val="Arial CE"/>
      </rPr>
      <t>pod</t>
    </r>
    <r>
      <rPr>
        <sz val="12"/>
        <rFont val="Arial CE"/>
      </rPr>
      <t xml:space="preserve"> povprečjem skupine</t>
    </r>
  </si>
  <si>
    <t>Tabela št. 13:</t>
  </si>
  <si>
    <t xml:space="preserve">PU </t>
  </si>
  <si>
    <t>Razlika med</t>
  </si>
  <si>
    <t>Celje</t>
  </si>
  <si>
    <t>Črnomelj</t>
  </si>
  <si>
    <t>Domžale</t>
  </si>
  <si>
    <t>Dravograd</t>
  </si>
  <si>
    <t>Koper</t>
  </si>
  <si>
    <t>Kranj</t>
  </si>
  <si>
    <t>Lendava</t>
  </si>
  <si>
    <t>Maribor</t>
  </si>
  <si>
    <t>Mozirje</t>
  </si>
  <si>
    <t>Novo mesto</t>
  </si>
  <si>
    <t>Pesnica</t>
  </si>
  <si>
    <t>Piran</t>
  </si>
  <si>
    <t>Postojna</t>
  </si>
  <si>
    <t>Ptuj</t>
  </si>
  <si>
    <t>Radlje ob Dravi</t>
  </si>
  <si>
    <t>Radovljica</t>
  </si>
  <si>
    <t>Sežana</t>
  </si>
  <si>
    <t>Slovenj Gradec</t>
  </si>
  <si>
    <t>Škofja Loka</t>
  </si>
  <si>
    <t>Šmarje pri Jelšah</t>
  </si>
  <si>
    <t>Tolmin</t>
  </si>
  <si>
    <t>Velenje</t>
  </si>
  <si>
    <t>Vrhnika</t>
  </si>
  <si>
    <t>Zagorje ob Savi</t>
  </si>
  <si>
    <t>Skupaj</t>
  </si>
  <si>
    <t>Indeks</t>
  </si>
  <si>
    <t>Tabela št. 14:</t>
  </si>
  <si>
    <t>Tabela št. 15:</t>
  </si>
  <si>
    <t>MAX poraba</t>
  </si>
  <si>
    <t>po sklepu</t>
  </si>
  <si>
    <t>REAL in</t>
  </si>
  <si>
    <t>MAX porabo</t>
  </si>
  <si>
    <t xml:space="preserve">Realizacija materialnih stroškov glede na število prebivalcev </t>
  </si>
  <si>
    <t xml:space="preserve">Realizacija materialnih stroškov glede na skupno število rešenih upravnih zadev </t>
  </si>
  <si>
    <r>
      <t xml:space="preserve">Velike upravne enote </t>
    </r>
    <r>
      <rPr>
        <sz val="12"/>
        <rFont val="Arial CE"/>
      </rPr>
      <t xml:space="preserve">(nad 50.000 prebivalcev) (9 UE) </t>
    </r>
  </si>
  <si>
    <t>Tabela št. 16:</t>
  </si>
  <si>
    <t>Tabela št. 17:</t>
  </si>
  <si>
    <t>Tabela št. 18:</t>
  </si>
  <si>
    <t>Tabela št. 19:</t>
  </si>
  <si>
    <t>Tabela št. 20:</t>
  </si>
  <si>
    <t>Tabela št. 21:</t>
  </si>
  <si>
    <t>Tabela št. 22:</t>
  </si>
  <si>
    <t>3. kazalec</t>
  </si>
  <si>
    <r>
      <t>Upravna enota Ljubljana</t>
    </r>
    <r>
      <rPr>
        <sz val="12"/>
        <rFont val="Arial CE"/>
      </rPr>
      <t xml:space="preserve"> </t>
    </r>
  </si>
  <si>
    <t>Tabela št. 23:</t>
  </si>
  <si>
    <t>Odstotek odstopanja od povprečja</t>
  </si>
  <si>
    <t xml:space="preserve">Legenda: </t>
  </si>
  <si>
    <t>UE, ki izstopajo po dveh kazalcih</t>
  </si>
  <si>
    <t>Realizacija materialnih stroškov glede na število zaposlenih</t>
  </si>
  <si>
    <t xml:space="preserve">Realizacija materialnih stroškov glede na število zaposlenih </t>
  </si>
  <si>
    <t>UE, ki izstopajo po treh kazalcih</t>
  </si>
  <si>
    <t>Delež</t>
  </si>
  <si>
    <t>Tabela št. 24:</t>
  </si>
  <si>
    <t xml:space="preserve">Vse UE skupaj </t>
  </si>
  <si>
    <r>
      <t xml:space="preserve">Srednje velike upravne enote </t>
    </r>
    <r>
      <rPr>
        <sz val="12"/>
        <rFont val="Arial CE"/>
      </rPr>
      <t xml:space="preserve">(od 18.000 do 50.000 prebivalcev) (28 UE) </t>
    </r>
  </si>
  <si>
    <r>
      <t xml:space="preserve">Male upravne enote </t>
    </r>
    <r>
      <rPr>
        <sz val="12"/>
        <rFont val="Arial CE"/>
      </rPr>
      <t xml:space="preserve">(do 18.000 prebivalcev) (20 UE) </t>
    </r>
  </si>
  <si>
    <t>Tabela št. 3:</t>
  </si>
  <si>
    <t>reprezentanca</t>
  </si>
  <si>
    <t xml:space="preserve">Male upravne enote (do 18.000 prebivalcev) (20 UE) </t>
  </si>
  <si>
    <t xml:space="preserve">glede na </t>
  </si>
  <si>
    <t>št. zaposlenih</t>
  </si>
  <si>
    <t>ministrce</t>
  </si>
  <si>
    <t xml:space="preserve">REAL </t>
  </si>
  <si>
    <t>3=2-1</t>
  </si>
  <si>
    <t>4=2/1</t>
  </si>
  <si>
    <t>2 (PKT 402009)</t>
  </si>
  <si>
    <t>Real MS 2017</t>
  </si>
  <si>
    <t>X</t>
  </si>
  <si>
    <t>Realizacija materialnih stroškov v letu 2017 in 2018</t>
  </si>
  <si>
    <t>Real MS 2018</t>
  </si>
  <si>
    <t>Analiza materialnih stroškov v upravnih enotah v letu 2018</t>
  </si>
  <si>
    <t>v 2018</t>
  </si>
  <si>
    <t>Št. zap. na dan    31.12. 2018</t>
  </si>
  <si>
    <t>Real MS 2018     v EUR</t>
  </si>
  <si>
    <t xml:space="preserve">Real MS 2018            glede na št. zap. </t>
  </si>
  <si>
    <t>Izdatki za reprezentanco v letu 2018</t>
  </si>
  <si>
    <t>v letu 2018</t>
  </si>
  <si>
    <t>Real MS 2018      v EUR</t>
  </si>
  <si>
    <t xml:space="preserve">Real MS 2018          glede na št. zap.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</si>
</sst>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_ ;\-#,##0.0\ "/>
    <numFmt numFmtId="165" formatCode="#,##0_ ;\-#,##0\ "/>
    <numFmt numFmtId="166" formatCode="0.0"/>
    <numFmt numFmtId="167" formatCode="#,##0.0"/>
    <numFmt numFmtId="168" formatCode="#,##0.00_ ;\-#,##0.00\ "/>
    <numFmt numFmtId="169" formatCode="#,##0.00000"/>
    <numFmt numFmtId="170" formatCode="0.00000000"/>
  </numFmts>
  <fonts count="28">
    <font>
      <sz val="10"/>
      <name val="Arial"/>
    </font>
    <font>
      <sz val="10"/>
      <name val="Arial"/>
    </font>
    <font>
      <sz val="12"/>
      <name val="Arial CE"/>
    </font>
    <font>
      <b/>
      <sz val="12"/>
      <name val="Arial CE"/>
    </font>
    <font>
      <b/>
      <sz val="9"/>
      <name val="Arial CE"/>
    </font>
    <font>
      <b/>
      <sz val="9"/>
      <name val="Arial"/>
      <family val="2"/>
    </font>
    <font>
      <sz val="10"/>
      <name val="Arial CE"/>
    </font>
    <font>
      <sz val="10"/>
      <name val="Arial Narrow CE"/>
      <family val="2"/>
    </font>
    <font>
      <sz val="10"/>
      <name val="Arial"/>
    </font>
    <font>
      <b/>
      <sz val="10"/>
      <name val="Arial CE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9"/>
      <name val="Arial CE"/>
    </font>
    <font>
      <b/>
      <sz val="9"/>
      <name val="Arial CE"/>
    </font>
    <font>
      <b/>
      <sz val="10"/>
      <color indexed="8"/>
      <name val="Arial CE"/>
    </font>
    <font>
      <sz val="10"/>
      <color indexed="8"/>
      <name val="Arial"/>
      <family val="2"/>
    </font>
    <font>
      <sz val="7"/>
      <name val="Arial CE"/>
    </font>
    <font>
      <sz val="7"/>
      <name val="Arial"/>
      <family val="2"/>
    </font>
    <font>
      <i/>
      <sz val="9"/>
      <name val="Arial CE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0" fontId="3" fillId="0" borderId="0" xfId="0" applyFont="1"/>
    <xf numFmtId="2" fontId="3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165" fontId="0" fillId="0" borderId="0" xfId="0" applyNumberFormat="1" applyBorder="1"/>
    <xf numFmtId="2" fontId="0" fillId="0" borderId="0" xfId="0" applyNumberForma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12" fillId="0" borderId="0" xfId="0" applyFont="1" applyFill="1" applyBorder="1" applyAlignment="1">
      <alignment horizontal="center" wrapText="1"/>
    </xf>
    <xf numFmtId="0" fontId="0" fillId="3" borderId="0" xfId="0" applyFill="1"/>
    <xf numFmtId="0" fontId="13" fillId="0" borderId="0" xfId="0" applyFont="1"/>
    <xf numFmtId="0" fontId="6" fillId="0" borderId="0" xfId="0" applyFont="1" applyBorder="1" applyAlignment="1">
      <alignment horizontal="left"/>
    </xf>
    <xf numFmtId="0" fontId="14" fillId="0" borderId="0" xfId="0" applyFont="1" applyBorder="1"/>
    <xf numFmtId="0" fontId="3" fillId="0" borderId="0" xfId="0" applyFont="1" applyFill="1" applyBorder="1"/>
    <xf numFmtId="49" fontId="5" fillId="2" borderId="2" xfId="0" applyNumberFormat="1" applyFont="1" applyFill="1" applyBorder="1" applyAlignment="1">
      <alignment horizontal="center"/>
    </xf>
    <xf numFmtId="49" fontId="5" fillId="2" borderId="11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1" fillId="0" borderId="0" xfId="0" applyFont="1"/>
    <xf numFmtId="3" fontId="0" fillId="0" borderId="0" xfId="0" applyNumberFormat="1"/>
    <xf numFmtId="0" fontId="8" fillId="0" borderId="0" xfId="0" applyFont="1"/>
    <xf numFmtId="0" fontId="10" fillId="0" borderId="0" xfId="0" applyFont="1"/>
    <xf numFmtId="165" fontId="0" fillId="0" borderId="0" xfId="0" applyNumberFormat="1"/>
    <xf numFmtId="0" fontId="9" fillId="3" borderId="0" xfId="0" applyFont="1" applyFill="1" applyBorder="1" applyAlignment="1">
      <alignment horizontal="center"/>
    </xf>
    <xf numFmtId="0" fontId="6" fillId="0" borderId="0" xfId="0" applyFont="1" applyBorder="1"/>
    <xf numFmtId="0" fontId="16" fillId="3" borderId="0" xfId="0" applyFont="1" applyFill="1" applyBorder="1" applyAlignment="1">
      <alignment horizontal="center"/>
    </xf>
    <xf numFmtId="0" fontId="17" fillId="3" borderId="0" xfId="0" applyFont="1" applyFill="1"/>
    <xf numFmtId="166" fontId="0" fillId="0" borderId="7" xfId="0" applyNumberFormat="1" applyBorder="1"/>
    <xf numFmtId="166" fontId="0" fillId="0" borderId="0" xfId="0" applyNumberFormat="1"/>
    <xf numFmtId="166" fontId="2" fillId="0" borderId="0" xfId="0" applyNumberFormat="1" applyFont="1"/>
    <xf numFmtId="166" fontId="3" fillId="0" borderId="0" xfId="0" applyNumberFormat="1" applyFont="1"/>
    <xf numFmtId="166" fontId="4" fillId="2" borderId="6" xfId="0" applyNumberFormat="1" applyFont="1" applyFill="1" applyBorder="1" applyAlignment="1">
      <alignment horizontal="center"/>
    </xf>
    <xf numFmtId="3" fontId="0" fillId="0" borderId="7" xfId="0" applyNumberFormat="1" applyBorder="1"/>
    <xf numFmtId="0" fontId="0" fillId="0" borderId="0" xfId="0" applyAlignment="1">
      <alignment wrapText="1"/>
    </xf>
    <xf numFmtId="3" fontId="2" fillId="0" borderId="0" xfId="0" applyNumberFormat="1" applyFont="1"/>
    <xf numFmtId="3" fontId="4" fillId="2" borderId="6" xfId="0" applyNumberFormat="1" applyFont="1" applyFill="1" applyBorder="1" applyAlignment="1">
      <alignment horizontal="center"/>
    </xf>
    <xf numFmtId="167" fontId="0" fillId="0" borderId="0" xfId="0" applyNumberFormat="1"/>
    <xf numFmtId="0" fontId="1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9" fillId="0" borderId="0" xfId="0" applyFont="1"/>
    <xf numFmtId="0" fontId="14" fillId="0" borderId="0" xfId="0" applyFont="1" applyFill="1" applyBorder="1"/>
    <xf numFmtId="0" fontId="2" fillId="0" borderId="0" xfId="0" applyFont="1" applyFill="1" applyBorder="1"/>
    <xf numFmtId="0" fontId="20" fillId="0" borderId="0" xfId="0" applyFont="1" applyFill="1" applyBorder="1"/>
    <xf numFmtId="0" fontId="6" fillId="0" borderId="7" xfId="0" applyFont="1" applyFill="1" applyBorder="1" applyAlignment="1">
      <alignment horizontal="right"/>
    </xf>
    <xf numFmtId="0" fontId="7" fillId="0" borderId="7" xfId="0" applyFont="1" applyFill="1" applyBorder="1"/>
    <xf numFmtId="3" fontId="0" fillId="0" borderId="0" xfId="0" applyNumberFormat="1" applyFill="1"/>
    <xf numFmtId="2" fontId="0" fillId="0" borderId="7" xfId="0" applyNumberFormat="1" applyFill="1" applyBorder="1"/>
    <xf numFmtId="164" fontId="8" fillId="0" borderId="7" xfId="0" applyNumberFormat="1" applyFont="1" applyFill="1" applyBorder="1"/>
    <xf numFmtId="0" fontId="0" fillId="0" borderId="0" xfId="0" applyFill="1"/>
    <xf numFmtId="2" fontId="0" fillId="0" borderId="9" xfId="0" applyNumberFormat="1" applyFill="1" applyBorder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/>
    <xf numFmtId="165" fontId="0" fillId="0" borderId="0" xfId="0" applyNumberFormat="1" applyFill="1" applyBorder="1"/>
    <xf numFmtId="2" fontId="0" fillId="0" borderId="0" xfId="0" applyNumberFormat="1" applyFill="1" applyBorder="1"/>
    <xf numFmtId="0" fontId="0" fillId="0" borderId="0" xfId="0" applyFill="1" applyBorder="1"/>
    <xf numFmtId="169" fontId="0" fillId="0" borderId="0" xfId="0" applyNumberFormat="1" applyFill="1"/>
    <xf numFmtId="2" fontId="0" fillId="0" borderId="0" xfId="0" applyNumberFormat="1" applyFill="1"/>
    <xf numFmtId="170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" fontId="0" fillId="0" borderId="0" xfId="0" quotePrefix="1" applyNumberFormat="1" applyAlignment="1">
      <alignment horizontal="right"/>
    </xf>
    <xf numFmtId="1" fontId="2" fillId="0" borderId="0" xfId="0" applyNumberFormat="1" applyFont="1"/>
    <xf numFmtId="0" fontId="11" fillId="0" borderId="0" xfId="0" applyFont="1"/>
    <xf numFmtId="0" fontId="0" fillId="0" borderId="0" xfId="0" applyFill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14" fontId="4" fillId="6" borderId="4" xfId="0" applyNumberFormat="1" applyFont="1" applyFill="1" applyBorder="1" applyAlignment="1">
      <alignment horizontal="center"/>
    </xf>
    <xf numFmtId="3" fontId="0" fillId="0" borderId="28" xfId="0" applyNumberFormat="1" applyBorder="1"/>
    <xf numFmtId="3" fontId="21" fillId="0" borderId="8" xfId="0" applyNumberFormat="1" applyFont="1" applyFill="1" applyBorder="1" applyAlignment="1">
      <alignment horizontal="right"/>
    </xf>
    <xf numFmtId="3" fontId="21" fillId="0" borderId="15" xfId="0" applyNumberFormat="1" applyFont="1" applyFill="1" applyBorder="1" applyAlignment="1">
      <alignment horizontal="right"/>
    </xf>
    <xf numFmtId="3" fontId="21" fillId="0" borderId="7" xfId="0" applyNumberFormat="1" applyFont="1" applyFill="1" applyBorder="1" applyAlignment="1">
      <alignment horizontal="right"/>
    </xf>
    <xf numFmtId="167" fontId="21" fillId="0" borderId="7" xfId="0" applyNumberFormat="1" applyFont="1" applyFill="1" applyBorder="1" applyAlignment="1">
      <alignment horizontal="right"/>
    </xf>
    <xf numFmtId="167" fontId="22" fillId="6" borderId="21" xfId="0" applyNumberFormat="1" applyFont="1" applyFill="1" applyBorder="1" applyAlignment="1">
      <alignment horizontal="right"/>
    </xf>
    <xf numFmtId="165" fontId="22" fillId="2" borderId="20" xfId="0" applyNumberFormat="1" applyFont="1" applyFill="1" applyBorder="1" applyAlignment="1" applyProtection="1">
      <alignment vertical="center"/>
      <protection locked="0"/>
    </xf>
    <xf numFmtId="166" fontId="22" fillId="2" borderId="21" xfId="0" applyNumberFormat="1" applyFont="1" applyFill="1" applyBorder="1"/>
    <xf numFmtId="3" fontId="21" fillId="3" borderId="7" xfId="0" applyNumberFormat="1" applyFont="1" applyFill="1" applyBorder="1" applyAlignment="1">
      <alignment horizontal="right"/>
    </xf>
    <xf numFmtId="166" fontId="21" fillId="0" borderId="7" xfId="0" applyNumberFormat="1" applyFont="1" applyBorder="1"/>
    <xf numFmtId="3" fontId="22" fillId="6" borderId="20" xfId="0" applyNumberFormat="1" applyFont="1" applyFill="1" applyBorder="1" applyAlignment="1">
      <alignment horizontal="right"/>
    </xf>
    <xf numFmtId="3" fontId="22" fillId="6" borderId="20" xfId="0" applyNumberFormat="1" applyFont="1" applyFill="1" applyBorder="1"/>
    <xf numFmtId="166" fontId="22" fillId="6" borderId="21" xfId="0" applyNumberFormat="1" applyFont="1" applyFill="1" applyBorder="1"/>
    <xf numFmtId="166" fontId="21" fillId="0" borderId="8" xfId="0" applyNumberFormat="1" applyFont="1" applyBorder="1"/>
    <xf numFmtId="166" fontId="21" fillId="0" borderId="7" xfId="0" applyNumberFormat="1" applyFont="1" applyFill="1" applyBorder="1"/>
    <xf numFmtId="3" fontId="21" fillId="0" borderId="7" xfId="0" applyNumberFormat="1" applyFont="1" applyFill="1" applyBorder="1"/>
    <xf numFmtId="3" fontId="21" fillId="3" borderId="20" xfId="0" applyNumberFormat="1" applyFont="1" applyFill="1" applyBorder="1" applyAlignment="1">
      <alignment horizontal="right"/>
    </xf>
    <xf numFmtId="166" fontId="21" fillId="0" borderId="21" xfId="0" applyNumberFormat="1" applyFont="1" applyBorder="1"/>
    <xf numFmtId="0" fontId="21" fillId="0" borderId="0" xfId="0" applyFont="1"/>
    <xf numFmtId="166" fontId="22" fillId="2" borderId="21" xfId="0" applyNumberFormat="1" applyFont="1" applyFill="1" applyBorder="1" applyAlignment="1">
      <alignment vertical="center"/>
    </xf>
    <xf numFmtId="3" fontId="21" fillId="3" borderId="8" xfId="0" applyNumberFormat="1" applyFont="1" applyFill="1" applyBorder="1"/>
    <xf numFmtId="3" fontId="21" fillId="3" borderId="7" xfId="0" applyNumberFormat="1" applyFont="1" applyFill="1" applyBorder="1"/>
    <xf numFmtId="165" fontId="22" fillId="2" borderId="20" xfId="0" applyNumberFormat="1" applyFont="1" applyFill="1" applyBorder="1" applyAlignment="1">
      <alignment horizontal="right" vertical="center"/>
    </xf>
    <xf numFmtId="3" fontId="22" fillId="2" borderId="20" xfId="0" applyNumberFormat="1" applyFont="1" applyFill="1" applyBorder="1" applyAlignment="1">
      <alignment horizontal="right"/>
    </xf>
    <xf numFmtId="2" fontId="22" fillId="2" borderId="20" xfId="0" applyNumberFormat="1" applyFont="1" applyFill="1" applyBorder="1"/>
    <xf numFmtId="164" fontId="22" fillId="6" borderId="21" xfId="0" applyNumberFormat="1" applyFont="1" applyFill="1" applyBorder="1"/>
    <xf numFmtId="3" fontId="21" fillId="0" borderId="0" xfId="0" applyNumberFormat="1" applyFont="1" applyFill="1"/>
    <xf numFmtId="2" fontId="21" fillId="0" borderId="7" xfId="0" applyNumberFormat="1" applyFont="1" applyFill="1" applyBorder="1"/>
    <xf numFmtId="164" fontId="21" fillId="0" borderId="7" xfId="0" applyNumberFormat="1" applyFont="1" applyFill="1" applyBorder="1"/>
    <xf numFmtId="165" fontId="22" fillId="6" borderId="20" xfId="0" applyNumberFormat="1" applyFont="1" applyFill="1" applyBorder="1"/>
    <xf numFmtId="2" fontId="22" fillId="6" borderId="20" xfId="0" applyNumberFormat="1" applyFont="1" applyFill="1" applyBorder="1"/>
    <xf numFmtId="2" fontId="21" fillId="0" borderId="21" xfId="0" applyNumberFormat="1" applyFont="1" applyBorder="1"/>
    <xf numFmtId="0" fontId="21" fillId="0" borderId="0" xfId="0" applyFont="1" applyBorder="1"/>
    <xf numFmtId="2" fontId="21" fillId="0" borderId="15" xfId="0" applyNumberFormat="1" applyFont="1" applyBorder="1"/>
    <xf numFmtId="165" fontId="22" fillId="2" borderId="20" xfId="0" applyNumberFormat="1" applyFont="1" applyFill="1" applyBorder="1" applyAlignment="1">
      <alignment vertical="center"/>
    </xf>
    <xf numFmtId="2" fontId="22" fillId="2" borderId="21" xfId="0" applyNumberFormat="1" applyFont="1" applyFill="1" applyBorder="1" applyAlignment="1">
      <alignment vertical="center"/>
    </xf>
    <xf numFmtId="165" fontId="21" fillId="0" borderId="15" xfId="0" applyNumberFormat="1" applyFont="1" applyBorder="1" applyAlignment="1">
      <alignment horizontal="right"/>
    </xf>
    <xf numFmtId="2" fontId="21" fillId="0" borderId="17" xfId="0" applyNumberFormat="1" applyFont="1" applyBorder="1"/>
    <xf numFmtId="165" fontId="21" fillId="0" borderId="7" xfId="0" applyNumberFormat="1" applyFont="1" applyBorder="1" applyAlignment="1">
      <alignment horizontal="right"/>
    </xf>
    <xf numFmtId="2" fontId="21" fillId="0" borderId="13" xfId="0" applyNumberFormat="1" applyFont="1" applyBorder="1"/>
    <xf numFmtId="165" fontId="21" fillId="0" borderId="8" xfId="0" applyNumberFormat="1" applyFont="1" applyBorder="1"/>
    <xf numFmtId="2" fontId="21" fillId="0" borderId="7" xfId="0" applyNumberFormat="1" applyFont="1" applyBorder="1"/>
    <xf numFmtId="3" fontId="21" fillId="0" borderId="8" xfId="0" applyNumberFormat="1" applyFont="1" applyFill="1" applyBorder="1" applyAlignment="1"/>
    <xf numFmtId="164" fontId="21" fillId="0" borderId="7" xfId="0" applyNumberFormat="1" applyFont="1" applyBorder="1"/>
    <xf numFmtId="3" fontId="21" fillId="0" borderId="15" xfId="0" applyNumberFormat="1" applyFont="1" applyFill="1" applyBorder="1" applyAlignment="1"/>
    <xf numFmtId="164" fontId="22" fillId="2" borderId="29" xfId="0" applyNumberFormat="1" applyFont="1" applyFill="1" applyBorder="1"/>
    <xf numFmtId="3" fontId="21" fillId="0" borderId="7" xfId="0" applyNumberFormat="1" applyFont="1" applyFill="1" applyBorder="1" applyAlignment="1"/>
    <xf numFmtId="3" fontId="21" fillId="0" borderId="20" xfId="0" applyNumberFormat="1" applyFont="1" applyFill="1" applyBorder="1"/>
    <xf numFmtId="168" fontId="21" fillId="0" borderId="21" xfId="0" applyNumberFormat="1" applyFont="1" applyBorder="1"/>
    <xf numFmtId="0" fontId="21" fillId="0" borderId="7" xfId="0" applyFont="1" applyBorder="1" applyAlignment="1">
      <alignment horizontal="right"/>
    </xf>
    <xf numFmtId="3" fontId="21" fillId="0" borderId="7" xfId="0" applyNumberFormat="1" applyFont="1" applyBorder="1"/>
    <xf numFmtId="0" fontId="21" fillId="0" borderId="9" xfId="0" applyFont="1" applyBorder="1" applyAlignment="1">
      <alignment horizontal="right"/>
    </xf>
    <xf numFmtId="0" fontId="21" fillId="0" borderId="8" xfId="0" applyFont="1" applyBorder="1" applyAlignment="1">
      <alignment horizontal="right"/>
    </xf>
    <xf numFmtId="3" fontId="22" fillId="2" borderId="20" xfId="0" applyNumberFormat="1" applyFont="1" applyFill="1" applyBorder="1" applyAlignment="1">
      <alignment vertical="center"/>
    </xf>
    <xf numFmtId="164" fontId="22" fillId="2" borderId="21" xfId="0" applyNumberFormat="1" applyFont="1" applyFill="1" applyBorder="1" applyAlignment="1">
      <alignment vertical="center"/>
    </xf>
    <xf numFmtId="3" fontId="21" fillId="3" borderId="9" xfId="0" applyNumberFormat="1" applyFont="1" applyFill="1" applyBorder="1"/>
    <xf numFmtId="3" fontId="21" fillId="0" borderId="7" xfId="0" applyNumberFormat="1" applyFont="1" applyBorder="1" applyAlignment="1">
      <alignment horizontal="right"/>
    </xf>
    <xf numFmtId="165" fontId="21" fillId="0" borderId="7" xfId="0" applyNumberFormat="1" applyFont="1" applyBorder="1"/>
    <xf numFmtId="0" fontId="22" fillId="6" borderId="20" xfId="0" applyFont="1" applyFill="1" applyBorder="1"/>
    <xf numFmtId="3" fontId="21" fillId="0" borderId="9" xfId="0" applyNumberFormat="1" applyFont="1" applyBorder="1" applyAlignment="1">
      <alignment horizontal="right"/>
    </xf>
    <xf numFmtId="167" fontId="21" fillId="0" borderId="20" xfId="0" applyNumberFormat="1" applyFont="1" applyFill="1" applyBorder="1"/>
    <xf numFmtId="3" fontId="21" fillId="0" borderId="21" xfId="0" applyNumberFormat="1" applyFont="1" applyBorder="1" applyAlignment="1"/>
    <xf numFmtId="167" fontId="21" fillId="0" borderId="0" xfId="0" applyNumberFormat="1" applyFont="1"/>
    <xf numFmtId="3" fontId="21" fillId="0" borderId="0" xfId="0" applyNumberFormat="1" applyFont="1" applyAlignment="1"/>
    <xf numFmtId="3" fontId="22" fillId="2" borderId="21" xfId="0" applyNumberFormat="1" applyFont="1" applyFill="1" applyBorder="1" applyAlignment="1">
      <alignment vertical="center"/>
    </xf>
    <xf numFmtId="166" fontId="21" fillId="0" borderId="27" xfId="0" applyNumberFormat="1" applyFont="1" applyFill="1" applyBorder="1"/>
    <xf numFmtId="3" fontId="21" fillId="0" borderId="27" xfId="0" applyNumberFormat="1" applyFont="1" applyFill="1" applyBorder="1"/>
    <xf numFmtId="3" fontId="21" fillId="0" borderId="15" xfId="0" applyNumberFormat="1" applyFont="1" applyBorder="1" applyAlignment="1"/>
    <xf numFmtId="3" fontId="21" fillId="0" borderId="7" xfId="0" applyNumberFormat="1" applyFont="1" applyBorder="1" applyAlignment="1"/>
    <xf numFmtId="165" fontId="21" fillId="3" borderId="8" xfId="0" applyNumberFormat="1" applyFont="1" applyFill="1" applyBorder="1" applyAlignment="1">
      <alignment vertical="center"/>
    </xf>
    <xf numFmtId="165" fontId="23" fillId="3" borderId="8" xfId="0" applyNumberFormat="1" applyFont="1" applyFill="1" applyBorder="1" applyAlignment="1">
      <alignment vertical="center"/>
    </xf>
    <xf numFmtId="164" fontId="21" fillId="7" borderId="8" xfId="0" applyNumberFormat="1" applyFont="1" applyFill="1" applyBorder="1" applyAlignment="1">
      <alignment vertical="center"/>
    </xf>
    <xf numFmtId="165" fontId="21" fillId="3" borderId="7" xfId="0" applyNumberFormat="1" applyFont="1" applyFill="1" applyBorder="1" applyAlignment="1">
      <alignment vertical="center"/>
    </xf>
    <xf numFmtId="165" fontId="21" fillId="3" borderId="9" xfId="0" applyNumberFormat="1" applyFont="1" applyFill="1" applyBorder="1" applyAlignment="1">
      <alignment vertical="center"/>
    </xf>
    <xf numFmtId="165" fontId="22" fillId="2" borderId="22" xfId="0" applyNumberFormat="1" applyFont="1" applyFill="1" applyBorder="1" applyAlignment="1">
      <alignment vertical="center"/>
    </xf>
    <xf numFmtId="165" fontId="24" fillId="2" borderId="25" xfId="0" applyNumberFormat="1" applyFont="1" applyFill="1" applyBorder="1" applyAlignment="1">
      <alignment vertical="center"/>
    </xf>
    <xf numFmtId="0" fontId="21" fillId="0" borderId="7" xfId="0" applyFont="1" applyBorder="1"/>
    <xf numFmtId="0" fontId="21" fillId="0" borderId="7" xfId="0" applyFont="1" applyFill="1" applyBorder="1" applyAlignment="1">
      <alignment horizontal="right"/>
    </xf>
    <xf numFmtId="0" fontId="21" fillId="0" borderId="7" xfId="0" applyFont="1" applyFill="1" applyBorder="1"/>
    <xf numFmtId="0" fontId="21" fillId="0" borderId="9" xfId="0" applyFont="1" applyFill="1" applyBorder="1"/>
    <xf numFmtId="0" fontId="21" fillId="0" borderId="10" xfId="0" applyFont="1" applyFill="1" applyBorder="1" applyAlignment="1">
      <alignment horizontal="right"/>
    </xf>
    <xf numFmtId="0" fontId="21" fillId="0" borderId="8" xfId="0" applyFont="1" applyFill="1" applyBorder="1"/>
    <xf numFmtId="0" fontId="21" fillId="0" borderId="18" xfId="0" applyFont="1" applyBorder="1" applyAlignment="1">
      <alignment horizontal="right" vertical="center"/>
    </xf>
    <xf numFmtId="0" fontId="22" fillId="2" borderId="19" xfId="0" applyFont="1" applyFill="1" applyBorder="1" applyAlignment="1">
      <alignment vertical="center"/>
    </xf>
    <xf numFmtId="0" fontId="22" fillId="6" borderId="19" xfId="0" applyFont="1" applyFill="1" applyBorder="1"/>
    <xf numFmtId="0" fontId="21" fillId="0" borderId="10" xfId="0" applyFont="1" applyBorder="1" applyAlignment="1">
      <alignment horizontal="right"/>
    </xf>
    <xf numFmtId="0" fontId="21" fillId="0" borderId="8" xfId="0" applyFont="1" applyBorder="1"/>
    <xf numFmtId="0" fontId="22" fillId="6" borderId="19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right"/>
    </xf>
    <xf numFmtId="0" fontId="21" fillId="0" borderId="17" xfId="0" applyFont="1" applyFill="1" applyBorder="1"/>
    <xf numFmtId="0" fontId="21" fillId="0" borderId="10" xfId="0" applyFont="1" applyBorder="1"/>
    <xf numFmtId="0" fontId="21" fillId="0" borderId="19" xfId="0" applyFont="1" applyBorder="1"/>
    <xf numFmtId="0" fontId="21" fillId="0" borderId="0" xfId="0" applyFont="1" applyAlignment="1">
      <alignment vertical="center"/>
    </xf>
    <xf numFmtId="0" fontId="22" fillId="2" borderId="22" xfId="0" applyFont="1" applyFill="1" applyBorder="1" applyAlignment="1">
      <alignment vertical="center"/>
    </xf>
    <xf numFmtId="0" fontId="21" fillId="0" borderId="16" xfId="0" applyFont="1" applyBorder="1"/>
    <xf numFmtId="0" fontId="21" fillId="0" borderId="9" xfId="0" applyFont="1" applyFill="1" applyBorder="1" applyAlignment="1">
      <alignment horizontal="right"/>
    </xf>
    <xf numFmtId="0" fontId="21" fillId="0" borderId="15" xfId="0" applyFont="1" applyFill="1" applyBorder="1"/>
    <xf numFmtId="0" fontId="21" fillId="0" borderId="0" xfId="0" applyFont="1" applyFill="1" applyBorder="1"/>
    <xf numFmtId="0" fontId="22" fillId="0" borderId="0" xfId="0" applyFont="1" applyFill="1" applyBorder="1" applyAlignment="1">
      <alignment horizontal="right" vertical="center"/>
    </xf>
    <xf numFmtId="0" fontId="21" fillId="0" borderId="10" xfId="0" applyFont="1" applyFill="1" applyBorder="1"/>
    <xf numFmtId="0" fontId="21" fillId="0" borderId="23" xfId="0" applyFont="1" applyFill="1" applyBorder="1"/>
    <xf numFmtId="0" fontId="21" fillId="0" borderId="26" xfId="0" applyFont="1" applyFill="1" applyBorder="1"/>
    <xf numFmtId="0" fontId="21" fillId="0" borderId="9" xfId="0" applyFont="1" applyBorder="1"/>
    <xf numFmtId="0" fontId="21" fillId="0" borderId="23" xfId="0" applyFont="1" applyBorder="1" applyAlignment="1">
      <alignment horizontal="right"/>
    </xf>
    <xf numFmtId="3" fontId="21" fillId="0" borderId="0" xfId="0" applyNumberFormat="1" applyFont="1"/>
    <xf numFmtId="2" fontId="21" fillId="0" borderId="0" xfId="0" applyNumberFormat="1" applyFont="1"/>
    <xf numFmtId="0" fontId="21" fillId="0" borderId="24" xfId="0" applyFont="1" applyBorder="1"/>
    <xf numFmtId="0" fontId="21" fillId="0" borderId="17" xfId="0" applyFont="1" applyBorder="1"/>
    <xf numFmtId="0" fontId="22" fillId="0" borderId="0" xfId="0" applyFont="1" applyFill="1" applyBorder="1" applyAlignment="1">
      <alignment vertical="center"/>
    </xf>
    <xf numFmtId="3" fontId="21" fillId="0" borderId="9" xfId="0" applyNumberFormat="1" applyFont="1" applyBorder="1"/>
    <xf numFmtId="168" fontId="21" fillId="0" borderId="15" xfId="0" applyNumberFormat="1" applyFont="1" applyBorder="1"/>
    <xf numFmtId="168" fontId="22" fillId="2" borderId="21" xfId="0" applyNumberFormat="1" applyFont="1" applyFill="1" applyBorder="1" applyAlignment="1">
      <alignment vertical="center"/>
    </xf>
    <xf numFmtId="168" fontId="21" fillId="0" borderId="17" xfId="0" applyNumberFormat="1" applyFont="1" applyBorder="1"/>
    <xf numFmtId="168" fontId="21" fillId="0" borderId="13" xfId="0" applyNumberFormat="1" applyFont="1" applyBorder="1"/>
    <xf numFmtId="168" fontId="21" fillId="0" borderId="7" xfId="0" applyNumberFormat="1" applyFont="1" applyBorder="1"/>
    <xf numFmtId="0" fontId="21" fillId="0" borderId="14" xfId="0" applyFont="1" applyBorder="1" applyAlignment="1">
      <alignment horizontal="right"/>
    </xf>
    <xf numFmtId="0" fontId="21" fillId="0" borderId="14" xfId="0" applyFont="1" applyBorder="1"/>
    <xf numFmtId="0" fontId="21" fillId="0" borderId="0" xfId="0" applyFont="1" applyBorder="1" applyAlignment="1">
      <alignment horizontal="right" vertical="center"/>
    </xf>
    <xf numFmtId="0" fontId="21" fillId="0" borderId="16" xfId="0" applyFont="1" applyBorder="1" applyAlignment="1">
      <alignment horizontal="right"/>
    </xf>
    <xf numFmtId="0" fontId="25" fillId="0" borderId="9" xfId="0" applyFont="1" applyFill="1" applyBorder="1" applyAlignment="1">
      <alignment horizontal="right"/>
    </xf>
    <xf numFmtId="0" fontId="25" fillId="0" borderId="9" xfId="0" applyFont="1" applyFill="1" applyBorder="1"/>
    <xf numFmtId="0" fontId="25" fillId="7" borderId="7" xfId="0" applyFont="1" applyFill="1" applyBorder="1" applyAlignment="1">
      <alignment horizontal="right"/>
    </xf>
    <xf numFmtId="0" fontId="25" fillId="7" borderId="10" xfId="0" applyFont="1" applyFill="1" applyBorder="1"/>
    <xf numFmtId="0" fontId="25" fillId="7" borderId="7" xfId="0" applyFont="1" applyFill="1" applyBorder="1" applyAlignment="1">
      <alignment horizontal="center"/>
    </xf>
    <xf numFmtId="0" fontId="25" fillId="7" borderId="9" xfId="0" applyFont="1" applyFill="1" applyBorder="1" applyAlignment="1">
      <alignment horizontal="center"/>
    </xf>
    <xf numFmtId="0" fontId="25" fillId="0" borderId="7" xfId="0" applyFont="1" applyFill="1" applyBorder="1" applyAlignment="1">
      <alignment horizontal="right"/>
    </xf>
    <xf numFmtId="0" fontId="25" fillId="0" borderId="10" xfId="0" applyFont="1" applyFill="1" applyBorder="1"/>
    <xf numFmtId="0" fontId="25" fillId="0" borderId="7" xfId="0" applyFont="1" applyFill="1" applyBorder="1"/>
    <xf numFmtId="0" fontId="25" fillId="0" borderId="7" xfId="0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5" fillId="0" borderId="0" xfId="0" applyFont="1" applyBorder="1"/>
    <xf numFmtId="0" fontId="25" fillId="0" borderId="0" xfId="0" applyFont="1" applyFill="1" applyBorder="1"/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5" fillId="9" borderId="7" xfId="0" applyFont="1" applyFill="1" applyBorder="1"/>
    <xf numFmtId="0" fontId="27" fillId="4" borderId="10" xfId="0" applyFont="1" applyFill="1" applyBorder="1" applyAlignment="1">
      <alignment horizontal="center"/>
    </xf>
    <xf numFmtId="0" fontId="26" fillId="8" borderId="19" xfId="0" applyFont="1" applyFill="1" applyBorder="1" applyAlignment="1">
      <alignment horizontal="left"/>
    </xf>
    <xf numFmtId="0" fontId="26" fillId="5" borderId="21" xfId="0" applyFont="1" applyFill="1" applyBorder="1" applyAlignment="1">
      <alignment horizontal="center"/>
    </xf>
    <xf numFmtId="0" fontId="25" fillId="4" borderId="7" xfId="0" applyFont="1" applyFill="1" applyBorder="1"/>
    <xf numFmtId="0" fontId="27" fillId="9" borderId="10" xfId="0" applyFont="1" applyFill="1" applyBorder="1" applyAlignment="1">
      <alignment horizontal="center"/>
    </xf>
    <xf numFmtId="0" fontId="21" fillId="0" borderId="8" xfId="0" applyFont="1" applyBorder="1" applyAlignment="1">
      <alignment vertical="center"/>
    </xf>
    <xf numFmtId="0" fontId="23" fillId="3" borderId="8" xfId="0" applyFont="1" applyFill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3" borderId="7" xfId="0" applyFont="1" applyFill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3" borderId="24" xfId="0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4" fillId="2" borderId="25" xfId="0" applyFont="1" applyFill="1" applyBorder="1" applyAlignment="1">
      <alignment vertical="center"/>
    </xf>
    <xf numFmtId="167" fontId="21" fillId="0" borderId="8" xfId="0" applyNumberFormat="1" applyFont="1" applyFill="1" applyBorder="1" applyAlignment="1">
      <alignment horizontal="right"/>
    </xf>
    <xf numFmtId="167" fontId="21" fillId="0" borderId="15" xfId="0" applyNumberFormat="1" applyFont="1" applyFill="1" applyBorder="1" applyAlignment="1">
      <alignment horizontal="right"/>
    </xf>
    <xf numFmtId="166" fontId="21" fillId="0" borderId="8" xfId="0" applyNumberFormat="1" applyFont="1" applyFill="1" applyBorder="1"/>
    <xf numFmtId="0" fontId="21" fillId="0" borderId="16" xfId="0" applyFont="1" applyFill="1" applyBorder="1" applyAlignment="1">
      <alignment horizontal="right"/>
    </xf>
    <xf numFmtId="3" fontId="0" fillId="0" borderId="8" xfId="0" applyNumberFormat="1" applyFont="1" applyFill="1" applyBorder="1"/>
    <xf numFmtId="3" fontId="0" fillId="0" borderId="7" xfId="0" applyNumberFormat="1" applyFont="1" applyFill="1" applyBorder="1"/>
    <xf numFmtId="3" fontId="22" fillId="2" borderId="20" xfId="0" applyNumberFormat="1" applyFont="1" applyFill="1" applyBorder="1" applyAlignment="1">
      <alignment horizontal="right" vertical="center"/>
    </xf>
    <xf numFmtId="1" fontId="0" fillId="0" borderId="7" xfId="0" applyNumberFormat="1" applyBorder="1"/>
    <xf numFmtId="0" fontId="25" fillId="9" borderId="7" xfId="0" applyFont="1" applyFill="1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0" fontId="25" fillId="8" borderId="19" xfId="0" applyFont="1" applyFill="1" applyBorder="1" applyAlignment="1">
      <alignment horizontal="center"/>
    </xf>
    <xf numFmtId="0" fontId="25" fillId="8" borderId="20" xfId="0" applyFont="1" applyFill="1" applyBorder="1" applyAlignment="1">
      <alignment horizontal="center"/>
    </xf>
    <xf numFmtId="0" fontId="25" fillId="8" borderId="21" xfId="0" applyFont="1" applyFill="1" applyBorder="1" applyAlignment="1">
      <alignment horizontal="center"/>
    </xf>
    <xf numFmtId="0" fontId="25" fillId="9" borderId="8" xfId="0" applyFont="1" applyFill="1" applyBorder="1" applyAlignment="1">
      <alignment horizontal="center"/>
    </xf>
    <xf numFmtId="0" fontId="25" fillId="9" borderId="9" xfId="0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top" wrapText="1"/>
    </xf>
    <xf numFmtId="3" fontId="0" fillId="0" borderId="4" xfId="0" applyNumberFormat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E68"/>
  <sheetViews>
    <sheetView zoomScaleNormal="100" workbookViewId="0">
      <selection activeCell="E5" sqref="E5:E7"/>
    </sheetView>
  </sheetViews>
  <sheetFormatPr defaultColWidth="8.85546875" defaultRowHeight="12.75"/>
  <cols>
    <col min="1" max="1" width="7.140625" customWidth="1"/>
    <col min="2" max="2" width="19.42578125" customWidth="1"/>
    <col min="3" max="3" width="12.42578125" bestFit="1" customWidth="1"/>
    <col min="4" max="4" width="12.42578125" customWidth="1"/>
    <col min="5" max="5" width="13.28515625" style="1" customWidth="1"/>
    <col min="6" max="6" width="3.28515625" customWidth="1"/>
  </cols>
  <sheetData>
    <row r="1" spans="1:5">
      <c r="A1" s="47" t="s">
        <v>0</v>
      </c>
    </row>
    <row r="2" spans="1:5" s="2" customFormat="1" ht="15">
      <c r="A2" s="2" t="s">
        <v>177</v>
      </c>
      <c r="E2" s="3"/>
    </row>
    <row r="3" spans="1:5" s="4" customFormat="1" ht="15.75">
      <c r="A3" s="4" t="s">
        <v>175</v>
      </c>
      <c r="E3" s="5"/>
    </row>
    <row r="4" spans="1:5" ht="12" customHeight="1" thickBot="1"/>
    <row r="5" spans="1:5" s="10" customFormat="1" ht="12">
      <c r="A5" s="6" t="s">
        <v>94</v>
      </c>
      <c r="B5" s="7" t="s">
        <v>2</v>
      </c>
      <c r="C5" s="7" t="s">
        <v>173</v>
      </c>
      <c r="D5" s="7" t="s">
        <v>176</v>
      </c>
      <c r="E5" s="265" t="s">
        <v>132</v>
      </c>
    </row>
    <row r="6" spans="1:5" s="10" customFormat="1" ht="12" customHeight="1">
      <c r="A6" s="11"/>
      <c r="B6" s="12"/>
      <c r="C6" s="12" t="s">
        <v>6</v>
      </c>
      <c r="D6" s="12" t="s">
        <v>6</v>
      </c>
      <c r="E6" s="266"/>
    </row>
    <row r="7" spans="1:5" s="10" customFormat="1" ht="12" customHeight="1">
      <c r="A7" s="11"/>
      <c r="B7" s="12"/>
      <c r="C7" s="12"/>
      <c r="D7" s="12"/>
      <c r="E7" s="266"/>
    </row>
    <row r="8" spans="1:5" s="10" customFormat="1" thickBot="1">
      <c r="A8" s="15"/>
      <c r="B8" s="16"/>
      <c r="C8" s="18">
        <v>1</v>
      </c>
      <c r="D8" s="18">
        <v>2</v>
      </c>
      <c r="E8" s="19" t="s">
        <v>11</v>
      </c>
    </row>
    <row r="9" spans="1:5" ht="12" customHeight="1">
      <c r="A9" s="150">
        <v>6201</v>
      </c>
      <c r="B9" s="177" t="s">
        <v>35</v>
      </c>
      <c r="C9" s="61">
        <v>90180.12</v>
      </c>
      <c r="D9" s="61">
        <v>87632.15</v>
      </c>
      <c r="E9" s="56">
        <f>D9/C9*100</f>
        <v>97.174576835781551</v>
      </c>
    </row>
    <row r="10" spans="1:5" ht="12" customHeight="1">
      <c r="A10" s="178">
        <v>6202</v>
      </c>
      <c r="B10" s="179" t="s">
        <v>61</v>
      </c>
      <c r="C10" s="61">
        <v>124584.31</v>
      </c>
      <c r="D10" s="61">
        <v>117828.3</v>
      </c>
      <c r="E10" s="56">
        <f t="shared" ref="E10:E27" si="0">D10/C10*100</f>
        <v>94.577158231241171</v>
      </c>
    </row>
    <row r="11" spans="1:5" ht="12" customHeight="1">
      <c r="A11" s="178">
        <v>6203</v>
      </c>
      <c r="B11" s="179" t="s">
        <v>54</v>
      </c>
      <c r="C11" s="61">
        <v>323799.53000000003</v>
      </c>
      <c r="D11" s="61">
        <v>327118.86</v>
      </c>
      <c r="E11" s="56">
        <f t="shared" si="0"/>
        <v>101.02511884436645</v>
      </c>
    </row>
    <row r="12" spans="1:5" ht="12" customHeight="1">
      <c r="A12" s="178">
        <v>6204</v>
      </c>
      <c r="B12" s="179" t="s">
        <v>62</v>
      </c>
      <c r="C12" s="61">
        <v>89009.2</v>
      </c>
      <c r="D12" s="61">
        <v>89034.62</v>
      </c>
      <c r="E12" s="56">
        <f t="shared" si="0"/>
        <v>100.02855884560246</v>
      </c>
    </row>
    <row r="13" spans="1:5" ht="12" customHeight="1">
      <c r="A13" s="178">
        <v>6205</v>
      </c>
      <c r="B13" s="179" t="s">
        <v>58</v>
      </c>
      <c r="C13" s="61">
        <v>98865.43</v>
      </c>
      <c r="D13" s="61">
        <v>99665.86</v>
      </c>
      <c r="E13" s="56">
        <f t="shared" si="0"/>
        <v>100.80961565635229</v>
      </c>
    </row>
    <row r="14" spans="1:5" ht="12" customHeight="1">
      <c r="A14" s="178">
        <v>6206</v>
      </c>
      <c r="B14" s="179" t="s">
        <v>16</v>
      </c>
      <c r="C14" s="61">
        <v>169536.52</v>
      </c>
      <c r="D14" s="61">
        <v>159782.53</v>
      </c>
      <c r="E14" s="56">
        <f t="shared" si="0"/>
        <v>94.246673224152531</v>
      </c>
    </row>
    <row r="15" spans="1:5" ht="12" customHeight="1">
      <c r="A15" s="178">
        <v>6207</v>
      </c>
      <c r="B15" s="179" t="s">
        <v>68</v>
      </c>
      <c r="C15" s="61">
        <v>51244.639999999999</v>
      </c>
      <c r="D15" s="61">
        <v>49609.57</v>
      </c>
      <c r="E15" s="56">
        <f t="shared" si="0"/>
        <v>96.809285810184235</v>
      </c>
    </row>
    <row r="16" spans="1:5" ht="12" customHeight="1">
      <c r="A16" s="178">
        <v>6208</v>
      </c>
      <c r="B16" s="179" t="s">
        <v>39</v>
      </c>
      <c r="C16" s="61">
        <v>86222.84</v>
      </c>
      <c r="D16" s="61">
        <v>82130.33</v>
      </c>
      <c r="E16" s="56">
        <f t="shared" si="0"/>
        <v>95.253566224448193</v>
      </c>
    </row>
    <row r="17" spans="1:5" ht="12" customHeight="1">
      <c r="A17" s="178">
        <v>6209</v>
      </c>
      <c r="B17" s="179" t="s">
        <v>15</v>
      </c>
      <c r="C17" s="61">
        <v>146760.38</v>
      </c>
      <c r="D17" s="61">
        <v>148660.85</v>
      </c>
      <c r="E17" s="56">
        <f t="shared" si="0"/>
        <v>101.29494758735294</v>
      </c>
    </row>
    <row r="18" spans="1:5" ht="12" customHeight="1">
      <c r="A18" s="178">
        <v>6210</v>
      </c>
      <c r="B18" s="179" t="s">
        <v>57</v>
      </c>
      <c r="C18" s="61">
        <v>52538.94</v>
      </c>
      <c r="D18" s="61">
        <v>53244.82</v>
      </c>
      <c r="E18" s="56">
        <f t="shared" si="0"/>
        <v>101.34353681288584</v>
      </c>
    </row>
    <row r="19" spans="1:5" ht="12" customHeight="1">
      <c r="A19" s="178">
        <v>6211</v>
      </c>
      <c r="B19" s="179" t="s">
        <v>24</v>
      </c>
      <c r="C19" s="61">
        <v>53885.03</v>
      </c>
      <c r="D19" s="61">
        <v>56366.19</v>
      </c>
      <c r="E19" s="56">
        <f t="shared" si="0"/>
        <v>104.60454415632692</v>
      </c>
    </row>
    <row r="20" spans="1:5" ht="12" customHeight="1">
      <c r="A20" s="178">
        <v>6212</v>
      </c>
      <c r="B20" s="179" t="s">
        <v>63</v>
      </c>
      <c r="C20" s="61">
        <v>48550.34</v>
      </c>
      <c r="D20" s="61">
        <v>48629.01</v>
      </c>
      <c r="E20" s="56">
        <f t="shared" si="0"/>
        <v>100.16203800014584</v>
      </c>
    </row>
    <row r="21" spans="1:5" ht="12" customHeight="1">
      <c r="A21" s="178">
        <v>6213</v>
      </c>
      <c r="B21" s="179" t="s">
        <v>46</v>
      </c>
      <c r="C21" s="61">
        <v>78265.75</v>
      </c>
      <c r="D21" s="61">
        <v>85102.57</v>
      </c>
      <c r="E21" s="56">
        <f t="shared" si="0"/>
        <v>108.73539191792068</v>
      </c>
    </row>
    <row r="22" spans="1:5" ht="12" customHeight="1">
      <c r="A22" s="178">
        <v>6214</v>
      </c>
      <c r="B22" s="179" t="s">
        <v>41</v>
      </c>
      <c r="C22" s="61">
        <v>127363.17</v>
      </c>
      <c r="D22" s="61">
        <v>131813.92000000001</v>
      </c>
      <c r="E22" s="56">
        <f t="shared" si="0"/>
        <v>103.4945345659974</v>
      </c>
    </row>
    <row r="23" spans="1:5" ht="12" customHeight="1">
      <c r="A23" s="178">
        <v>6215</v>
      </c>
      <c r="B23" s="179" t="s">
        <v>14</v>
      </c>
      <c r="C23" s="61">
        <v>96669.46</v>
      </c>
      <c r="D23" s="61">
        <v>96675.4</v>
      </c>
      <c r="E23" s="56">
        <f t="shared" si="0"/>
        <v>100.006144650027</v>
      </c>
    </row>
    <row r="24" spans="1:5" ht="12" customHeight="1">
      <c r="A24" s="178">
        <v>6216</v>
      </c>
      <c r="B24" s="179" t="s">
        <v>43</v>
      </c>
      <c r="C24" s="61">
        <v>65443.97</v>
      </c>
      <c r="D24" s="61">
        <v>64848.65</v>
      </c>
      <c r="E24" s="56">
        <f t="shared" si="0"/>
        <v>99.090336359484297</v>
      </c>
    </row>
    <row r="25" spans="1:5" ht="12" customHeight="1">
      <c r="A25" s="178">
        <v>6217</v>
      </c>
      <c r="B25" s="179" t="s">
        <v>28</v>
      </c>
      <c r="C25" s="61">
        <v>216668.55</v>
      </c>
      <c r="D25" s="61">
        <v>221381.48</v>
      </c>
      <c r="E25" s="56">
        <f t="shared" si="0"/>
        <v>102.1751795542085</v>
      </c>
    </row>
    <row r="26" spans="1:5" ht="12" customHeight="1">
      <c r="A26" s="178">
        <v>6218</v>
      </c>
      <c r="B26" s="179" t="s">
        <v>13</v>
      </c>
      <c r="C26" s="61">
        <v>239938.45</v>
      </c>
      <c r="D26" s="61">
        <v>263868.09999999998</v>
      </c>
      <c r="E26" s="56">
        <f t="shared" si="0"/>
        <v>109.97324522184751</v>
      </c>
    </row>
    <row r="27" spans="1:5" ht="12" customHeight="1">
      <c r="A27" s="178">
        <v>6219</v>
      </c>
      <c r="B27" s="180" t="s">
        <v>52</v>
      </c>
      <c r="C27" s="61">
        <v>114647.17</v>
      </c>
      <c r="D27" s="61">
        <v>108827.47</v>
      </c>
      <c r="E27" s="56">
        <f t="shared" si="0"/>
        <v>94.923817133907448</v>
      </c>
    </row>
    <row r="28" spans="1:5" ht="12" customHeight="1">
      <c r="A28" s="181">
        <v>6220</v>
      </c>
      <c r="B28" s="179" t="s">
        <v>66</v>
      </c>
      <c r="C28" s="61">
        <v>79258.77</v>
      </c>
      <c r="D28" s="61">
        <v>73663.41</v>
      </c>
      <c r="E28" s="56">
        <f t="shared" ref="E28:E66" si="1">D28/C28*100</f>
        <v>92.940390066613446</v>
      </c>
    </row>
    <row r="29" spans="1:5" ht="12" customHeight="1">
      <c r="A29" s="178">
        <v>6221</v>
      </c>
      <c r="B29" s="182" t="s">
        <v>22</v>
      </c>
      <c r="C29" s="61">
        <v>66912.509999999995</v>
      </c>
      <c r="D29" s="61">
        <v>78107.12</v>
      </c>
      <c r="E29" s="56">
        <f t="shared" si="1"/>
        <v>116.73021980493633</v>
      </c>
    </row>
    <row r="30" spans="1:5" ht="12" customHeight="1">
      <c r="A30" s="178">
        <v>6222</v>
      </c>
      <c r="B30" s="180" t="s">
        <v>31</v>
      </c>
      <c r="C30" s="61">
        <v>88067.11</v>
      </c>
      <c r="D30" s="61">
        <v>89841.06</v>
      </c>
      <c r="E30" s="56">
        <f t="shared" si="1"/>
        <v>102.01431612778026</v>
      </c>
    </row>
    <row r="31" spans="1:5" ht="12" customHeight="1">
      <c r="A31" s="181">
        <v>6223</v>
      </c>
      <c r="B31" s="179" t="s">
        <v>40</v>
      </c>
      <c r="C31" s="61">
        <v>68737.64</v>
      </c>
      <c r="D31" s="61">
        <v>68713.539999999994</v>
      </c>
      <c r="E31" s="56">
        <f t="shared" si="1"/>
        <v>99.964939151242305</v>
      </c>
    </row>
    <row r="32" spans="1:5" ht="12" customHeight="1">
      <c r="A32" s="181">
        <v>6224</v>
      </c>
      <c r="B32" s="182" t="s">
        <v>21</v>
      </c>
      <c r="C32" s="61">
        <v>1189179.24</v>
      </c>
      <c r="D32" s="61">
        <v>1302038.51</v>
      </c>
      <c r="E32" s="56">
        <f t="shared" si="1"/>
        <v>109.49051801476118</v>
      </c>
    </row>
    <row r="33" spans="1:5" ht="12" customHeight="1">
      <c r="A33" s="178">
        <v>6225</v>
      </c>
      <c r="B33" s="182" t="s">
        <v>25</v>
      </c>
      <c r="C33" s="61">
        <v>61311.78</v>
      </c>
      <c r="D33" s="61">
        <v>62084.03</v>
      </c>
      <c r="E33" s="56">
        <f t="shared" si="1"/>
        <v>101.25954588172125</v>
      </c>
    </row>
    <row r="34" spans="1:5" ht="12" customHeight="1">
      <c r="A34" s="178">
        <v>6226</v>
      </c>
      <c r="B34" s="179" t="s">
        <v>38</v>
      </c>
      <c r="C34" s="61">
        <v>73019.820000000007</v>
      </c>
      <c r="D34" s="61">
        <v>69885.42</v>
      </c>
      <c r="E34" s="56">
        <f t="shared" si="1"/>
        <v>95.707466822021729</v>
      </c>
    </row>
    <row r="35" spans="1:5" ht="12" customHeight="1">
      <c r="A35" s="178">
        <v>6227</v>
      </c>
      <c r="B35" s="179" t="s">
        <v>12</v>
      </c>
      <c r="C35" s="61">
        <v>430671.56</v>
      </c>
      <c r="D35" s="61">
        <v>435288.08</v>
      </c>
      <c r="E35" s="56">
        <f t="shared" si="1"/>
        <v>101.07193518884785</v>
      </c>
    </row>
    <row r="36" spans="1:5" ht="12" customHeight="1">
      <c r="A36" s="178">
        <v>6228</v>
      </c>
      <c r="B36" s="179" t="s">
        <v>69</v>
      </c>
      <c r="C36" s="61">
        <v>56720.57</v>
      </c>
      <c r="D36" s="61">
        <v>57398.48</v>
      </c>
      <c r="E36" s="56">
        <f t="shared" si="1"/>
        <v>101.19517487218484</v>
      </c>
    </row>
    <row r="37" spans="1:5" ht="12" customHeight="1">
      <c r="A37" s="178">
        <v>6229</v>
      </c>
      <c r="B37" s="179" t="s">
        <v>50</v>
      </c>
      <c r="C37" s="61">
        <v>68402.03</v>
      </c>
      <c r="D37" s="61">
        <v>68214.42</v>
      </c>
      <c r="E37" s="56">
        <f t="shared" si="1"/>
        <v>99.725724514316312</v>
      </c>
    </row>
    <row r="38" spans="1:5" ht="12" customHeight="1">
      <c r="A38" s="178">
        <v>6230</v>
      </c>
      <c r="B38" s="179" t="s">
        <v>36</v>
      </c>
      <c r="C38" s="61">
        <v>192771.33</v>
      </c>
      <c r="D38" s="61">
        <v>181555.06</v>
      </c>
      <c r="E38" s="56">
        <f t="shared" si="1"/>
        <v>94.181567352365107</v>
      </c>
    </row>
    <row r="39" spans="1:5" ht="12" customHeight="1">
      <c r="A39" s="178">
        <v>6231</v>
      </c>
      <c r="B39" s="179" t="s">
        <v>26</v>
      </c>
      <c r="C39" s="61">
        <v>185213.05</v>
      </c>
      <c r="D39" s="61">
        <v>190104.46</v>
      </c>
      <c r="E39" s="56">
        <f t="shared" si="1"/>
        <v>102.6409640141448</v>
      </c>
    </row>
    <row r="40" spans="1:5" ht="12" customHeight="1">
      <c r="A40" s="178">
        <v>6232</v>
      </c>
      <c r="B40" s="179" t="s">
        <v>51</v>
      </c>
      <c r="C40" s="61">
        <v>227295.47</v>
      </c>
      <c r="D40" s="61">
        <v>229888.44</v>
      </c>
      <c r="E40" s="56">
        <f t="shared" si="1"/>
        <v>101.14079264316177</v>
      </c>
    </row>
    <row r="41" spans="1:5" ht="12" customHeight="1">
      <c r="A41" s="178">
        <v>6233</v>
      </c>
      <c r="B41" s="179" t="s">
        <v>55</v>
      </c>
      <c r="C41" s="61">
        <v>67474.38</v>
      </c>
      <c r="D41" s="61">
        <v>67108.5</v>
      </c>
      <c r="E41" s="56">
        <f t="shared" si="1"/>
        <v>99.45774974145742</v>
      </c>
    </row>
    <row r="42" spans="1:5" ht="12" customHeight="1">
      <c r="A42" s="178">
        <v>6234</v>
      </c>
      <c r="B42" s="179" t="s">
        <v>30</v>
      </c>
      <c r="C42" s="61">
        <v>72185.240000000005</v>
      </c>
      <c r="D42" s="61">
        <v>70921.36</v>
      </c>
      <c r="E42" s="56">
        <f t="shared" si="1"/>
        <v>98.249115747208151</v>
      </c>
    </row>
    <row r="43" spans="1:5" ht="12" customHeight="1">
      <c r="A43" s="178">
        <v>6235</v>
      </c>
      <c r="B43" s="179" t="s">
        <v>67</v>
      </c>
      <c r="C43" s="61">
        <v>109948.55</v>
      </c>
      <c r="D43" s="61">
        <v>111997.67</v>
      </c>
      <c r="E43" s="56">
        <f t="shared" si="1"/>
        <v>101.86370807072944</v>
      </c>
    </row>
    <row r="44" spans="1:5" ht="12" customHeight="1">
      <c r="A44" s="178">
        <v>6236</v>
      </c>
      <c r="B44" s="179" t="s">
        <v>53</v>
      </c>
      <c r="C44" s="61">
        <v>77229.210000000006</v>
      </c>
      <c r="D44" s="61">
        <v>79750.36</v>
      </c>
      <c r="E44" s="56">
        <f t="shared" si="1"/>
        <v>103.26450315884365</v>
      </c>
    </row>
    <row r="45" spans="1:5" ht="12" customHeight="1">
      <c r="A45" s="178">
        <v>6237</v>
      </c>
      <c r="B45" s="179" t="s">
        <v>19</v>
      </c>
      <c r="C45" s="61">
        <v>234986.39</v>
      </c>
      <c r="D45" s="61">
        <v>256140.37</v>
      </c>
      <c r="E45" s="56">
        <f t="shared" si="1"/>
        <v>109.00221497934413</v>
      </c>
    </row>
    <row r="46" spans="1:5" ht="12" customHeight="1">
      <c r="A46" s="178">
        <v>6238</v>
      </c>
      <c r="B46" s="179" t="s">
        <v>48</v>
      </c>
      <c r="C46" s="61">
        <v>62542.25</v>
      </c>
      <c r="D46" s="61">
        <v>61178.400000000001</v>
      </c>
      <c r="E46" s="56">
        <f t="shared" si="1"/>
        <v>97.819314143638906</v>
      </c>
    </row>
    <row r="47" spans="1:5" ht="12" customHeight="1">
      <c r="A47" s="178">
        <v>6239</v>
      </c>
      <c r="B47" s="179" t="s">
        <v>27</v>
      </c>
      <c r="C47" s="61">
        <v>108166</v>
      </c>
      <c r="D47" s="61">
        <v>106384.19</v>
      </c>
      <c r="E47" s="56">
        <f t="shared" si="1"/>
        <v>98.352707874932975</v>
      </c>
    </row>
    <row r="48" spans="1:5" ht="12" customHeight="1">
      <c r="A48" s="178">
        <v>6240</v>
      </c>
      <c r="B48" s="179" t="s">
        <v>33</v>
      </c>
      <c r="C48" s="61">
        <v>84958.68</v>
      </c>
      <c r="D48" s="61">
        <v>96301.32</v>
      </c>
      <c r="E48" s="56">
        <f t="shared" si="1"/>
        <v>113.35077239900622</v>
      </c>
    </row>
    <row r="49" spans="1:5" ht="12" customHeight="1">
      <c r="A49" s="178">
        <v>6241</v>
      </c>
      <c r="B49" s="179" t="s">
        <v>49</v>
      </c>
      <c r="C49" s="61">
        <v>64233.03</v>
      </c>
      <c r="D49" s="61">
        <v>56621.3</v>
      </c>
      <c r="E49" s="56">
        <f t="shared" si="1"/>
        <v>88.149819493179763</v>
      </c>
    </row>
    <row r="50" spans="1:5" ht="12" customHeight="1">
      <c r="A50" s="178">
        <v>6242</v>
      </c>
      <c r="B50" s="179" t="s">
        <v>64</v>
      </c>
      <c r="C50" s="61">
        <v>49527.42</v>
      </c>
      <c r="D50" s="61">
        <v>47825.11</v>
      </c>
      <c r="E50" s="56">
        <f t="shared" si="1"/>
        <v>96.562893847488922</v>
      </c>
    </row>
    <row r="51" spans="1:5" ht="12" customHeight="1">
      <c r="A51" s="178">
        <v>6243</v>
      </c>
      <c r="B51" s="179" t="s">
        <v>44</v>
      </c>
      <c r="C51" s="61">
        <v>65939.789999999994</v>
      </c>
      <c r="D51" s="61">
        <v>64357.09</v>
      </c>
      <c r="E51" s="56">
        <f t="shared" si="1"/>
        <v>97.599780041762344</v>
      </c>
    </row>
    <row r="52" spans="1:5" ht="12" customHeight="1">
      <c r="A52" s="178">
        <v>6244</v>
      </c>
      <c r="B52" s="179" t="s">
        <v>59</v>
      </c>
      <c r="C52" s="61">
        <v>106561.32</v>
      </c>
      <c r="D52" s="61">
        <v>100675.81</v>
      </c>
      <c r="E52" s="56">
        <f t="shared" si="1"/>
        <v>94.476879603218123</v>
      </c>
    </row>
    <row r="53" spans="1:5" ht="12" customHeight="1">
      <c r="A53" s="178">
        <v>6245</v>
      </c>
      <c r="B53" s="179" t="s">
        <v>45</v>
      </c>
      <c r="C53" s="61">
        <v>79564.61</v>
      </c>
      <c r="D53" s="61">
        <v>81970.64</v>
      </c>
      <c r="E53" s="56">
        <f t="shared" si="1"/>
        <v>103.02399521596348</v>
      </c>
    </row>
    <row r="54" spans="1:5" ht="12" customHeight="1">
      <c r="A54" s="178">
        <v>6246</v>
      </c>
      <c r="B54" s="179" t="s">
        <v>18</v>
      </c>
      <c r="C54" s="61">
        <v>109219.75</v>
      </c>
      <c r="D54" s="61">
        <v>109079.52</v>
      </c>
      <c r="E54" s="56">
        <f t="shared" si="1"/>
        <v>99.871607470260642</v>
      </c>
    </row>
    <row r="55" spans="1:5" ht="12" customHeight="1">
      <c r="A55" s="178">
        <v>6247</v>
      </c>
      <c r="B55" s="179" t="s">
        <v>56</v>
      </c>
      <c r="C55" s="61">
        <v>86718.24</v>
      </c>
      <c r="D55" s="61">
        <v>82362.149999999994</v>
      </c>
      <c r="E55" s="56">
        <f t="shared" si="1"/>
        <v>94.976731538831956</v>
      </c>
    </row>
    <row r="56" spans="1:5" ht="12" customHeight="1">
      <c r="A56" s="178">
        <v>6248</v>
      </c>
      <c r="B56" s="179" t="s">
        <v>32</v>
      </c>
      <c r="C56" s="61">
        <v>68180.55</v>
      </c>
      <c r="D56" s="61">
        <v>74432.100000000006</v>
      </c>
      <c r="E56" s="56">
        <f t="shared" si="1"/>
        <v>109.16911054545615</v>
      </c>
    </row>
    <row r="57" spans="1:5" ht="12" customHeight="1">
      <c r="A57" s="178">
        <v>6249</v>
      </c>
      <c r="B57" s="179" t="s">
        <v>23</v>
      </c>
      <c r="C57" s="61">
        <v>129924.81</v>
      </c>
      <c r="D57" s="61">
        <v>132337.12</v>
      </c>
      <c r="E57" s="56">
        <f t="shared" si="1"/>
        <v>101.85669696188127</v>
      </c>
    </row>
    <row r="58" spans="1:5" ht="12" customHeight="1">
      <c r="A58" s="178">
        <v>6250</v>
      </c>
      <c r="B58" s="179" t="s">
        <v>42</v>
      </c>
      <c r="C58" s="61">
        <v>115276.65</v>
      </c>
      <c r="D58" s="61">
        <v>120166.97</v>
      </c>
      <c r="E58" s="56">
        <f t="shared" si="1"/>
        <v>104.24224680366754</v>
      </c>
    </row>
    <row r="59" spans="1:5" ht="12" customHeight="1">
      <c r="A59" s="178">
        <v>6251</v>
      </c>
      <c r="B59" s="179" t="s">
        <v>47</v>
      </c>
      <c r="C59" s="61">
        <v>71804.929999999993</v>
      </c>
      <c r="D59" s="61">
        <v>71684.44</v>
      </c>
      <c r="E59" s="56">
        <f t="shared" si="1"/>
        <v>99.832198151296865</v>
      </c>
    </row>
    <row r="60" spans="1:5" ht="12" customHeight="1">
      <c r="A60" s="178">
        <v>6252</v>
      </c>
      <c r="B60" s="179" t="s">
        <v>60</v>
      </c>
      <c r="C60" s="61">
        <v>62831.33</v>
      </c>
      <c r="D60" s="61">
        <v>63186.86</v>
      </c>
      <c r="E60" s="56">
        <f t="shared" si="1"/>
        <v>100.5658482798311</v>
      </c>
    </row>
    <row r="61" spans="1:5" ht="12" customHeight="1">
      <c r="A61" s="178">
        <v>6253</v>
      </c>
      <c r="B61" s="179" t="s">
        <v>37</v>
      </c>
      <c r="C61" s="61">
        <v>79072.240000000005</v>
      </c>
      <c r="D61" s="61">
        <v>81680.460000000006</v>
      </c>
      <c r="E61" s="56">
        <f t="shared" si="1"/>
        <v>103.2985280295588</v>
      </c>
    </row>
    <row r="62" spans="1:5" ht="12" customHeight="1">
      <c r="A62" s="178">
        <v>6254</v>
      </c>
      <c r="B62" s="179" t="s">
        <v>65</v>
      </c>
      <c r="C62" s="61">
        <v>60660.86</v>
      </c>
      <c r="D62" s="61">
        <v>52358.44</v>
      </c>
      <c r="E62" s="56">
        <f t="shared" si="1"/>
        <v>86.313382302855572</v>
      </c>
    </row>
    <row r="63" spans="1:5" ht="12" customHeight="1">
      <c r="A63" s="178">
        <v>6255</v>
      </c>
      <c r="B63" s="179" t="s">
        <v>34</v>
      </c>
      <c r="C63" s="61">
        <v>139573.85</v>
      </c>
      <c r="D63" s="61">
        <v>141392.54999999999</v>
      </c>
      <c r="E63" s="56">
        <f t="shared" si="1"/>
        <v>101.30303778250725</v>
      </c>
    </row>
    <row r="64" spans="1:5" ht="12" customHeight="1">
      <c r="A64" s="178">
        <v>6256</v>
      </c>
      <c r="B64" s="179" t="s">
        <v>29</v>
      </c>
      <c r="C64" s="61">
        <v>67442.81</v>
      </c>
      <c r="D64" s="61">
        <v>64985.87</v>
      </c>
      <c r="E64" s="56">
        <f t="shared" si="1"/>
        <v>96.357002325377621</v>
      </c>
    </row>
    <row r="65" spans="1:5">
      <c r="A65" s="178">
        <v>6257</v>
      </c>
      <c r="B65" s="179" t="s">
        <v>17</v>
      </c>
      <c r="C65" s="61">
        <v>55280.71</v>
      </c>
      <c r="D65" s="61">
        <v>54368.38</v>
      </c>
      <c r="E65" s="56">
        <f t="shared" si="1"/>
        <v>98.349641312494001</v>
      </c>
    </row>
    <row r="66" spans="1:5" ht="13.5" thickBot="1">
      <c r="A66" s="178">
        <v>6258</v>
      </c>
      <c r="B66" s="180" t="s">
        <v>20</v>
      </c>
      <c r="C66" s="101">
        <v>107908.2</v>
      </c>
      <c r="D66" s="61">
        <v>107746.97</v>
      </c>
      <c r="E66" s="56">
        <f t="shared" si="1"/>
        <v>99.85058596102985</v>
      </c>
    </row>
    <row r="67" spans="1:5" s="89" customFormat="1" ht="15" customHeight="1" thickBot="1">
      <c r="A67" s="183"/>
      <c r="B67" s="184" t="s">
        <v>131</v>
      </c>
      <c r="C67" s="107">
        <f>SUM(C9:C66)</f>
        <v>7398946.4799999986</v>
      </c>
      <c r="D67" s="107">
        <f>SUM(D9:D66)</f>
        <v>7556016.6600000011</v>
      </c>
      <c r="E67" s="108">
        <f>D67/C67*100</f>
        <v>102.12287222815542</v>
      </c>
    </row>
    <row r="68" spans="1:5" s="24" customFormat="1">
      <c r="A68" s="20"/>
      <c r="B68" s="21"/>
      <c r="C68" s="22"/>
      <c r="D68" s="22"/>
      <c r="E68" s="23"/>
    </row>
  </sheetData>
  <phoneticPr fontId="11" type="noConversion"/>
  <pageMargins left="0.59" right="0.75000000000000011" top="0.2" bottom="0.39000000000000007" header="0" footer="0"/>
  <pageSetup paperSize="9" orientation="portrait" r:id="rId1"/>
  <headerFooter scaleWithDoc="0" alignWithMargins="0">
    <oddHeader>&amp;R&amp;11&amp;K000000 13</oddHeader>
    <oddFooter>&amp;C&amp;8Ministrstvo za javno upravo / Služba za upravne enote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7"/>
  </sheetPr>
  <dimension ref="A1:G40"/>
  <sheetViews>
    <sheetView workbookViewId="0">
      <pane xSplit="2" ySplit="11" topLeftCell="C12" activePane="bottomRight" state="frozen"/>
      <selection activeCell="G3" sqref="G3"/>
      <selection pane="topRight" activeCell="G3" sqref="G3"/>
      <selection pane="bottomLeft" activeCell="G3" sqref="G3"/>
      <selection pane="bottomRight" activeCell="C34" sqref="C34"/>
    </sheetView>
  </sheetViews>
  <sheetFormatPr defaultColWidth="8.85546875" defaultRowHeight="12.75"/>
  <cols>
    <col min="2" max="2" width="18" bestFit="1" customWidth="1"/>
    <col min="3" max="3" width="10.7109375" bestFit="1" customWidth="1"/>
    <col min="4" max="4" width="12.42578125" bestFit="1" customWidth="1"/>
    <col min="5" max="5" width="14" style="1" customWidth="1"/>
    <col min="6" max="6" width="11.7109375" bestFit="1" customWidth="1"/>
  </cols>
  <sheetData>
    <row r="1" spans="1:7">
      <c r="A1" t="s">
        <v>90</v>
      </c>
      <c r="G1" s="24"/>
    </row>
    <row r="2" spans="1:7" s="2" customFormat="1" ht="15">
      <c r="A2" s="2" t="s">
        <v>177</v>
      </c>
      <c r="E2" s="3"/>
    </row>
    <row r="3" spans="1:7" s="4" customFormat="1" ht="15.75">
      <c r="A3" s="4" t="s">
        <v>1</v>
      </c>
      <c r="E3" s="5"/>
      <c r="G3" s="26"/>
    </row>
    <row r="4" spans="1:7" s="2" customFormat="1" ht="15.75">
      <c r="A4" s="4" t="s">
        <v>161</v>
      </c>
      <c r="D4" s="27"/>
      <c r="E4" s="3"/>
    </row>
    <row r="5" spans="1:7" ht="13.5" thickBot="1"/>
    <row r="6" spans="1:7" s="10" customFormat="1" ht="12">
      <c r="A6" s="6" t="s">
        <v>94</v>
      </c>
      <c r="B6" s="7" t="s">
        <v>2</v>
      </c>
      <c r="C6" s="8" t="s">
        <v>3</v>
      </c>
      <c r="D6" s="7" t="s">
        <v>176</v>
      </c>
      <c r="E6" s="9" t="s">
        <v>176</v>
      </c>
      <c r="F6" s="7" t="s">
        <v>4</v>
      </c>
    </row>
    <row r="7" spans="1:7" s="10" customFormat="1" ht="12">
      <c r="A7" s="11"/>
      <c r="B7" s="12"/>
      <c r="C7" s="13" t="s">
        <v>5</v>
      </c>
      <c r="D7" s="12" t="s">
        <v>6</v>
      </c>
      <c r="E7" s="14" t="s">
        <v>7</v>
      </c>
      <c r="F7" s="12" t="s">
        <v>8</v>
      </c>
    </row>
    <row r="8" spans="1:7" s="10" customFormat="1" ht="12">
      <c r="A8" s="11"/>
      <c r="B8" s="12"/>
      <c r="C8" s="13">
        <v>43282</v>
      </c>
      <c r="D8" s="12"/>
      <c r="E8" s="14" t="s">
        <v>9</v>
      </c>
      <c r="F8" s="12" t="s">
        <v>10</v>
      </c>
    </row>
    <row r="9" spans="1:7" s="10" customFormat="1" ht="12">
      <c r="A9" s="11"/>
      <c r="B9" s="12"/>
      <c r="C9" s="13"/>
      <c r="D9" s="12"/>
      <c r="E9" s="14" t="s">
        <v>6</v>
      </c>
      <c r="F9" s="12"/>
    </row>
    <row r="10" spans="1:7" s="10" customFormat="1" thickBot="1">
      <c r="A10" s="15"/>
      <c r="B10" s="16"/>
      <c r="C10" s="17">
        <v>1</v>
      </c>
      <c r="D10" s="18">
        <v>2</v>
      </c>
      <c r="E10" s="19" t="s">
        <v>11</v>
      </c>
      <c r="F10" s="18">
        <v>4</v>
      </c>
    </row>
    <row r="12" spans="1:7">
      <c r="A12" s="150">
        <v>6258</v>
      </c>
      <c r="B12" s="177" t="s">
        <v>20</v>
      </c>
      <c r="C12" s="122">
        <f>'II-preb-vse UE '!C67</f>
        <v>42359</v>
      </c>
      <c r="D12" s="122">
        <f>'II-preb-vse UE '!D67</f>
        <v>107746.97</v>
      </c>
      <c r="E12" s="142">
        <f t="shared" ref="E12:E40" si="0">D12/C12</f>
        <v>2.54366179560424</v>
      </c>
      <c r="F12" s="144">
        <f t="shared" ref="F12:F22" si="1">E12*100/3.56</f>
        <v>71.451174033826959</v>
      </c>
    </row>
    <row r="13" spans="1:7" ht="12" customHeight="1">
      <c r="A13" s="150">
        <v>6256</v>
      </c>
      <c r="B13" s="177" t="s">
        <v>29</v>
      </c>
      <c r="C13" s="122">
        <f>'II-preb-vse UE '!C65</f>
        <v>25173</v>
      </c>
      <c r="D13" s="122">
        <f>'II-preb-vse UE '!D65</f>
        <v>64985.87</v>
      </c>
      <c r="E13" s="142">
        <f t="shared" si="0"/>
        <v>2.5815703332936084</v>
      </c>
      <c r="F13" s="144">
        <f t="shared" si="1"/>
        <v>72.516020598135071</v>
      </c>
    </row>
    <row r="14" spans="1:7" ht="12" customHeight="1">
      <c r="A14" s="150">
        <v>6215</v>
      </c>
      <c r="B14" s="177" t="s">
        <v>14</v>
      </c>
      <c r="C14" s="122">
        <f>'II-preb-vse UE '!C24</f>
        <v>35751</v>
      </c>
      <c r="D14" s="122">
        <f>'II-preb-vse UE '!D24</f>
        <v>96675.4</v>
      </c>
      <c r="E14" s="142">
        <f t="shared" si="0"/>
        <v>2.7041313529691475</v>
      </c>
      <c r="F14" s="144">
        <f t="shared" si="1"/>
        <v>75.958745869919866</v>
      </c>
    </row>
    <row r="15" spans="1:7" ht="12" customHeight="1">
      <c r="A15" s="150">
        <v>6246</v>
      </c>
      <c r="B15" s="177" t="s">
        <v>18</v>
      </c>
      <c r="C15" s="122">
        <f>'II-preb-vse UE '!C55</f>
        <v>36077</v>
      </c>
      <c r="D15" s="122">
        <f>'II-preb-vse UE '!D55</f>
        <v>109079.52</v>
      </c>
      <c r="E15" s="142">
        <f t="shared" si="0"/>
        <v>3.0235196939878595</v>
      </c>
      <c r="F15" s="144">
        <f t="shared" si="1"/>
        <v>84.930328482805052</v>
      </c>
    </row>
    <row r="16" spans="1:7" ht="12" customHeight="1">
      <c r="A16" s="150">
        <v>6239</v>
      </c>
      <c r="B16" s="177" t="s">
        <v>27</v>
      </c>
      <c r="C16" s="122">
        <f>'II-preb-vse UE '!C48</f>
        <v>34616</v>
      </c>
      <c r="D16" s="122">
        <f>'II-preb-vse UE '!D48</f>
        <v>106384.19</v>
      </c>
      <c r="E16" s="142">
        <f t="shared" si="0"/>
        <v>3.0732664085971804</v>
      </c>
      <c r="F16" s="144">
        <f t="shared" si="1"/>
        <v>86.327708106662371</v>
      </c>
    </row>
    <row r="17" spans="1:6" ht="12" customHeight="1">
      <c r="A17" s="150">
        <v>6249</v>
      </c>
      <c r="B17" s="177" t="s">
        <v>23</v>
      </c>
      <c r="C17" s="122">
        <f>'II-preb-vse UE '!C58</f>
        <v>42091</v>
      </c>
      <c r="D17" s="122">
        <f>'II-preb-vse UE '!D58</f>
        <v>132337.12</v>
      </c>
      <c r="E17" s="142">
        <f t="shared" si="0"/>
        <v>3.144071654272885</v>
      </c>
      <c r="F17" s="144">
        <f t="shared" si="1"/>
        <v>88.316619502047345</v>
      </c>
    </row>
    <row r="18" spans="1:6" ht="12" customHeight="1">
      <c r="A18" s="150">
        <v>6255</v>
      </c>
      <c r="B18" s="177" t="s">
        <v>34</v>
      </c>
      <c r="C18" s="122">
        <f>'II-preb-vse UE '!C64</f>
        <v>44896</v>
      </c>
      <c r="D18" s="122">
        <f>'II-preb-vse UE '!D64</f>
        <v>141392.54999999999</v>
      </c>
      <c r="E18" s="142">
        <f t="shared" si="0"/>
        <v>3.1493351300784034</v>
      </c>
      <c r="F18" s="144">
        <f t="shared" si="1"/>
        <v>88.464469946022575</v>
      </c>
    </row>
    <row r="19" spans="1:6" ht="12" customHeight="1">
      <c r="A19" s="150">
        <v>6223</v>
      </c>
      <c r="B19" s="177" t="s">
        <v>40</v>
      </c>
      <c r="C19" s="122">
        <f>'II-preb-vse UE '!C32</f>
        <v>21149</v>
      </c>
      <c r="D19" s="122">
        <f>'II-preb-vse UE '!D32</f>
        <v>68713.539999999994</v>
      </c>
      <c r="E19" s="142">
        <f t="shared" si="0"/>
        <v>3.2490207574826231</v>
      </c>
      <c r="F19" s="144">
        <f t="shared" si="1"/>
        <v>91.264628019174793</v>
      </c>
    </row>
    <row r="20" spans="1:6" ht="12" customHeight="1">
      <c r="A20" s="150">
        <v>6247</v>
      </c>
      <c r="B20" s="177" t="s">
        <v>56</v>
      </c>
      <c r="C20" s="122">
        <f>'II-preb-vse UE '!C56</f>
        <v>23611</v>
      </c>
      <c r="D20" s="122">
        <f>'II-preb-vse UE '!D56</f>
        <v>82362.149999999994</v>
      </c>
      <c r="E20" s="142">
        <f t="shared" si="0"/>
        <v>3.4882957096268687</v>
      </c>
      <c r="F20" s="144">
        <f t="shared" si="1"/>
        <v>97.985834540080589</v>
      </c>
    </row>
    <row r="21" spans="1:6" ht="12" customHeight="1">
      <c r="A21" s="152">
        <v>6201</v>
      </c>
      <c r="B21" s="203" t="s">
        <v>35</v>
      </c>
      <c r="C21" s="210">
        <f>'II-preb-vse UE '!C10</f>
        <v>24747</v>
      </c>
      <c r="D21" s="210">
        <f>'II-preb-vse UE '!D10</f>
        <v>87632.15</v>
      </c>
      <c r="E21" s="142">
        <f t="shared" si="0"/>
        <v>3.5411221562209558</v>
      </c>
      <c r="F21" s="144">
        <f t="shared" si="1"/>
        <v>99.469723489352688</v>
      </c>
    </row>
    <row r="22" spans="1:6" ht="12.75" customHeight="1" thickBot="1">
      <c r="A22" s="150">
        <v>6243</v>
      </c>
      <c r="B22" s="177" t="s">
        <v>44</v>
      </c>
      <c r="C22" s="122">
        <f>'II-preb-vse UE '!C52</f>
        <v>18111</v>
      </c>
      <c r="D22" s="122">
        <f>'II-preb-vse UE '!D52</f>
        <v>64357.09</v>
      </c>
      <c r="E22" s="142">
        <f t="shared" si="0"/>
        <v>3.5534807575506595</v>
      </c>
      <c r="F22" s="144">
        <f t="shared" si="1"/>
        <v>99.816875212097173</v>
      </c>
    </row>
    <row r="23" spans="1:6" ht="15.75" customHeight="1" thickBot="1">
      <c r="A23" s="186"/>
      <c r="B23" s="185" t="s">
        <v>131</v>
      </c>
      <c r="C23" s="112">
        <f ca="1">SUM(C12:C40)</f>
        <v>756780</v>
      </c>
      <c r="D23" s="112">
        <f ca="1">SUM(D12:D40)</f>
        <v>2696124.9200000004</v>
      </c>
      <c r="E23" s="131">
        <f t="shared" ca="1" si="0"/>
        <v>3.5626270778826084</v>
      </c>
      <c r="F23" s="126">
        <f ca="1">E23*100/3.562</f>
        <v>100.01760465700754</v>
      </c>
    </row>
    <row r="24" spans="1:6" ht="12" customHeight="1">
      <c r="A24" s="150">
        <v>6236</v>
      </c>
      <c r="B24" s="177" t="s">
        <v>53</v>
      </c>
      <c r="C24" s="122">
        <f>'II-preb-vse UE '!C45</f>
        <v>22232</v>
      </c>
      <c r="D24" s="122">
        <f>'II-preb-vse UE '!D45</f>
        <v>79750.36</v>
      </c>
      <c r="E24" s="142">
        <f t="shared" si="0"/>
        <v>3.5871878373515655</v>
      </c>
      <c r="F24" s="144">
        <f t="shared" ref="F24:F40" si="2">E24*100/3.56</f>
        <v>100.76370329639228</v>
      </c>
    </row>
    <row r="25" spans="1:6" ht="12" customHeight="1">
      <c r="A25" s="150">
        <v>6209</v>
      </c>
      <c r="B25" s="177" t="s">
        <v>15</v>
      </c>
      <c r="C25" s="122">
        <f>'II-preb-vse UE '!C18</f>
        <v>41081</v>
      </c>
      <c r="D25" s="122">
        <f>'II-preb-vse UE '!D18</f>
        <v>148660.85</v>
      </c>
      <c r="E25" s="142">
        <f t="shared" si="0"/>
        <v>3.6187252014313187</v>
      </c>
      <c r="F25" s="144">
        <f t="shared" si="2"/>
        <v>101.6495843098685</v>
      </c>
    </row>
    <row r="26" spans="1:6">
      <c r="A26" s="150">
        <v>6234</v>
      </c>
      <c r="B26" s="177" t="s">
        <v>30</v>
      </c>
      <c r="C26" s="122">
        <f>'II-preb-vse UE '!C43</f>
        <v>19103</v>
      </c>
      <c r="D26" s="122">
        <f>'II-preb-vse UE '!D43</f>
        <v>70921.36</v>
      </c>
      <c r="E26" s="142">
        <f t="shared" si="0"/>
        <v>3.7125770821336963</v>
      </c>
      <c r="F26" s="144">
        <f t="shared" si="2"/>
        <v>104.28587309364316</v>
      </c>
    </row>
    <row r="27" spans="1:6" s="89" customFormat="1">
      <c r="A27" s="150">
        <v>6248</v>
      </c>
      <c r="B27" s="177" t="s">
        <v>32</v>
      </c>
      <c r="C27" s="122">
        <f>'II-preb-vse UE '!C57</f>
        <v>19992</v>
      </c>
      <c r="D27" s="122">
        <f>'II-preb-vse UE '!D57</f>
        <v>74432.100000000006</v>
      </c>
      <c r="E27" s="142">
        <f t="shared" si="0"/>
        <v>3.7230942376950784</v>
      </c>
      <c r="F27" s="144">
        <f t="shared" si="2"/>
        <v>104.58129881165949</v>
      </c>
    </row>
    <row r="28" spans="1:6" ht="12" customHeight="1">
      <c r="A28" s="150">
        <v>6250</v>
      </c>
      <c r="B28" s="177" t="s">
        <v>42</v>
      </c>
      <c r="C28" s="122">
        <f>'II-preb-vse UE '!C59</f>
        <v>32194</v>
      </c>
      <c r="D28" s="122">
        <f>'II-preb-vse UE '!D59</f>
        <v>120166.97</v>
      </c>
      <c r="E28" s="142">
        <f t="shared" si="0"/>
        <v>3.732588991737591</v>
      </c>
      <c r="F28" s="144">
        <f t="shared" si="2"/>
        <v>104.84800538588739</v>
      </c>
    </row>
    <row r="29" spans="1:6" ht="12" customHeight="1">
      <c r="A29" s="150">
        <v>6253</v>
      </c>
      <c r="B29" s="177" t="s">
        <v>37</v>
      </c>
      <c r="C29" s="122">
        <f>'II-preb-vse UE '!C62</f>
        <v>21409</v>
      </c>
      <c r="D29" s="122">
        <f>'II-preb-vse UE '!D62</f>
        <v>81680.460000000006</v>
      </c>
      <c r="E29" s="142">
        <f t="shared" si="0"/>
        <v>3.815239385305246</v>
      </c>
      <c r="F29" s="144">
        <f t="shared" si="2"/>
        <v>107.16964565464174</v>
      </c>
    </row>
    <row r="30" spans="1:6" ht="12" customHeight="1">
      <c r="A30" s="150">
        <v>6219</v>
      </c>
      <c r="B30" s="177" t="s">
        <v>52</v>
      </c>
      <c r="C30" s="122">
        <f>'II-preb-vse UE '!C28</f>
        <v>28275</v>
      </c>
      <c r="D30" s="122">
        <f>'II-preb-vse UE '!D28</f>
        <v>108827.47</v>
      </c>
      <c r="E30" s="142">
        <f t="shared" si="0"/>
        <v>3.8488937223695845</v>
      </c>
      <c r="F30" s="144">
        <f t="shared" si="2"/>
        <v>108.11499220139281</v>
      </c>
    </row>
    <row r="31" spans="1:6" ht="12" customHeight="1">
      <c r="A31" s="150">
        <v>6240</v>
      </c>
      <c r="B31" s="177" t="s">
        <v>33</v>
      </c>
      <c r="C31" s="122">
        <f>'II-preb-vse UE '!C49</f>
        <v>24917</v>
      </c>
      <c r="D31" s="122">
        <f>'II-preb-vse UE '!D49</f>
        <v>96301.32</v>
      </c>
      <c r="E31" s="142">
        <f t="shared" si="0"/>
        <v>3.8648842155957781</v>
      </c>
      <c r="F31" s="144">
        <f t="shared" si="2"/>
        <v>108.56416335943197</v>
      </c>
    </row>
    <row r="32" spans="1:6" ht="12" customHeight="1">
      <c r="A32" s="150">
        <v>6245</v>
      </c>
      <c r="B32" s="177" t="s">
        <v>45</v>
      </c>
      <c r="C32" s="122">
        <f>'II-preb-vse UE '!C54</f>
        <v>21133</v>
      </c>
      <c r="D32" s="122">
        <f>'II-preb-vse UE '!D54</f>
        <v>81970.64</v>
      </c>
      <c r="E32" s="142">
        <f t="shared" si="0"/>
        <v>3.8787980882979225</v>
      </c>
      <c r="F32" s="144">
        <f t="shared" si="2"/>
        <v>108.95500248027872</v>
      </c>
    </row>
    <row r="33" spans="1:6" ht="12" customHeight="1">
      <c r="A33" s="150">
        <v>6251</v>
      </c>
      <c r="B33" s="177" t="s">
        <v>47</v>
      </c>
      <c r="C33" s="122">
        <f>'II-preb-vse UE '!C60</f>
        <v>18257</v>
      </c>
      <c r="D33" s="122">
        <f>'II-preb-vse UE '!D60</f>
        <v>71684.44</v>
      </c>
      <c r="E33" s="142">
        <f t="shared" si="0"/>
        <v>3.9264085008489897</v>
      </c>
      <c r="F33" s="144">
        <f t="shared" si="2"/>
        <v>110.29237361935365</v>
      </c>
    </row>
    <row r="34" spans="1:6" ht="12" customHeight="1">
      <c r="A34" s="150">
        <v>6244</v>
      </c>
      <c r="B34" s="177" t="s">
        <v>59</v>
      </c>
      <c r="C34" s="122">
        <f>'II-preb-vse UE '!C53</f>
        <v>25329</v>
      </c>
      <c r="D34" s="122">
        <f>'II-preb-vse UE '!D53</f>
        <v>100675.81</v>
      </c>
      <c r="E34" s="142">
        <f t="shared" si="0"/>
        <v>3.9747250187532077</v>
      </c>
      <c r="F34" s="144">
        <f t="shared" si="2"/>
        <v>111.64957917846088</v>
      </c>
    </row>
    <row r="35" spans="1:6" ht="12" customHeight="1">
      <c r="A35" s="150">
        <v>6222</v>
      </c>
      <c r="B35" s="177" t="s">
        <v>31</v>
      </c>
      <c r="C35" s="122">
        <f>'II-preb-vse UE '!C31</f>
        <v>22464</v>
      </c>
      <c r="D35" s="122">
        <f>'II-preb-vse UE '!D31</f>
        <v>89841.06</v>
      </c>
      <c r="E35" s="142">
        <f t="shared" si="0"/>
        <v>3.9993349358974357</v>
      </c>
      <c r="F35" s="144">
        <f t="shared" si="2"/>
        <v>112.34086898588303</v>
      </c>
    </row>
    <row r="36" spans="1:6" ht="12" customHeight="1">
      <c r="A36" s="150">
        <v>6221</v>
      </c>
      <c r="B36" s="177" t="s">
        <v>22</v>
      </c>
      <c r="C36" s="122">
        <f>'II-preb-vse UE '!C30</f>
        <v>19338</v>
      </c>
      <c r="D36" s="122">
        <f>'II-preb-vse UE '!D30</f>
        <v>78107.12</v>
      </c>
      <c r="E36" s="142">
        <f t="shared" si="0"/>
        <v>4.0390485055331471</v>
      </c>
      <c r="F36" s="144">
        <f t="shared" si="2"/>
        <v>113.45641869475132</v>
      </c>
    </row>
    <row r="37" spans="1:6" ht="12" customHeight="1">
      <c r="A37" s="150">
        <v>6208</v>
      </c>
      <c r="B37" s="177" t="s">
        <v>39</v>
      </c>
      <c r="C37" s="122">
        <f>'II-preb-vse UE '!C17</f>
        <v>19890</v>
      </c>
      <c r="D37" s="122">
        <f>'II-preb-vse UE '!D17</f>
        <v>82130.33</v>
      </c>
      <c r="E37" s="142">
        <f t="shared" si="0"/>
        <v>4.129227249874309</v>
      </c>
      <c r="F37" s="144">
        <f t="shared" si="2"/>
        <v>115.98952949085138</v>
      </c>
    </row>
    <row r="38" spans="1:6" ht="12" customHeight="1">
      <c r="A38" s="150">
        <v>6214</v>
      </c>
      <c r="B38" s="177" t="s">
        <v>41</v>
      </c>
      <c r="C38" s="122">
        <f>'II-preb-vse UE '!C23</f>
        <v>30437</v>
      </c>
      <c r="D38" s="122">
        <f>'II-preb-vse UE '!D23</f>
        <v>131813.92000000001</v>
      </c>
      <c r="E38" s="142">
        <f t="shared" si="0"/>
        <v>4.3307132766041336</v>
      </c>
      <c r="F38" s="144">
        <f t="shared" si="2"/>
        <v>121.64924934281274</v>
      </c>
    </row>
    <row r="39" spans="1:6" ht="12" customHeight="1">
      <c r="A39" s="152">
        <v>6202</v>
      </c>
      <c r="B39" s="203" t="s">
        <v>61</v>
      </c>
      <c r="C39" s="156">
        <f>'II-preb-vse UE '!C11</f>
        <v>24089</v>
      </c>
      <c r="D39" s="156">
        <f>'II-preb-vse UE '!D11</f>
        <v>117828.3</v>
      </c>
      <c r="E39" s="142">
        <f t="shared" si="0"/>
        <v>4.8913736560255723</v>
      </c>
      <c r="F39" s="144">
        <f t="shared" si="2"/>
        <v>137.39813640521271</v>
      </c>
    </row>
    <row r="40" spans="1:6">
      <c r="A40" s="150">
        <v>6205</v>
      </c>
      <c r="B40" s="177" t="s">
        <v>58</v>
      </c>
      <c r="C40" s="122">
        <f>'II-preb-vse UE '!C14</f>
        <v>18059</v>
      </c>
      <c r="D40" s="122">
        <f>'II-preb-vse UE '!D14</f>
        <v>99665.86</v>
      </c>
      <c r="E40" s="142">
        <f t="shared" si="0"/>
        <v>5.5189024862949223</v>
      </c>
      <c r="F40" s="144">
        <f t="shared" si="2"/>
        <v>155.02535073862143</v>
      </c>
    </row>
  </sheetData>
  <sortState xmlns:xlrd2="http://schemas.microsoft.com/office/spreadsheetml/2017/richdata2" ref="A12:F40">
    <sortCondition ref="F12:F40"/>
  </sortState>
  <phoneticPr fontId="11" type="noConversion"/>
  <pageMargins left="0.59055118110236227" right="0.74803149606299213" top="0.19685039370078741" bottom="0.39370078740157483" header="0" footer="0"/>
  <pageSetup paperSize="9" orientation="portrait" r:id="rId1"/>
  <headerFooter alignWithMargins="0">
    <oddHeader>&amp;R&amp;11&amp;K000000 21</oddHeader>
    <oddFooter>&amp;C&amp;8Ministrstvo za javno upravo / Služba za upravne enote</oddFooter>
  </headerFooter>
  <ignoredErrors>
    <ignoredError sqref="F23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7"/>
  </sheetPr>
  <dimension ref="A1:G32"/>
  <sheetViews>
    <sheetView workbookViewId="0">
      <pane xSplit="2" ySplit="11" topLeftCell="C12" activePane="bottomRight" state="frozen"/>
      <selection activeCell="G3" sqref="G3"/>
      <selection pane="topRight" activeCell="G3" sqref="G3"/>
      <selection pane="bottomLeft" activeCell="G3" sqref="G3"/>
      <selection pane="bottomRight" activeCell="C18" sqref="C18"/>
    </sheetView>
  </sheetViews>
  <sheetFormatPr defaultColWidth="8.85546875" defaultRowHeight="12.75"/>
  <cols>
    <col min="2" max="2" width="14.7109375" bestFit="1" customWidth="1"/>
    <col min="3" max="3" width="10.7109375" bestFit="1" customWidth="1"/>
    <col min="4" max="4" width="11.42578125" bestFit="1" customWidth="1"/>
    <col min="5" max="5" width="15" style="1" customWidth="1"/>
    <col min="6" max="6" width="13.140625" customWidth="1"/>
  </cols>
  <sheetData>
    <row r="1" spans="1:7">
      <c r="A1" t="s">
        <v>91</v>
      </c>
      <c r="G1" s="24"/>
    </row>
    <row r="2" spans="1:7" s="2" customFormat="1" ht="15">
      <c r="A2" s="2" t="s">
        <v>177</v>
      </c>
      <c r="E2" s="3"/>
    </row>
    <row r="3" spans="1:7" s="4" customFormat="1" ht="15.75">
      <c r="A3" s="4" t="s">
        <v>1</v>
      </c>
      <c r="E3" s="5"/>
      <c r="G3" s="26"/>
    </row>
    <row r="4" spans="1:7" s="2" customFormat="1" ht="15.75">
      <c r="A4" s="4" t="s">
        <v>162</v>
      </c>
      <c r="D4" s="27"/>
      <c r="E4" s="3"/>
    </row>
    <row r="5" spans="1:7" ht="13.5" thickBot="1"/>
    <row r="6" spans="1:7" s="10" customFormat="1" ht="12">
      <c r="A6" s="6" t="s">
        <v>94</v>
      </c>
      <c r="B6" s="7" t="s">
        <v>2</v>
      </c>
      <c r="C6" s="8" t="s">
        <v>3</v>
      </c>
      <c r="D6" s="7" t="s">
        <v>176</v>
      </c>
      <c r="E6" s="9" t="s">
        <v>176</v>
      </c>
      <c r="F6" s="7" t="s">
        <v>4</v>
      </c>
    </row>
    <row r="7" spans="1:7" s="10" customFormat="1" ht="12">
      <c r="A7" s="11"/>
      <c r="B7" s="12"/>
      <c r="C7" s="13" t="s">
        <v>5</v>
      </c>
      <c r="D7" s="12" t="s">
        <v>6</v>
      </c>
      <c r="E7" s="14" t="s">
        <v>7</v>
      </c>
      <c r="F7" s="12" t="s">
        <v>8</v>
      </c>
    </row>
    <row r="8" spans="1:7" s="10" customFormat="1" ht="12">
      <c r="A8" s="11"/>
      <c r="B8" s="12"/>
      <c r="C8" s="13">
        <v>43282</v>
      </c>
      <c r="D8" s="12"/>
      <c r="E8" s="14" t="s">
        <v>9</v>
      </c>
      <c r="F8" s="12" t="s">
        <v>10</v>
      </c>
    </row>
    <row r="9" spans="1:7" s="10" customFormat="1" ht="12">
      <c r="A9" s="11"/>
      <c r="B9" s="12"/>
      <c r="C9" s="13"/>
      <c r="D9" s="12"/>
      <c r="E9" s="14" t="s">
        <v>6</v>
      </c>
      <c r="F9" s="12"/>
    </row>
    <row r="10" spans="1:7" s="10" customFormat="1" thickBot="1">
      <c r="A10" s="15"/>
      <c r="B10" s="16"/>
      <c r="C10" s="17">
        <v>1</v>
      </c>
      <c r="D10" s="18">
        <v>2</v>
      </c>
      <c r="E10" s="19" t="s">
        <v>11</v>
      </c>
      <c r="F10" s="18">
        <v>4</v>
      </c>
    </row>
    <row r="12" spans="1:7" ht="12" customHeight="1">
      <c r="A12" s="150">
        <v>6242</v>
      </c>
      <c r="B12" s="177" t="s">
        <v>64</v>
      </c>
      <c r="C12" s="122">
        <f>'II-preb-vse UE '!C51</f>
        <v>14552</v>
      </c>
      <c r="D12" s="122">
        <f>'II-preb-vse UE '!D51</f>
        <v>47825.11</v>
      </c>
      <c r="E12" s="142">
        <f t="shared" ref="E12:E32" si="0">D12/C12</f>
        <v>3.2864973886750963</v>
      </c>
      <c r="F12" s="144">
        <f t="shared" ref="F12:F32" si="1">E12*100/4.38</f>
        <v>75.034186956052437</v>
      </c>
    </row>
    <row r="13" spans="1:7" ht="12" customHeight="1">
      <c r="A13" s="150">
        <v>6257</v>
      </c>
      <c r="B13" s="177" t="s">
        <v>17</v>
      </c>
      <c r="C13" s="122">
        <f>'II-preb-vse UE '!C66</f>
        <v>16476</v>
      </c>
      <c r="D13" s="122">
        <f>'II-preb-vse UE '!D66</f>
        <v>54368.38</v>
      </c>
      <c r="E13" s="142">
        <f t="shared" si="0"/>
        <v>3.2998531196892449</v>
      </c>
      <c r="F13" s="144">
        <f t="shared" si="1"/>
        <v>75.33911232167226</v>
      </c>
    </row>
    <row r="14" spans="1:7" ht="12" customHeight="1">
      <c r="A14" s="150">
        <v>6211</v>
      </c>
      <c r="B14" s="177" t="s">
        <v>24</v>
      </c>
      <c r="C14" s="122">
        <f>'II-preb-vse UE '!C20</f>
        <v>16314</v>
      </c>
      <c r="D14" s="122">
        <f>'II-preb-vse UE '!D20</f>
        <v>56366.19</v>
      </c>
      <c r="E14" s="142">
        <f t="shared" si="0"/>
        <v>3.455080912100037</v>
      </c>
      <c r="F14" s="144">
        <f t="shared" si="1"/>
        <v>78.883125847032815</v>
      </c>
    </row>
    <row r="15" spans="1:7" ht="12" customHeight="1">
      <c r="A15" s="150">
        <v>6254</v>
      </c>
      <c r="B15" s="177" t="s">
        <v>65</v>
      </c>
      <c r="C15" s="122">
        <f>'II-preb-vse UE '!C63</f>
        <v>14784</v>
      </c>
      <c r="D15" s="122">
        <f>'II-preb-vse UE '!D63</f>
        <v>52358.44</v>
      </c>
      <c r="E15" s="142">
        <f t="shared" si="0"/>
        <v>3.5415611471861475</v>
      </c>
      <c r="F15" s="144">
        <f t="shared" si="1"/>
        <v>80.857560438039897</v>
      </c>
    </row>
    <row r="16" spans="1:7" ht="12" customHeight="1">
      <c r="A16" s="150">
        <v>6225</v>
      </c>
      <c r="B16" s="177" t="s">
        <v>25</v>
      </c>
      <c r="C16" s="122">
        <f>'II-preb-vse UE '!C34</f>
        <v>17473</v>
      </c>
      <c r="D16" s="122">
        <f>'II-preb-vse UE '!D34</f>
        <v>62084.03</v>
      </c>
      <c r="E16" s="142">
        <f t="shared" si="0"/>
        <v>3.553140845876495</v>
      </c>
      <c r="F16" s="144">
        <f t="shared" si="1"/>
        <v>81.121937120467933</v>
      </c>
    </row>
    <row r="17" spans="1:6" ht="12" customHeight="1">
      <c r="A17" s="150">
        <v>6212</v>
      </c>
      <c r="B17" s="177" t="s">
        <v>63</v>
      </c>
      <c r="C17" s="122">
        <f>'II-preb-vse UE '!C21</f>
        <v>13313</v>
      </c>
      <c r="D17" s="122">
        <f>'II-preb-vse UE '!D21</f>
        <v>48629.01</v>
      </c>
      <c r="E17" s="142">
        <f t="shared" si="0"/>
        <v>3.6527461879366037</v>
      </c>
      <c r="F17" s="144">
        <f t="shared" si="1"/>
        <v>83.396031688050314</v>
      </c>
    </row>
    <row r="18" spans="1:6" ht="12" customHeight="1">
      <c r="A18" s="150">
        <v>6238</v>
      </c>
      <c r="B18" s="177" t="s">
        <v>48</v>
      </c>
      <c r="C18" s="122">
        <f>'II-preb-vse UE '!C47</f>
        <v>15766</v>
      </c>
      <c r="D18" s="122">
        <f>'II-preb-vse UE '!D47</f>
        <v>61178.400000000001</v>
      </c>
      <c r="E18" s="142">
        <f t="shared" si="0"/>
        <v>3.8804008626157556</v>
      </c>
      <c r="F18" s="144">
        <f t="shared" si="1"/>
        <v>88.593627000359717</v>
      </c>
    </row>
    <row r="19" spans="1:6" ht="12" customHeight="1">
      <c r="A19" s="204">
        <v>6216</v>
      </c>
      <c r="B19" s="177" t="s">
        <v>43</v>
      </c>
      <c r="C19" s="122">
        <f>'II-preb-vse UE '!C25</f>
        <v>16694</v>
      </c>
      <c r="D19" s="122">
        <f>'II-preb-vse UE '!D25</f>
        <v>64848.65</v>
      </c>
      <c r="E19" s="142">
        <f t="shared" si="0"/>
        <v>3.8845483407212171</v>
      </c>
      <c r="F19" s="144">
        <f t="shared" si="1"/>
        <v>88.688318281306323</v>
      </c>
    </row>
    <row r="20" spans="1:6" ht="12" customHeight="1">
      <c r="A20" s="150">
        <v>6252</v>
      </c>
      <c r="B20" s="177" t="s">
        <v>60</v>
      </c>
      <c r="C20" s="122">
        <f>'II-preb-vse UE '!C61</f>
        <v>16041</v>
      </c>
      <c r="D20" s="122">
        <f>'II-preb-vse UE '!D61</f>
        <v>63186.86</v>
      </c>
      <c r="E20" s="142">
        <f t="shared" si="0"/>
        <v>3.9390848450844711</v>
      </c>
      <c r="F20" s="144">
        <f t="shared" si="1"/>
        <v>89.933443951700255</v>
      </c>
    </row>
    <row r="21" spans="1:6" ht="12" customHeight="1">
      <c r="A21" s="150">
        <v>6233</v>
      </c>
      <c r="B21" s="177" t="s">
        <v>55</v>
      </c>
      <c r="C21" s="122">
        <f>'II-preb-vse UE '!C42</f>
        <v>16066</v>
      </c>
      <c r="D21" s="122">
        <f>'II-preb-vse UE '!D42</f>
        <v>67108.5</v>
      </c>
      <c r="E21" s="142">
        <f t="shared" si="0"/>
        <v>4.1770509149757249</v>
      </c>
      <c r="F21" s="144">
        <f t="shared" si="1"/>
        <v>95.366459246021122</v>
      </c>
    </row>
    <row r="22" spans="1:6" ht="12" customHeight="1">
      <c r="A22" s="150">
        <v>6241</v>
      </c>
      <c r="B22" s="177" t="s">
        <v>49</v>
      </c>
      <c r="C22" s="122">
        <f>'II-preb-vse UE '!C50</f>
        <v>13441</v>
      </c>
      <c r="D22" s="122">
        <f>'II-preb-vse UE '!D50</f>
        <v>56621.3</v>
      </c>
      <c r="E22" s="142">
        <f t="shared" si="0"/>
        <v>4.2125809091585449</v>
      </c>
      <c r="F22" s="144">
        <f t="shared" si="1"/>
        <v>96.177646327820668</v>
      </c>
    </row>
    <row r="23" spans="1:6" ht="12" customHeight="1">
      <c r="A23" s="150">
        <v>6229</v>
      </c>
      <c r="B23" s="177" t="s">
        <v>50</v>
      </c>
      <c r="C23" s="122">
        <f>'II-preb-vse UE '!C38</f>
        <v>16085</v>
      </c>
      <c r="D23" s="122">
        <f>'II-preb-vse UE '!D38</f>
        <v>68214.42</v>
      </c>
      <c r="E23" s="142">
        <f t="shared" si="0"/>
        <v>4.2408716195212932</v>
      </c>
      <c r="F23" s="144">
        <f t="shared" si="1"/>
        <v>96.823552957107154</v>
      </c>
    </row>
    <row r="24" spans="1:6" ht="12.75" customHeight="1" thickBot="1">
      <c r="A24" s="150">
        <v>6220</v>
      </c>
      <c r="B24" s="177" t="s">
        <v>66</v>
      </c>
      <c r="C24" s="122">
        <f>'II-preb-vse UE '!C29</f>
        <v>17230</v>
      </c>
      <c r="D24" s="122">
        <f>'II-preb-vse UE '!D29</f>
        <v>73663.41</v>
      </c>
      <c r="E24" s="142">
        <f t="shared" si="0"/>
        <v>4.2752994776552526</v>
      </c>
      <c r="F24" s="144">
        <f t="shared" si="1"/>
        <v>97.609577115416727</v>
      </c>
    </row>
    <row r="25" spans="1:6" ht="15.75" customHeight="1" thickBot="1">
      <c r="A25" s="186"/>
      <c r="B25" s="185" t="s">
        <v>131</v>
      </c>
      <c r="C25" s="112">
        <f ca="1">SUM(C12:C32)</f>
        <v>295088</v>
      </c>
      <c r="D25" s="112">
        <f ca="1">SUM(D12:D32)</f>
        <v>1292725.8500000001</v>
      </c>
      <c r="E25" s="131">
        <f t="shared" ca="1" si="0"/>
        <v>4.3808147061215639</v>
      </c>
      <c r="F25" s="126">
        <f t="shared" ca="1" si="1"/>
        <v>100.01860059638274</v>
      </c>
    </row>
    <row r="26" spans="1:6" ht="12" customHeight="1">
      <c r="A26" s="150">
        <v>6226</v>
      </c>
      <c r="B26" s="177" t="s">
        <v>38</v>
      </c>
      <c r="C26" s="122">
        <f>'II-preb-vse UE '!C35</f>
        <v>14048</v>
      </c>
      <c r="D26" s="122">
        <f>'II-preb-vse UE '!D35</f>
        <v>69885.42</v>
      </c>
      <c r="E26" s="142">
        <f t="shared" si="0"/>
        <v>4.9747593963553527</v>
      </c>
      <c r="F26" s="144">
        <f t="shared" si="1"/>
        <v>113.57898165194869</v>
      </c>
    </row>
    <row r="27" spans="1:6" ht="12" customHeight="1">
      <c r="A27" s="150">
        <v>6213</v>
      </c>
      <c r="B27" s="177" t="s">
        <v>46</v>
      </c>
      <c r="C27" s="122">
        <f>'II-preb-vse UE '!C22</f>
        <v>16099</v>
      </c>
      <c r="D27" s="122">
        <f>'II-preb-vse UE '!D22</f>
        <v>85102.57</v>
      </c>
      <c r="E27" s="142">
        <f t="shared" si="0"/>
        <v>5.2862022485868696</v>
      </c>
      <c r="F27" s="144">
        <f t="shared" si="1"/>
        <v>120.68954905449473</v>
      </c>
    </row>
    <row r="28" spans="1:6" ht="12" customHeight="1">
      <c r="A28" s="150">
        <v>6204</v>
      </c>
      <c r="B28" s="177" t="s">
        <v>62</v>
      </c>
      <c r="C28" s="122">
        <f>'II-preb-vse UE '!C13</f>
        <v>16770</v>
      </c>
      <c r="D28" s="122">
        <f>'II-preb-vse UE '!D13</f>
        <v>89034.62</v>
      </c>
      <c r="E28" s="142">
        <f t="shared" si="0"/>
        <v>5.3091604054859864</v>
      </c>
      <c r="F28" s="144">
        <f t="shared" si="1"/>
        <v>121.21370788780791</v>
      </c>
    </row>
    <row r="29" spans="1:6" ht="12" customHeight="1">
      <c r="A29" s="150">
        <v>6207</v>
      </c>
      <c r="B29" s="177" t="s">
        <v>68</v>
      </c>
      <c r="C29" s="122">
        <f>'II-preb-vse UE '!C16</f>
        <v>8787</v>
      </c>
      <c r="D29" s="122">
        <f>'II-preb-vse UE '!D16</f>
        <v>49609.57</v>
      </c>
      <c r="E29" s="142">
        <f t="shared" si="0"/>
        <v>5.645791510185501</v>
      </c>
      <c r="F29" s="144">
        <f t="shared" si="1"/>
        <v>128.89934954761418</v>
      </c>
    </row>
    <row r="30" spans="1:6" ht="12" customHeight="1">
      <c r="A30" s="150">
        <v>6210</v>
      </c>
      <c r="B30" s="177" t="s">
        <v>57</v>
      </c>
      <c r="C30" s="122">
        <f>'II-preb-vse UE '!C19</f>
        <v>9191</v>
      </c>
      <c r="D30" s="122">
        <f>'II-preb-vse UE '!D19</f>
        <v>53244.82</v>
      </c>
      <c r="E30" s="142">
        <f t="shared" si="0"/>
        <v>5.7931476444347734</v>
      </c>
      <c r="F30" s="144">
        <f t="shared" si="1"/>
        <v>132.26364485010899</v>
      </c>
    </row>
    <row r="31" spans="1:6" ht="12" customHeight="1">
      <c r="A31" s="150">
        <v>6235</v>
      </c>
      <c r="B31" s="177" t="s">
        <v>67</v>
      </c>
      <c r="C31" s="122">
        <f>'II-preb-vse UE '!C44</f>
        <v>17613</v>
      </c>
      <c r="D31" s="122">
        <f>'II-preb-vse UE '!D44</f>
        <v>111997.67</v>
      </c>
      <c r="E31" s="142">
        <f t="shared" si="0"/>
        <v>6.3588071310963494</v>
      </c>
      <c r="F31" s="144">
        <f t="shared" si="1"/>
        <v>145.17824500219976</v>
      </c>
    </row>
    <row r="32" spans="1:6">
      <c r="A32" s="150">
        <v>6228</v>
      </c>
      <c r="B32" s="177" t="s">
        <v>69</v>
      </c>
      <c r="C32" s="122">
        <f>'II-preb-vse UE '!C37</f>
        <v>8345</v>
      </c>
      <c r="D32" s="122">
        <f>'II-preb-vse UE '!D37</f>
        <v>57398.48</v>
      </c>
      <c r="E32" s="142">
        <f t="shared" si="0"/>
        <v>6.8781881366087481</v>
      </c>
      <c r="F32" s="144">
        <f t="shared" si="1"/>
        <v>157.03625882668373</v>
      </c>
    </row>
  </sheetData>
  <sortState xmlns:xlrd2="http://schemas.microsoft.com/office/spreadsheetml/2017/richdata2" ref="A12:F32">
    <sortCondition ref="F12:F32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22</oddHeader>
    <oddFooter>&amp;C&amp;8Ministrstvo za javno upravo / Služba za upravne enote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7"/>
  </sheetPr>
  <dimension ref="A1:E20"/>
  <sheetViews>
    <sheetView zoomScaleNormal="100" workbookViewId="0">
      <selection activeCell="G38" sqref="G38"/>
    </sheetView>
  </sheetViews>
  <sheetFormatPr defaultColWidth="8.85546875" defaultRowHeight="12.75"/>
  <cols>
    <col min="2" max="2" width="22" bestFit="1" customWidth="1"/>
    <col min="3" max="3" width="10.7109375" bestFit="1" customWidth="1"/>
    <col min="4" max="4" width="11.42578125" bestFit="1" customWidth="1"/>
    <col min="5" max="5" width="14" style="1" bestFit="1" customWidth="1"/>
  </cols>
  <sheetData>
    <row r="1" spans="1:5">
      <c r="A1" t="s">
        <v>92</v>
      </c>
    </row>
    <row r="2" spans="1:5" s="2" customFormat="1" ht="15">
      <c r="A2" s="2" t="s">
        <v>177</v>
      </c>
      <c r="E2" s="3"/>
    </row>
    <row r="3" spans="1:5" ht="15.75">
      <c r="A3" s="4" t="s">
        <v>1</v>
      </c>
      <c r="B3" s="4"/>
      <c r="C3" s="4"/>
      <c r="D3" s="4"/>
      <c r="E3" s="5"/>
    </row>
    <row r="4" spans="1:5" ht="15.75">
      <c r="A4" s="4" t="s">
        <v>76</v>
      </c>
      <c r="B4" s="2"/>
      <c r="C4" s="2"/>
      <c r="D4" s="27"/>
      <c r="E4" s="3"/>
    </row>
    <row r="5" spans="1:5" ht="15.75">
      <c r="A5" s="4"/>
      <c r="B5" s="2"/>
      <c r="C5" s="2"/>
      <c r="D5" s="27"/>
      <c r="E5" s="3"/>
    </row>
    <row r="6" spans="1:5" ht="13.5" thickBot="1"/>
    <row r="7" spans="1:5" s="10" customFormat="1" ht="12">
      <c r="A7" s="6" t="s">
        <v>94</v>
      </c>
      <c r="B7" s="7" t="s">
        <v>2</v>
      </c>
      <c r="C7" s="8" t="s">
        <v>3</v>
      </c>
      <c r="D7" s="7" t="s">
        <v>176</v>
      </c>
      <c r="E7" s="9" t="s">
        <v>176</v>
      </c>
    </row>
    <row r="8" spans="1:5" s="10" customFormat="1" ht="12">
      <c r="A8" s="11"/>
      <c r="B8" s="12"/>
      <c r="C8" s="13" t="s">
        <v>5</v>
      </c>
      <c r="D8" s="12" t="s">
        <v>6</v>
      </c>
      <c r="E8" s="14" t="s">
        <v>7</v>
      </c>
    </row>
    <row r="9" spans="1:5" s="10" customFormat="1" ht="12">
      <c r="A9" s="11"/>
      <c r="B9" s="12"/>
      <c r="C9" s="13">
        <v>43282</v>
      </c>
      <c r="D9" s="12"/>
      <c r="E9" s="14" t="s">
        <v>9</v>
      </c>
    </row>
    <row r="10" spans="1:5" s="10" customFormat="1" ht="12">
      <c r="A10" s="11"/>
      <c r="B10" s="12"/>
      <c r="C10" s="13"/>
      <c r="D10" s="12"/>
      <c r="E10" s="14" t="s">
        <v>6</v>
      </c>
    </row>
    <row r="11" spans="1:5" s="10" customFormat="1" thickBot="1">
      <c r="A11" s="15"/>
      <c r="B11" s="16"/>
      <c r="C11" s="17">
        <v>1</v>
      </c>
      <c r="D11" s="18">
        <v>2</v>
      </c>
      <c r="E11" s="19" t="s">
        <v>11</v>
      </c>
    </row>
    <row r="12" spans="1:5" ht="13.5" thickBot="1"/>
    <row r="13" spans="1:5" ht="13.5" thickBot="1">
      <c r="A13" s="191">
        <v>6224</v>
      </c>
      <c r="B13" s="192" t="s">
        <v>77</v>
      </c>
      <c r="C13" s="117">
        <f>'II-preb-vse UE '!C33</f>
        <v>363167</v>
      </c>
      <c r="D13" s="117">
        <f>'II-preb-vse UE '!D33</f>
        <v>1302038.51</v>
      </c>
      <c r="E13" s="132">
        <f>D13/C13</f>
        <v>3.5852335426952338</v>
      </c>
    </row>
    <row r="14" spans="1:5" ht="13.5" thickBot="1">
      <c r="A14" s="133"/>
      <c r="B14" s="133"/>
      <c r="C14" s="133"/>
      <c r="D14" s="133"/>
      <c r="E14" s="134"/>
    </row>
    <row r="15" spans="1:5" s="89" customFormat="1" ht="15.75" customHeight="1" thickBot="1">
      <c r="A15" s="193"/>
      <c r="B15" s="184" t="s">
        <v>78</v>
      </c>
      <c r="C15" s="135">
        <f>C13+C16+C17+C18</f>
        <v>2070050</v>
      </c>
      <c r="D15" s="135">
        <f>D13+D16+D17+D18</f>
        <v>7556016.6600000001</v>
      </c>
      <c r="E15" s="136">
        <f>D15/C15</f>
        <v>3.6501614260525108</v>
      </c>
    </row>
    <row r="16" spans="1:5">
      <c r="A16" s="119"/>
      <c r="B16" s="195" t="s">
        <v>72</v>
      </c>
      <c r="C16" s="137">
        <v>655015</v>
      </c>
      <c r="D16" s="137">
        <v>2265127.38</v>
      </c>
      <c r="E16" s="138">
        <f>D16/C16</f>
        <v>3.4581305466287029</v>
      </c>
    </row>
    <row r="17" spans="1:5">
      <c r="A17" s="119"/>
      <c r="B17" s="191" t="s">
        <v>79</v>
      </c>
      <c r="C17" s="139">
        <v>756780</v>
      </c>
      <c r="D17" s="139">
        <v>2696124.9200000004</v>
      </c>
      <c r="E17" s="140">
        <f>D17/C17</f>
        <v>3.5626270778826084</v>
      </c>
    </row>
    <row r="18" spans="1:5">
      <c r="A18" s="119"/>
      <c r="B18" s="177" t="s">
        <v>74</v>
      </c>
      <c r="C18" s="141">
        <v>295088</v>
      </c>
      <c r="D18" s="141">
        <v>1292725.8500000001</v>
      </c>
      <c r="E18" s="142">
        <f>D18/C18</f>
        <v>4.3808147061215639</v>
      </c>
    </row>
    <row r="19" spans="1:5">
      <c r="A19" s="119"/>
      <c r="B19" s="119"/>
      <c r="C19" s="205"/>
      <c r="D19" s="205"/>
      <c r="E19" s="206"/>
    </row>
    <row r="20" spans="1:5">
      <c r="C20" s="48"/>
      <c r="D20" s="48"/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23</oddHeader>
    <oddFooter>&amp;C&amp;8Ministrstvo za javno upravo / Služba za upravne enote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5"/>
  </sheetPr>
  <dimension ref="A2:G70"/>
  <sheetViews>
    <sheetView workbookViewId="0">
      <pane xSplit="2" ySplit="9" topLeftCell="C10" activePane="bottomRight" state="frozen"/>
      <selection activeCell="G3" sqref="G3"/>
      <selection pane="topRight" activeCell="G3" sqref="G3"/>
      <selection pane="bottomLeft" activeCell="G3" sqref="G3"/>
      <selection pane="bottomRight" activeCell="F21" sqref="F21"/>
    </sheetView>
  </sheetViews>
  <sheetFormatPr defaultColWidth="8.85546875" defaultRowHeight="12.75"/>
  <cols>
    <col min="2" max="2" width="18" bestFit="1" customWidth="1"/>
    <col min="3" max="3" width="13.7109375" bestFit="1" customWidth="1"/>
    <col min="4" max="4" width="11.42578125" bestFit="1" customWidth="1"/>
    <col min="5" max="5" width="15.140625" style="1" bestFit="1" customWidth="1"/>
    <col min="6" max="6" width="11.7109375" bestFit="1" customWidth="1"/>
  </cols>
  <sheetData>
    <row r="2" spans="1:6" s="2" customFormat="1" ht="15">
      <c r="A2" s="2" t="s">
        <v>177</v>
      </c>
      <c r="E2" s="3"/>
    </row>
    <row r="3" spans="1:6" s="4" customFormat="1" ht="15.75">
      <c r="A3" s="4" t="s">
        <v>140</v>
      </c>
      <c r="E3" s="5"/>
    </row>
    <row r="4" spans="1:6" ht="6" customHeight="1" thickBot="1"/>
    <row r="5" spans="1:6" s="10" customFormat="1" ht="12">
      <c r="A5" s="6" t="s">
        <v>94</v>
      </c>
      <c r="B5" s="7" t="s">
        <v>2</v>
      </c>
      <c r="C5" s="8" t="s">
        <v>82</v>
      </c>
      <c r="D5" s="7" t="s">
        <v>176</v>
      </c>
      <c r="E5" s="9" t="s">
        <v>176</v>
      </c>
      <c r="F5" s="7" t="s">
        <v>4</v>
      </c>
    </row>
    <row r="6" spans="1:6" s="10" customFormat="1" ht="12">
      <c r="A6" s="11"/>
      <c r="B6" s="12"/>
      <c r="C6" s="13" t="s">
        <v>83</v>
      </c>
      <c r="D6" s="12" t="s">
        <v>6</v>
      </c>
      <c r="E6" s="14" t="s">
        <v>7</v>
      </c>
      <c r="F6" s="12" t="s">
        <v>8</v>
      </c>
    </row>
    <row r="7" spans="1:6" s="10" customFormat="1" ht="12">
      <c r="A7" s="11"/>
      <c r="B7" s="12"/>
      <c r="C7" s="13" t="s">
        <v>84</v>
      </c>
      <c r="D7" s="12"/>
      <c r="E7" s="14" t="s">
        <v>85</v>
      </c>
      <c r="F7" s="12" t="s">
        <v>10</v>
      </c>
    </row>
    <row r="8" spans="1:6" s="10" customFormat="1" ht="12">
      <c r="A8" s="11"/>
      <c r="B8" s="12"/>
      <c r="C8" s="13" t="s">
        <v>178</v>
      </c>
      <c r="D8" s="12"/>
      <c r="E8" s="14" t="s">
        <v>6</v>
      </c>
      <c r="F8" s="12"/>
    </row>
    <row r="9" spans="1:6" s="10" customFormat="1" thickBot="1">
      <c r="A9" s="15"/>
      <c r="B9" s="16"/>
      <c r="C9" s="17">
        <v>1</v>
      </c>
      <c r="D9" s="18">
        <v>2</v>
      </c>
      <c r="E9" s="19" t="s">
        <v>11</v>
      </c>
      <c r="F9" s="18">
        <v>4</v>
      </c>
    </row>
    <row r="10" spans="1:6" s="47" customFormat="1" ht="12" customHeight="1">
      <c r="A10" s="187">
        <v>6201</v>
      </c>
      <c r="B10" s="187" t="s">
        <v>35</v>
      </c>
      <c r="C10" s="254">
        <v>10409</v>
      </c>
      <c r="D10" s="143">
        <f>'I-17,18'!D9</f>
        <v>87632.15</v>
      </c>
      <c r="E10" s="142">
        <f>D10/C10</f>
        <v>8.4188826976654809</v>
      </c>
      <c r="F10" s="144">
        <f>E10*100/8.55</f>
        <v>98.466464300181059</v>
      </c>
    </row>
    <row r="11" spans="1:6" s="47" customFormat="1" ht="12" customHeight="1">
      <c r="A11" s="177">
        <v>6202</v>
      </c>
      <c r="B11" s="177" t="s">
        <v>61</v>
      </c>
      <c r="C11" s="255">
        <v>11221</v>
      </c>
      <c r="D11" s="143">
        <f>'I-17,18'!D10</f>
        <v>117828.3</v>
      </c>
      <c r="E11" s="142">
        <f t="shared" ref="E11:E67" si="0">D11/C11</f>
        <v>10.500695125211656</v>
      </c>
      <c r="F11" s="144">
        <f t="shared" ref="F11:F67" si="1">E11*100/8.55</f>
        <v>122.81514766329423</v>
      </c>
    </row>
    <row r="12" spans="1:6" s="47" customFormat="1" ht="12" customHeight="1">
      <c r="A12" s="177">
        <v>6203</v>
      </c>
      <c r="B12" s="177" t="s">
        <v>107</v>
      </c>
      <c r="C12" s="255">
        <v>31324</v>
      </c>
      <c r="D12" s="143">
        <f>'I-17,18'!D11</f>
        <v>327118.86</v>
      </c>
      <c r="E12" s="142">
        <f t="shared" si="0"/>
        <v>10.443074320010215</v>
      </c>
      <c r="F12" s="144">
        <f t="shared" si="1"/>
        <v>122.14122011707852</v>
      </c>
    </row>
    <row r="13" spans="1:6" s="47" customFormat="1" ht="12" customHeight="1">
      <c r="A13" s="177">
        <v>6204</v>
      </c>
      <c r="B13" s="177" t="s">
        <v>62</v>
      </c>
      <c r="C13" s="255">
        <v>8782</v>
      </c>
      <c r="D13" s="143">
        <f>'I-17,18'!D12</f>
        <v>89034.62</v>
      </c>
      <c r="E13" s="142">
        <f t="shared" si="0"/>
        <v>10.138307902527897</v>
      </c>
      <c r="F13" s="144">
        <f t="shared" si="1"/>
        <v>118.57670061436136</v>
      </c>
    </row>
    <row r="14" spans="1:6" s="47" customFormat="1" ht="12" customHeight="1">
      <c r="A14" s="177">
        <v>6205</v>
      </c>
      <c r="B14" s="177" t="s">
        <v>108</v>
      </c>
      <c r="C14" s="255">
        <v>9989</v>
      </c>
      <c r="D14" s="143">
        <f>'I-17,18'!D13</f>
        <v>99665.86</v>
      </c>
      <c r="E14" s="142">
        <f t="shared" si="0"/>
        <v>9.9775613174491937</v>
      </c>
      <c r="F14" s="144">
        <f t="shared" si="1"/>
        <v>116.69662359589699</v>
      </c>
    </row>
    <row r="15" spans="1:6" s="47" customFormat="1" ht="12" customHeight="1">
      <c r="A15" s="177">
        <v>6206</v>
      </c>
      <c r="B15" s="177" t="s">
        <v>109</v>
      </c>
      <c r="C15" s="255">
        <v>26361</v>
      </c>
      <c r="D15" s="143">
        <f>'I-17,18'!D14</f>
        <v>159782.53</v>
      </c>
      <c r="E15" s="142">
        <f t="shared" si="0"/>
        <v>6.061322787451159</v>
      </c>
      <c r="F15" s="144">
        <f t="shared" si="1"/>
        <v>70.8926641807153</v>
      </c>
    </row>
    <row r="16" spans="1:6" s="47" customFormat="1" ht="12" customHeight="1">
      <c r="A16" s="177">
        <v>6207</v>
      </c>
      <c r="B16" s="177" t="s">
        <v>110</v>
      </c>
      <c r="C16" s="255">
        <v>3418</v>
      </c>
      <c r="D16" s="143">
        <f>'I-17,18'!D15</f>
        <v>49609.57</v>
      </c>
      <c r="E16" s="142">
        <f t="shared" si="0"/>
        <v>14.514210064365125</v>
      </c>
      <c r="F16" s="144">
        <f t="shared" si="1"/>
        <v>169.75684285807162</v>
      </c>
    </row>
    <row r="17" spans="1:7" s="47" customFormat="1" ht="12" customHeight="1">
      <c r="A17" s="177">
        <v>6208</v>
      </c>
      <c r="B17" s="177" t="s">
        <v>39</v>
      </c>
      <c r="C17" s="255">
        <v>8225</v>
      </c>
      <c r="D17" s="143">
        <f>'I-17,18'!D16</f>
        <v>82130.33</v>
      </c>
      <c r="E17" s="142">
        <f t="shared" si="0"/>
        <v>9.9854504559270527</v>
      </c>
      <c r="F17" s="144">
        <f t="shared" si="1"/>
        <v>116.78889422136902</v>
      </c>
      <c r="G17" s="29"/>
    </row>
    <row r="18" spans="1:7" s="47" customFormat="1" ht="12" customHeight="1">
      <c r="A18" s="177">
        <v>6209</v>
      </c>
      <c r="B18" s="177" t="s">
        <v>15</v>
      </c>
      <c r="C18" s="255">
        <v>17144</v>
      </c>
      <c r="D18" s="143">
        <f>'I-17,18'!D17</f>
        <v>148660.85</v>
      </c>
      <c r="E18" s="142">
        <f t="shared" si="0"/>
        <v>8.6713048296780215</v>
      </c>
      <c r="F18" s="144">
        <f t="shared" si="1"/>
        <v>101.41876993775463</v>
      </c>
    </row>
    <row r="19" spans="1:7" s="47" customFormat="1" ht="12.75" customHeight="1">
      <c r="A19" s="177">
        <v>6210</v>
      </c>
      <c r="B19" s="177" t="s">
        <v>57</v>
      </c>
      <c r="C19" s="255">
        <v>5250</v>
      </c>
      <c r="D19" s="143">
        <f>'I-17,18'!D18</f>
        <v>53244.82</v>
      </c>
      <c r="E19" s="142">
        <f t="shared" si="0"/>
        <v>10.141870476190476</v>
      </c>
      <c r="F19" s="144">
        <f t="shared" si="1"/>
        <v>118.61836814257866</v>
      </c>
    </row>
    <row r="20" spans="1:7" s="47" customFormat="1" ht="12" customHeight="1">
      <c r="A20" s="177">
        <v>6211</v>
      </c>
      <c r="B20" s="177" t="s">
        <v>24</v>
      </c>
      <c r="C20" s="255">
        <v>6489</v>
      </c>
      <c r="D20" s="143">
        <f>'I-17,18'!D19</f>
        <v>56366.19</v>
      </c>
      <c r="E20" s="142">
        <f t="shared" si="0"/>
        <v>8.6864216366158118</v>
      </c>
      <c r="F20" s="144">
        <f t="shared" si="1"/>
        <v>101.59557469726096</v>
      </c>
    </row>
    <row r="21" spans="1:7" s="47" customFormat="1" ht="12" customHeight="1">
      <c r="A21" s="177">
        <v>6212</v>
      </c>
      <c r="B21" s="177" t="s">
        <v>63</v>
      </c>
      <c r="C21" s="255">
        <v>6999</v>
      </c>
      <c r="D21" s="143">
        <f>'I-17,18'!D20</f>
        <v>48629.01</v>
      </c>
      <c r="E21" s="142">
        <f t="shared" si="0"/>
        <v>6.9479939991427351</v>
      </c>
      <c r="F21" s="144">
        <f t="shared" si="1"/>
        <v>81.263087709271744</v>
      </c>
    </row>
    <row r="22" spans="1:7" s="47" customFormat="1" ht="12" customHeight="1">
      <c r="A22" s="177">
        <v>6213</v>
      </c>
      <c r="B22" s="177" t="s">
        <v>46</v>
      </c>
      <c r="C22" s="255">
        <v>7461</v>
      </c>
      <c r="D22" s="143">
        <f>'I-17,18'!D21</f>
        <v>85102.57</v>
      </c>
      <c r="E22" s="142">
        <f t="shared" si="0"/>
        <v>11.406322208819194</v>
      </c>
      <c r="F22" s="144">
        <f t="shared" si="1"/>
        <v>133.40727729613093</v>
      </c>
    </row>
    <row r="23" spans="1:7" s="47" customFormat="1" ht="12" customHeight="1">
      <c r="A23" s="177">
        <v>6214</v>
      </c>
      <c r="B23" s="177" t="s">
        <v>41</v>
      </c>
      <c r="C23" s="255">
        <v>12062</v>
      </c>
      <c r="D23" s="143">
        <f>'I-17,18'!D22</f>
        <v>131813.92000000001</v>
      </c>
      <c r="E23" s="142">
        <f t="shared" si="0"/>
        <v>10.928031835516499</v>
      </c>
      <c r="F23" s="144">
        <f t="shared" si="1"/>
        <v>127.81323784229822</v>
      </c>
    </row>
    <row r="24" spans="1:7" s="47" customFormat="1" ht="12" customHeight="1">
      <c r="A24" s="177">
        <v>6215</v>
      </c>
      <c r="B24" s="177" t="s">
        <v>14</v>
      </c>
      <c r="C24" s="255">
        <v>14307</v>
      </c>
      <c r="D24" s="143">
        <f>'I-17,18'!D23</f>
        <v>96675.4</v>
      </c>
      <c r="E24" s="142">
        <f t="shared" si="0"/>
        <v>6.7572097574613821</v>
      </c>
      <c r="F24" s="144">
        <f t="shared" si="1"/>
        <v>79.031693069723772</v>
      </c>
    </row>
    <row r="25" spans="1:7" s="47" customFormat="1" ht="12" customHeight="1">
      <c r="A25" s="177">
        <v>6216</v>
      </c>
      <c r="B25" s="177" t="s">
        <v>89</v>
      </c>
      <c r="C25" s="255">
        <v>6942</v>
      </c>
      <c r="D25" s="143">
        <f>'I-17,18'!D24</f>
        <v>64848.65</v>
      </c>
      <c r="E25" s="142">
        <f t="shared" si="0"/>
        <v>9.3414938058196491</v>
      </c>
      <c r="F25" s="144">
        <f t="shared" si="1"/>
        <v>109.25723749496665</v>
      </c>
    </row>
    <row r="26" spans="1:7" s="47" customFormat="1" ht="12" customHeight="1">
      <c r="A26" s="177">
        <v>6217</v>
      </c>
      <c r="B26" s="177" t="s">
        <v>111</v>
      </c>
      <c r="C26" s="255">
        <v>23407</v>
      </c>
      <c r="D26" s="143">
        <f>'I-17,18'!D25</f>
        <v>221381.48</v>
      </c>
      <c r="E26" s="142">
        <f t="shared" si="0"/>
        <v>9.4579177169222888</v>
      </c>
      <c r="F26" s="144">
        <f t="shared" si="1"/>
        <v>110.61892066575776</v>
      </c>
    </row>
    <row r="27" spans="1:7" s="47" customFormat="1" ht="12" customHeight="1">
      <c r="A27" s="177">
        <v>6218</v>
      </c>
      <c r="B27" s="177" t="s">
        <v>112</v>
      </c>
      <c r="C27" s="255">
        <v>33936</v>
      </c>
      <c r="D27" s="143">
        <f>'I-17,18'!D26</f>
        <v>263868.09999999998</v>
      </c>
      <c r="E27" s="142">
        <f t="shared" si="0"/>
        <v>7.7754626355492684</v>
      </c>
      <c r="F27" s="144">
        <f t="shared" si="1"/>
        <v>90.941083456716584</v>
      </c>
    </row>
    <row r="28" spans="1:7" s="47" customFormat="1" ht="12" customHeight="1">
      <c r="A28" s="177">
        <v>6219</v>
      </c>
      <c r="B28" s="177" t="s">
        <v>52</v>
      </c>
      <c r="C28" s="255">
        <v>13359</v>
      </c>
      <c r="D28" s="143">
        <f>'I-17,18'!D27</f>
        <v>108827.47</v>
      </c>
      <c r="E28" s="142">
        <f t="shared" si="0"/>
        <v>8.146378471442473</v>
      </c>
      <c r="F28" s="144">
        <f t="shared" si="1"/>
        <v>95.279280367748214</v>
      </c>
    </row>
    <row r="29" spans="1:7" s="47" customFormat="1" ht="12" customHeight="1">
      <c r="A29" s="177">
        <v>6220</v>
      </c>
      <c r="B29" s="177" t="s">
        <v>66</v>
      </c>
      <c r="C29" s="255">
        <v>10419</v>
      </c>
      <c r="D29" s="143">
        <f>'I-17,18'!D28</f>
        <v>73663.41</v>
      </c>
      <c r="E29" s="142">
        <f t="shared" si="0"/>
        <v>7.0701036567808817</v>
      </c>
      <c r="F29" s="144">
        <f t="shared" si="1"/>
        <v>82.691270839542469</v>
      </c>
    </row>
    <row r="30" spans="1:7" s="47" customFormat="1" ht="12" customHeight="1">
      <c r="A30" s="177">
        <v>6221</v>
      </c>
      <c r="B30" s="177" t="s">
        <v>22</v>
      </c>
      <c r="C30" s="255">
        <v>8063</v>
      </c>
      <c r="D30" s="143">
        <f>'I-17,18'!D29</f>
        <v>78107.12</v>
      </c>
      <c r="E30" s="142">
        <f t="shared" si="0"/>
        <v>9.687104055562445</v>
      </c>
      <c r="F30" s="144">
        <f t="shared" si="1"/>
        <v>113.29946263815724</v>
      </c>
    </row>
    <row r="31" spans="1:7" s="47" customFormat="1" ht="12" customHeight="1">
      <c r="A31" s="177">
        <v>6222</v>
      </c>
      <c r="B31" s="177" t="s">
        <v>113</v>
      </c>
      <c r="C31" s="255">
        <v>8770</v>
      </c>
      <c r="D31" s="143">
        <f>'I-17,18'!D30</f>
        <v>89841.06</v>
      </c>
      <c r="E31" s="142">
        <f t="shared" si="0"/>
        <v>10.244134549600911</v>
      </c>
      <c r="F31" s="144">
        <f t="shared" si="1"/>
        <v>119.81443917661882</v>
      </c>
    </row>
    <row r="32" spans="1:7" s="47" customFormat="1" ht="12" customHeight="1">
      <c r="A32" s="177">
        <v>6223</v>
      </c>
      <c r="B32" s="177" t="s">
        <v>40</v>
      </c>
      <c r="C32" s="255">
        <v>11295</v>
      </c>
      <c r="D32" s="143">
        <f>'I-17,18'!D31</f>
        <v>68713.539999999994</v>
      </c>
      <c r="E32" s="142">
        <f t="shared" si="0"/>
        <v>6.0835360779105789</v>
      </c>
      <c r="F32" s="144">
        <f t="shared" si="1"/>
        <v>71.152468747492151</v>
      </c>
    </row>
    <row r="33" spans="1:6" s="47" customFormat="1" ht="12" customHeight="1">
      <c r="A33" s="177">
        <v>6224</v>
      </c>
      <c r="B33" s="177" t="s">
        <v>77</v>
      </c>
      <c r="C33" s="255">
        <v>141184</v>
      </c>
      <c r="D33" s="143">
        <f>'I-17,18'!D32</f>
        <v>1302038.51</v>
      </c>
      <c r="E33" s="142">
        <f t="shared" si="0"/>
        <v>9.2222809241840444</v>
      </c>
      <c r="F33" s="144">
        <f t="shared" si="1"/>
        <v>107.86293478577829</v>
      </c>
    </row>
    <row r="34" spans="1:6" s="47" customFormat="1" ht="12" customHeight="1">
      <c r="A34" s="177">
        <v>6225</v>
      </c>
      <c r="B34" s="177" t="s">
        <v>25</v>
      </c>
      <c r="C34" s="255">
        <v>7532</v>
      </c>
      <c r="D34" s="143">
        <f>'I-17,18'!D33</f>
        <v>62084.03</v>
      </c>
      <c r="E34" s="142">
        <f t="shared" si="0"/>
        <v>8.2427018056293146</v>
      </c>
      <c r="F34" s="144">
        <f t="shared" si="1"/>
        <v>96.405869071687889</v>
      </c>
    </row>
    <row r="35" spans="1:6" s="47" customFormat="1" ht="12" customHeight="1">
      <c r="A35" s="177">
        <v>6226</v>
      </c>
      <c r="B35" s="177" t="s">
        <v>38</v>
      </c>
      <c r="C35" s="255">
        <v>7569</v>
      </c>
      <c r="D35" s="143">
        <f>'I-17,18'!D34</f>
        <v>69885.42</v>
      </c>
      <c r="E35" s="142">
        <f t="shared" si="0"/>
        <v>9.2331113753468088</v>
      </c>
      <c r="F35" s="144">
        <f t="shared" si="1"/>
        <v>107.98960672920244</v>
      </c>
    </row>
    <row r="36" spans="1:6" s="47" customFormat="1" ht="12" customHeight="1">
      <c r="A36" s="177">
        <v>6227</v>
      </c>
      <c r="B36" s="177" t="s">
        <v>114</v>
      </c>
      <c r="C36" s="255">
        <v>61068</v>
      </c>
      <c r="D36" s="143">
        <f>'I-17,18'!D35</f>
        <v>435288.08</v>
      </c>
      <c r="E36" s="142">
        <f t="shared" si="0"/>
        <v>7.1279242811292329</v>
      </c>
      <c r="F36" s="144">
        <f t="shared" si="1"/>
        <v>83.367535451803889</v>
      </c>
    </row>
    <row r="37" spans="1:6" s="47" customFormat="1" ht="12" customHeight="1">
      <c r="A37" s="177">
        <v>6228</v>
      </c>
      <c r="B37" s="177" t="s">
        <v>69</v>
      </c>
      <c r="C37" s="255">
        <v>6822</v>
      </c>
      <c r="D37" s="143">
        <f>'I-17,18'!D36</f>
        <v>57398.48</v>
      </c>
      <c r="E37" s="142">
        <f t="shared" si="0"/>
        <v>8.4137320433890359</v>
      </c>
      <c r="F37" s="144">
        <f t="shared" si="1"/>
        <v>98.406222729696324</v>
      </c>
    </row>
    <row r="38" spans="1:6" s="47" customFormat="1" ht="12" customHeight="1">
      <c r="A38" s="177">
        <v>6229</v>
      </c>
      <c r="B38" s="177" t="s">
        <v>115</v>
      </c>
      <c r="C38" s="255">
        <v>8028</v>
      </c>
      <c r="D38" s="143">
        <f>'I-17,18'!D37</f>
        <v>68214.42</v>
      </c>
      <c r="E38" s="142">
        <f t="shared" si="0"/>
        <v>8.4970627802690579</v>
      </c>
      <c r="F38" s="144">
        <f t="shared" si="1"/>
        <v>99.380851231217051</v>
      </c>
    </row>
    <row r="39" spans="1:6" s="47" customFormat="1" ht="12" customHeight="1">
      <c r="A39" s="177">
        <v>6230</v>
      </c>
      <c r="B39" s="177" t="s">
        <v>36</v>
      </c>
      <c r="C39" s="255">
        <v>20689</v>
      </c>
      <c r="D39" s="143">
        <f>'I-17,18'!D38</f>
        <v>181555.06</v>
      </c>
      <c r="E39" s="142">
        <f t="shared" si="0"/>
        <v>8.7754391222388701</v>
      </c>
      <c r="F39" s="144">
        <f t="shared" si="1"/>
        <v>102.63671487998677</v>
      </c>
    </row>
    <row r="40" spans="1:6" s="47" customFormat="1">
      <c r="A40" s="203">
        <v>6231</v>
      </c>
      <c r="B40" s="177" t="s">
        <v>26</v>
      </c>
      <c r="C40" s="255">
        <v>22404</v>
      </c>
      <c r="D40" s="143">
        <f>'I-17,18'!D39</f>
        <v>190104.46</v>
      </c>
      <c r="E40" s="142">
        <f t="shared" si="0"/>
        <v>8.48529101946081</v>
      </c>
      <c r="F40" s="144">
        <f t="shared" si="1"/>
        <v>99.243169818255083</v>
      </c>
    </row>
    <row r="41" spans="1:6" s="47" customFormat="1">
      <c r="A41" s="203">
        <v>6232</v>
      </c>
      <c r="B41" s="207" t="s">
        <v>116</v>
      </c>
      <c r="C41" s="255">
        <v>27694</v>
      </c>
      <c r="D41" s="143">
        <f>'I-17,18'!D40</f>
        <v>229888.44</v>
      </c>
      <c r="E41" s="142">
        <f t="shared" si="0"/>
        <v>8.3010197154618321</v>
      </c>
      <c r="F41" s="144">
        <f t="shared" si="1"/>
        <v>97.087949888442481</v>
      </c>
    </row>
    <row r="42" spans="1:6" s="91" customFormat="1">
      <c r="A42" s="177">
        <v>6233</v>
      </c>
      <c r="B42" s="177" t="s">
        <v>55</v>
      </c>
      <c r="C42" s="255">
        <v>6060</v>
      </c>
      <c r="D42" s="143">
        <f>'I-17,18'!D41</f>
        <v>67108.5</v>
      </c>
      <c r="E42" s="142">
        <f t="shared" si="0"/>
        <v>11.074009900990099</v>
      </c>
      <c r="F42" s="144">
        <f t="shared" si="1"/>
        <v>129.52058363731109</v>
      </c>
    </row>
    <row r="43" spans="1:6" s="47" customFormat="1" ht="12" customHeight="1">
      <c r="A43" s="187">
        <v>6234</v>
      </c>
      <c r="B43" s="208" t="s">
        <v>117</v>
      </c>
      <c r="C43" s="255">
        <v>8501</v>
      </c>
      <c r="D43" s="143">
        <f>'I-17,18'!D42</f>
        <v>70921.36</v>
      </c>
      <c r="E43" s="142">
        <f t="shared" si="0"/>
        <v>8.3427079167156801</v>
      </c>
      <c r="F43" s="144">
        <f t="shared" si="1"/>
        <v>97.57553118965707</v>
      </c>
    </row>
    <row r="44" spans="1:6" s="47" customFormat="1" ht="12" customHeight="1">
      <c r="A44" s="187">
        <v>6235</v>
      </c>
      <c r="B44" s="177" t="s">
        <v>118</v>
      </c>
      <c r="C44" s="255">
        <v>9419</v>
      </c>
      <c r="D44" s="143">
        <f>'I-17,18'!D43</f>
        <v>111997.67</v>
      </c>
      <c r="E44" s="142">
        <f t="shared" si="0"/>
        <v>11.890611529886399</v>
      </c>
      <c r="F44" s="144">
        <f t="shared" si="1"/>
        <v>139.07147988171226</v>
      </c>
    </row>
    <row r="45" spans="1:6" s="47" customFormat="1" ht="12" customHeight="1">
      <c r="A45" s="177">
        <v>6236</v>
      </c>
      <c r="B45" s="177" t="s">
        <v>119</v>
      </c>
      <c r="C45" s="255">
        <v>9913</v>
      </c>
      <c r="D45" s="143">
        <f>'I-17,18'!D44</f>
        <v>79750.36</v>
      </c>
      <c r="E45" s="142">
        <f t="shared" si="0"/>
        <v>8.0450277413497435</v>
      </c>
      <c r="F45" s="144">
        <f t="shared" si="1"/>
        <v>94.093891711692905</v>
      </c>
    </row>
    <row r="46" spans="1:6" s="47" customFormat="1" ht="12" customHeight="1">
      <c r="A46" s="177">
        <v>6237</v>
      </c>
      <c r="B46" s="177" t="s">
        <v>120</v>
      </c>
      <c r="C46" s="255">
        <v>24974</v>
      </c>
      <c r="D46" s="143">
        <f>'I-17,18'!D45</f>
        <v>256140.37</v>
      </c>
      <c r="E46" s="142">
        <f t="shared" si="0"/>
        <v>10.256281332585889</v>
      </c>
      <c r="F46" s="144">
        <f t="shared" si="1"/>
        <v>119.95650681387004</v>
      </c>
    </row>
    <row r="47" spans="1:6" s="47" customFormat="1" ht="12" customHeight="1">
      <c r="A47" s="177">
        <v>6238</v>
      </c>
      <c r="B47" s="177" t="s">
        <v>121</v>
      </c>
      <c r="C47" s="255">
        <v>7001</v>
      </c>
      <c r="D47" s="143">
        <f>'I-17,18'!D46</f>
        <v>61178.400000000001</v>
      </c>
      <c r="E47" s="142">
        <f t="shared" si="0"/>
        <v>8.7385230681331247</v>
      </c>
      <c r="F47" s="144">
        <f t="shared" si="1"/>
        <v>102.2049481652997</v>
      </c>
    </row>
    <row r="48" spans="1:6" s="47" customFormat="1" ht="12" customHeight="1">
      <c r="A48" s="177">
        <v>6239</v>
      </c>
      <c r="B48" s="177" t="s">
        <v>122</v>
      </c>
      <c r="C48" s="255">
        <v>15271</v>
      </c>
      <c r="D48" s="143">
        <f>'I-17,18'!D47</f>
        <v>106384.19</v>
      </c>
      <c r="E48" s="142">
        <f t="shared" si="0"/>
        <v>6.9664193569510839</v>
      </c>
      <c r="F48" s="144">
        <f t="shared" si="1"/>
        <v>81.478588970188113</v>
      </c>
    </row>
    <row r="49" spans="1:6" s="47" customFormat="1" ht="12" customHeight="1">
      <c r="A49" s="177">
        <v>6240</v>
      </c>
      <c r="B49" s="177" t="s">
        <v>33</v>
      </c>
      <c r="C49" s="255">
        <v>9212</v>
      </c>
      <c r="D49" s="143">
        <f>'I-17,18'!D48</f>
        <v>96301.32</v>
      </c>
      <c r="E49" s="142">
        <f t="shared" si="0"/>
        <v>10.453899261832394</v>
      </c>
      <c r="F49" s="144">
        <f t="shared" si="1"/>
        <v>122.26782762377067</v>
      </c>
    </row>
    <row r="50" spans="1:6" s="47" customFormat="1" ht="12" customHeight="1">
      <c r="A50" s="177">
        <v>6241</v>
      </c>
      <c r="B50" s="177" t="s">
        <v>49</v>
      </c>
      <c r="C50" s="255">
        <v>6046</v>
      </c>
      <c r="D50" s="143">
        <f>'I-17,18'!D49</f>
        <v>56621.3</v>
      </c>
      <c r="E50" s="142">
        <f t="shared" si="0"/>
        <v>9.365084353291433</v>
      </c>
      <c r="F50" s="144">
        <f t="shared" si="1"/>
        <v>109.53315033089393</v>
      </c>
    </row>
    <row r="51" spans="1:6" s="47" customFormat="1" ht="12" customHeight="1">
      <c r="A51" s="177">
        <v>6242</v>
      </c>
      <c r="B51" s="177" t="s">
        <v>64</v>
      </c>
      <c r="C51" s="255">
        <v>7281</v>
      </c>
      <c r="D51" s="143">
        <f>'I-17,18'!D50</f>
        <v>47825.11</v>
      </c>
      <c r="E51" s="142">
        <f t="shared" si="0"/>
        <v>6.5684809778876527</v>
      </c>
      <c r="F51" s="144">
        <f t="shared" si="1"/>
        <v>76.824338922662591</v>
      </c>
    </row>
    <row r="52" spans="1:6" s="47" customFormat="1" ht="12" customHeight="1">
      <c r="A52" s="177">
        <v>6243</v>
      </c>
      <c r="B52" s="177" t="s">
        <v>88</v>
      </c>
      <c r="C52" s="255">
        <v>8240</v>
      </c>
      <c r="D52" s="143">
        <f>'I-17,18'!D51</f>
        <v>64357.09</v>
      </c>
      <c r="E52" s="142">
        <f t="shared" si="0"/>
        <v>7.8103264563106789</v>
      </c>
      <c r="F52" s="144">
        <f t="shared" si="1"/>
        <v>91.348847442230152</v>
      </c>
    </row>
    <row r="53" spans="1:6" s="47" customFormat="1" ht="12" customHeight="1">
      <c r="A53" s="177">
        <v>6244</v>
      </c>
      <c r="B53" s="177" t="s">
        <v>123</v>
      </c>
      <c r="C53" s="255">
        <v>11099</v>
      </c>
      <c r="D53" s="143">
        <f>'I-17,18'!D52</f>
        <v>100675.81</v>
      </c>
      <c r="E53" s="142">
        <f t="shared" si="0"/>
        <v>9.0707099738715193</v>
      </c>
      <c r="F53" s="144">
        <f t="shared" si="1"/>
        <v>106.09017513300022</v>
      </c>
    </row>
    <row r="54" spans="1:6" s="47" customFormat="1" ht="12" customHeight="1">
      <c r="A54" s="177">
        <v>6245</v>
      </c>
      <c r="B54" s="177" t="s">
        <v>124</v>
      </c>
      <c r="C54" s="255">
        <v>9189</v>
      </c>
      <c r="D54" s="143">
        <f>'I-17,18'!D53</f>
        <v>81970.64</v>
      </c>
      <c r="E54" s="142">
        <f t="shared" si="0"/>
        <v>8.9205180106649262</v>
      </c>
      <c r="F54" s="144">
        <f t="shared" si="1"/>
        <v>104.3335439843851</v>
      </c>
    </row>
    <row r="55" spans="1:6" s="47" customFormat="1" ht="12" customHeight="1">
      <c r="A55" s="177">
        <v>6246</v>
      </c>
      <c r="B55" s="177" t="s">
        <v>18</v>
      </c>
      <c r="C55" s="255">
        <v>16132</v>
      </c>
      <c r="D55" s="143">
        <f>'I-17,18'!D54</f>
        <v>109079.52</v>
      </c>
      <c r="E55" s="142">
        <f t="shared" si="0"/>
        <v>6.7616860897594844</v>
      </c>
      <c r="F55" s="144">
        <f t="shared" si="1"/>
        <v>79.084047833444259</v>
      </c>
    </row>
    <row r="56" spans="1:6" s="47" customFormat="1" ht="12" customHeight="1">
      <c r="A56" s="177">
        <v>6247</v>
      </c>
      <c r="B56" s="177" t="s">
        <v>56</v>
      </c>
      <c r="C56" s="255">
        <v>11163</v>
      </c>
      <c r="D56" s="143">
        <f>'I-17,18'!D55</f>
        <v>82362.149999999994</v>
      </c>
      <c r="E56" s="142">
        <f t="shared" si="0"/>
        <v>7.3781375974200483</v>
      </c>
      <c r="F56" s="144">
        <f t="shared" si="1"/>
        <v>86.294006987368974</v>
      </c>
    </row>
    <row r="57" spans="1:6" s="47" customFormat="1" ht="12" customHeight="1">
      <c r="A57" s="177">
        <v>6248</v>
      </c>
      <c r="B57" s="177" t="s">
        <v>32</v>
      </c>
      <c r="C57" s="255">
        <v>11276</v>
      </c>
      <c r="D57" s="143">
        <f>'I-17,18'!D56</f>
        <v>74432.100000000006</v>
      </c>
      <c r="E57" s="142">
        <f t="shared" si="0"/>
        <v>6.6009311812699547</v>
      </c>
      <c r="F57" s="144">
        <f t="shared" si="1"/>
        <v>77.203873465145662</v>
      </c>
    </row>
    <row r="58" spans="1:6" s="47" customFormat="1" ht="12" customHeight="1">
      <c r="A58" s="177">
        <v>6249</v>
      </c>
      <c r="B58" s="177" t="s">
        <v>125</v>
      </c>
      <c r="C58" s="255">
        <v>13388</v>
      </c>
      <c r="D58" s="143">
        <f>'I-17,18'!D57</f>
        <v>132337.12</v>
      </c>
      <c r="E58" s="142">
        <f t="shared" si="0"/>
        <v>9.8847564983567366</v>
      </c>
      <c r="F58" s="144">
        <f t="shared" si="1"/>
        <v>115.61118711528347</v>
      </c>
    </row>
    <row r="59" spans="1:6" s="47" customFormat="1" ht="12" customHeight="1">
      <c r="A59" s="177">
        <v>6250</v>
      </c>
      <c r="B59" s="177" t="s">
        <v>126</v>
      </c>
      <c r="C59" s="255">
        <v>15738</v>
      </c>
      <c r="D59" s="143">
        <f>'I-17,18'!D58</f>
        <v>120166.97</v>
      </c>
      <c r="E59" s="142">
        <f t="shared" si="0"/>
        <v>7.6354663870885755</v>
      </c>
      <c r="F59" s="144">
        <f t="shared" si="1"/>
        <v>89.303700433784499</v>
      </c>
    </row>
    <row r="60" spans="1:6" s="47" customFormat="1" ht="12" customHeight="1">
      <c r="A60" s="177">
        <v>6251</v>
      </c>
      <c r="B60" s="177" t="s">
        <v>127</v>
      </c>
      <c r="C60" s="255">
        <v>9138</v>
      </c>
      <c r="D60" s="143">
        <f>'I-17,18'!D59</f>
        <v>71684.44</v>
      </c>
      <c r="E60" s="142">
        <f t="shared" si="0"/>
        <v>7.8446530969577593</v>
      </c>
      <c r="F60" s="144">
        <f t="shared" si="1"/>
        <v>91.750328619388981</v>
      </c>
    </row>
    <row r="61" spans="1:6" s="47" customFormat="1" ht="12" customHeight="1">
      <c r="A61" s="177">
        <v>6252</v>
      </c>
      <c r="B61" s="177" t="s">
        <v>60</v>
      </c>
      <c r="C61" s="255">
        <v>5654</v>
      </c>
      <c r="D61" s="143">
        <f>'I-17,18'!D60</f>
        <v>63186.86</v>
      </c>
      <c r="E61" s="142">
        <f t="shared" si="0"/>
        <v>11.175603112840466</v>
      </c>
      <c r="F61" s="144">
        <f t="shared" si="1"/>
        <v>130.70880833731539</v>
      </c>
    </row>
    <row r="62" spans="1:6" s="47" customFormat="1" ht="12" customHeight="1">
      <c r="A62" s="177">
        <v>6253</v>
      </c>
      <c r="B62" s="177" t="s">
        <v>37</v>
      </c>
      <c r="C62" s="255">
        <v>10239</v>
      </c>
      <c r="D62" s="143">
        <f>'I-17,18'!D61</f>
        <v>81680.460000000006</v>
      </c>
      <c r="E62" s="142">
        <f t="shared" si="0"/>
        <v>7.977386463521829</v>
      </c>
      <c r="F62" s="144">
        <f t="shared" si="1"/>
        <v>93.302765655226054</v>
      </c>
    </row>
    <row r="63" spans="1:6" s="47" customFormat="1" ht="12" customHeight="1">
      <c r="A63" s="177">
        <v>6254</v>
      </c>
      <c r="B63" s="177" t="s">
        <v>65</v>
      </c>
      <c r="C63" s="255">
        <v>4876</v>
      </c>
      <c r="D63" s="143">
        <f>'I-17,18'!D62</f>
        <v>52358.44</v>
      </c>
      <c r="E63" s="142">
        <f t="shared" si="0"/>
        <v>10.737990155865464</v>
      </c>
      <c r="F63" s="144">
        <f t="shared" si="1"/>
        <v>125.59052813877734</v>
      </c>
    </row>
    <row r="64" spans="1:6" s="47" customFormat="1" ht="12" customHeight="1">
      <c r="A64" s="177">
        <v>6255</v>
      </c>
      <c r="B64" s="177" t="s">
        <v>128</v>
      </c>
      <c r="C64" s="255">
        <v>19522</v>
      </c>
      <c r="D64" s="143">
        <f>'I-17,18'!D63</f>
        <v>141392.54999999999</v>
      </c>
      <c r="E64" s="142">
        <f t="shared" si="0"/>
        <v>7.2427287163200482</v>
      </c>
      <c r="F64" s="144">
        <f t="shared" si="1"/>
        <v>84.710277383860202</v>
      </c>
    </row>
    <row r="65" spans="1:6" s="47" customFormat="1" ht="12" customHeight="1">
      <c r="A65" s="177">
        <v>6256</v>
      </c>
      <c r="B65" s="177" t="s">
        <v>129</v>
      </c>
      <c r="C65" s="255">
        <v>10385</v>
      </c>
      <c r="D65" s="143">
        <f>'I-17,18'!D64</f>
        <v>64985.87</v>
      </c>
      <c r="E65" s="142">
        <f t="shared" si="0"/>
        <v>6.2576668271545497</v>
      </c>
      <c r="F65" s="144">
        <f t="shared" si="1"/>
        <v>73.18908569771402</v>
      </c>
    </row>
    <row r="66" spans="1:6" s="47" customFormat="1" ht="12" customHeight="1">
      <c r="A66" s="177">
        <v>6257</v>
      </c>
      <c r="B66" s="177" t="s">
        <v>130</v>
      </c>
      <c r="C66" s="255">
        <v>7484</v>
      </c>
      <c r="D66" s="143">
        <f>'I-17,18'!D65</f>
        <v>54368.38</v>
      </c>
      <c r="E66" s="142">
        <f t="shared" si="0"/>
        <v>7.2646151790486364</v>
      </c>
      <c r="F66" s="144">
        <f t="shared" si="1"/>
        <v>84.966259404077604</v>
      </c>
    </row>
    <row r="67" spans="1:6" s="47" customFormat="1" ht="12" customHeight="1" thickBot="1">
      <c r="A67" s="177">
        <v>6258</v>
      </c>
      <c r="B67" s="203" t="s">
        <v>20</v>
      </c>
      <c r="C67" s="255">
        <v>17605</v>
      </c>
      <c r="D67" s="145">
        <f>'I-17,18'!D66</f>
        <v>107746.97</v>
      </c>
      <c r="E67" s="142">
        <f t="shared" si="0"/>
        <v>6.1202482249360974</v>
      </c>
      <c r="F67" s="144">
        <f t="shared" si="1"/>
        <v>71.581850584047913</v>
      </c>
    </row>
    <row r="68" spans="1:6" s="47" customFormat="1" ht="13.5" thickBot="1">
      <c r="A68" s="209"/>
      <c r="B68" s="184" t="s">
        <v>131</v>
      </c>
      <c r="C68" s="135">
        <f>SUM(C10:C67)</f>
        <v>883428</v>
      </c>
      <c r="D68" s="135">
        <f>SUM(D10:D67)</f>
        <v>7556016.6600000011</v>
      </c>
      <c r="E68" s="125">
        <f>D68/C68</f>
        <v>8.5530644942202425</v>
      </c>
      <c r="F68" s="146">
        <f>E68*100/8.55</f>
        <v>100.03584203766364</v>
      </c>
    </row>
    <row r="70" spans="1:6">
      <c r="E70" s="88"/>
    </row>
  </sheetData>
  <phoneticPr fontId="11" type="noConversion"/>
  <pageMargins left="0.59055118110236227" right="0.75" top="0.19685039370078741" bottom="0.39370078740157483" header="0" footer="0"/>
  <pageSetup paperSize="9" orientation="portrait" r:id="rId1"/>
  <headerFooter alignWithMargins="0">
    <oddFooter>&amp;C&amp;8Ministrstvo za javno upravo / Služba za upravne enote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</sheetPr>
  <dimension ref="A1:G68"/>
  <sheetViews>
    <sheetView workbookViewId="0">
      <pane xSplit="2" ySplit="9" topLeftCell="C31" activePane="bottomRight" state="frozen"/>
      <selection activeCell="G3" sqref="G3"/>
      <selection pane="topRight" activeCell="G3" sqref="G3"/>
      <selection pane="bottomLeft" activeCell="G3" sqref="G3"/>
      <selection pane="bottomRight" activeCell="B28" sqref="B28"/>
    </sheetView>
  </sheetViews>
  <sheetFormatPr defaultColWidth="8.85546875" defaultRowHeight="12.75"/>
  <cols>
    <col min="2" max="2" width="18" bestFit="1" customWidth="1"/>
    <col min="3" max="3" width="13.7109375" bestFit="1" customWidth="1"/>
    <col min="4" max="4" width="11.42578125" bestFit="1" customWidth="1"/>
    <col min="5" max="5" width="15.140625" style="1" bestFit="1" customWidth="1"/>
    <col min="6" max="6" width="11.7109375" bestFit="1" customWidth="1"/>
  </cols>
  <sheetData>
    <row r="1" spans="1:6">
      <c r="A1" t="s">
        <v>102</v>
      </c>
    </row>
    <row r="2" spans="1:6" s="2" customFormat="1" ht="15">
      <c r="A2" s="2" t="s">
        <v>177</v>
      </c>
      <c r="E2" s="3"/>
    </row>
    <row r="3" spans="1:6" s="4" customFormat="1" ht="15.75">
      <c r="A3" s="4" t="s">
        <v>140</v>
      </c>
      <c r="E3" s="5"/>
    </row>
    <row r="4" spans="1:6" ht="6" customHeight="1" thickBot="1"/>
    <row r="5" spans="1:6" s="10" customFormat="1" ht="12">
      <c r="A5" s="6" t="s">
        <v>94</v>
      </c>
      <c r="B5" s="7" t="s">
        <v>2</v>
      </c>
      <c r="C5" s="8" t="s">
        <v>82</v>
      </c>
      <c r="D5" s="7" t="s">
        <v>176</v>
      </c>
      <c r="E5" s="9" t="s">
        <v>176</v>
      </c>
      <c r="F5" s="7" t="s">
        <v>4</v>
      </c>
    </row>
    <row r="6" spans="1:6" s="10" customFormat="1" ht="12">
      <c r="A6" s="11"/>
      <c r="B6" s="12"/>
      <c r="C6" s="13" t="s">
        <v>83</v>
      </c>
      <c r="D6" s="12" t="s">
        <v>6</v>
      </c>
      <c r="E6" s="14" t="s">
        <v>7</v>
      </c>
      <c r="F6" s="12" t="s">
        <v>8</v>
      </c>
    </row>
    <row r="7" spans="1:6" s="10" customFormat="1" ht="12">
      <c r="A7" s="11"/>
      <c r="B7" s="12"/>
      <c r="C7" s="13" t="s">
        <v>84</v>
      </c>
      <c r="D7" s="12"/>
      <c r="E7" s="14" t="s">
        <v>85</v>
      </c>
      <c r="F7" s="12" t="s">
        <v>10</v>
      </c>
    </row>
    <row r="8" spans="1:6" s="10" customFormat="1" ht="12">
      <c r="A8" s="11"/>
      <c r="B8" s="12"/>
      <c r="C8" s="13" t="s">
        <v>178</v>
      </c>
      <c r="D8" s="99"/>
      <c r="E8" s="14" t="s">
        <v>6</v>
      </c>
      <c r="F8" s="12"/>
    </row>
    <row r="9" spans="1:6" s="10" customFormat="1" thickBot="1">
      <c r="A9" s="15"/>
      <c r="B9" s="16"/>
      <c r="C9" s="17">
        <v>1</v>
      </c>
      <c r="D9" s="18">
        <v>2</v>
      </c>
      <c r="E9" s="19" t="s">
        <v>11</v>
      </c>
      <c r="F9" s="18">
        <v>4</v>
      </c>
    </row>
    <row r="10" spans="1:6" s="47" customFormat="1" ht="12" customHeight="1">
      <c r="A10" s="187">
        <v>6206</v>
      </c>
      <c r="B10" s="187" t="s">
        <v>109</v>
      </c>
      <c r="C10" s="143">
        <f>'III-UZ-vse UE '!C15</f>
        <v>26361</v>
      </c>
      <c r="D10" s="143">
        <f>'I-17,18'!D14</f>
        <v>159782.53</v>
      </c>
      <c r="E10" s="142">
        <f>D10/C10</f>
        <v>6.061322787451159</v>
      </c>
      <c r="F10" s="144">
        <f>E10*100/8.55</f>
        <v>70.8926641807153</v>
      </c>
    </row>
    <row r="11" spans="1:6" s="47" customFormat="1" ht="12" customHeight="1">
      <c r="A11" s="177">
        <v>6223</v>
      </c>
      <c r="B11" s="177" t="s">
        <v>40</v>
      </c>
      <c r="C11" s="143">
        <f>'III-UZ-vse UE '!C32</f>
        <v>11295</v>
      </c>
      <c r="D11" s="143">
        <f>'I-17,18'!D31</f>
        <v>68713.539999999994</v>
      </c>
      <c r="E11" s="142">
        <f t="shared" ref="E11:E68" si="0">D11/C11</f>
        <v>6.0835360779105789</v>
      </c>
      <c r="F11" s="144">
        <f t="shared" ref="F11:F68" si="1">E11*100/8.55</f>
        <v>71.152468747492151</v>
      </c>
    </row>
    <row r="12" spans="1:6" s="47" customFormat="1" ht="12" customHeight="1">
      <c r="A12" s="177">
        <v>6258</v>
      </c>
      <c r="B12" s="177" t="s">
        <v>20</v>
      </c>
      <c r="C12" s="143">
        <f>'III-UZ-vse UE '!C67</f>
        <v>17605</v>
      </c>
      <c r="D12" s="143">
        <f>'I-17,18'!D66</f>
        <v>107746.97</v>
      </c>
      <c r="E12" s="142">
        <f t="shared" si="0"/>
        <v>6.1202482249360974</v>
      </c>
      <c r="F12" s="144">
        <f t="shared" si="1"/>
        <v>71.581850584047913</v>
      </c>
    </row>
    <row r="13" spans="1:6" s="47" customFormat="1" ht="12" customHeight="1">
      <c r="A13" s="177">
        <v>6256</v>
      </c>
      <c r="B13" s="177" t="s">
        <v>129</v>
      </c>
      <c r="C13" s="143">
        <f>'III-UZ-vse UE '!C65</f>
        <v>10385</v>
      </c>
      <c r="D13" s="143">
        <f>'I-17,18'!D64</f>
        <v>64985.87</v>
      </c>
      <c r="E13" s="142">
        <f t="shared" si="0"/>
        <v>6.2576668271545497</v>
      </c>
      <c r="F13" s="144">
        <f t="shared" si="1"/>
        <v>73.18908569771402</v>
      </c>
    </row>
    <row r="14" spans="1:6" s="47" customFormat="1" ht="12" customHeight="1">
      <c r="A14" s="177">
        <v>6242</v>
      </c>
      <c r="B14" s="177" t="s">
        <v>64</v>
      </c>
      <c r="C14" s="143">
        <f>'III-UZ-vse UE '!C51</f>
        <v>7281</v>
      </c>
      <c r="D14" s="143">
        <f>'I-17,18'!D50</f>
        <v>47825.11</v>
      </c>
      <c r="E14" s="142">
        <f t="shared" si="0"/>
        <v>6.5684809778876527</v>
      </c>
      <c r="F14" s="144">
        <f t="shared" si="1"/>
        <v>76.824338922662591</v>
      </c>
    </row>
    <row r="15" spans="1:6" s="47" customFormat="1" ht="12" customHeight="1">
      <c r="A15" s="177">
        <v>6248</v>
      </c>
      <c r="B15" s="177" t="s">
        <v>32</v>
      </c>
      <c r="C15" s="143">
        <f>'III-UZ-vse UE '!C57</f>
        <v>11276</v>
      </c>
      <c r="D15" s="143">
        <f>'I-17,18'!D56</f>
        <v>74432.100000000006</v>
      </c>
      <c r="E15" s="142">
        <f t="shared" si="0"/>
        <v>6.6009311812699547</v>
      </c>
      <c r="F15" s="144">
        <f t="shared" si="1"/>
        <v>77.203873465145662</v>
      </c>
    </row>
    <row r="16" spans="1:6" s="47" customFormat="1" ht="12" customHeight="1">
      <c r="A16" s="177">
        <v>6215</v>
      </c>
      <c r="B16" s="177" t="s">
        <v>14</v>
      </c>
      <c r="C16" s="143">
        <f>'III-UZ-vse UE '!C24</f>
        <v>14307</v>
      </c>
      <c r="D16" s="143">
        <f>'I-17,18'!D23</f>
        <v>96675.4</v>
      </c>
      <c r="E16" s="142">
        <f t="shared" si="0"/>
        <v>6.7572097574613821</v>
      </c>
      <c r="F16" s="144">
        <f t="shared" si="1"/>
        <v>79.031693069723772</v>
      </c>
    </row>
    <row r="17" spans="1:7" s="47" customFormat="1" ht="12" customHeight="1">
      <c r="A17" s="177">
        <v>6246</v>
      </c>
      <c r="B17" s="177" t="s">
        <v>18</v>
      </c>
      <c r="C17" s="143">
        <f>'III-UZ-vse UE '!C55</f>
        <v>16132</v>
      </c>
      <c r="D17" s="143">
        <f>'I-17,18'!D54</f>
        <v>109079.52</v>
      </c>
      <c r="E17" s="142">
        <f t="shared" si="0"/>
        <v>6.7616860897594844</v>
      </c>
      <c r="F17" s="144">
        <f t="shared" si="1"/>
        <v>79.084047833444259</v>
      </c>
      <c r="G17" s="29"/>
    </row>
    <row r="18" spans="1:7" s="47" customFormat="1" ht="12" customHeight="1">
      <c r="A18" s="177">
        <v>6212</v>
      </c>
      <c r="B18" s="177" t="s">
        <v>63</v>
      </c>
      <c r="C18" s="143">
        <f>'III-UZ-vse UE '!C21</f>
        <v>6999</v>
      </c>
      <c r="D18" s="143">
        <f>'I-17,18'!D20</f>
        <v>48629.01</v>
      </c>
      <c r="E18" s="142">
        <f t="shared" si="0"/>
        <v>6.9479939991427351</v>
      </c>
      <c r="F18" s="144">
        <f t="shared" si="1"/>
        <v>81.263087709271744</v>
      </c>
    </row>
    <row r="19" spans="1:7" s="47" customFormat="1" ht="12" customHeight="1">
      <c r="A19" s="177">
        <v>6239</v>
      </c>
      <c r="B19" s="177" t="s">
        <v>122</v>
      </c>
      <c r="C19" s="143">
        <f>'III-UZ-vse UE '!C48</f>
        <v>15271</v>
      </c>
      <c r="D19" s="143">
        <f>'I-17,18'!D47</f>
        <v>106384.19</v>
      </c>
      <c r="E19" s="142">
        <f t="shared" si="0"/>
        <v>6.9664193569510839</v>
      </c>
      <c r="F19" s="144">
        <f t="shared" si="1"/>
        <v>81.478588970188113</v>
      </c>
    </row>
    <row r="20" spans="1:7" s="47" customFormat="1" ht="12" customHeight="1">
      <c r="A20" s="177">
        <v>6220</v>
      </c>
      <c r="B20" s="177" t="s">
        <v>66</v>
      </c>
      <c r="C20" s="143">
        <f>'III-UZ-vse UE '!C29</f>
        <v>10419</v>
      </c>
      <c r="D20" s="143">
        <f>'I-17,18'!D28</f>
        <v>73663.41</v>
      </c>
      <c r="E20" s="142">
        <f t="shared" si="0"/>
        <v>7.0701036567808817</v>
      </c>
      <c r="F20" s="144">
        <f t="shared" si="1"/>
        <v>82.691270839542469</v>
      </c>
    </row>
    <row r="21" spans="1:7" s="47" customFormat="1" ht="12" customHeight="1">
      <c r="A21" s="177">
        <v>6227</v>
      </c>
      <c r="B21" s="177" t="s">
        <v>114</v>
      </c>
      <c r="C21" s="143">
        <f>'III-UZ-vse UE '!C36</f>
        <v>61068</v>
      </c>
      <c r="D21" s="143">
        <f>'I-17,18'!D35</f>
        <v>435288.08</v>
      </c>
      <c r="E21" s="142">
        <f t="shared" si="0"/>
        <v>7.1279242811292329</v>
      </c>
      <c r="F21" s="144">
        <f t="shared" si="1"/>
        <v>83.367535451803889</v>
      </c>
    </row>
    <row r="22" spans="1:7" s="47" customFormat="1" ht="12" customHeight="1">
      <c r="A22" s="177">
        <v>6255</v>
      </c>
      <c r="B22" s="177" t="s">
        <v>128</v>
      </c>
      <c r="C22" s="143">
        <f>'III-UZ-vse UE '!C64</f>
        <v>19522</v>
      </c>
      <c r="D22" s="143">
        <f>'I-17,18'!D63</f>
        <v>141392.54999999999</v>
      </c>
      <c r="E22" s="142">
        <f t="shared" si="0"/>
        <v>7.2427287163200482</v>
      </c>
      <c r="F22" s="144">
        <f t="shared" si="1"/>
        <v>84.710277383860202</v>
      </c>
    </row>
    <row r="23" spans="1:7" s="47" customFormat="1" ht="12" customHeight="1">
      <c r="A23" s="177">
        <v>6257</v>
      </c>
      <c r="B23" s="177" t="s">
        <v>130</v>
      </c>
      <c r="C23" s="143">
        <f>'III-UZ-vse UE '!C66</f>
        <v>7484</v>
      </c>
      <c r="D23" s="143">
        <f>'I-17,18'!D65</f>
        <v>54368.38</v>
      </c>
      <c r="E23" s="142">
        <f t="shared" si="0"/>
        <v>7.2646151790486364</v>
      </c>
      <c r="F23" s="144">
        <f t="shared" si="1"/>
        <v>84.966259404077604</v>
      </c>
    </row>
    <row r="24" spans="1:7" s="47" customFormat="1" ht="12" customHeight="1">
      <c r="A24" s="177">
        <v>6247</v>
      </c>
      <c r="B24" s="177" t="s">
        <v>56</v>
      </c>
      <c r="C24" s="143">
        <f>'III-UZ-vse UE '!C56</f>
        <v>11163</v>
      </c>
      <c r="D24" s="143">
        <f>'I-17,18'!D55</f>
        <v>82362.149999999994</v>
      </c>
      <c r="E24" s="142">
        <f t="shared" si="0"/>
        <v>7.3781375974200483</v>
      </c>
      <c r="F24" s="144">
        <f t="shared" si="1"/>
        <v>86.294006987368974</v>
      </c>
    </row>
    <row r="25" spans="1:7" s="47" customFormat="1" ht="12" customHeight="1">
      <c r="A25" s="177">
        <v>6250</v>
      </c>
      <c r="B25" s="177" t="s">
        <v>126</v>
      </c>
      <c r="C25" s="143">
        <f>'III-UZ-vse UE '!C59</f>
        <v>15738</v>
      </c>
      <c r="D25" s="143">
        <f>'I-17,18'!D58</f>
        <v>120166.97</v>
      </c>
      <c r="E25" s="142">
        <f t="shared" si="0"/>
        <v>7.6354663870885755</v>
      </c>
      <c r="F25" s="144">
        <f t="shared" si="1"/>
        <v>89.303700433784499</v>
      </c>
    </row>
    <row r="26" spans="1:7" s="47" customFormat="1" ht="12" customHeight="1">
      <c r="A26" s="177">
        <v>6218</v>
      </c>
      <c r="B26" s="177" t="s">
        <v>112</v>
      </c>
      <c r="C26" s="143">
        <f>'III-UZ-vse UE '!C27</f>
        <v>33936</v>
      </c>
      <c r="D26" s="143">
        <f>'I-17,18'!D26</f>
        <v>263868.09999999998</v>
      </c>
      <c r="E26" s="142">
        <f t="shared" si="0"/>
        <v>7.7754626355492684</v>
      </c>
      <c r="F26" s="144">
        <f t="shared" si="1"/>
        <v>90.941083456716584</v>
      </c>
    </row>
    <row r="27" spans="1:7" s="47" customFormat="1" ht="12" customHeight="1">
      <c r="A27" s="177">
        <v>6243</v>
      </c>
      <c r="B27" s="177" t="s">
        <v>88</v>
      </c>
      <c r="C27" s="143">
        <f>'III-UZ-vse UE '!C52</f>
        <v>8240</v>
      </c>
      <c r="D27" s="143">
        <f>'I-17,18'!D51</f>
        <v>64357.09</v>
      </c>
      <c r="E27" s="142">
        <f t="shared" si="0"/>
        <v>7.8103264563106789</v>
      </c>
      <c r="F27" s="144">
        <f t="shared" si="1"/>
        <v>91.348847442230152</v>
      </c>
    </row>
    <row r="28" spans="1:7" s="47" customFormat="1" ht="12" customHeight="1">
      <c r="A28" s="177">
        <v>6251</v>
      </c>
      <c r="B28" s="177" t="s">
        <v>127</v>
      </c>
      <c r="C28" s="143">
        <f>'III-UZ-vse UE '!C60</f>
        <v>9138</v>
      </c>
      <c r="D28" s="143">
        <f>'I-17,18'!D59</f>
        <v>71684.44</v>
      </c>
      <c r="E28" s="142">
        <f t="shared" si="0"/>
        <v>7.8446530969577593</v>
      </c>
      <c r="F28" s="144">
        <f t="shared" si="1"/>
        <v>91.750328619388981</v>
      </c>
    </row>
    <row r="29" spans="1:7" s="47" customFormat="1" ht="12" customHeight="1">
      <c r="A29" s="177">
        <v>6253</v>
      </c>
      <c r="B29" s="177" t="s">
        <v>37</v>
      </c>
      <c r="C29" s="143">
        <f>'III-UZ-vse UE '!C62</f>
        <v>10239</v>
      </c>
      <c r="D29" s="143">
        <f>'I-17,18'!D61</f>
        <v>81680.460000000006</v>
      </c>
      <c r="E29" s="142">
        <f t="shared" si="0"/>
        <v>7.977386463521829</v>
      </c>
      <c r="F29" s="144">
        <f t="shared" si="1"/>
        <v>93.302765655226054</v>
      </c>
    </row>
    <row r="30" spans="1:7" s="47" customFormat="1" ht="12" customHeight="1">
      <c r="A30" s="177">
        <v>6236</v>
      </c>
      <c r="B30" s="177" t="s">
        <v>119</v>
      </c>
      <c r="C30" s="143">
        <f>'III-UZ-vse UE '!C45</f>
        <v>9913</v>
      </c>
      <c r="D30" s="143">
        <f>'I-17,18'!D44</f>
        <v>79750.36</v>
      </c>
      <c r="E30" s="142">
        <f t="shared" si="0"/>
        <v>8.0450277413497435</v>
      </c>
      <c r="F30" s="144">
        <f t="shared" si="1"/>
        <v>94.093891711692905</v>
      </c>
    </row>
    <row r="31" spans="1:7" s="47" customFormat="1" ht="12" customHeight="1">
      <c r="A31" s="177">
        <v>6219</v>
      </c>
      <c r="B31" s="177" t="s">
        <v>52</v>
      </c>
      <c r="C31" s="143">
        <f>'III-UZ-vse UE '!C28</f>
        <v>13359</v>
      </c>
      <c r="D31" s="143">
        <f>'I-17,18'!D27</f>
        <v>108827.47</v>
      </c>
      <c r="E31" s="142">
        <f t="shared" si="0"/>
        <v>8.146378471442473</v>
      </c>
      <c r="F31" s="144">
        <f t="shared" si="1"/>
        <v>95.279280367748214</v>
      </c>
    </row>
    <row r="32" spans="1:7" s="47" customFormat="1" ht="12" customHeight="1">
      <c r="A32" s="177">
        <v>6225</v>
      </c>
      <c r="B32" s="177" t="s">
        <v>25</v>
      </c>
      <c r="C32" s="143">
        <f>'III-UZ-vse UE '!C34</f>
        <v>7532</v>
      </c>
      <c r="D32" s="143">
        <f>'I-17,18'!D33</f>
        <v>62084.03</v>
      </c>
      <c r="E32" s="142">
        <f t="shared" si="0"/>
        <v>8.2427018056293146</v>
      </c>
      <c r="F32" s="144">
        <f t="shared" si="1"/>
        <v>96.405869071687889</v>
      </c>
    </row>
    <row r="33" spans="1:6" s="47" customFormat="1" ht="12" customHeight="1">
      <c r="A33" s="177">
        <v>6232</v>
      </c>
      <c r="B33" s="177" t="s">
        <v>116</v>
      </c>
      <c r="C33" s="143">
        <f>'III-UZ-vse UE '!C41</f>
        <v>27694</v>
      </c>
      <c r="D33" s="143">
        <f>'I-17,18'!D40</f>
        <v>229888.44</v>
      </c>
      <c r="E33" s="142">
        <f t="shared" si="0"/>
        <v>8.3010197154618321</v>
      </c>
      <c r="F33" s="144">
        <f t="shared" si="1"/>
        <v>97.087949888442481</v>
      </c>
    </row>
    <row r="34" spans="1:6" s="47" customFormat="1" ht="12" customHeight="1">
      <c r="A34" s="177">
        <v>6234</v>
      </c>
      <c r="B34" s="177" t="s">
        <v>117</v>
      </c>
      <c r="C34" s="147">
        <f>'III-UZ-vse UE '!C43</f>
        <v>8501</v>
      </c>
      <c r="D34" s="147">
        <f>'I-17,18'!D42</f>
        <v>70921.36</v>
      </c>
      <c r="E34" s="142">
        <f t="shared" si="0"/>
        <v>8.3427079167156801</v>
      </c>
      <c r="F34" s="144">
        <f t="shared" si="1"/>
        <v>97.57553118965707</v>
      </c>
    </row>
    <row r="35" spans="1:6" s="47" customFormat="1" ht="12" customHeight="1">
      <c r="A35" s="177">
        <v>6228</v>
      </c>
      <c r="B35" s="177" t="s">
        <v>69</v>
      </c>
      <c r="C35" s="147">
        <f>'III-UZ-vse UE '!C37</f>
        <v>6822</v>
      </c>
      <c r="D35" s="147">
        <f>'I-17,18'!D36</f>
        <v>57398.48</v>
      </c>
      <c r="E35" s="142">
        <f t="shared" si="0"/>
        <v>8.4137320433890359</v>
      </c>
      <c r="F35" s="144">
        <f t="shared" si="1"/>
        <v>98.406222729696324</v>
      </c>
    </row>
    <row r="36" spans="1:6" s="47" customFormat="1" ht="12" customHeight="1">
      <c r="A36" s="177">
        <v>6201</v>
      </c>
      <c r="B36" s="177" t="s">
        <v>35</v>
      </c>
      <c r="C36" s="147">
        <f>'III-UZ-vse UE '!C10</f>
        <v>10409</v>
      </c>
      <c r="D36" s="147">
        <f>'I-17,18'!D9</f>
        <v>87632.15</v>
      </c>
      <c r="E36" s="142">
        <f t="shared" si="0"/>
        <v>8.4188826976654809</v>
      </c>
      <c r="F36" s="144">
        <f t="shared" si="1"/>
        <v>98.466464300181059</v>
      </c>
    </row>
    <row r="37" spans="1:6" s="47" customFormat="1" ht="12" customHeight="1">
      <c r="A37" s="177">
        <v>6231</v>
      </c>
      <c r="B37" s="177" t="s">
        <v>26</v>
      </c>
      <c r="C37" s="147">
        <f>'III-UZ-vse UE '!C40</f>
        <v>22404</v>
      </c>
      <c r="D37" s="147">
        <f>'I-17,18'!D39</f>
        <v>190104.46</v>
      </c>
      <c r="E37" s="142">
        <f t="shared" si="0"/>
        <v>8.48529101946081</v>
      </c>
      <c r="F37" s="144">
        <f t="shared" si="1"/>
        <v>99.243169818255083</v>
      </c>
    </row>
    <row r="38" spans="1:6" s="47" customFormat="1" ht="12.75" customHeight="1" thickBot="1">
      <c r="A38" s="177">
        <v>6229</v>
      </c>
      <c r="B38" s="177" t="s">
        <v>115</v>
      </c>
      <c r="C38" s="147">
        <f>'III-UZ-vse UE '!C38</f>
        <v>8028</v>
      </c>
      <c r="D38" s="147">
        <f>'I-17,18'!D37</f>
        <v>68214.42</v>
      </c>
      <c r="E38" s="142">
        <f t="shared" si="0"/>
        <v>8.4970627802690579</v>
      </c>
      <c r="F38" s="144">
        <f t="shared" si="1"/>
        <v>99.380851231217051</v>
      </c>
    </row>
    <row r="39" spans="1:6" s="47" customFormat="1" ht="15.75" customHeight="1" thickBot="1">
      <c r="A39" s="191"/>
      <c r="B39" s="185" t="s">
        <v>131</v>
      </c>
      <c r="C39" s="112">
        <f ca="1">SUM(C10:C68)</f>
        <v>883428</v>
      </c>
      <c r="D39" s="112">
        <f ca="1">SUM(D10:D68)</f>
        <v>7556016.660000002</v>
      </c>
      <c r="E39" s="131">
        <f ca="1">D39/C39</f>
        <v>8.5530644942202443</v>
      </c>
      <c r="F39" s="126">
        <f ca="1">E39*100/8.55</f>
        <v>100.03584203766367</v>
      </c>
    </row>
    <row r="40" spans="1:6" s="47" customFormat="1" ht="12" customHeight="1">
      <c r="A40" s="177">
        <v>6209</v>
      </c>
      <c r="B40" s="177" t="s">
        <v>15</v>
      </c>
      <c r="C40" s="147">
        <f>'III-UZ-vse UE '!C18</f>
        <v>17144</v>
      </c>
      <c r="D40" s="147">
        <f>'I-17,18'!D17</f>
        <v>148660.85</v>
      </c>
      <c r="E40" s="142">
        <f t="shared" si="0"/>
        <v>8.6713048296780215</v>
      </c>
      <c r="F40" s="144">
        <f t="shared" si="1"/>
        <v>101.41876993775463</v>
      </c>
    </row>
    <row r="41" spans="1:6" s="47" customFormat="1" ht="12" customHeight="1">
      <c r="A41" s="177">
        <v>6211</v>
      </c>
      <c r="B41" s="177" t="s">
        <v>24</v>
      </c>
      <c r="C41" s="147">
        <f>'III-UZ-vse UE '!C20</f>
        <v>6489</v>
      </c>
      <c r="D41" s="147">
        <f>'I-17,18'!D19</f>
        <v>56366.19</v>
      </c>
      <c r="E41" s="142">
        <f t="shared" si="0"/>
        <v>8.6864216366158118</v>
      </c>
      <c r="F41" s="144">
        <f t="shared" si="1"/>
        <v>101.59557469726096</v>
      </c>
    </row>
    <row r="42" spans="1:6" s="91" customFormat="1" ht="12" customHeight="1">
      <c r="A42" s="177">
        <v>6238</v>
      </c>
      <c r="B42" s="177" t="s">
        <v>121</v>
      </c>
      <c r="C42" s="147">
        <f>'III-UZ-vse UE '!C47</f>
        <v>7001</v>
      </c>
      <c r="D42" s="147">
        <f>'I-17,18'!D46</f>
        <v>61178.400000000001</v>
      </c>
      <c r="E42" s="142">
        <f t="shared" si="0"/>
        <v>8.7385230681331247</v>
      </c>
      <c r="F42" s="144">
        <f t="shared" si="1"/>
        <v>102.2049481652997</v>
      </c>
    </row>
    <row r="43" spans="1:6" s="47" customFormat="1" ht="12" customHeight="1">
      <c r="A43" s="177">
        <v>6230</v>
      </c>
      <c r="B43" s="177" t="s">
        <v>36</v>
      </c>
      <c r="C43" s="143">
        <f>'III-UZ-vse UE '!C39</f>
        <v>20689</v>
      </c>
      <c r="D43" s="147">
        <f>'I-17,18'!D38</f>
        <v>181555.06</v>
      </c>
      <c r="E43" s="142">
        <f t="shared" si="0"/>
        <v>8.7754391222388701</v>
      </c>
      <c r="F43" s="144">
        <f t="shared" si="1"/>
        <v>102.63671487998677</v>
      </c>
    </row>
    <row r="44" spans="1:6" s="47" customFormat="1" ht="12" customHeight="1">
      <c r="A44" s="187">
        <v>6245</v>
      </c>
      <c r="B44" s="187" t="s">
        <v>124</v>
      </c>
      <c r="C44" s="143">
        <f>'III-UZ-vse UE '!C54</f>
        <v>9189</v>
      </c>
      <c r="D44" s="143">
        <f>'I-17,18'!D53</f>
        <v>81970.64</v>
      </c>
      <c r="E44" s="142">
        <f t="shared" si="0"/>
        <v>8.9205180106649262</v>
      </c>
      <c r="F44" s="144">
        <f t="shared" si="1"/>
        <v>104.3335439843851</v>
      </c>
    </row>
    <row r="45" spans="1:6" s="47" customFormat="1" ht="12" customHeight="1">
      <c r="A45" s="177">
        <v>6244</v>
      </c>
      <c r="B45" s="177" t="s">
        <v>123</v>
      </c>
      <c r="C45" s="143">
        <f>'III-UZ-vse UE '!C53</f>
        <v>11099</v>
      </c>
      <c r="D45" s="143">
        <f>'I-17,18'!D52</f>
        <v>100675.81</v>
      </c>
      <c r="E45" s="142">
        <f t="shared" si="0"/>
        <v>9.0707099738715193</v>
      </c>
      <c r="F45" s="144">
        <f t="shared" si="1"/>
        <v>106.09017513300022</v>
      </c>
    </row>
    <row r="46" spans="1:6" s="47" customFormat="1" ht="12" customHeight="1">
      <c r="A46" s="177">
        <v>6224</v>
      </c>
      <c r="B46" s="177" t="s">
        <v>77</v>
      </c>
      <c r="C46" s="143">
        <f>'III-UZ-vse UE '!C33</f>
        <v>141184</v>
      </c>
      <c r="D46" s="143">
        <f>'I-17,18'!D32</f>
        <v>1302038.51</v>
      </c>
      <c r="E46" s="142">
        <f t="shared" si="0"/>
        <v>9.2222809241840444</v>
      </c>
      <c r="F46" s="144">
        <f t="shared" si="1"/>
        <v>107.86293478577829</v>
      </c>
    </row>
    <row r="47" spans="1:6" s="47" customFormat="1" ht="12" customHeight="1">
      <c r="A47" s="177">
        <v>6226</v>
      </c>
      <c r="B47" s="177" t="s">
        <v>38</v>
      </c>
      <c r="C47" s="143">
        <f>'III-UZ-vse UE '!C35</f>
        <v>7569</v>
      </c>
      <c r="D47" s="143">
        <f>'I-17,18'!D34</f>
        <v>69885.42</v>
      </c>
      <c r="E47" s="142">
        <f t="shared" si="0"/>
        <v>9.2331113753468088</v>
      </c>
      <c r="F47" s="144">
        <f t="shared" si="1"/>
        <v>107.98960672920244</v>
      </c>
    </row>
    <row r="48" spans="1:6" s="47" customFormat="1" ht="12" customHeight="1">
      <c r="A48" s="177">
        <v>6216</v>
      </c>
      <c r="B48" s="177" t="s">
        <v>89</v>
      </c>
      <c r="C48" s="143">
        <f>'III-UZ-vse UE '!C25</f>
        <v>6942</v>
      </c>
      <c r="D48" s="143">
        <f>'I-17,18'!D24</f>
        <v>64848.65</v>
      </c>
      <c r="E48" s="142">
        <f t="shared" si="0"/>
        <v>9.3414938058196491</v>
      </c>
      <c r="F48" s="144">
        <f t="shared" si="1"/>
        <v>109.25723749496665</v>
      </c>
    </row>
    <row r="49" spans="1:6" s="47" customFormat="1" ht="12" customHeight="1">
      <c r="A49" s="177">
        <v>6241</v>
      </c>
      <c r="B49" s="177" t="s">
        <v>49</v>
      </c>
      <c r="C49" s="143">
        <f>'III-UZ-vse UE '!C50</f>
        <v>6046</v>
      </c>
      <c r="D49" s="143">
        <f>'I-17,18'!D49</f>
        <v>56621.3</v>
      </c>
      <c r="E49" s="142">
        <f t="shared" si="0"/>
        <v>9.365084353291433</v>
      </c>
      <c r="F49" s="144">
        <f t="shared" si="1"/>
        <v>109.53315033089393</v>
      </c>
    </row>
    <row r="50" spans="1:6" s="47" customFormat="1" ht="12" customHeight="1">
      <c r="A50" s="177">
        <v>6217</v>
      </c>
      <c r="B50" s="177" t="s">
        <v>111</v>
      </c>
      <c r="C50" s="143">
        <f>'III-UZ-vse UE '!C26</f>
        <v>23407</v>
      </c>
      <c r="D50" s="143">
        <f>'I-17,18'!D25</f>
        <v>221381.48</v>
      </c>
      <c r="E50" s="142">
        <f t="shared" si="0"/>
        <v>9.4579177169222888</v>
      </c>
      <c r="F50" s="144">
        <f t="shared" si="1"/>
        <v>110.61892066575776</v>
      </c>
    </row>
    <row r="51" spans="1:6" s="47" customFormat="1" ht="12" customHeight="1">
      <c r="A51" s="177">
        <v>6221</v>
      </c>
      <c r="B51" s="177" t="s">
        <v>22</v>
      </c>
      <c r="C51" s="143">
        <f>'III-UZ-vse UE '!C30</f>
        <v>8063</v>
      </c>
      <c r="D51" s="143">
        <f>'I-17,18'!D29</f>
        <v>78107.12</v>
      </c>
      <c r="E51" s="142">
        <f t="shared" si="0"/>
        <v>9.687104055562445</v>
      </c>
      <c r="F51" s="144">
        <f t="shared" si="1"/>
        <v>113.29946263815724</v>
      </c>
    </row>
    <row r="52" spans="1:6" s="47" customFormat="1" ht="12" customHeight="1">
      <c r="A52" s="177">
        <v>6249</v>
      </c>
      <c r="B52" s="177" t="s">
        <v>125</v>
      </c>
      <c r="C52" s="143">
        <f>'III-UZ-vse UE '!C58</f>
        <v>13388</v>
      </c>
      <c r="D52" s="143">
        <f>'I-17,18'!D57</f>
        <v>132337.12</v>
      </c>
      <c r="E52" s="142">
        <f t="shared" si="0"/>
        <v>9.8847564983567366</v>
      </c>
      <c r="F52" s="144">
        <f t="shared" si="1"/>
        <v>115.61118711528347</v>
      </c>
    </row>
    <row r="53" spans="1:6" s="47" customFormat="1" ht="12" customHeight="1">
      <c r="A53" s="177">
        <v>6205</v>
      </c>
      <c r="B53" s="177" t="s">
        <v>108</v>
      </c>
      <c r="C53" s="143">
        <f>'III-UZ-vse UE '!C14</f>
        <v>9989</v>
      </c>
      <c r="D53" s="143">
        <f>'I-17,18'!D13</f>
        <v>99665.86</v>
      </c>
      <c r="E53" s="142">
        <f t="shared" si="0"/>
        <v>9.9775613174491937</v>
      </c>
      <c r="F53" s="144">
        <f t="shared" si="1"/>
        <v>116.69662359589699</v>
      </c>
    </row>
    <row r="54" spans="1:6" s="47" customFormat="1" ht="12" customHeight="1">
      <c r="A54" s="177">
        <v>6208</v>
      </c>
      <c r="B54" s="177" t="s">
        <v>39</v>
      </c>
      <c r="C54" s="143">
        <f>'III-UZ-vse UE '!C17</f>
        <v>8225</v>
      </c>
      <c r="D54" s="143">
        <f>'I-17,18'!D16</f>
        <v>82130.33</v>
      </c>
      <c r="E54" s="142">
        <f t="shared" si="0"/>
        <v>9.9854504559270527</v>
      </c>
      <c r="F54" s="144">
        <f t="shared" si="1"/>
        <v>116.78889422136902</v>
      </c>
    </row>
    <row r="55" spans="1:6" s="47" customFormat="1" ht="12" customHeight="1">
      <c r="A55" s="177">
        <v>6204</v>
      </c>
      <c r="B55" s="177" t="s">
        <v>62</v>
      </c>
      <c r="C55" s="143">
        <f>'III-UZ-vse UE '!C13</f>
        <v>8782</v>
      </c>
      <c r="D55" s="143">
        <f>'I-17,18'!D12</f>
        <v>89034.62</v>
      </c>
      <c r="E55" s="142">
        <f t="shared" si="0"/>
        <v>10.138307902527897</v>
      </c>
      <c r="F55" s="144">
        <f t="shared" si="1"/>
        <v>118.57670061436136</v>
      </c>
    </row>
    <row r="56" spans="1:6" s="47" customFormat="1" ht="12" customHeight="1">
      <c r="A56" s="177">
        <v>6210</v>
      </c>
      <c r="B56" s="177" t="s">
        <v>57</v>
      </c>
      <c r="C56" s="143">
        <f>'III-UZ-vse UE '!C19</f>
        <v>5250</v>
      </c>
      <c r="D56" s="143">
        <f>'I-17,18'!D18</f>
        <v>53244.82</v>
      </c>
      <c r="E56" s="142">
        <f t="shared" si="0"/>
        <v>10.141870476190476</v>
      </c>
      <c r="F56" s="144">
        <f t="shared" si="1"/>
        <v>118.61836814257866</v>
      </c>
    </row>
    <row r="57" spans="1:6" s="47" customFormat="1" ht="12" customHeight="1">
      <c r="A57" s="177">
        <v>6222</v>
      </c>
      <c r="B57" s="177" t="s">
        <v>113</v>
      </c>
      <c r="C57" s="143">
        <f>'III-UZ-vse UE '!C31</f>
        <v>8770</v>
      </c>
      <c r="D57" s="143">
        <f>'I-17,18'!D30</f>
        <v>89841.06</v>
      </c>
      <c r="E57" s="142">
        <f t="shared" si="0"/>
        <v>10.244134549600911</v>
      </c>
      <c r="F57" s="144">
        <f t="shared" si="1"/>
        <v>119.81443917661882</v>
      </c>
    </row>
    <row r="58" spans="1:6" s="47" customFormat="1" ht="12" customHeight="1">
      <c r="A58" s="177">
        <v>6237</v>
      </c>
      <c r="B58" s="177" t="s">
        <v>120</v>
      </c>
      <c r="C58" s="143">
        <f>'III-UZ-vse UE '!C46</f>
        <v>24974</v>
      </c>
      <c r="D58" s="143">
        <f>'I-17,18'!D45</f>
        <v>256140.37</v>
      </c>
      <c r="E58" s="142">
        <f t="shared" si="0"/>
        <v>10.256281332585889</v>
      </c>
      <c r="F58" s="144">
        <f t="shared" si="1"/>
        <v>119.95650681387004</v>
      </c>
    </row>
    <row r="59" spans="1:6" s="47" customFormat="1" ht="12" customHeight="1">
      <c r="A59" s="177">
        <v>6203</v>
      </c>
      <c r="B59" s="177" t="s">
        <v>107</v>
      </c>
      <c r="C59" s="143">
        <f>'III-UZ-vse UE '!C12</f>
        <v>31324</v>
      </c>
      <c r="D59" s="143">
        <f>'I-17,18'!D11</f>
        <v>327118.86</v>
      </c>
      <c r="E59" s="142">
        <f t="shared" si="0"/>
        <v>10.443074320010215</v>
      </c>
      <c r="F59" s="144">
        <f t="shared" si="1"/>
        <v>122.14122011707852</v>
      </c>
    </row>
    <row r="60" spans="1:6" s="47" customFormat="1" ht="12" customHeight="1">
      <c r="A60" s="177">
        <v>6240</v>
      </c>
      <c r="B60" s="177" t="s">
        <v>33</v>
      </c>
      <c r="C60" s="143">
        <f>'III-UZ-vse UE '!C49</f>
        <v>9212</v>
      </c>
      <c r="D60" s="143">
        <f>'I-17,18'!D48</f>
        <v>96301.32</v>
      </c>
      <c r="E60" s="142">
        <f t="shared" si="0"/>
        <v>10.453899261832394</v>
      </c>
      <c r="F60" s="144">
        <f t="shared" si="1"/>
        <v>122.26782762377067</v>
      </c>
    </row>
    <row r="61" spans="1:6" s="47" customFormat="1" ht="12" customHeight="1">
      <c r="A61" s="177">
        <v>6202</v>
      </c>
      <c r="B61" s="177" t="s">
        <v>61</v>
      </c>
      <c r="C61" s="143">
        <f>'III-UZ-vse UE '!C11</f>
        <v>11221</v>
      </c>
      <c r="D61" s="143">
        <f>'I-17,18'!D10</f>
        <v>117828.3</v>
      </c>
      <c r="E61" s="142">
        <f t="shared" si="0"/>
        <v>10.500695125211656</v>
      </c>
      <c r="F61" s="144">
        <f t="shared" si="1"/>
        <v>122.81514766329423</v>
      </c>
    </row>
    <row r="62" spans="1:6" s="47" customFormat="1" ht="12" customHeight="1">
      <c r="A62" s="177">
        <v>6254</v>
      </c>
      <c r="B62" s="177" t="s">
        <v>65</v>
      </c>
      <c r="C62" s="143">
        <f>'III-UZ-vse UE '!C63</f>
        <v>4876</v>
      </c>
      <c r="D62" s="143">
        <f>'I-17,18'!D62</f>
        <v>52358.44</v>
      </c>
      <c r="E62" s="142">
        <f t="shared" si="0"/>
        <v>10.737990155865464</v>
      </c>
      <c r="F62" s="144">
        <f t="shared" si="1"/>
        <v>125.59052813877734</v>
      </c>
    </row>
    <row r="63" spans="1:6" s="47" customFormat="1" ht="12" customHeight="1">
      <c r="A63" s="177">
        <v>6214</v>
      </c>
      <c r="B63" s="177" t="s">
        <v>41</v>
      </c>
      <c r="C63" s="143">
        <f>'III-UZ-vse UE '!C23</f>
        <v>12062</v>
      </c>
      <c r="D63" s="143">
        <f>'I-17,18'!D22</f>
        <v>131813.92000000001</v>
      </c>
      <c r="E63" s="142">
        <f t="shared" si="0"/>
        <v>10.928031835516499</v>
      </c>
      <c r="F63" s="144">
        <f t="shared" si="1"/>
        <v>127.81323784229822</v>
      </c>
    </row>
    <row r="64" spans="1:6" s="47" customFormat="1" ht="12" customHeight="1">
      <c r="A64" s="177">
        <v>6233</v>
      </c>
      <c r="B64" s="177" t="s">
        <v>55</v>
      </c>
      <c r="C64" s="143">
        <f>'III-UZ-vse UE '!C42</f>
        <v>6060</v>
      </c>
      <c r="D64" s="143">
        <f>'I-17,18'!D41</f>
        <v>67108.5</v>
      </c>
      <c r="E64" s="142">
        <f t="shared" si="0"/>
        <v>11.074009900990099</v>
      </c>
      <c r="F64" s="144">
        <f t="shared" si="1"/>
        <v>129.52058363731109</v>
      </c>
    </row>
    <row r="65" spans="1:6" s="47" customFormat="1" ht="12" customHeight="1">
      <c r="A65" s="177">
        <v>6252</v>
      </c>
      <c r="B65" s="177" t="s">
        <v>60</v>
      </c>
      <c r="C65" s="143">
        <f>'III-UZ-vse UE '!C61</f>
        <v>5654</v>
      </c>
      <c r="D65" s="143">
        <f>'I-17,18'!D60</f>
        <v>63186.86</v>
      </c>
      <c r="E65" s="142">
        <f t="shared" si="0"/>
        <v>11.175603112840466</v>
      </c>
      <c r="F65" s="144">
        <f t="shared" si="1"/>
        <v>130.70880833731539</v>
      </c>
    </row>
    <row r="66" spans="1:6" s="47" customFormat="1" ht="12" customHeight="1">
      <c r="A66" s="177">
        <v>6213</v>
      </c>
      <c r="B66" s="177" t="s">
        <v>46</v>
      </c>
      <c r="C66" s="147">
        <f>'III-UZ-vse UE '!C22</f>
        <v>7461</v>
      </c>
      <c r="D66" s="147">
        <f>'I-17,18'!D21</f>
        <v>85102.57</v>
      </c>
      <c r="E66" s="142">
        <f t="shared" si="0"/>
        <v>11.406322208819194</v>
      </c>
      <c r="F66" s="144">
        <f t="shared" si="1"/>
        <v>133.40727729613093</v>
      </c>
    </row>
    <row r="67" spans="1:6" s="47" customFormat="1" ht="12" customHeight="1">
      <c r="A67" s="177">
        <v>6235</v>
      </c>
      <c r="B67" s="177" t="s">
        <v>118</v>
      </c>
      <c r="C67" s="147">
        <f>'III-UZ-vse UE '!C44</f>
        <v>9419</v>
      </c>
      <c r="D67" s="147">
        <f>'I-17,18'!D43</f>
        <v>111997.67</v>
      </c>
      <c r="E67" s="142">
        <f t="shared" si="0"/>
        <v>11.890611529886399</v>
      </c>
      <c r="F67" s="144">
        <f t="shared" si="1"/>
        <v>139.07147988171226</v>
      </c>
    </row>
    <row r="68" spans="1:6" s="47" customFormat="1" ht="12" customHeight="1">
      <c r="A68" s="177">
        <v>6207</v>
      </c>
      <c r="B68" s="177" t="s">
        <v>110</v>
      </c>
      <c r="C68" s="147">
        <f>'III-UZ-vse UE '!C16</f>
        <v>3418</v>
      </c>
      <c r="D68" s="147">
        <f>'I-17,18'!D15</f>
        <v>49609.57</v>
      </c>
      <c r="E68" s="142">
        <f t="shared" si="0"/>
        <v>14.514210064365125</v>
      </c>
      <c r="F68" s="144">
        <f t="shared" si="1"/>
        <v>169.75684285807162</v>
      </c>
    </row>
  </sheetData>
  <sortState xmlns:xlrd2="http://schemas.microsoft.com/office/spreadsheetml/2017/richdata2" ref="A10:F68">
    <sortCondition ref="F10:F68"/>
  </sortState>
  <phoneticPr fontId="11" type="noConversion"/>
  <pageMargins left="0.59" right="0.75000000000000011" top="0" bottom="0" header="0" footer="0"/>
  <pageSetup paperSize="9" orientation="portrait" r:id="rId1"/>
  <headerFooter alignWithMargins="0">
    <oddHeader>&amp;R&amp;11&amp;K000000 24</oddHeader>
    <oddFooter>&amp;C&amp;8Ministrstvo za javno upravo / Služba za upravne enote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</sheetPr>
  <dimension ref="A1:G23"/>
  <sheetViews>
    <sheetView workbookViewId="0">
      <pane xSplit="2" ySplit="12" topLeftCell="C13" activePane="bottomRight" state="frozen"/>
      <selection activeCell="G3" sqref="G3"/>
      <selection pane="topRight" activeCell="G3" sqref="G3"/>
      <selection pane="bottomLeft" activeCell="G3" sqref="G3"/>
      <selection pane="bottomRight" activeCell="S44" sqref="S44"/>
    </sheetView>
  </sheetViews>
  <sheetFormatPr defaultColWidth="8.85546875" defaultRowHeight="12.75"/>
  <cols>
    <col min="2" max="2" width="16.42578125" bestFit="1" customWidth="1"/>
    <col min="3" max="3" width="13.7109375" bestFit="1" customWidth="1"/>
    <col min="4" max="4" width="11.42578125" bestFit="1" customWidth="1"/>
    <col min="5" max="5" width="15.140625" style="1" bestFit="1" customWidth="1"/>
    <col min="6" max="6" width="11.7109375" bestFit="1" customWidth="1"/>
  </cols>
  <sheetData>
    <row r="1" spans="1:7">
      <c r="A1" t="s">
        <v>104</v>
      </c>
      <c r="G1" s="24"/>
    </row>
    <row r="2" spans="1:7" s="2" customFormat="1" ht="15">
      <c r="A2" s="2" t="s">
        <v>177</v>
      </c>
      <c r="E2" s="3"/>
      <c r="G2" s="25"/>
    </row>
    <row r="3" spans="1:7" s="4" customFormat="1" ht="15.75">
      <c r="A3" s="4" t="s">
        <v>81</v>
      </c>
      <c r="E3" s="5"/>
      <c r="G3" s="26"/>
    </row>
    <row r="4" spans="1:7" s="2" customFormat="1" ht="15.75">
      <c r="A4" s="4" t="s">
        <v>141</v>
      </c>
      <c r="D4" s="27"/>
      <c r="E4" s="3"/>
      <c r="G4" s="25"/>
    </row>
    <row r="6" spans="1:7" ht="13.5" thickBot="1"/>
    <row r="7" spans="1:7" s="10" customFormat="1" ht="12">
      <c r="A7" s="6" t="s">
        <v>94</v>
      </c>
      <c r="B7" s="7" t="s">
        <v>2</v>
      </c>
      <c r="C7" s="8" t="s">
        <v>82</v>
      </c>
      <c r="D7" s="7" t="s">
        <v>176</v>
      </c>
      <c r="E7" s="9" t="s">
        <v>176</v>
      </c>
      <c r="F7" s="7" t="s">
        <v>4</v>
      </c>
    </row>
    <row r="8" spans="1:7" s="10" customFormat="1" ht="12">
      <c r="A8" s="11"/>
      <c r="B8" s="12"/>
      <c r="C8" s="13" t="s">
        <v>83</v>
      </c>
      <c r="D8" s="12" t="s">
        <v>6</v>
      </c>
      <c r="E8" s="14" t="s">
        <v>7</v>
      </c>
      <c r="F8" s="12" t="s">
        <v>8</v>
      </c>
    </row>
    <row r="9" spans="1:7" s="10" customFormat="1" ht="12">
      <c r="A9" s="11"/>
      <c r="B9" s="12"/>
      <c r="C9" s="13" t="s">
        <v>84</v>
      </c>
      <c r="D9" s="12"/>
      <c r="E9" s="14" t="s">
        <v>85</v>
      </c>
      <c r="F9" s="12" t="s">
        <v>10</v>
      </c>
    </row>
    <row r="10" spans="1:7" s="10" customFormat="1" ht="12">
      <c r="A10" s="11"/>
      <c r="B10" s="12"/>
      <c r="C10" s="13" t="s">
        <v>178</v>
      </c>
      <c r="D10" s="12"/>
      <c r="E10" s="14" t="s">
        <v>6</v>
      </c>
      <c r="F10" s="12"/>
    </row>
    <row r="11" spans="1:7" s="10" customFormat="1" thickBot="1">
      <c r="A11" s="15"/>
      <c r="B11" s="16"/>
      <c r="C11" s="17">
        <v>1</v>
      </c>
      <c r="D11" s="18">
        <v>2</v>
      </c>
      <c r="E11" s="19" t="s">
        <v>11</v>
      </c>
      <c r="F11" s="18">
        <v>4</v>
      </c>
    </row>
    <row r="13" spans="1:7" s="47" customFormat="1" ht="12" customHeight="1">
      <c r="A13" s="177">
        <v>6206</v>
      </c>
      <c r="B13" s="177" t="s">
        <v>109</v>
      </c>
      <c r="C13" s="151">
        <f>'III-UZ-vse UE '!C15</f>
        <v>26361</v>
      </c>
      <c r="D13" s="151">
        <f>'III-UZ-vse UE '!D15</f>
        <v>159782.53</v>
      </c>
      <c r="E13" s="142">
        <f t="shared" ref="E13:E22" si="0">D13/C13</f>
        <v>6.061322787451159</v>
      </c>
      <c r="F13" s="144">
        <f t="shared" ref="F13:F22" si="1">E13*100/8.33</f>
        <v>72.764979441190377</v>
      </c>
    </row>
    <row r="14" spans="1:7" s="47" customFormat="1" ht="12" customHeight="1">
      <c r="A14" s="177">
        <v>6227</v>
      </c>
      <c r="B14" s="177" t="s">
        <v>114</v>
      </c>
      <c r="C14" s="151">
        <f>'III-UZ-vse UE '!C36</f>
        <v>61068</v>
      </c>
      <c r="D14" s="151">
        <f>'III-UZ-vse UE '!D36</f>
        <v>435288.08</v>
      </c>
      <c r="E14" s="142">
        <f t="shared" si="0"/>
        <v>7.1279242811292329</v>
      </c>
      <c r="F14" s="144">
        <f t="shared" si="1"/>
        <v>85.569319101191269</v>
      </c>
    </row>
    <row r="15" spans="1:7" s="47" customFormat="1" ht="12" customHeight="1">
      <c r="A15" s="177">
        <v>6218</v>
      </c>
      <c r="B15" s="177" t="s">
        <v>112</v>
      </c>
      <c r="C15" s="151">
        <f>'III-UZ-vse UE '!C27</f>
        <v>33936</v>
      </c>
      <c r="D15" s="151">
        <f>'III-UZ-vse UE '!D27</f>
        <v>263868.09999999998</v>
      </c>
      <c r="E15" s="142">
        <f t="shared" si="0"/>
        <v>7.7754626355492684</v>
      </c>
      <c r="F15" s="144">
        <f t="shared" si="1"/>
        <v>93.342888782104069</v>
      </c>
    </row>
    <row r="16" spans="1:7" s="47" customFormat="1" ht="12.75" customHeight="1" thickBot="1">
      <c r="A16" s="177">
        <v>6232</v>
      </c>
      <c r="B16" s="177" t="s">
        <v>116</v>
      </c>
      <c r="C16" s="151">
        <f>'III-UZ-vse UE '!C41</f>
        <v>27694</v>
      </c>
      <c r="D16" s="151">
        <f>'III-UZ-vse UE '!D41</f>
        <v>229888.44</v>
      </c>
      <c r="E16" s="142">
        <f t="shared" si="0"/>
        <v>8.3010197154618321</v>
      </c>
      <c r="F16" s="144">
        <f t="shared" si="1"/>
        <v>99.652097424511794</v>
      </c>
    </row>
    <row r="17" spans="1:6" s="90" customFormat="1" ht="15.75" customHeight="1" thickBot="1">
      <c r="A17" s="191"/>
      <c r="B17" s="185" t="s">
        <v>131</v>
      </c>
      <c r="C17" s="112">
        <f ca="1">SUM(C13:C22)</f>
        <v>271857</v>
      </c>
      <c r="D17" s="112">
        <f ca="1">SUM(D13:D22)</f>
        <v>2265127.38</v>
      </c>
      <c r="E17" s="131">
        <f t="shared" ca="1" si="0"/>
        <v>8.3320546463765872</v>
      </c>
      <c r="F17" s="126">
        <f t="shared" ca="1" si="1"/>
        <v>100.02466562276815</v>
      </c>
    </row>
    <row r="18" spans="1:6" s="90" customFormat="1" ht="12" customHeight="1">
      <c r="A18" s="177">
        <v>6231</v>
      </c>
      <c r="B18" s="177" t="s">
        <v>26</v>
      </c>
      <c r="C18" s="151">
        <f>'III-UZ-vse UE '!C40</f>
        <v>22404</v>
      </c>
      <c r="D18" s="151">
        <f>'III-UZ-vse UE '!D40</f>
        <v>190104.46</v>
      </c>
      <c r="E18" s="142">
        <f t="shared" si="0"/>
        <v>8.48529101946081</v>
      </c>
      <c r="F18" s="144">
        <f t="shared" si="1"/>
        <v>101.8642379287012</v>
      </c>
    </row>
    <row r="19" spans="1:6" s="47" customFormat="1" ht="12" customHeight="1">
      <c r="A19" s="177">
        <v>6230</v>
      </c>
      <c r="B19" s="177" t="s">
        <v>36</v>
      </c>
      <c r="C19" s="151">
        <f>'III-UZ-vse UE '!C39</f>
        <v>20689</v>
      </c>
      <c r="D19" s="151">
        <f>'III-UZ-vse UE '!D39</f>
        <v>181555.06</v>
      </c>
      <c r="E19" s="142">
        <f t="shared" si="0"/>
        <v>8.7754391222388701</v>
      </c>
      <c r="F19" s="144">
        <f t="shared" si="1"/>
        <v>105.34740843023853</v>
      </c>
    </row>
    <row r="20" spans="1:6" s="47" customFormat="1" ht="12" customHeight="1">
      <c r="A20" s="177">
        <v>6217</v>
      </c>
      <c r="B20" s="177" t="s">
        <v>111</v>
      </c>
      <c r="C20" s="151">
        <f>'III-UZ-vse UE '!C26</f>
        <v>23407</v>
      </c>
      <c r="D20" s="151">
        <f>'III-UZ-vse UE '!D26</f>
        <v>221381.48</v>
      </c>
      <c r="E20" s="142">
        <f t="shared" si="0"/>
        <v>9.4579177169222888</v>
      </c>
      <c r="F20" s="144">
        <f t="shared" si="1"/>
        <v>113.54042877457729</v>
      </c>
    </row>
    <row r="21" spans="1:6" s="50" customFormat="1" ht="12" customHeight="1">
      <c r="A21" s="177">
        <v>6237</v>
      </c>
      <c r="B21" s="177" t="s">
        <v>120</v>
      </c>
      <c r="C21" s="151">
        <f>'III-UZ-vse UE '!C46</f>
        <v>24974</v>
      </c>
      <c r="D21" s="151">
        <f>'III-UZ-vse UE '!D46</f>
        <v>256140.37</v>
      </c>
      <c r="E21" s="142">
        <f t="shared" si="0"/>
        <v>10.256281332585889</v>
      </c>
      <c r="F21" s="144">
        <f t="shared" si="1"/>
        <v>123.12462584136721</v>
      </c>
    </row>
    <row r="22" spans="1:6" ht="12" customHeight="1">
      <c r="A22" s="177">
        <v>6203</v>
      </c>
      <c r="B22" s="177" t="s">
        <v>107</v>
      </c>
      <c r="C22" s="151">
        <f>'III-UZ-vse UE '!C12</f>
        <v>31324</v>
      </c>
      <c r="D22" s="151">
        <f>'III-UZ-vse UE '!D12</f>
        <v>327118.86</v>
      </c>
      <c r="E22" s="142">
        <f t="shared" si="0"/>
        <v>10.443074320010215</v>
      </c>
      <c r="F22" s="144">
        <f t="shared" si="1"/>
        <v>125.36703865558481</v>
      </c>
    </row>
    <row r="23" spans="1:6" ht="12" customHeight="1"/>
  </sheetData>
  <sortState xmlns:xlrd2="http://schemas.microsoft.com/office/spreadsheetml/2017/richdata2" ref="A13:F22">
    <sortCondition ref="F13:F22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25</oddHeader>
    <oddFooter>&amp;C&amp;8Ministrstvo za javno upravo / Služba za upravne enote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3"/>
  </sheetPr>
  <dimension ref="A1:G41"/>
  <sheetViews>
    <sheetView workbookViewId="0">
      <pane xSplit="2" ySplit="12" topLeftCell="C13" activePane="bottomRight" state="frozen"/>
      <selection activeCell="G3" sqref="G3"/>
      <selection pane="topRight" activeCell="G3" sqref="G3"/>
      <selection pane="bottomLeft" activeCell="G3" sqref="G3"/>
      <selection pane="bottomRight" activeCell="I28" sqref="I28"/>
    </sheetView>
  </sheetViews>
  <sheetFormatPr defaultColWidth="8.85546875" defaultRowHeight="12.75"/>
  <cols>
    <col min="2" max="2" width="18.140625" bestFit="1" customWidth="1"/>
    <col min="3" max="3" width="13.85546875" bestFit="1" customWidth="1"/>
    <col min="4" max="4" width="12" customWidth="1"/>
    <col min="5" max="5" width="15.28515625" style="1" bestFit="1" customWidth="1"/>
    <col min="6" max="6" width="12" bestFit="1" customWidth="1"/>
  </cols>
  <sheetData>
    <row r="1" spans="1:7">
      <c r="A1" t="s">
        <v>133</v>
      </c>
      <c r="G1" s="24"/>
    </row>
    <row r="2" spans="1:7" s="2" customFormat="1" ht="15">
      <c r="A2" s="2" t="s">
        <v>177</v>
      </c>
      <c r="E2" s="3"/>
      <c r="G2" s="25"/>
    </row>
    <row r="3" spans="1:7" s="4" customFormat="1" ht="15.75">
      <c r="A3" s="4" t="s">
        <v>81</v>
      </c>
      <c r="E3" s="5"/>
      <c r="G3" s="26"/>
    </row>
    <row r="4" spans="1:7" s="2" customFormat="1" ht="15.75">
      <c r="A4" s="4" t="s">
        <v>161</v>
      </c>
      <c r="D4" s="27"/>
      <c r="E4" s="3"/>
    </row>
    <row r="6" spans="1:7" ht="13.5" thickBot="1"/>
    <row r="7" spans="1:7" s="10" customFormat="1" ht="12">
      <c r="A7" s="6" t="s">
        <v>94</v>
      </c>
      <c r="B7" s="7" t="s">
        <v>2</v>
      </c>
      <c r="C7" s="8" t="s">
        <v>82</v>
      </c>
      <c r="D7" s="7" t="s">
        <v>176</v>
      </c>
      <c r="E7" s="9" t="s">
        <v>176</v>
      </c>
      <c r="F7" s="7" t="s">
        <v>4</v>
      </c>
    </row>
    <row r="8" spans="1:7" s="10" customFormat="1" ht="12">
      <c r="A8" s="11"/>
      <c r="B8" s="12"/>
      <c r="C8" s="13" t="s">
        <v>83</v>
      </c>
      <c r="D8" s="12" t="s">
        <v>6</v>
      </c>
      <c r="E8" s="14" t="s">
        <v>7</v>
      </c>
      <c r="F8" s="12" t="s">
        <v>8</v>
      </c>
    </row>
    <row r="9" spans="1:7" s="10" customFormat="1" ht="12">
      <c r="A9" s="11"/>
      <c r="B9" s="12"/>
      <c r="C9" s="13" t="s">
        <v>84</v>
      </c>
      <c r="D9" s="12"/>
      <c r="E9" s="14" t="s">
        <v>85</v>
      </c>
      <c r="F9" s="12" t="s">
        <v>10</v>
      </c>
    </row>
    <row r="10" spans="1:7" s="10" customFormat="1" ht="12">
      <c r="A10" s="11"/>
      <c r="B10" s="12"/>
      <c r="C10" s="13" t="s">
        <v>178</v>
      </c>
      <c r="D10" s="12"/>
      <c r="E10" s="14" t="s">
        <v>6</v>
      </c>
      <c r="F10" s="12"/>
    </row>
    <row r="11" spans="1:7" s="10" customFormat="1" thickBot="1">
      <c r="A11" s="15"/>
      <c r="B11" s="16"/>
      <c r="C11" s="17">
        <v>1</v>
      </c>
      <c r="D11" s="18">
        <v>2</v>
      </c>
      <c r="E11" s="19" t="s">
        <v>11</v>
      </c>
      <c r="F11" s="18">
        <v>4</v>
      </c>
    </row>
    <row r="13" spans="1:7" s="47" customFormat="1">
      <c r="A13" s="177">
        <v>6223</v>
      </c>
      <c r="B13" s="177" t="s">
        <v>40</v>
      </c>
      <c r="C13" s="151">
        <f>'III-UZ-vse UE '!C32</f>
        <v>11295</v>
      </c>
      <c r="D13" s="151">
        <f>'III-UZ-vse UE '!D32</f>
        <v>68713.539999999994</v>
      </c>
      <c r="E13" s="142">
        <f t="shared" ref="E13:E41" si="0">D13/C13</f>
        <v>6.0835360779105789</v>
      </c>
      <c r="F13" s="144">
        <f t="shared" ref="F13:F41" si="1">E13*100/8.15</f>
        <v>74.644614452890536</v>
      </c>
    </row>
    <row r="14" spans="1:7" s="47" customFormat="1" ht="12" customHeight="1">
      <c r="A14" s="177">
        <v>6258</v>
      </c>
      <c r="B14" s="177" t="s">
        <v>20</v>
      </c>
      <c r="C14" s="151">
        <f>'III-UZ-vse UE '!C67</f>
        <v>17605</v>
      </c>
      <c r="D14" s="151">
        <f>'III-UZ-vse UE '!D67</f>
        <v>107746.97</v>
      </c>
      <c r="E14" s="142">
        <f t="shared" si="0"/>
        <v>6.1202482249360974</v>
      </c>
      <c r="F14" s="144">
        <f t="shared" si="1"/>
        <v>75.095070244614689</v>
      </c>
    </row>
    <row r="15" spans="1:7" s="47" customFormat="1" ht="12" customHeight="1">
      <c r="A15" s="177">
        <v>6256</v>
      </c>
      <c r="B15" s="177" t="s">
        <v>129</v>
      </c>
      <c r="C15" s="151">
        <f>'III-UZ-vse UE '!C65</f>
        <v>10385</v>
      </c>
      <c r="D15" s="151">
        <f>'III-UZ-vse UE '!D65</f>
        <v>64985.87</v>
      </c>
      <c r="E15" s="142">
        <f t="shared" si="0"/>
        <v>6.2576668271545497</v>
      </c>
      <c r="F15" s="144">
        <f t="shared" si="1"/>
        <v>76.781188063246006</v>
      </c>
    </row>
    <row r="16" spans="1:7" s="47" customFormat="1" ht="12" customHeight="1">
      <c r="A16" s="177">
        <v>6248</v>
      </c>
      <c r="B16" s="177" t="s">
        <v>32</v>
      </c>
      <c r="C16" s="151">
        <f>'III-UZ-vse UE '!C57</f>
        <v>11276</v>
      </c>
      <c r="D16" s="151">
        <f>'III-UZ-vse UE '!D57</f>
        <v>74432.100000000006</v>
      </c>
      <c r="E16" s="142">
        <f t="shared" si="0"/>
        <v>6.6009311812699547</v>
      </c>
      <c r="F16" s="144">
        <f t="shared" si="1"/>
        <v>80.993020629079197</v>
      </c>
      <c r="G16" s="29"/>
    </row>
    <row r="17" spans="1:6" s="47" customFormat="1" ht="12" customHeight="1">
      <c r="A17" s="177">
        <v>6215</v>
      </c>
      <c r="B17" s="177" t="s">
        <v>14</v>
      </c>
      <c r="C17" s="151">
        <f>'III-UZ-vse UE '!C24</f>
        <v>14307</v>
      </c>
      <c r="D17" s="151">
        <f>'III-UZ-vse UE '!D24</f>
        <v>96675.4</v>
      </c>
      <c r="E17" s="142">
        <f t="shared" si="0"/>
        <v>6.7572097574613821</v>
      </c>
      <c r="F17" s="144">
        <f t="shared" si="1"/>
        <v>82.910549171305306</v>
      </c>
    </row>
    <row r="18" spans="1:6" s="47" customFormat="1" ht="12" customHeight="1">
      <c r="A18" s="177">
        <v>6246</v>
      </c>
      <c r="B18" s="177" t="s">
        <v>18</v>
      </c>
      <c r="C18" s="151">
        <f>'III-UZ-vse UE '!C55</f>
        <v>16132</v>
      </c>
      <c r="D18" s="151">
        <f>'III-UZ-vse UE '!D55</f>
        <v>109079.52</v>
      </c>
      <c r="E18" s="142">
        <f t="shared" si="0"/>
        <v>6.7616860897594844</v>
      </c>
      <c r="F18" s="144">
        <f t="shared" si="1"/>
        <v>82.965473493981406</v>
      </c>
    </row>
    <row r="19" spans="1:6" s="47" customFormat="1" ht="12" customHeight="1">
      <c r="A19" s="177">
        <v>6239</v>
      </c>
      <c r="B19" s="177" t="s">
        <v>122</v>
      </c>
      <c r="C19" s="151">
        <f>'III-UZ-vse UE '!C48</f>
        <v>15271</v>
      </c>
      <c r="D19" s="151">
        <f>'III-UZ-vse UE '!D48</f>
        <v>106384.19</v>
      </c>
      <c r="E19" s="142">
        <f t="shared" si="0"/>
        <v>6.9664193569510839</v>
      </c>
      <c r="F19" s="144">
        <f t="shared" si="1"/>
        <v>85.477538122099176</v>
      </c>
    </row>
    <row r="20" spans="1:6" s="47" customFormat="1" ht="12" customHeight="1">
      <c r="A20" s="177">
        <v>6255</v>
      </c>
      <c r="B20" s="177" t="s">
        <v>128</v>
      </c>
      <c r="C20" s="151">
        <f>'III-UZ-vse UE '!C64</f>
        <v>19522</v>
      </c>
      <c r="D20" s="151">
        <f>'III-UZ-vse UE '!D64</f>
        <v>141392.54999999999</v>
      </c>
      <c r="E20" s="142">
        <f t="shared" si="0"/>
        <v>7.2427287163200482</v>
      </c>
      <c r="F20" s="144">
        <f t="shared" si="1"/>
        <v>88.867837010061933</v>
      </c>
    </row>
    <row r="21" spans="1:6" s="47" customFormat="1" ht="12" customHeight="1">
      <c r="A21" s="177">
        <v>6247</v>
      </c>
      <c r="B21" s="177" t="s">
        <v>56</v>
      </c>
      <c r="C21" s="151">
        <f>'III-UZ-vse UE '!C56</f>
        <v>11163</v>
      </c>
      <c r="D21" s="151">
        <f>'III-UZ-vse UE '!D56</f>
        <v>82362.149999999994</v>
      </c>
      <c r="E21" s="142">
        <f t="shared" si="0"/>
        <v>7.3781375974200483</v>
      </c>
      <c r="F21" s="144">
        <f t="shared" si="1"/>
        <v>90.529295673865619</v>
      </c>
    </row>
    <row r="22" spans="1:6" s="47" customFormat="1">
      <c r="A22" s="177">
        <v>6250</v>
      </c>
      <c r="B22" s="177" t="s">
        <v>126</v>
      </c>
      <c r="C22" s="151">
        <f>'III-UZ-vse UE '!C59</f>
        <v>15738</v>
      </c>
      <c r="D22" s="151">
        <f>'III-UZ-vse UE '!D59</f>
        <v>120166.97</v>
      </c>
      <c r="E22" s="142">
        <f t="shared" si="0"/>
        <v>7.6354663870885755</v>
      </c>
      <c r="F22" s="144">
        <f t="shared" si="1"/>
        <v>93.686704136056136</v>
      </c>
    </row>
    <row r="23" spans="1:6" s="47" customFormat="1">
      <c r="A23" s="177">
        <v>6243</v>
      </c>
      <c r="B23" s="177" t="s">
        <v>88</v>
      </c>
      <c r="C23" s="151">
        <f>'III-UZ-vse UE '!C52</f>
        <v>8240</v>
      </c>
      <c r="D23" s="151">
        <f>'III-UZ-vse UE '!D52</f>
        <v>64357.09</v>
      </c>
      <c r="E23" s="142">
        <f t="shared" si="0"/>
        <v>7.8103264563106789</v>
      </c>
      <c r="F23" s="144">
        <f t="shared" si="1"/>
        <v>95.832226457799734</v>
      </c>
    </row>
    <row r="24" spans="1:6" s="47" customFormat="1">
      <c r="A24" s="177">
        <v>6251</v>
      </c>
      <c r="B24" s="177" t="s">
        <v>127</v>
      </c>
      <c r="C24" s="151">
        <f>'III-UZ-vse UE '!C60</f>
        <v>9138</v>
      </c>
      <c r="D24" s="151">
        <f>'III-UZ-vse UE '!D60</f>
        <v>71684.44</v>
      </c>
      <c r="E24" s="142">
        <f t="shared" si="0"/>
        <v>7.8446530969577593</v>
      </c>
      <c r="F24" s="144">
        <f t="shared" si="1"/>
        <v>96.253412232610529</v>
      </c>
    </row>
    <row r="25" spans="1:6" s="90" customFormat="1">
      <c r="A25" s="177">
        <v>6253</v>
      </c>
      <c r="B25" s="177" t="s">
        <v>37</v>
      </c>
      <c r="C25" s="151">
        <f>'III-UZ-vse UE '!C62</f>
        <v>10239</v>
      </c>
      <c r="D25" s="151">
        <f>'III-UZ-vse UE '!D62</f>
        <v>81680.460000000006</v>
      </c>
      <c r="E25" s="142">
        <f t="shared" si="0"/>
        <v>7.977386463521829</v>
      </c>
      <c r="F25" s="144">
        <f t="shared" si="1"/>
        <v>97.882042497200345</v>
      </c>
    </row>
    <row r="26" spans="1:6" s="47" customFormat="1" ht="12" customHeight="1">
      <c r="A26" s="177">
        <v>6236</v>
      </c>
      <c r="B26" s="177" t="s">
        <v>119</v>
      </c>
      <c r="C26" s="151">
        <f>'III-UZ-vse UE '!C45</f>
        <v>9913</v>
      </c>
      <c r="D26" s="151">
        <f>'III-UZ-vse UE '!D45</f>
        <v>79750.36</v>
      </c>
      <c r="E26" s="142">
        <f t="shared" si="0"/>
        <v>8.0450277413497435</v>
      </c>
      <c r="F26" s="144">
        <f t="shared" si="1"/>
        <v>98.711996826377217</v>
      </c>
    </row>
    <row r="27" spans="1:6" s="47" customFormat="1" ht="12.75" customHeight="1" thickBot="1">
      <c r="A27" s="177">
        <v>6219</v>
      </c>
      <c r="B27" s="177" t="s">
        <v>52</v>
      </c>
      <c r="C27" s="151">
        <f>'III-UZ-vse UE '!C28</f>
        <v>13359</v>
      </c>
      <c r="D27" s="151">
        <f>'III-UZ-vse UE '!D28</f>
        <v>108827.47</v>
      </c>
      <c r="E27" s="142">
        <f t="shared" si="0"/>
        <v>8.146378471442473</v>
      </c>
      <c r="F27" s="144">
        <f t="shared" si="1"/>
        <v>99.955564066778805</v>
      </c>
    </row>
    <row r="28" spans="1:6" s="47" customFormat="1" ht="15.75" customHeight="1" thickBot="1">
      <c r="A28" s="191"/>
      <c r="B28" s="185" t="s">
        <v>131</v>
      </c>
      <c r="C28" s="112">
        <f ca="1">SUM(C13:C41)</f>
        <v>330855</v>
      </c>
      <c r="D28" s="112">
        <f ca="1">SUM(D13:D41)</f>
        <v>2696124.92</v>
      </c>
      <c r="E28" s="131">
        <f t="shared" ca="1" si="0"/>
        <v>8.1489622946608034</v>
      </c>
      <c r="F28" s="126">
        <f t="shared" ca="1" si="1"/>
        <v>99.987267419150953</v>
      </c>
    </row>
    <row r="29" spans="1:6" s="47" customFormat="1" ht="12" customHeight="1">
      <c r="A29" s="177">
        <v>6234</v>
      </c>
      <c r="B29" s="177" t="s">
        <v>117</v>
      </c>
      <c r="C29" s="151">
        <f>'III-UZ-vse UE '!C43</f>
        <v>8501</v>
      </c>
      <c r="D29" s="151">
        <f>'III-UZ-vse UE '!D43</f>
        <v>70921.36</v>
      </c>
      <c r="E29" s="142">
        <f t="shared" si="0"/>
        <v>8.3427079167156801</v>
      </c>
      <c r="F29" s="144">
        <f t="shared" si="1"/>
        <v>102.3645143155298</v>
      </c>
    </row>
    <row r="30" spans="1:6" s="47" customFormat="1" ht="12" customHeight="1">
      <c r="A30" s="177">
        <v>6201</v>
      </c>
      <c r="B30" s="177" t="s">
        <v>35</v>
      </c>
      <c r="C30" s="147">
        <f>'III-UZ-vse UE '!C10</f>
        <v>10409</v>
      </c>
      <c r="D30" s="147">
        <f>'III-UZ-vse UE '!D10</f>
        <v>87632.15</v>
      </c>
      <c r="E30" s="142">
        <f t="shared" si="0"/>
        <v>8.4188826976654809</v>
      </c>
      <c r="F30" s="144">
        <f t="shared" si="1"/>
        <v>103.29917420448443</v>
      </c>
    </row>
    <row r="31" spans="1:6" s="47" customFormat="1" ht="12" customHeight="1">
      <c r="A31" s="177">
        <v>6209</v>
      </c>
      <c r="B31" s="177" t="s">
        <v>15</v>
      </c>
      <c r="C31" s="151">
        <f>'III-UZ-vse UE '!C18</f>
        <v>17144</v>
      </c>
      <c r="D31" s="151">
        <f>'III-UZ-vse UE '!D18</f>
        <v>148660.85</v>
      </c>
      <c r="E31" s="142">
        <f t="shared" si="0"/>
        <v>8.6713048296780215</v>
      </c>
      <c r="F31" s="144">
        <f t="shared" si="1"/>
        <v>106.39637827825794</v>
      </c>
    </row>
    <row r="32" spans="1:6" s="47" customFormat="1" ht="12" customHeight="1">
      <c r="A32" s="177">
        <v>6245</v>
      </c>
      <c r="B32" s="177" t="s">
        <v>124</v>
      </c>
      <c r="C32" s="151">
        <f>'III-UZ-vse UE '!C54</f>
        <v>9189</v>
      </c>
      <c r="D32" s="151">
        <f>'III-UZ-vse UE '!D54</f>
        <v>81970.64</v>
      </c>
      <c r="E32" s="142">
        <f t="shared" si="0"/>
        <v>8.9205180106649262</v>
      </c>
      <c r="F32" s="144">
        <f t="shared" si="1"/>
        <v>109.45420871981504</v>
      </c>
    </row>
    <row r="33" spans="1:6" s="47" customFormat="1" ht="12" customHeight="1">
      <c r="A33" s="177">
        <v>6244</v>
      </c>
      <c r="B33" s="177" t="s">
        <v>123</v>
      </c>
      <c r="C33" s="151">
        <f>'III-UZ-vse UE '!C53</f>
        <v>11099</v>
      </c>
      <c r="D33" s="151">
        <f>'III-UZ-vse UE '!D53</f>
        <v>100675.81</v>
      </c>
      <c r="E33" s="142">
        <f t="shared" si="0"/>
        <v>9.0707099738715193</v>
      </c>
      <c r="F33" s="144">
        <f t="shared" si="1"/>
        <v>111.29705489412906</v>
      </c>
    </row>
    <row r="34" spans="1:6" s="47" customFormat="1" ht="12" customHeight="1">
      <c r="A34" s="177">
        <v>6221</v>
      </c>
      <c r="B34" s="177" t="s">
        <v>22</v>
      </c>
      <c r="C34" s="151">
        <f>'III-UZ-vse UE '!C30</f>
        <v>8063</v>
      </c>
      <c r="D34" s="151">
        <f>'III-UZ-vse UE '!D30</f>
        <v>78107.12</v>
      </c>
      <c r="E34" s="142">
        <f t="shared" si="0"/>
        <v>9.687104055562445</v>
      </c>
      <c r="F34" s="144">
        <f t="shared" si="1"/>
        <v>118.86017246088889</v>
      </c>
    </row>
    <row r="35" spans="1:6" s="47" customFormat="1" ht="12" customHeight="1">
      <c r="A35" s="177">
        <v>6249</v>
      </c>
      <c r="B35" s="177" t="s">
        <v>125</v>
      </c>
      <c r="C35" s="151">
        <f>'III-UZ-vse UE '!C58</f>
        <v>13388</v>
      </c>
      <c r="D35" s="151">
        <f>'III-UZ-vse UE '!D58</f>
        <v>132337.12</v>
      </c>
      <c r="E35" s="142">
        <f t="shared" si="0"/>
        <v>9.8847564983567366</v>
      </c>
      <c r="F35" s="144">
        <f t="shared" si="1"/>
        <v>121.28535580805811</v>
      </c>
    </row>
    <row r="36" spans="1:6" s="47" customFormat="1" ht="12" customHeight="1">
      <c r="A36" s="177">
        <v>6205</v>
      </c>
      <c r="B36" s="177" t="s">
        <v>108</v>
      </c>
      <c r="C36" s="151">
        <f>'III-UZ-vse UE '!C14</f>
        <v>9989</v>
      </c>
      <c r="D36" s="151">
        <f>'III-UZ-vse UE '!D14</f>
        <v>99665.86</v>
      </c>
      <c r="E36" s="142">
        <f t="shared" si="0"/>
        <v>9.9775613174491937</v>
      </c>
      <c r="F36" s="144">
        <f t="shared" si="1"/>
        <v>122.42406524477538</v>
      </c>
    </row>
    <row r="37" spans="1:6" s="47" customFormat="1" ht="12" customHeight="1">
      <c r="A37" s="177">
        <v>6208</v>
      </c>
      <c r="B37" s="177" t="s">
        <v>39</v>
      </c>
      <c r="C37" s="151">
        <f>'III-UZ-vse UE '!C17</f>
        <v>8225</v>
      </c>
      <c r="D37" s="151">
        <f>'III-UZ-vse UE '!D17</f>
        <v>82130.33</v>
      </c>
      <c r="E37" s="142">
        <f t="shared" si="0"/>
        <v>9.9854504559270527</v>
      </c>
      <c r="F37" s="144">
        <f t="shared" si="1"/>
        <v>122.52086448990248</v>
      </c>
    </row>
    <row r="38" spans="1:6" s="47" customFormat="1" ht="12" customHeight="1">
      <c r="A38" s="177">
        <v>6222</v>
      </c>
      <c r="B38" s="177" t="s">
        <v>113</v>
      </c>
      <c r="C38" s="151">
        <f>'III-UZ-vse UE '!C31</f>
        <v>8770</v>
      </c>
      <c r="D38" s="151">
        <f>'III-UZ-vse UE '!D31</f>
        <v>89841.06</v>
      </c>
      <c r="E38" s="142">
        <f t="shared" si="0"/>
        <v>10.244134549600911</v>
      </c>
      <c r="F38" s="144">
        <f t="shared" si="1"/>
        <v>125.69490244909092</v>
      </c>
    </row>
    <row r="39" spans="1:6" s="47" customFormat="1" ht="12" customHeight="1">
      <c r="A39" s="177">
        <v>6240</v>
      </c>
      <c r="B39" s="177" t="s">
        <v>33</v>
      </c>
      <c r="C39" s="151">
        <f>'III-UZ-vse UE '!C49</f>
        <v>9212</v>
      </c>
      <c r="D39" s="151">
        <f>'III-UZ-vse UE '!D49</f>
        <v>96301.32</v>
      </c>
      <c r="E39" s="142">
        <f t="shared" si="0"/>
        <v>10.453899261832394</v>
      </c>
      <c r="F39" s="144">
        <f t="shared" si="1"/>
        <v>128.26870259917047</v>
      </c>
    </row>
    <row r="40" spans="1:6" s="47" customFormat="1" ht="12" customHeight="1">
      <c r="A40" s="177">
        <v>6202</v>
      </c>
      <c r="B40" s="203" t="s">
        <v>61</v>
      </c>
      <c r="C40" s="210">
        <f>'III-UZ-vse UE '!C11</f>
        <v>11221</v>
      </c>
      <c r="D40" s="210">
        <f>'III-UZ-vse UE '!D11</f>
        <v>117828.3</v>
      </c>
      <c r="E40" s="142">
        <f t="shared" si="0"/>
        <v>10.500695125211656</v>
      </c>
      <c r="F40" s="144">
        <f t="shared" si="1"/>
        <v>128.84288497192216</v>
      </c>
    </row>
    <row r="41" spans="1:6">
      <c r="A41" s="177">
        <v>6214</v>
      </c>
      <c r="B41" s="177" t="s">
        <v>41</v>
      </c>
      <c r="C41" s="151">
        <f>'III-UZ-vse UE '!C23</f>
        <v>12062</v>
      </c>
      <c r="D41" s="151">
        <f>'III-UZ-vse UE '!D23</f>
        <v>131813.92000000001</v>
      </c>
      <c r="E41" s="142">
        <f t="shared" si="0"/>
        <v>10.928031835516499</v>
      </c>
      <c r="F41" s="144">
        <f t="shared" si="1"/>
        <v>134.08628019038647</v>
      </c>
    </row>
  </sheetData>
  <sortState xmlns:xlrd2="http://schemas.microsoft.com/office/spreadsheetml/2017/richdata2" ref="A13:F41">
    <sortCondition ref="F13:F41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26</oddHeader>
    <oddFooter>&amp;C&amp;8Ministrstvo za javno upravo / Služba za upravne enote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</sheetPr>
  <dimension ref="A1:G33"/>
  <sheetViews>
    <sheetView workbookViewId="0">
      <pane xSplit="2" ySplit="12" topLeftCell="C13" activePane="bottomRight" state="frozen"/>
      <selection activeCell="G3" sqref="G3"/>
      <selection pane="topRight" activeCell="G3" sqref="G3"/>
      <selection pane="bottomLeft" activeCell="G3" sqref="G3"/>
      <selection pane="bottomRight" activeCell="C37" sqref="C37"/>
    </sheetView>
  </sheetViews>
  <sheetFormatPr defaultColWidth="8.85546875" defaultRowHeight="12.75"/>
  <cols>
    <col min="2" max="2" width="14.85546875" customWidth="1"/>
    <col min="3" max="3" width="14.42578125" bestFit="1" customWidth="1"/>
    <col min="4" max="4" width="12" bestFit="1" customWidth="1"/>
    <col min="5" max="5" width="15.140625" bestFit="1" customWidth="1"/>
    <col min="6" max="6" width="12.42578125" style="57" bestFit="1" customWidth="1"/>
  </cols>
  <sheetData>
    <row r="1" spans="1:7">
      <c r="A1" t="s">
        <v>134</v>
      </c>
      <c r="E1" s="1"/>
      <c r="G1" s="24"/>
    </row>
    <row r="2" spans="1:7" s="2" customFormat="1" ht="15">
      <c r="A2" s="2" t="s">
        <v>177</v>
      </c>
      <c r="E2" s="3"/>
      <c r="F2" s="58"/>
      <c r="G2" s="25"/>
    </row>
    <row r="3" spans="1:7" s="4" customFormat="1" ht="15.75">
      <c r="A3" s="4" t="s">
        <v>81</v>
      </c>
      <c r="E3" s="5"/>
      <c r="F3" s="59"/>
      <c r="G3" s="26"/>
    </row>
    <row r="4" spans="1:7" s="2" customFormat="1" ht="15.75">
      <c r="A4" s="4" t="s">
        <v>162</v>
      </c>
      <c r="D4" s="27"/>
      <c r="E4" s="3"/>
      <c r="F4" s="58"/>
    </row>
    <row r="5" spans="1:7">
      <c r="E5" s="1"/>
    </row>
    <row r="6" spans="1:7" ht="13.5" thickBot="1">
      <c r="E6" s="1"/>
    </row>
    <row r="7" spans="1:7" s="10" customFormat="1" ht="12">
      <c r="A7" s="6" t="s">
        <v>94</v>
      </c>
      <c r="B7" s="7" t="s">
        <v>2</v>
      </c>
      <c r="C7" s="8" t="s">
        <v>82</v>
      </c>
      <c r="D7" s="7" t="s">
        <v>176</v>
      </c>
      <c r="E7" s="9" t="s">
        <v>176</v>
      </c>
      <c r="F7" s="7" t="s">
        <v>4</v>
      </c>
    </row>
    <row r="8" spans="1:7" s="10" customFormat="1" ht="12">
      <c r="A8" s="11"/>
      <c r="B8" s="12"/>
      <c r="C8" s="13" t="s">
        <v>83</v>
      </c>
      <c r="D8" s="12" t="s">
        <v>6</v>
      </c>
      <c r="E8" s="14" t="s">
        <v>7</v>
      </c>
      <c r="F8" s="12" t="s">
        <v>8</v>
      </c>
    </row>
    <row r="9" spans="1:7" s="10" customFormat="1" ht="12">
      <c r="A9" s="11"/>
      <c r="B9" s="12"/>
      <c r="C9" s="13" t="s">
        <v>84</v>
      </c>
      <c r="D9" s="12"/>
      <c r="E9" s="14" t="s">
        <v>85</v>
      </c>
      <c r="F9" s="12" t="s">
        <v>10</v>
      </c>
    </row>
    <row r="10" spans="1:7" s="10" customFormat="1" ht="12">
      <c r="A10" s="11"/>
      <c r="B10" s="12"/>
      <c r="C10" s="13" t="s">
        <v>178</v>
      </c>
      <c r="D10" s="12"/>
      <c r="E10" s="14" t="s">
        <v>6</v>
      </c>
      <c r="F10" s="12"/>
    </row>
    <row r="11" spans="1:7" s="10" customFormat="1" thickBot="1">
      <c r="A11" s="15"/>
      <c r="B11" s="16"/>
      <c r="C11" s="17">
        <v>1</v>
      </c>
      <c r="D11" s="18">
        <v>2</v>
      </c>
      <c r="E11" s="19" t="s">
        <v>11</v>
      </c>
      <c r="F11" s="18">
        <v>4</v>
      </c>
    </row>
    <row r="12" spans="1:7">
      <c r="E12" s="1"/>
    </row>
    <row r="13" spans="1:7" s="47" customFormat="1" ht="12" customHeight="1">
      <c r="A13" s="177">
        <v>6242</v>
      </c>
      <c r="B13" s="177" t="s">
        <v>64</v>
      </c>
      <c r="C13" s="151">
        <f>'III-UZ-vse UE '!C51</f>
        <v>7281</v>
      </c>
      <c r="D13" s="151">
        <f>'III-UZ-vse UE '!D51</f>
        <v>47825.11</v>
      </c>
      <c r="E13" s="142">
        <f t="shared" ref="E13:E33" si="0">D13/C13</f>
        <v>6.5684809778876527</v>
      </c>
      <c r="F13" s="144">
        <f t="shared" ref="F13:F22" si="1">E13*100/9.26</f>
        <v>70.933919847598844</v>
      </c>
    </row>
    <row r="14" spans="1:7" s="47" customFormat="1" ht="12" customHeight="1">
      <c r="A14" s="177">
        <v>6212</v>
      </c>
      <c r="B14" s="177" t="s">
        <v>63</v>
      </c>
      <c r="C14" s="151">
        <f>'III-UZ-vse UE '!C21</f>
        <v>6999</v>
      </c>
      <c r="D14" s="151">
        <f>'III-UZ-vse UE '!D21</f>
        <v>48629.01</v>
      </c>
      <c r="E14" s="142">
        <f t="shared" si="0"/>
        <v>6.9479939991427351</v>
      </c>
      <c r="F14" s="144">
        <f t="shared" si="1"/>
        <v>75.032332604133217</v>
      </c>
    </row>
    <row r="15" spans="1:7" s="47" customFormat="1" ht="12.75" customHeight="1">
      <c r="A15" s="177">
        <v>6220</v>
      </c>
      <c r="B15" s="177" t="s">
        <v>66</v>
      </c>
      <c r="C15" s="151">
        <f>'III-UZ-vse UE '!C29</f>
        <v>10419</v>
      </c>
      <c r="D15" s="151">
        <f>'III-UZ-vse UE '!D29</f>
        <v>73663.41</v>
      </c>
      <c r="E15" s="142">
        <f t="shared" si="0"/>
        <v>7.0701036567808817</v>
      </c>
      <c r="F15" s="144">
        <f t="shared" si="1"/>
        <v>76.351011412320545</v>
      </c>
    </row>
    <row r="16" spans="1:7" s="47" customFormat="1" ht="12" customHeight="1">
      <c r="A16" s="177">
        <v>6257</v>
      </c>
      <c r="B16" s="177" t="s">
        <v>130</v>
      </c>
      <c r="C16" s="151">
        <f>'III-UZ-vse UE '!C66</f>
        <v>7484</v>
      </c>
      <c r="D16" s="151">
        <f>'III-UZ-vse UE '!D66</f>
        <v>54368.38</v>
      </c>
      <c r="E16" s="142">
        <f t="shared" si="0"/>
        <v>7.2646151790486364</v>
      </c>
      <c r="F16" s="144">
        <f t="shared" si="1"/>
        <v>78.451567808300609</v>
      </c>
    </row>
    <row r="17" spans="1:6" s="47" customFormat="1" ht="12" customHeight="1">
      <c r="A17" s="177">
        <v>6225</v>
      </c>
      <c r="B17" s="177" t="s">
        <v>25</v>
      </c>
      <c r="C17" s="151">
        <f>'III-UZ-vse UE '!C34</f>
        <v>7532</v>
      </c>
      <c r="D17" s="151">
        <f>'III-UZ-vse UE '!D34</f>
        <v>62084.03</v>
      </c>
      <c r="E17" s="142">
        <f t="shared" si="0"/>
        <v>8.2427018056293146</v>
      </c>
      <c r="F17" s="144">
        <f t="shared" si="1"/>
        <v>89.014058376126513</v>
      </c>
    </row>
    <row r="18" spans="1:6" s="47" customFormat="1" ht="12" customHeight="1">
      <c r="A18" s="177">
        <v>6228</v>
      </c>
      <c r="B18" s="177" t="s">
        <v>69</v>
      </c>
      <c r="C18" s="151">
        <f>'III-UZ-vse UE '!C37</f>
        <v>6822</v>
      </c>
      <c r="D18" s="151">
        <f>'III-UZ-vse UE '!D37</f>
        <v>57398.48</v>
      </c>
      <c r="E18" s="142">
        <f t="shared" si="0"/>
        <v>8.4137320433890359</v>
      </c>
      <c r="F18" s="144">
        <f t="shared" si="1"/>
        <v>90.861037185626742</v>
      </c>
    </row>
    <row r="19" spans="1:6" s="47" customFormat="1">
      <c r="A19" s="203">
        <v>6229</v>
      </c>
      <c r="B19" s="177" t="s">
        <v>115</v>
      </c>
      <c r="C19" s="151">
        <f>'III-UZ-vse UE '!C38</f>
        <v>8028</v>
      </c>
      <c r="D19" s="151">
        <f>'III-UZ-vse UE '!D38</f>
        <v>68214.42</v>
      </c>
      <c r="E19" s="142">
        <f t="shared" si="0"/>
        <v>8.4970627802690579</v>
      </c>
      <c r="F19" s="144">
        <f t="shared" si="1"/>
        <v>91.760937151933675</v>
      </c>
    </row>
    <row r="20" spans="1:6" s="47" customFormat="1">
      <c r="A20" s="177">
        <v>6211</v>
      </c>
      <c r="B20" s="177" t="s">
        <v>24</v>
      </c>
      <c r="C20" s="151">
        <f>'III-UZ-vse UE '!C20</f>
        <v>6489</v>
      </c>
      <c r="D20" s="151">
        <f>'III-UZ-vse UE '!D20</f>
        <v>56366.19</v>
      </c>
      <c r="E20" s="142">
        <f t="shared" si="0"/>
        <v>8.6864216366158118</v>
      </c>
      <c r="F20" s="144">
        <f t="shared" si="1"/>
        <v>93.805849207514171</v>
      </c>
    </row>
    <row r="21" spans="1:6" s="47" customFormat="1">
      <c r="A21" s="177">
        <v>6238</v>
      </c>
      <c r="B21" s="177" t="s">
        <v>121</v>
      </c>
      <c r="C21" s="151">
        <f>'III-UZ-vse UE '!C47</f>
        <v>7001</v>
      </c>
      <c r="D21" s="151">
        <f>'III-UZ-vse UE '!D47</f>
        <v>61178.400000000001</v>
      </c>
      <c r="E21" s="142">
        <f t="shared" si="0"/>
        <v>8.7385230681331247</v>
      </c>
      <c r="F21" s="144">
        <f t="shared" si="1"/>
        <v>94.368499655865278</v>
      </c>
    </row>
    <row r="22" spans="1:6" s="47" customFormat="1" ht="13.5" thickBot="1">
      <c r="A22" s="177">
        <v>6226</v>
      </c>
      <c r="B22" s="177" t="s">
        <v>38</v>
      </c>
      <c r="C22" s="151">
        <f>'III-UZ-vse UE '!C35</f>
        <v>7569</v>
      </c>
      <c r="D22" s="151">
        <f>'III-UZ-vse UE '!D35</f>
        <v>69885.42</v>
      </c>
      <c r="E22" s="142">
        <f t="shared" si="0"/>
        <v>9.2331113753468088</v>
      </c>
      <c r="F22" s="144">
        <f t="shared" si="1"/>
        <v>99.709626083658847</v>
      </c>
    </row>
    <row r="23" spans="1:6" s="47" customFormat="1" ht="15.75" customHeight="1" thickBot="1">
      <c r="A23" s="191"/>
      <c r="B23" s="185" t="s">
        <v>131</v>
      </c>
      <c r="C23" s="112">
        <f ca="1">SUM(C13:C33)</f>
        <v>139532</v>
      </c>
      <c r="D23" s="112">
        <f ca="1">SUM(D13:D33)</f>
        <v>1292725.8499999999</v>
      </c>
      <c r="E23" s="131">
        <f t="shared" ca="1" si="0"/>
        <v>9.2647267293524056</v>
      </c>
      <c r="F23" s="126">
        <f ca="1">E23*100/9.2647</f>
        <v>100.00028850747898</v>
      </c>
    </row>
    <row r="24" spans="1:6" s="47" customFormat="1">
      <c r="A24" s="177">
        <v>6216</v>
      </c>
      <c r="B24" s="177" t="s">
        <v>89</v>
      </c>
      <c r="C24" s="151">
        <f>'III-UZ-vse UE '!C25</f>
        <v>6942</v>
      </c>
      <c r="D24" s="151">
        <f>'III-UZ-vse UE '!D25</f>
        <v>64848.65</v>
      </c>
      <c r="E24" s="142">
        <f t="shared" si="0"/>
        <v>9.3414938058196491</v>
      </c>
      <c r="F24" s="144">
        <f t="shared" ref="F24:F33" si="2">E24*100/9.26</f>
        <v>100.88006269783639</v>
      </c>
    </row>
    <row r="25" spans="1:6" s="47" customFormat="1" ht="12" customHeight="1">
      <c r="A25" s="177">
        <v>6241</v>
      </c>
      <c r="B25" s="177" t="s">
        <v>49</v>
      </c>
      <c r="C25" s="151">
        <f>'III-UZ-vse UE '!C50</f>
        <v>6046</v>
      </c>
      <c r="D25" s="151">
        <f>'III-UZ-vse UE '!D50</f>
        <v>56621.3</v>
      </c>
      <c r="E25" s="142">
        <f t="shared" si="0"/>
        <v>9.365084353291433</v>
      </c>
      <c r="F25" s="144">
        <f t="shared" si="2"/>
        <v>101.13482022992908</v>
      </c>
    </row>
    <row r="26" spans="1:6" s="47" customFormat="1" ht="12" customHeight="1">
      <c r="A26" s="177">
        <v>6204</v>
      </c>
      <c r="B26" s="177" t="s">
        <v>62</v>
      </c>
      <c r="C26" s="151">
        <f>'III-UZ-vse UE '!C13</f>
        <v>8782</v>
      </c>
      <c r="D26" s="151">
        <f>'III-UZ-vse UE '!D13</f>
        <v>89034.62</v>
      </c>
      <c r="E26" s="142">
        <f t="shared" si="0"/>
        <v>10.138307902527897</v>
      </c>
      <c r="F26" s="144">
        <f t="shared" si="2"/>
        <v>109.48496654997729</v>
      </c>
    </row>
    <row r="27" spans="1:6" s="47" customFormat="1" ht="12" customHeight="1">
      <c r="A27" s="177">
        <v>6210</v>
      </c>
      <c r="B27" s="177" t="s">
        <v>57</v>
      </c>
      <c r="C27" s="151">
        <f>'III-UZ-vse UE '!C19</f>
        <v>5250</v>
      </c>
      <c r="D27" s="151">
        <f>'III-UZ-vse UE '!D19</f>
        <v>53244.82</v>
      </c>
      <c r="E27" s="142">
        <f t="shared" si="0"/>
        <v>10.141870476190476</v>
      </c>
      <c r="F27" s="144">
        <f t="shared" si="2"/>
        <v>109.52343926771573</v>
      </c>
    </row>
    <row r="28" spans="1:6" s="47" customFormat="1" ht="12" customHeight="1">
      <c r="A28" s="177">
        <v>6254</v>
      </c>
      <c r="B28" s="177" t="s">
        <v>65</v>
      </c>
      <c r="C28" s="151">
        <f>'III-UZ-vse UE '!C63</f>
        <v>4876</v>
      </c>
      <c r="D28" s="151">
        <f>'III-UZ-vse UE '!D63</f>
        <v>52358.44</v>
      </c>
      <c r="E28" s="142">
        <f t="shared" si="0"/>
        <v>10.737990155865464</v>
      </c>
      <c r="F28" s="144">
        <f t="shared" si="2"/>
        <v>115.96101680200285</v>
      </c>
    </row>
    <row r="29" spans="1:6" s="47" customFormat="1" ht="12" customHeight="1">
      <c r="A29" s="177">
        <v>6233</v>
      </c>
      <c r="B29" s="177" t="s">
        <v>55</v>
      </c>
      <c r="C29" s="151">
        <f>'III-UZ-vse UE '!C42</f>
        <v>6060</v>
      </c>
      <c r="D29" s="151">
        <f>'III-UZ-vse UE '!D42</f>
        <v>67108.5</v>
      </c>
      <c r="E29" s="142">
        <f t="shared" si="0"/>
        <v>11.074009900990099</v>
      </c>
      <c r="F29" s="144">
        <f t="shared" si="2"/>
        <v>119.58973975151295</v>
      </c>
    </row>
    <row r="30" spans="1:6" s="47" customFormat="1" ht="12" customHeight="1">
      <c r="A30" s="177">
        <v>6252</v>
      </c>
      <c r="B30" s="177" t="s">
        <v>60</v>
      </c>
      <c r="C30" s="151">
        <f>'III-UZ-vse UE '!C61</f>
        <v>5654</v>
      </c>
      <c r="D30" s="151">
        <f>'III-UZ-vse UE '!D61</f>
        <v>63186.86</v>
      </c>
      <c r="E30" s="142">
        <f t="shared" si="0"/>
        <v>11.175603112840466</v>
      </c>
      <c r="F30" s="144">
        <f t="shared" si="2"/>
        <v>120.68685866998345</v>
      </c>
    </row>
    <row r="31" spans="1:6" s="47" customFormat="1" ht="12" customHeight="1">
      <c r="A31" s="177">
        <v>6213</v>
      </c>
      <c r="B31" s="177" t="s">
        <v>46</v>
      </c>
      <c r="C31" s="151">
        <f>'III-UZ-vse UE '!C22</f>
        <v>7461</v>
      </c>
      <c r="D31" s="151">
        <f>'III-UZ-vse UE '!D22</f>
        <v>85102.57</v>
      </c>
      <c r="E31" s="142">
        <f t="shared" si="0"/>
        <v>11.406322208819194</v>
      </c>
      <c r="F31" s="144">
        <f t="shared" si="2"/>
        <v>123.17842558120081</v>
      </c>
    </row>
    <row r="32" spans="1:6" s="47" customFormat="1" ht="12" customHeight="1">
      <c r="A32" s="203">
        <v>6235</v>
      </c>
      <c r="B32" s="203" t="s">
        <v>118</v>
      </c>
      <c r="C32" s="210">
        <f>'III-UZ-vse UE '!C44</f>
        <v>9419</v>
      </c>
      <c r="D32" s="210">
        <f>'III-UZ-vse UE '!D44</f>
        <v>111997.67</v>
      </c>
      <c r="E32" s="142">
        <f t="shared" si="0"/>
        <v>11.890611529886399</v>
      </c>
      <c r="F32" s="144">
        <f t="shared" si="2"/>
        <v>128.40833185622463</v>
      </c>
    </row>
    <row r="33" spans="1:7">
      <c r="A33" s="177">
        <v>6207</v>
      </c>
      <c r="B33" s="177" t="s">
        <v>110</v>
      </c>
      <c r="C33" s="151">
        <f>'III-UZ-vse UE '!C16</f>
        <v>3418</v>
      </c>
      <c r="D33" s="151">
        <f>'III-UZ-vse UE '!D16</f>
        <v>49609.57</v>
      </c>
      <c r="E33" s="142">
        <f t="shared" si="0"/>
        <v>14.514210064365125</v>
      </c>
      <c r="F33" s="144">
        <f t="shared" si="2"/>
        <v>156.74092942078968</v>
      </c>
      <c r="G33" s="47"/>
    </row>
  </sheetData>
  <sortState xmlns:xlrd2="http://schemas.microsoft.com/office/spreadsheetml/2017/richdata2" ref="A13:F33">
    <sortCondition ref="F13:F33"/>
  </sortState>
  <phoneticPr fontId="11" type="noConversion"/>
  <pageMargins left="0.59055118110236227" right="0.74803149606299213" top="0.19685039370078741" bottom="0.39370078740157483" header="0" footer="0"/>
  <pageSetup paperSize="9" orientation="portrait" r:id="rId1"/>
  <headerFooter alignWithMargins="0">
    <oddHeader>&amp;R&amp;11&amp;K000000 27</oddHeader>
    <oddFooter>&amp;C&amp;8Ministrstvo za javno upravo / Služba za upravne enote</oddFooter>
  </headerFooter>
  <ignoredErrors>
    <ignoredError sqref="F23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</sheetPr>
  <dimension ref="A1:E20"/>
  <sheetViews>
    <sheetView zoomScaleNormal="100" workbookViewId="0">
      <selection activeCell="E30" sqref="E30"/>
    </sheetView>
  </sheetViews>
  <sheetFormatPr defaultColWidth="8.85546875" defaultRowHeight="12.75"/>
  <cols>
    <col min="2" max="2" width="22" bestFit="1" customWidth="1"/>
    <col min="3" max="3" width="13.7109375" bestFit="1" customWidth="1"/>
    <col min="4" max="4" width="11.42578125" bestFit="1" customWidth="1"/>
    <col min="5" max="5" width="15.140625" style="57" bestFit="1" customWidth="1"/>
  </cols>
  <sheetData>
    <row r="1" spans="1:5">
      <c r="A1" t="s">
        <v>142</v>
      </c>
    </row>
    <row r="2" spans="1:5" s="2" customFormat="1" ht="15">
      <c r="A2" s="2" t="s">
        <v>177</v>
      </c>
      <c r="E2" s="58"/>
    </row>
    <row r="3" spans="1:5" s="4" customFormat="1" ht="15.75">
      <c r="A3" s="4" t="s">
        <v>81</v>
      </c>
      <c r="E3" s="59"/>
    </row>
    <row r="4" spans="1:5" s="2" customFormat="1" ht="15.75">
      <c r="A4" s="4" t="s">
        <v>76</v>
      </c>
      <c r="D4" s="27"/>
      <c r="E4" s="58"/>
    </row>
    <row r="6" spans="1:5" ht="13.5" thickBot="1"/>
    <row r="7" spans="1:5" s="10" customFormat="1" ht="12">
      <c r="A7" s="6" t="s">
        <v>94</v>
      </c>
      <c r="B7" s="7" t="s">
        <v>2</v>
      </c>
      <c r="C7" s="8" t="s">
        <v>82</v>
      </c>
      <c r="D7" s="7" t="s">
        <v>176</v>
      </c>
      <c r="E7" s="9" t="s">
        <v>176</v>
      </c>
    </row>
    <row r="8" spans="1:5" s="10" customFormat="1" ht="12">
      <c r="A8" s="11"/>
      <c r="B8" s="12"/>
      <c r="C8" s="13" t="s">
        <v>83</v>
      </c>
      <c r="D8" s="12" t="s">
        <v>6</v>
      </c>
      <c r="E8" s="14" t="s">
        <v>7</v>
      </c>
    </row>
    <row r="9" spans="1:5" s="10" customFormat="1" ht="12">
      <c r="A9" s="11"/>
      <c r="B9" s="12"/>
      <c r="C9" s="13" t="s">
        <v>84</v>
      </c>
      <c r="D9" s="12"/>
      <c r="E9" s="14" t="s">
        <v>85</v>
      </c>
    </row>
    <row r="10" spans="1:5" s="10" customFormat="1" ht="12">
      <c r="A10" s="11"/>
      <c r="B10" s="12"/>
      <c r="C10" s="13" t="s">
        <v>178</v>
      </c>
      <c r="D10" s="12"/>
      <c r="E10" s="14" t="s">
        <v>6</v>
      </c>
    </row>
    <row r="11" spans="1:5" s="10" customFormat="1" thickBot="1">
      <c r="A11" s="15"/>
      <c r="B11" s="16"/>
      <c r="C11" s="17">
        <v>1</v>
      </c>
      <c r="D11" s="18">
        <v>2</v>
      </c>
      <c r="E11" s="19" t="s">
        <v>11</v>
      </c>
    </row>
    <row r="12" spans="1:5" ht="13.5" thickBot="1"/>
    <row r="13" spans="1:5" ht="13.5" thickBot="1">
      <c r="A13" s="191">
        <v>6224</v>
      </c>
      <c r="B13" s="192" t="s">
        <v>77</v>
      </c>
      <c r="C13" s="148">
        <f>'III-UZ-vse UE '!C33</f>
        <v>141184</v>
      </c>
      <c r="D13" s="148">
        <f>'III-UZ-vse UE '!D33</f>
        <v>1302038.51</v>
      </c>
      <c r="E13" s="149">
        <f>D13/C13</f>
        <v>9.2222809241840444</v>
      </c>
    </row>
    <row r="14" spans="1:5" s="24" customFormat="1" ht="13.5" thickBot="1">
      <c r="A14" s="133"/>
      <c r="B14" s="133"/>
      <c r="C14" s="133"/>
      <c r="D14" s="133"/>
      <c r="E14" s="211"/>
    </row>
    <row r="15" spans="1:5" s="89" customFormat="1" ht="15" customHeight="1" thickBot="1">
      <c r="A15" s="193"/>
      <c r="B15" s="184" t="s">
        <v>160</v>
      </c>
      <c r="C15" s="135">
        <f>C13+C16+C17+C18</f>
        <v>883428</v>
      </c>
      <c r="D15" s="135">
        <f>D13+D16+D17+D18</f>
        <v>7556016.6599999992</v>
      </c>
      <c r="E15" s="212">
        <f>D15/C15</f>
        <v>8.5530644942202407</v>
      </c>
    </row>
    <row r="16" spans="1:5">
      <c r="A16" s="119"/>
      <c r="B16" s="195" t="s">
        <v>72</v>
      </c>
      <c r="C16" s="141">
        <v>271857</v>
      </c>
      <c r="D16" s="141">
        <v>2265127.38</v>
      </c>
      <c r="E16" s="213">
        <f>D16/C16</f>
        <v>8.3320546463765872</v>
      </c>
    </row>
    <row r="17" spans="1:5">
      <c r="A17" s="119"/>
      <c r="B17" s="191" t="s">
        <v>79</v>
      </c>
      <c r="C17" s="158">
        <v>330855</v>
      </c>
      <c r="D17" s="158">
        <v>2696124.92</v>
      </c>
      <c r="E17" s="214">
        <f>D17/C17</f>
        <v>8.1489622946608034</v>
      </c>
    </row>
    <row r="18" spans="1:5">
      <c r="A18" s="119"/>
      <c r="B18" s="177" t="s">
        <v>74</v>
      </c>
      <c r="C18" s="141">
        <v>139532</v>
      </c>
      <c r="D18" s="141">
        <v>1292725.8499999999</v>
      </c>
      <c r="E18" s="215">
        <f>D18/C18</f>
        <v>9.2647267293524056</v>
      </c>
    </row>
    <row r="19" spans="1:5">
      <c r="C19" s="51"/>
      <c r="D19" s="51"/>
    </row>
    <row r="20" spans="1:5">
      <c r="C20" s="51"/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28</oddHeader>
    <oddFooter>&amp;C&amp;8Ministrstvo za javno upravo / Služba za upravne enote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55"/>
  </sheetPr>
  <dimension ref="A1:F67"/>
  <sheetViews>
    <sheetView workbookViewId="0">
      <pane xSplit="2" ySplit="8" topLeftCell="C43" activePane="bottomRight" state="frozen"/>
      <selection activeCell="G3" sqref="G3"/>
      <selection pane="topRight" activeCell="G3" sqref="G3"/>
      <selection pane="bottomLeft" activeCell="G3" sqref="G3"/>
      <selection pane="bottomRight" activeCell="F5" sqref="F5:F7"/>
    </sheetView>
  </sheetViews>
  <sheetFormatPr defaultColWidth="8.85546875" defaultRowHeight="12.75"/>
  <cols>
    <col min="1" max="1" width="8.42578125" customWidth="1"/>
    <col min="2" max="2" width="19.42578125" customWidth="1"/>
    <col min="3" max="3" width="15.140625" customWidth="1"/>
    <col min="4" max="4" width="12.42578125" bestFit="1" customWidth="1"/>
    <col min="5" max="5" width="15" style="48" customWidth="1"/>
    <col min="6" max="6" width="13.42578125" customWidth="1"/>
  </cols>
  <sheetData>
    <row r="1" spans="1:6" ht="12" customHeight="1">
      <c r="A1" s="47"/>
    </row>
    <row r="2" spans="1:6" s="2" customFormat="1" ht="15">
      <c r="A2" s="2" t="s">
        <v>177</v>
      </c>
      <c r="E2" s="63"/>
    </row>
    <row r="3" spans="1:6" s="4" customFormat="1" ht="14.25" customHeight="1">
      <c r="A3" s="273" t="s">
        <v>155</v>
      </c>
      <c r="B3" s="274"/>
      <c r="C3" s="274"/>
      <c r="D3" s="274"/>
      <c r="E3" s="274"/>
      <c r="F3" s="274"/>
    </row>
    <row r="4" spans="1:6" ht="6.75" customHeight="1" thickBot="1"/>
    <row r="5" spans="1:6" s="10" customFormat="1" ht="12" customHeight="1">
      <c r="A5" s="6" t="s">
        <v>94</v>
      </c>
      <c r="B5" s="7" t="s">
        <v>2</v>
      </c>
      <c r="C5" s="271" t="s">
        <v>179</v>
      </c>
      <c r="D5" s="271" t="s">
        <v>180</v>
      </c>
      <c r="E5" s="269" t="s">
        <v>181</v>
      </c>
      <c r="F5" s="275" t="s">
        <v>152</v>
      </c>
    </row>
    <row r="6" spans="1:6" s="10" customFormat="1" ht="12" customHeight="1">
      <c r="A6" s="11"/>
      <c r="B6" s="12"/>
      <c r="C6" s="272"/>
      <c r="D6" s="272"/>
      <c r="E6" s="270"/>
      <c r="F6" s="276"/>
    </row>
    <row r="7" spans="1:6" s="10" customFormat="1" ht="12" customHeight="1">
      <c r="A7" s="11"/>
      <c r="B7" s="12"/>
      <c r="C7" s="272"/>
      <c r="D7" s="272"/>
      <c r="E7" s="270"/>
      <c r="F7" s="276"/>
    </row>
    <row r="8" spans="1:6" s="10" customFormat="1" thickBot="1">
      <c r="A8" s="15"/>
      <c r="B8" s="16"/>
      <c r="C8" s="18">
        <v>1</v>
      </c>
      <c r="D8" s="18">
        <v>2</v>
      </c>
      <c r="E8" s="64" t="s">
        <v>11</v>
      </c>
      <c r="F8" s="18">
        <v>4</v>
      </c>
    </row>
    <row r="9" spans="1:6" ht="12" customHeight="1">
      <c r="A9" s="216">
        <v>6201</v>
      </c>
      <c r="B9" s="217" t="s">
        <v>35</v>
      </c>
      <c r="C9" s="150">
        <v>29</v>
      </c>
      <c r="D9" s="61">
        <v>87632.15</v>
      </c>
      <c r="E9" s="151">
        <f>D9/C9</f>
        <v>3021.7982758620687</v>
      </c>
      <c r="F9" s="144">
        <f>E9*100/E$67</f>
        <v>88.182245991446251</v>
      </c>
    </row>
    <row r="10" spans="1:6" ht="12" customHeight="1">
      <c r="A10" s="150">
        <v>6202</v>
      </c>
      <c r="B10" s="177" t="s">
        <v>61</v>
      </c>
      <c r="C10" s="150">
        <v>35</v>
      </c>
      <c r="D10" s="61">
        <v>117828.3</v>
      </c>
      <c r="E10" s="151">
        <f t="shared" ref="E10:E66" si="0">D10/C10</f>
        <v>3366.5228571428574</v>
      </c>
      <c r="F10" s="144">
        <f t="shared" ref="F10:F66" si="1">E10*100/E$67</f>
        <v>98.242013404983666</v>
      </c>
    </row>
    <row r="11" spans="1:6" ht="12" customHeight="1">
      <c r="A11" s="150">
        <v>6203</v>
      </c>
      <c r="B11" s="177" t="s">
        <v>54</v>
      </c>
      <c r="C11" s="150">
        <v>78</v>
      </c>
      <c r="D11" s="61">
        <v>327118.86</v>
      </c>
      <c r="E11" s="151">
        <f t="shared" si="0"/>
        <v>4193.831538461538</v>
      </c>
      <c r="F11" s="144">
        <f t="shared" si="1"/>
        <v>122.38457058017775</v>
      </c>
    </row>
    <row r="12" spans="1:6" ht="12" customHeight="1">
      <c r="A12" s="150">
        <v>6204</v>
      </c>
      <c r="B12" s="177" t="s">
        <v>62</v>
      </c>
      <c r="C12" s="150">
        <v>23</v>
      </c>
      <c r="D12" s="61">
        <v>89034.62</v>
      </c>
      <c r="E12" s="151">
        <f t="shared" si="0"/>
        <v>3871.0704347826086</v>
      </c>
      <c r="F12" s="144">
        <f t="shared" si="1"/>
        <v>112.96574230549209</v>
      </c>
    </row>
    <row r="13" spans="1:6" ht="12" customHeight="1">
      <c r="A13" s="150">
        <v>6205</v>
      </c>
      <c r="B13" s="177" t="s">
        <v>58</v>
      </c>
      <c r="C13" s="150">
        <v>30</v>
      </c>
      <c r="D13" s="61">
        <v>99665.86</v>
      </c>
      <c r="E13" s="151">
        <f t="shared" si="0"/>
        <v>3322.1953333333336</v>
      </c>
      <c r="F13" s="144">
        <f t="shared" si="1"/>
        <v>96.948445717164418</v>
      </c>
    </row>
    <row r="14" spans="1:6" ht="12" customHeight="1">
      <c r="A14" s="150">
        <v>6206</v>
      </c>
      <c r="B14" s="177" t="s">
        <v>16</v>
      </c>
      <c r="C14" s="150">
        <v>41.5</v>
      </c>
      <c r="D14" s="61">
        <v>159782.53</v>
      </c>
      <c r="E14" s="151">
        <f t="shared" si="0"/>
        <v>3850.1814457831324</v>
      </c>
      <c r="F14" s="144">
        <f t="shared" si="1"/>
        <v>112.35615893879996</v>
      </c>
    </row>
    <row r="15" spans="1:6" ht="12" customHeight="1">
      <c r="A15" s="150">
        <v>6207</v>
      </c>
      <c r="B15" s="177" t="s">
        <v>68</v>
      </c>
      <c r="C15" s="150">
        <v>16</v>
      </c>
      <c r="D15" s="61">
        <v>49609.57</v>
      </c>
      <c r="E15" s="151">
        <f t="shared" si="0"/>
        <v>3100.598125</v>
      </c>
      <c r="F15" s="144">
        <f t="shared" si="1"/>
        <v>90.481786545253584</v>
      </c>
    </row>
    <row r="16" spans="1:6" ht="12" customHeight="1">
      <c r="A16" s="150">
        <v>6208</v>
      </c>
      <c r="B16" s="177" t="s">
        <v>39</v>
      </c>
      <c r="C16" s="150">
        <v>28</v>
      </c>
      <c r="D16" s="61">
        <v>82130.33</v>
      </c>
      <c r="E16" s="151">
        <f t="shared" si="0"/>
        <v>2933.2260714285717</v>
      </c>
      <c r="F16" s="144">
        <f t="shared" si="1"/>
        <v>85.597528149176938</v>
      </c>
    </row>
    <row r="17" spans="1:6" ht="12" customHeight="1">
      <c r="A17" s="150">
        <v>6209</v>
      </c>
      <c r="B17" s="177" t="s">
        <v>15</v>
      </c>
      <c r="C17" s="150">
        <v>32</v>
      </c>
      <c r="D17" s="61">
        <v>148660.85</v>
      </c>
      <c r="E17" s="151">
        <f t="shared" si="0"/>
        <v>4645.6515625000002</v>
      </c>
      <c r="F17" s="144">
        <f t="shared" si="1"/>
        <v>135.56960176570732</v>
      </c>
    </row>
    <row r="18" spans="1:6" ht="12" customHeight="1">
      <c r="A18" s="150">
        <v>6210</v>
      </c>
      <c r="B18" s="177" t="s">
        <v>57</v>
      </c>
      <c r="C18" s="150">
        <v>17</v>
      </c>
      <c r="D18" s="61">
        <v>53244.82</v>
      </c>
      <c r="E18" s="151">
        <f t="shared" si="0"/>
        <v>3132.0482352941176</v>
      </c>
      <c r="F18" s="144">
        <f t="shared" si="1"/>
        <v>91.39956500338802</v>
      </c>
    </row>
    <row r="19" spans="1:6" ht="12" customHeight="1">
      <c r="A19" s="150">
        <v>6211</v>
      </c>
      <c r="B19" s="177" t="s">
        <v>24</v>
      </c>
      <c r="C19" s="150">
        <v>18</v>
      </c>
      <c r="D19" s="61">
        <v>56366.19</v>
      </c>
      <c r="E19" s="151">
        <f t="shared" si="0"/>
        <v>3131.4549999999999</v>
      </c>
      <c r="F19" s="144">
        <f t="shared" si="1"/>
        <v>91.382253185767837</v>
      </c>
    </row>
    <row r="20" spans="1:6" ht="12" customHeight="1">
      <c r="A20" s="150">
        <v>6212</v>
      </c>
      <c r="B20" s="177" t="s">
        <v>63</v>
      </c>
      <c r="C20" s="150">
        <v>20.5</v>
      </c>
      <c r="D20" s="61">
        <v>48629.01</v>
      </c>
      <c r="E20" s="151">
        <f t="shared" si="0"/>
        <v>2372.146829268293</v>
      </c>
      <c r="F20" s="144">
        <f t="shared" si="1"/>
        <v>69.224089806818725</v>
      </c>
    </row>
    <row r="21" spans="1:6" ht="12" customHeight="1">
      <c r="A21" s="150">
        <v>6213</v>
      </c>
      <c r="B21" s="177" t="s">
        <v>46</v>
      </c>
      <c r="C21" s="150">
        <v>29</v>
      </c>
      <c r="D21" s="61">
        <v>85102.57</v>
      </c>
      <c r="E21" s="151">
        <f t="shared" si="0"/>
        <v>2934.571379310345</v>
      </c>
      <c r="F21" s="144">
        <f t="shared" si="1"/>
        <v>85.636786981082565</v>
      </c>
    </row>
    <row r="22" spans="1:6" ht="12" customHeight="1">
      <c r="A22" s="150">
        <v>6214</v>
      </c>
      <c r="B22" s="177" t="s">
        <v>41</v>
      </c>
      <c r="C22" s="150">
        <v>33</v>
      </c>
      <c r="D22" s="61">
        <v>131813.92000000001</v>
      </c>
      <c r="E22" s="151">
        <f t="shared" si="0"/>
        <v>3994.3612121212127</v>
      </c>
      <c r="F22" s="144">
        <f t="shared" si="1"/>
        <v>116.56361902102095</v>
      </c>
    </row>
    <row r="23" spans="1:6" ht="12" customHeight="1">
      <c r="A23" s="150">
        <v>6215</v>
      </c>
      <c r="B23" s="177" t="s">
        <v>14</v>
      </c>
      <c r="C23" s="150">
        <v>29</v>
      </c>
      <c r="D23" s="61">
        <v>96675.4</v>
      </c>
      <c r="E23" s="151">
        <f t="shared" si="0"/>
        <v>3333.6344827586204</v>
      </c>
      <c r="F23" s="144">
        <f t="shared" si="1"/>
        <v>97.282263462912439</v>
      </c>
    </row>
    <row r="24" spans="1:6" ht="12" customHeight="1">
      <c r="A24" s="150">
        <v>6216</v>
      </c>
      <c r="B24" s="177" t="s">
        <v>43</v>
      </c>
      <c r="C24" s="150">
        <v>23.5</v>
      </c>
      <c r="D24" s="61">
        <v>64848.65</v>
      </c>
      <c r="E24" s="151">
        <f t="shared" si="0"/>
        <v>2759.5170212765956</v>
      </c>
      <c r="F24" s="144">
        <f t="shared" si="1"/>
        <v>80.528343248979709</v>
      </c>
    </row>
    <row r="25" spans="1:6" ht="12" customHeight="1">
      <c r="A25" s="150">
        <v>6217</v>
      </c>
      <c r="B25" s="177" t="s">
        <v>28</v>
      </c>
      <c r="C25" s="150">
        <v>53.5</v>
      </c>
      <c r="D25" s="61">
        <v>221381.48</v>
      </c>
      <c r="E25" s="151">
        <f t="shared" si="0"/>
        <v>4137.9715887850471</v>
      </c>
      <c r="F25" s="144">
        <f t="shared" si="1"/>
        <v>120.7544631495165</v>
      </c>
    </row>
    <row r="26" spans="1:6" ht="12" customHeight="1">
      <c r="A26" s="150">
        <v>6218</v>
      </c>
      <c r="B26" s="177" t="s">
        <v>13</v>
      </c>
      <c r="C26" s="150">
        <v>78</v>
      </c>
      <c r="D26" s="61">
        <v>263868.09999999998</v>
      </c>
      <c r="E26" s="151">
        <f t="shared" si="0"/>
        <v>3382.9243589743587</v>
      </c>
      <c r="F26" s="144">
        <f t="shared" si="1"/>
        <v>98.720642730007683</v>
      </c>
    </row>
    <row r="27" spans="1:6" ht="12" customHeight="1">
      <c r="A27" s="150">
        <v>6219</v>
      </c>
      <c r="B27" s="177" t="s">
        <v>52</v>
      </c>
      <c r="C27" s="150">
        <v>35</v>
      </c>
      <c r="D27" s="61">
        <v>108827.47</v>
      </c>
      <c r="E27" s="151">
        <f t="shared" si="0"/>
        <v>3109.3562857142856</v>
      </c>
      <c r="F27" s="144">
        <f t="shared" si="1"/>
        <v>90.737367564247776</v>
      </c>
    </row>
    <row r="28" spans="1:6" ht="12" customHeight="1">
      <c r="A28" s="150">
        <v>6220</v>
      </c>
      <c r="B28" s="177" t="s">
        <v>66</v>
      </c>
      <c r="C28" s="150">
        <v>23.5</v>
      </c>
      <c r="D28" s="61">
        <v>73663.41</v>
      </c>
      <c r="E28" s="151">
        <f t="shared" si="0"/>
        <v>3134.6131914893617</v>
      </c>
      <c r="F28" s="144">
        <f t="shared" si="1"/>
        <v>91.474415664324937</v>
      </c>
    </row>
    <row r="29" spans="1:6" ht="12" customHeight="1">
      <c r="A29" s="150">
        <v>6221</v>
      </c>
      <c r="B29" s="177" t="s">
        <v>22</v>
      </c>
      <c r="C29" s="150">
        <v>22</v>
      </c>
      <c r="D29" s="61">
        <v>78107.12</v>
      </c>
      <c r="E29" s="151">
        <f t="shared" si="0"/>
        <v>3550.3236363636361</v>
      </c>
      <c r="F29" s="144">
        <f t="shared" si="1"/>
        <v>103.60569557269631</v>
      </c>
    </row>
    <row r="30" spans="1:6" ht="12" customHeight="1">
      <c r="A30" s="150">
        <v>6222</v>
      </c>
      <c r="B30" s="177" t="s">
        <v>31</v>
      </c>
      <c r="C30" s="150">
        <v>39</v>
      </c>
      <c r="D30" s="61">
        <v>89841.06</v>
      </c>
      <c r="E30" s="151">
        <f t="shared" si="0"/>
        <v>2303.6169230769228</v>
      </c>
      <c r="F30" s="144">
        <f t="shared" si="1"/>
        <v>67.224247165498099</v>
      </c>
    </row>
    <row r="31" spans="1:6" ht="12" customHeight="1">
      <c r="A31" s="150">
        <v>6223</v>
      </c>
      <c r="B31" s="177" t="s">
        <v>40</v>
      </c>
      <c r="C31" s="150">
        <v>24</v>
      </c>
      <c r="D31" s="61">
        <v>68713.539999999994</v>
      </c>
      <c r="E31" s="151">
        <f t="shared" si="0"/>
        <v>2863.0641666666666</v>
      </c>
      <c r="F31" s="144">
        <f t="shared" si="1"/>
        <v>83.550060456060436</v>
      </c>
    </row>
    <row r="32" spans="1:6" ht="12" customHeight="1">
      <c r="A32" s="150">
        <v>6224</v>
      </c>
      <c r="B32" s="177" t="s">
        <v>21</v>
      </c>
      <c r="C32" s="150">
        <v>264.5</v>
      </c>
      <c r="D32" s="61">
        <v>1302038.51</v>
      </c>
      <c r="E32" s="151">
        <f t="shared" si="0"/>
        <v>4922.6408695652171</v>
      </c>
      <c r="F32" s="144">
        <f t="shared" si="1"/>
        <v>143.65271552208702</v>
      </c>
    </row>
    <row r="33" spans="1:6" ht="12" customHeight="1">
      <c r="A33" s="150">
        <v>6225</v>
      </c>
      <c r="B33" s="177" t="s">
        <v>25</v>
      </c>
      <c r="C33" s="150">
        <v>24</v>
      </c>
      <c r="D33" s="61">
        <v>62084.03</v>
      </c>
      <c r="E33" s="151">
        <f t="shared" si="0"/>
        <v>2586.8345833333333</v>
      </c>
      <c r="F33" s="144">
        <f t="shared" si="1"/>
        <v>75.489116989982904</v>
      </c>
    </row>
    <row r="34" spans="1:6" ht="12" customHeight="1">
      <c r="A34" s="150">
        <v>6226</v>
      </c>
      <c r="B34" s="177" t="s">
        <v>38</v>
      </c>
      <c r="C34" s="150">
        <v>19</v>
      </c>
      <c r="D34" s="61">
        <v>69885.42</v>
      </c>
      <c r="E34" s="151">
        <f t="shared" si="0"/>
        <v>3678.18</v>
      </c>
      <c r="F34" s="144">
        <f t="shared" si="1"/>
        <v>107.33680542202508</v>
      </c>
    </row>
    <row r="35" spans="1:6" ht="12" customHeight="1">
      <c r="A35" s="150">
        <v>6227</v>
      </c>
      <c r="B35" s="177" t="s">
        <v>12</v>
      </c>
      <c r="C35" s="150">
        <v>131</v>
      </c>
      <c r="D35" s="61">
        <v>435288.08</v>
      </c>
      <c r="E35" s="151">
        <f t="shared" si="0"/>
        <v>3322.8097709923663</v>
      </c>
      <c r="F35" s="144">
        <f t="shared" si="1"/>
        <v>96.966376263100599</v>
      </c>
    </row>
    <row r="36" spans="1:6" ht="12" customHeight="1">
      <c r="A36" s="150">
        <v>6228</v>
      </c>
      <c r="B36" s="177" t="s">
        <v>69</v>
      </c>
      <c r="C36" s="150">
        <v>17.5</v>
      </c>
      <c r="D36" s="61">
        <v>57398.48</v>
      </c>
      <c r="E36" s="151">
        <f t="shared" si="0"/>
        <v>3279.9131428571432</v>
      </c>
      <c r="F36" s="144">
        <f t="shared" si="1"/>
        <v>95.71456503379386</v>
      </c>
    </row>
    <row r="37" spans="1:6" ht="12" customHeight="1">
      <c r="A37" s="150">
        <v>6229</v>
      </c>
      <c r="B37" s="177" t="s">
        <v>50</v>
      </c>
      <c r="C37" s="150">
        <v>19</v>
      </c>
      <c r="D37" s="61">
        <v>68214.42</v>
      </c>
      <c r="E37" s="151">
        <f t="shared" si="0"/>
        <v>3590.2326315789473</v>
      </c>
      <c r="F37" s="144">
        <f t="shared" si="1"/>
        <v>104.77032157088411</v>
      </c>
    </row>
    <row r="38" spans="1:6" ht="12" customHeight="1">
      <c r="A38" s="150">
        <v>6230</v>
      </c>
      <c r="B38" s="177" t="s">
        <v>36</v>
      </c>
      <c r="C38" s="150">
        <v>66</v>
      </c>
      <c r="D38" s="61">
        <v>181555.06</v>
      </c>
      <c r="E38" s="151">
        <f t="shared" si="0"/>
        <v>2750.8342424242423</v>
      </c>
      <c r="F38" s="144">
        <f t="shared" si="1"/>
        <v>80.274962026691114</v>
      </c>
    </row>
    <row r="39" spans="1:6" ht="12" customHeight="1">
      <c r="A39" s="150">
        <v>6231</v>
      </c>
      <c r="B39" s="177" t="s">
        <v>26</v>
      </c>
      <c r="C39" s="150">
        <v>69</v>
      </c>
      <c r="D39" s="61">
        <v>190104.46</v>
      </c>
      <c r="E39" s="151">
        <f t="shared" si="0"/>
        <v>2755.1371014492752</v>
      </c>
      <c r="F39" s="144">
        <f t="shared" si="1"/>
        <v>80.40052824202813</v>
      </c>
    </row>
    <row r="40" spans="1:6" ht="12" customHeight="1">
      <c r="A40" s="150">
        <v>6232</v>
      </c>
      <c r="B40" s="177" t="s">
        <v>51</v>
      </c>
      <c r="C40" s="150">
        <v>70.5</v>
      </c>
      <c r="D40" s="61">
        <v>229888.44</v>
      </c>
      <c r="E40" s="151">
        <f t="shared" si="0"/>
        <v>3260.8289361702127</v>
      </c>
      <c r="F40" s="144">
        <f t="shared" si="1"/>
        <v>95.157648901416238</v>
      </c>
    </row>
    <row r="41" spans="1:6" ht="12" customHeight="1">
      <c r="A41" s="150">
        <v>6233</v>
      </c>
      <c r="B41" s="177" t="s">
        <v>55</v>
      </c>
      <c r="C41" s="150">
        <v>23</v>
      </c>
      <c r="D41" s="61">
        <v>67108.5</v>
      </c>
      <c r="E41" s="151">
        <f t="shared" si="0"/>
        <v>2917.7608695652175</v>
      </c>
      <c r="F41" s="144">
        <f t="shared" si="1"/>
        <v>85.146221969702523</v>
      </c>
    </row>
    <row r="42" spans="1:6" ht="12" customHeight="1">
      <c r="A42" s="150">
        <v>6234</v>
      </c>
      <c r="B42" s="177" t="s">
        <v>30</v>
      </c>
      <c r="C42" s="150">
        <v>26.5</v>
      </c>
      <c r="D42" s="61">
        <v>70921.36</v>
      </c>
      <c r="E42" s="151">
        <f t="shared" si="0"/>
        <v>2676.2777358490566</v>
      </c>
      <c r="F42" s="144">
        <f t="shared" si="1"/>
        <v>78.099250876283392</v>
      </c>
    </row>
    <row r="43" spans="1:6" ht="12" customHeight="1">
      <c r="A43" s="150">
        <v>6235</v>
      </c>
      <c r="B43" s="177" t="s">
        <v>67</v>
      </c>
      <c r="C43" s="150">
        <v>27</v>
      </c>
      <c r="D43" s="61">
        <v>111997.67</v>
      </c>
      <c r="E43" s="151">
        <f t="shared" si="0"/>
        <v>4148.0618518518522</v>
      </c>
      <c r="F43" s="144">
        <f t="shared" si="1"/>
        <v>121.04891763609919</v>
      </c>
    </row>
    <row r="44" spans="1:6" ht="12" customHeight="1">
      <c r="A44" s="152">
        <v>6236</v>
      </c>
      <c r="B44" s="203" t="s">
        <v>53</v>
      </c>
      <c r="C44" s="152">
        <v>31</v>
      </c>
      <c r="D44" s="61">
        <v>79750.36</v>
      </c>
      <c r="E44" s="151">
        <f t="shared" si="0"/>
        <v>2572.592258064516</v>
      </c>
      <c r="F44" s="144">
        <f t="shared" si="1"/>
        <v>75.073496847375353</v>
      </c>
    </row>
    <row r="45" spans="1:6" ht="12" customHeight="1">
      <c r="A45" s="152">
        <v>6237</v>
      </c>
      <c r="B45" s="203" t="s">
        <v>19</v>
      </c>
      <c r="C45" s="152">
        <v>61.5</v>
      </c>
      <c r="D45" s="61">
        <v>256140.37</v>
      </c>
      <c r="E45" s="151">
        <f t="shared" si="0"/>
        <v>4164.8840650406501</v>
      </c>
      <c r="F45" s="144">
        <f t="shared" si="1"/>
        <v>121.53982417787088</v>
      </c>
    </row>
    <row r="46" spans="1:6" ht="12" customHeight="1">
      <c r="A46" s="150">
        <v>6238</v>
      </c>
      <c r="B46" s="177" t="s">
        <v>48</v>
      </c>
      <c r="C46" s="150">
        <v>19.5</v>
      </c>
      <c r="D46" s="61">
        <v>61178.400000000001</v>
      </c>
      <c r="E46" s="151">
        <f t="shared" si="0"/>
        <v>3137.353846153846</v>
      </c>
      <c r="F46" s="144">
        <f t="shared" si="1"/>
        <v>91.554393565474612</v>
      </c>
    </row>
    <row r="47" spans="1:6" ht="12" customHeight="1">
      <c r="A47" s="153">
        <v>6239</v>
      </c>
      <c r="B47" s="187" t="s">
        <v>27</v>
      </c>
      <c r="C47" s="153">
        <v>34.5</v>
      </c>
      <c r="D47" s="61">
        <v>106384.19</v>
      </c>
      <c r="E47" s="151">
        <f t="shared" si="0"/>
        <v>3083.5997101449275</v>
      </c>
      <c r="F47" s="144">
        <f t="shared" si="1"/>
        <v>89.985738078951826</v>
      </c>
    </row>
    <row r="48" spans="1:6" ht="12" customHeight="1">
      <c r="A48" s="150">
        <v>6240</v>
      </c>
      <c r="B48" s="177" t="s">
        <v>33</v>
      </c>
      <c r="C48" s="150">
        <v>31</v>
      </c>
      <c r="D48" s="61">
        <v>96301.32</v>
      </c>
      <c r="E48" s="151">
        <f t="shared" si="0"/>
        <v>3106.4941935483871</v>
      </c>
      <c r="F48" s="144">
        <f t="shared" si="1"/>
        <v>90.653845868759547</v>
      </c>
    </row>
    <row r="49" spans="1:6" ht="12" customHeight="1">
      <c r="A49" s="150">
        <v>6241</v>
      </c>
      <c r="B49" s="177" t="s">
        <v>49</v>
      </c>
      <c r="C49" s="150">
        <v>19</v>
      </c>
      <c r="D49" s="61">
        <v>56621.3</v>
      </c>
      <c r="E49" s="151">
        <f t="shared" si="0"/>
        <v>2980.0684210526319</v>
      </c>
      <c r="F49" s="144">
        <f t="shared" si="1"/>
        <v>86.964483591028142</v>
      </c>
    </row>
    <row r="50" spans="1:6" ht="12" customHeight="1">
      <c r="A50" s="150">
        <v>6242</v>
      </c>
      <c r="B50" s="177" t="s">
        <v>64</v>
      </c>
      <c r="C50" s="150">
        <v>20.5</v>
      </c>
      <c r="D50" s="61">
        <v>47825.11</v>
      </c>
      <c r="E50" s="151">
        <f t="shared" si="0"/>
        <v>2332.9321951219513</v>
      </c>
      <c r="F50" s="144">
        <f t="shared" si="1"/>
        <v>68.079726682920011</v>
      </c>
    </row>
    <row r="51" spans="1:6" ht="12" customHeight="1">
      <c r="A51" s="152">
        <v>6243</v>
      </c>
      <c r="B51" s="177" t="s">
        <v>44</v>
      </c>
      <c r="C51" s="150">
        <v>25</v>
      </c>
      <c r="D51" s="61">
        <v>64357.09</v>
      </c>
      <c r="E51" s="151">
        <f t="shared" si="0"/>
        <v>2574.2835999999998</v>
      </c>
      <c r="F51" s="144">
        <f t="shared" si="1"/>
        <v>75.122853659774734</v>
      </c>
    </row>
    <row r="52" spans="1:6" ht="12" customHeight="1">
      <c r="A52" s="152">
        <v>6244</v>
      </c>
      <c r="B52" s="207" t="s">
        <v>59</v>
      </c>
      <c r="C52" s="152">
        <v>33</v>
      </c>
      <c r="D52" s="61">
        <v>100675.81</v>
      </c>
      <c r="E52" s="151">
        <f t="shared" si="0"/>
        <v>3050.7821212121212</v>
      </c>
      <c r="F52" s="144">
        <f t="shared" si="1"/>
        <v>89.028053800939148</v>
      </c>
    </row>
    <row r="53" spans="1:6" s="89" customFormat="1" ht="12" customHeight="1">
      <c r="A53" s="150">
        <v>6245</v>
      </c>
      <c r="B53" s="177" t="s">
        <v>45</v>
      </c>
      <c r="C53" s="150">
        <v>25.5</v>
      </c>
      <c r="D53" s="61">
        <v>81970.64</v>
      </c>
      <c r="E53" s="151">
        <f t="shared" si="0"/>
        <v>3214.5349019607843</v>
      </c>
      <c r="F53" s="144">
        <f t="shared" si="1"/>
        <v>93.80669442334883</v>
      </c>
    </row>
    <row r="54" spans="1:6" ht="12" customHeight="1">
      <c r="A54" s="153">
        <v>6246</v>
      </c>
      <c r="B54" s="208" t="s">
        <v>18</v>
      </c>
      <c r="C54" s="153">
        <v>35.5</v>
      </c>
      <c r="D54" s="61">
        <v>109079.52</v>
      </c>
      <c r="E54" s="151">
        <f t="shared" si="0"/>
        <v>3072.6625352112678</v>
      </c>
      <c r="F54" s="144">
        <f t="shared" si="1"/>
        <v>89.666568974198697</v>
      </c>
    </row>
    <row r="55" spans="1:6" ht="12" customHeight="1">
      <c r="A55" s="153">
        <v>6247</v>
      </c>
      <c r="B55" s="177" t="s">
        <v>56</v>
      </c>
      <c r="C55" s="150">
        <v>24.5</v>
      </c>
      <c r="D55" s="61">
        <v>82362.149999999994</v>
      </c>
      <c r="E55" s="151">
        <f t="shared" si="0"/>
        <v>3361.7204081632649</v>
      </c>
      <c r="F55" s="144">
        <f t="shared" si="1"/>
        <v>98.101868134314017</v>
      </c>
    </row>
    <row r="56" spans="1:6" ht="12" customHeight="1">
      <c r="A56" s="150">
        <v>6248</v>
      </c>
      <c r="B56" s="177" t="s">
        <v>32</v>
      </c>
      <c r="C56" s="150">
        <v>22</v>
      </c>
      <c r="D56" s="61">
        <v>74432.100000000006</v>
      </c>
      <c r="E56" s="151">
        <f t="shared" si="0"/>
        <v>3383.2772727272732</v>
      </c>
      <c r="F56" s="144">
        <f t="shared" si="1"/>
        <v>98.730941474176632</v>
      </c>
    </row>
    <row r="57" spans="1:6" ht="12" customHeight="1">
      <c r="A57" s="150">
        <v>6249</v>
      </c>
      <c r="B57" s="177" t="s">
        <v>23</v>
      </c>
      <c r="C57" s="150">
        <v>36</v>
      </c>
      <c r="D57" s="61">
        <v>132337.12</v>
      </c>
      <c r="E57" s="151">
        <f t="shared" si="0"/>
        <v>3676.0311111111109</v>
      </c>
      <c r="F57" s="144">
        <f t="shared" si="1"/>
        <v>107.27409645494346</v>
      </c>
    </row>
    <row r="58" spans="1:6" ht="12" customHeight="1">
      <c r="A58" s="150">
        <v>6250</v>
      </c>
      <c r="B58" s="177" t="s">
        <v>42</v>
      </c>
      <c r="C58" s="150">
        <v>40</v>
      </c>
      <c r="D58" s="61">
        <v>120166.97</v>
      </c>
      <c r="E58" s="151">
        <f t="shared" si="0"/>
        <v>3004.17425</v>
      </c>
      <c r="F58" s="144">
        <f t="shared" si="1"/>
        <v>87.667940918092128</v>
      </c>
    </row>
    <row r="59" spans="1:6" ht="12" customHeight="1">
      <c r="A59" s="150">
        <v>6251</v>
      </c>
      <c r="B59" s="177" t="s">
        <v>47</v>
      </c>
      <c r="C59" s="150">
        <v>29</v>
      </c>
      <c r="D59" s="61">
        <v>71684.44</v>
      </c>
      <c r="E59" s="151">
        <f t="shared" si="0"/>
        <v>2471.8772413793104</v>
      </c>
      <c r="F59" s="144">
        <f t="shared" si="1"/>
        <v>72.134426940786796</v>
      </c>
    </row>
    <row r="60" spans="1:6" ht="12" customHeight="1">
      <c r="A60" s="150">
        <v>6252</v>
      </c>
      <c r="B60" s="177" t="s">
        <v>60</v>
      </c>
      <c r="C60" s="150">
        <v>22</v>
      </c>
      <c r="D60" s="61">
        <v>63186.86</v>
      </c>
      <c r="E60" s="151">
        <f t="shared" si="0"/>
        <v>2872.13</v>
      </c>
      <c r="F60" s="144">
        <f t="shared" si="1"/>
        <v>83.814619990528172</v>
      </c>
    </row>
    <row r="61" spans="1:6" ht="12" customHeight="1">
      <c r="A61" s="150">
        <v>6253</v>
      </c>
      <c r="B61" s="177" t="s">
        <v>37</v>
      </c>
      <c r="C61" s="150">
        <v>24</v>
      </c>
      <c r="D61" s="61">
        <v>81680.460000000006</v>
      </c>
      <c r="E61" s="151">
        <f t="shared" si="0"/>
        <v>3403.3525000000004</v>
      </c>
      <c r="F61" s="144">
        <f t="shared" si="1"/>
        <v>99.316777611498807</v>
      </c>
    </row>
    <row r="62" spans="1:6" ht="12" customHeight="1">
      <c r="A62" s="150">
        <v>6254</v>
      </c>
      <c r="B62" s="177" t="s">
        <v>65</v>
      </c>
      <c r="C62" s="150">
        <v>20</v>
      </c>
      <c r="D62" s="61">
        <v>52358.44</v>
      </c>
      <c r="E62" s="151">
        <f t="shared" si="0"/>
        <v>2617.922</v>
      </c>
      <c r="F62" s="144">
        <f t="shared" si="1"/>
        <v>76.396311307233134</v>
      </c>
    </row>
    <row r="63" spans="1:6" ht="12" customHeight="1">
      <c r="A63" s="150">
        <v>6255</v>
      </c>
      <c r="B63" s="177" t="s">
        <v>34</v>
      </c>
      <c r="C63" s="150">
        <v>45</v>
      </c>
      <c r="D63" s="61">
        <v>141392.54999999999</v>
      </c>
      <c r="E63" s="151">
        <f t="shared" si="0"/>
        <v>3142.0566666666664</v>
      </c>
      <c r="F63" s="144">
        <f t="shared" si="1"/>
        <v>91.69163147398352</v>
      </c>
    </row>
    <row r="64" spans="1:6" ht="12" customHeight="1">
      <c r="A64" s="150">
        <v>6256</v>
      </c>
      <c r="B64" s="177" t="s">
        <v>29</v>
      </c>
      <c r="C64" s="150">
        <v>25</v>
      </c>
      <c r="D64" s="61">
        <v>64985.87</v>
      </c>
      <c r="E64" s="151">
        <f t="shared" si="0"/>
        <v>2599.4348</v>
      </c>
      <c r="F64" s="144">
        <f t="shared" si="1"/>
        <v>75.856817049421366</v>
      </c>
    </row>
    <row r="65" spans="1:6" ht="12" customHeight="1">
      <c r="A65" s="150">
        <v>6257</v>
      </c>
      <c r="B65" s="177" t="s">
        <v>17</v>
      </c>
      <c r="C65" s="150">
        <v>27</v>
      </c>
      <c r="D65" s="61">
        <v>54368.38</v>
      </c>
      <c r="E65" s="151">
        <f t="shared" si="0"/>
        <v>2013.6437037037035</v>
      </c>
      <c r="F65" s="144">
        <f t="shared" si="1"/>
        <v>58.762236327131994</v>
      </c>
    </row>
    <row r="66" spans="1:6" ht="14.25" customHeight="1" thickBot="1">
      <c r="A66" s="150">
        <v>6258</v>
      </c>
      <c r="B66" s="203" t="s">
        <v>20</v>
      </c>
      <c r="C66" s="152">
        <v>40</v>
      </c>
      <c r="D66" s="61">
        <v>107746.97</v>
      </c>
      <c r="E66" s="151">
        <f t="shared" si="0"/>
        <v>2693.67425</v>
      </c>
      <c r="F66" s="144">
        <f t="shared" si="1"/>
        <v>78.606916693193199</v>
      </c>
    </row>
    <row r="67" spans="1:6" ht="15.75" customHeight="1" thickBot="1">
      <c r="A67" s="218"/>
      <c r="B67" s="184" t="s">
        <v>131</v>
      </c>
      <c r="C67" s="256">
        <f>SUM(C9:C66)</f>
        <v>2205</v>
      </c>
      <c r="D67" s="154">
        <f>'I-17,18'!D67</f>
        <v>7556016.6600000011</v>
      </c>
      <c r="E67" s="154">
        <f>D67/C67</f>
        <v>3426.7649251700686</v>
      </c>
      <c r="F67" s="155">
        <f>E67*100/E$67</f>
        <v>100</v>
      </c>
    </row>
  </sheetData>
  <phoneticPr fontId="11" type="noConversion"/>
  <pageMargins left="0.59055118110236227" right="0.75" top="0.19685039370078741" bottom="0.39370078740157483" header="0" footer="0"/>
  <pageSetup paperSize="9" orientation="portrait" r:id="rId1"/>
  <headerFooter alignWithMargins="0">
    <oddFooter>&amp;C&amp;8Ministrstvo za javno upravo / Služba za upravne enote</oddFooter>
  </headerFooter>
  <ignoredErrors>
    <ignoredError sqref="C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E67"/>
  <sheetViews>
    <sheetView zoomScaleNormal="100" workbookViewId="0">
      <selection activeCell="E5" sqref="E5:E7"/>
    </sheetView>
  </sheetViews>
  <sheetFormatPr defaultColWidth="8.85546875" defaultRowHeight="12.75"/>
  <cols>
    <col min="2" max="2" width="18" bestFit="1" customWidth="1"/>
    <col min="3" max="3" width="12.42578125" customWidth="1"/>
    <col min="4" max="4" width="12.42578125" bestFit="1" customWidth="1"/>
    <col min="5" max="5" width="13.85546875" style="57" customWidth="1"/>
  </cols>
  <sheetData>
    <row r="1" spans="1:5">
      <c r="A1" s="47" t="s">
        <v>70</v>
      </c>
    </row>
    <row r="2" spans="1:5" s="2" customFormat="1" ht="15">
      <c r="A2" s="2" t="s">
        <v>177</v>
      </c>
      <c r="E2" s="3"/>
    </row>
    <row r="3" spans="1:5" s="4" customFormat="1" ht="15.75">
      <c r="A3" s="4" t="s">
        <v>175</v>
      </c>
      <c r="E3" s="5"/>
    </row>
    <row r="4" spans="1:5" ht="12" customHeight="1" thickBot="1"/>
    <row r="5" spans="1:5" s="10" customFormat="1" ht="12">
      <c r="A5" s="6" t="s">
        <v>94</v>
      </c>
      <c r="B5" s="7" t="s">
        <v>2</v>
      </c>
      <c r="C5" s="7" t="s">
        <v>173</v>
      </c>
      <c r="D5" s="7" t="s">
        <v>176</v>
      </c>
      <c r="E5" s="267" t="s">
        <v>132</v>
      </c>
    </row>
    <row r="6" spans="1:5" s="10" customFormat="1" ht="12" customHeight="1">
      <c r="A6" s="11"/>
      <c r="B6" s="12"/>
      <c r="C6" s="12" t="s">
        <v>6</v>
      </c>
      <c r="D6" s="12" t="s">
        <v>6</v>
      </c>
      <c r="E6" s="268"/>
    </row>
    <row r="7" spans="1:5" s="10" customFormat="1" ht="12" customHeight="1">
      <c r="A7" s="11"/>
      <c r="B7" s="12"/>
      <c r="C7" s="12"/>
      <c r="D7" s="12"/>
      <c r="E7" s="268"/>
    </row>
    <row r="8" spans="1:5" s="10" customFormat="1" thickBot="1">
      <c r="A8" s="15"/>
      <c r="B8" s="16"/>
      <c r="C8" s="16" t="s">
        <v>71</v>
      </c>
      <c r="D8" s="18">
        <v>2</v>
      </c>
      <c r="E8" s="60" t="s">
        <v>11</v>
      </c>
    </row>
    <row r="9" spans="1:5" ht="12" customHeight="1">
      <c r="A9" s="178">
        <v>6254</v>
      </c>
      <c r="B9" s="179" t="s">
        <v>65</v>
      </c>
      <c r="C9" s="61">
        <v>60660.86</v>
      </c>
      <c r="D9" s="61">
        <v>52358.44</v>
      </c>
      <c r="E9" s="56">
        <f t="shared" ref="E9:E40" si="0">D9/C9*100</f>
        <v>86.313382302855572</v>
      </c>
    </row>
    <row r="10" spans="1:5" ht="12" customHeight="1">
      <c r="A10" s="178">
        <v>6241</v>
      </c>
      <c r="B10" s="179" t="s">
        <v>49</v>
      </c>
      <c r="C10" s="61">
        <v>64233.03</v>
      </c>
      <c r="D10" s="61">
        <v>56621.3</v>
      </c>
      <c r="E10" s="56">
        <f t="shared" si="0"/>
        <v>88.149819493179763</v>
      </c>
    </row>
    <row r="11" spans="1:5" ht="12" customHeight="1">
      <c r="A11" s="178">
        <v>6220</v>
      </c>
      <c r="B11" s="179" t="s">
        <v>66</v>
      </c>
      <c r="C11" s="61">
        <v>79258.77</v>
      </c>
      <c r="D11" s="61">
        <v>73663.41</v>
      </c>
      <c r="E11" s="56">
        <f t="shared" si="0"/>
        <v>92.940390066613446</v>
      </c>
    </row>
    <row r="12" spans="1:5" ht="12" customHeight="1">
      <c r="A12" s="178">
        <v>6230</v>
      </c>
      <c r="B12" s="179" t="s">
        <v>36</v>
      </c>
      <c r="C12" s="61">
        <v>192771.33</v>
      </c>
      <c r="D12" s="61">
        <v>181555.06</v>
      </c>
      <c r="E12" s="56">
        <f t="shared" si="0"/>
        <v>94.181567352365107</v>
      </c>
    </row>
    <row r="13" spans="1:5" ht="12" customHeight="1">
      <c r="A13" s="178">
        <v>6206</v>
      </c>
      <c r="B13" s="179" t="s">
        <v>16</v>
      </c>
      <c r="C13" s="61">
        <v>169536.52</v>
      </c>
      <c r="D13" s="61">
        <v>159782.53</v>
      </c>
      <c r="E13" s="56">
        <f t="shared" si="0"/>
        <v>94.246673224152531</v>
      </c>
    </row>
    <row r="14" spans="1:5" ht="12" customHeight="1">
      <c r="A14" s="178">
        <v>6244</v>
      </c>
      <c r="B14" s="179" t="s">
        <v>59</v>
      </c>
      <c r="C14" s="61">
        <v>106561.32</v>
      </c>
      <c r="D14" s="61">
        <v>100675.81</v>
      </c>
      <c r="E14" s="56">
        <f t="shared" si="0"/>
        <v>94.476879603218123</v>
      </c>
    </row>
    <row r="15" spans="1:5" ht="12" customHeight="1">
      <c r="A15" s="178">
        <v>6202</v>
      </c>
      <c r="B15" s="179" t="s">
        <v>61</v>
      </c>
      <c r="C15" s="61">
        <v>124584.31</v>
      </c>
      <c r="D15" s="61">
        <v>117828.3</v>
      </c>
      <c r="E15" s="56">
        <f t="shared" si="0"/>
        <v>94.577158231241171</v>
      </c>
    </row>
    <row r="16" spans="1:5" ht="12" customHeight="1">
      <c r="A16" s="178">
        <v>6219</v>
      </c>
      <c r="B16" s="179" t="s">
        <v>52</v>
      </c>
      <c r="C16" s="61">
        <v>114647.17</v>
      </c>
      <c r="D16" s="61">
        <v>108827.47</v>
      </c>
      <c r="E16" s="56">
        <f t="shared" si="0"/>
        <v>94.923817133907448</v>
      </c>
    </row>
    <row r="17" spans="1:5" ht="12" customHeight="1">
      <c r="A17" s="178">
        <v>6247</v>
      </c>
      <c r="B17" s="179" t="s">
        <v>56</v>
      </c>
      <c r="C17" s="61">
        <v>86718.24</v>
      </c>
      <c r="D17" s="61">
        <v>82362.149999999994</v>
      </c>
      <c r="E17" s="56">
        <f t="shared" si="0"/>
        <v>94.976731538831956</v>
      </c>
    </row>
    <row r="18" spans="1:5" ht="12" customHeight="1">
      <c r="A18" s="178">
        <v>6208</v>
      </c>
      <c r="B18" s="179" t="s">
        <v>39</v>
      </c>
      <c r="C18" s="61">
        <v>86222.84</v>
      </c>
      <c r="D18" s="61">
        <v>82130.33</v>
      </c>
      <c r="E18" s="56">
        <f t="shared" si="0"/>
        <v>95.253566224448193</v>
      </c>
    </row>
    <row r="19" spans="1:5" ht="12" customHeight="1">
      <c r="A19" s="178">
        <v>6226</v>
      </c>
      <c r="B19" s="179" t="s">
        <v>38</v>
      </c>
      <c r="C19" s="61">
        <v>73019.820000000007</v>
      </c>
      <c r="D19" s="61">
        <v>69885.42</v>
      </c>
      <c r="E19" s="56">
        <f t="shared" si="0"/>
        <v>95.707466822021729</v>
      </c>
    </row>
    <row r="20" spans="1:5" ht="12" customHeight="1">
      <c r="A20" s="178">
        <v>6256</v>
      </c>
      <c r="B20" s="179" t="s">
        <v>29</v>
      </c>
      <c r="C20" s="61">
        <v>67442.81</v>
      </c>
      <c r="D20" s="61">
        <v>64985.87</v>
      </c>
      <c r="E20" s="56">
        <f t="shared" si="0"/>
        <v>96.357002325377621</v>
      </c>
    </row>
    <row r="21" spans="1:5" ht="12" customHeight="1">
      <c r="A21" s="178">
        <v>6242</v>
      </c>
      <c r="B21" s="179" t="s">
        <v>64</v>
      </c>
      <c r="C21" s="61">
        <v>49527.42</v>
      </c>
      <c r="D21" s="61">
        <v>47825.11</v>
      </c>
      <c r="E21" s="56">
        <f t="shared" si="0"/>
        <v>96.562893847488922</v>
      </c>
    </row>
    <row r="22" spans="1:5" ht="12" customHeight="1">
      <c r="A22" s="178">
        <v>6207</v>
      </c>
      <c r="B22" s="179" t="s">
        <v>68</v>
      </c>
      <c r="C22" s="61">
        <v>51244.639999999999</v>
      </c>
      <c r="D22" s="61">
        <v>49609.57</v>
      </c>
      <c r="E22" s="56">
        <f t="shared" si="0"/>
        <v>96.809285810184235</v>
      </c>
    </row>
    <row r="23" spans="1:5" ht="12" customHeight="1">
      <c r="A23" s="150">
        <v>6201</v>
      </c>
      <c r="B23" s="177" t="s">
        <v>35</v>
      </c>
      <c r="C23" s="61">
        <v>90180.12</v>
      </c>
      <c r="D23" s="61">
        <v>87632.15</v>
      </c>
      <c r="E23" s="56">
        <f t="shared" si="0"/>
        <v>97.174576835781551</v>
      </c>
    </row>
    <row r="24" spans="1:5" ht="12" customHeight="1">
      <c r="A24" s="178">
        <v>6243</v>
      </c>
      <c r="B24" s="179" t="s">
        <v>44</v>
      </c>
      <c r="C24" s="61">
        <v>65939.789999999994</v>
      </c>
      <c r="D24" s="61">
        <v>64357.09</v>
      </c>
      <c r="E24" s="56">
        <f t="shared" si="0"/>
        <v>97.599780041762344</v>
      </c>
    </row>
    <row r="25" spans="1:5" ht="12" customHeight="1">
      <c r="A25" s="178">
        <v>6238</v>
      </c>
      <c r="B25" s="179" t="s">
        <v>48</v>
      </c>
      <c r="C25" s="61">
        <v>62542.25</v>
      </c>
      <c r="D25" s="61">
        <v>61178.400000000001</v>
      </c>
      <c r="E25" s="56">
        <f t="shared" si="0"/>
        <v>97.819314143638906</v>
      </c>
    </row>
    <row r="26" spans="1:5" ht="12" customHeight="1">
      <c r="A26" s="178">
        <v>6234</v>
      </c>
      <c r="B26" s="179" t="s">
        <v>30</v>
      </c>
      <c r="C26" s="61">
        <v>72185.240000000005</v>
      </c>
      <c r="D26" s="61">
        <v>70921.36</v>
      </c>
      <c r="E26" s="56">
        <f t="shared" si="0"/>
        <v>98.249115747208151</v>
      </c>
    </row>
    <row r="27" spans="1:5" ht="12" customHeight="1">
      <c r="A27" s="178">
        <v>6257</v>
      </c>
      <c r="B27" s="180" t="s">
        <v>17</v>
      </c>
      <c r="C27" s="61">
        <v>55280.71</v>
      </c>
      <c r="D27" s="61">
        <v>54368.38</v>
      </c>
      <c r="E27" s="56">
        <f t="shared" si="0"/>
        <v>98.349641312494001</v>
      </c>
    </row>
    <row r="28" spans="1:5" ht="12" customHeight="1">
      <c r="A28" s="181">
        <v>6239</v>
      </c>
      <c r="B28" s="179" t="s">
        <v>27</v>
      </c>
      <c r="C28" s="61">
        <v>108166</v>
      </c>
      <c r="D28" s="61">
        <v>106384.19</v>
      </c>
      <c r="E28" s="56">
        <f t="shared" si="0"/>
        <v>98.352707874932975</v>
      </c>
    </row>
    <row r="29" spans="1:5" ht="12" customHeight="1">
      <c r="A29" s="178">
        <v>6216</v>
      </c>
      <c r="B29" s="182" t="s">
        <v>43</v>
      </c>
      <c r="C29" s="61">
        <v>65443.97</v>
      </c>
      <c r="D29" s="61">
        <v>64848.65</v>
      </c>
      <c r="E29" s="56">
        <f t="shared" si="0"/>
        <v>99.090336359484297</v>
      </c>
    </row>
    <row r="30" spans="1:5" ht="12" customHeight="1">
      <c r="A30" s="178">
        <v>6233</v>
      </c>
      <c r="B30" s="180" t="s">
        <v>55</v>
      </c>
      <c r="C30" s="61">
        <v>67474.38</v>
      </c>
      <c r="D30" s="61">
        <v>67108.5</v>
      </c>
      <c r="E30" s="56">
        <f t="shared" si="0"/>
        <v>99.45774974145742</v>
      </c>
    </row>
    <row r="31" spans="1:5" ht="12" customHeight="1">
      <c r="A31" s="181">
        <v>6229</v>
      </c>
      <c r="B31" s="179" t="s">
        <v>50</v>
      </c>
      <c r="C31" s="61">
        <v>68402.03</v>
      </c>
      <c r="D31" s="61">
        <v>68214.42</v>
      </c>
      <c r="E31" s="56">
        <f t="shared" si="0"/>
        <v>99.725724514316312</v>
      </c>
    </row>
    <row r="32" spans="1:5" ht="12" customHeight="1">
      <c r="A32" s="181">
        <v>6251</v>
      </c>
      <c r="B32" s="182" t="s">
        <v>47</v>
      </c>
      <c r="C32" s="61">
        <v>71804.929999999993</v>
      </c>
      <c r="D32" s="61">
        <v>71684.44</v>
      </c>
      <c r="E32" s="56">
        <f t="shared" si="0"/>
        <v>99.832198151296865</v>
      </c>
    </row>
    <row r="33" spans="1:5" ht="12" customHeight="1">
      <c r="A33" s="178">
        <v>6258</v>
      </c>
      <c r="B33" s="182" t="s">
        <v>20</v>
      </c>
      <c r="C33" s="61">
        <v>107908.2</v>
      </c>
      <c r="D33" s="61">
        <v>107746.97</v>
      </c>
      <c r="E33" s="56">
        <f t="shared" si="0"/>
        <v>99.85058596102985</v>
      </c>
    </row>
    <row r="34" spans="1:5" ht="12" customHeight="1">
      <c r="A34" s="178">
        <v>6246</v>
      </c>
      <c r="B34" s="179" t="s">
        <v>18</v>
      </c>
      <c r="C34" s="61">
        <v>109219.75</v>
      </c>
      <c r="D34" s="61">
        <v>109079.52</v>
      </c>
      <c r="E34" s="56">
        <f t="shared" si="0"/>
        <v>99.871607470260642</v>
      </c>
    </row>
    <row r="35" spans="1:5" ht="12" customHeight="1">
      <c r="A35" s="178">
        <v>6223</v>
      </c>
      <c r="B35" s="179" t="s">
        <v>40</v>
      </c>
      <c r="C35" s="61">
        <v>68737.64</v>
      </c>
      <c r="D35" s="61">
        <v>68713.539999999994</v>
      </c>
      <c r="E35" s="56">
        <f t="shared" si="0"/>
        <v>99.964939151242305</v>
      </c>
    </row>
    <row r="36" spans="1:5" ht="12" customHeight="1">
      <c r="A36" s="178">
        <v>6215</v>
      </c>
      <c r="B36" s="179" t="s">
        <v>14</v>
      </c>
      <c r="C36" s="61">
        <v>96669.46</v>
      </c>
      <c r="D36" s="61">
        <v>96675.4</v>
      </c>
      <c r="E36" s="56">
        <f t="shared" si="0"/>
        <v>100.006144650027</v>
      </c>
    </row>
    <row r="37" spans="1:5">
      <c r="A37" s="178">
        <v>6204</v>
      </c>
      <c r="B37" s="179" t="s">
        <v>62</v>
      </c>
      <c r="C37" s="61">
        <v>89009.2</v>
      </c>
      <c r="D37" s="61">
        <v>89034.62</v>
      </c>
      <c r="E37" s="56">
        <f t="shared" si="0"/>
        <v>100.02855884560246</v>
      </c>
    </row>
    <row r="38" spans="1:5" ht="12" customHeight="1">
      <c r="A38" s="178">
        <v>6212</v>
      </c>
      <c r="B38" s="179" t="s">
        <v>63</v>
      </c>
      <c r="C38" s="61">
        <v>48550.34</v>
      </c>
      <c r="D38" s="61">
        <v>48629.01</v>
      </c>
      <c r="E38" s="56">
        <f t="shared" si="0"/>
        <v>100.16203800014584</v>
      </c>
    </row>
    <row r="39" spans="1:5" ht="12" customHeight="1">
      <c r="A39" s="178">
        <v>6252</v>
      </c>
      <c r="B39" s="179" t="s">
        <v>60</v>
      </c>
      <c r="C39" s="61">
        <v>62831.33</v>
      </c>
      <c r="D39" s="61">
        <v>63186.86</v>
      </c>
      <c r="E39" s="56">
        <f t="shared" si="0"/>
        <v>100.5658482798311</v>
      </c>
    </row>
    <row r="40" spans="1:5" ht="12" customHeight="1">
      <c r="A40" s="178">
        <v>6205</v>
      </c>
      <c r="B40" s="179" t="s">
        <v>58</v>
      </c>
      <c r="C40" s="61">
        <v>98865.43</v>
      </c>
      <c r="D40" s="61">
        <v>99665.86</v>
      </c>
      <c r="E40" s="56">
        <f t="shared" si="0"/>
        <v>100.80961565635229</v>
      </c>
    </row>
    <row r="41" spans="1:5" ht="12" customHeight="1">
      <c r="A41" s="178">
        <v>6203</v>
      </c>
      <c r="B41" s="179" t="s">
        <v>54</v>
      </c>
      <c r="C41" s="61">
        <v>323799.53000000003</v>
      </c>
      <c r="D41" s="61">
        <v>327118.86</v>
      </c>
      <c r="E41" s="56">
        <f t="shared" ref="E41:E67" si="1">D41/C41*100</f>
        <v>101.02511884436645</v>
      </c>
    </row>
    <row r="42" spans="1:5" ht="12" customHeight="1">
      <c r="A42" s="178">
        <v>6227</v>
      </c>
      <c r="B42" s="179" t="s">
        <v>12</v>
      </c>
      <c r="C42" s="61">
        <v>430671.56</v>
      </c>
      <c r="D42" s="61">
        <v>435288.08</v>
      </c>
      <c r="E42" s="56">
        <f t="shared" si="1"/>
        <v>101.07193518884785</v>
      </c>
    </row>
    <row r="43" spans="1:5" ht="12" customHeight="1">
      <c r="A43" s="178">
        <v>6232</v>
      </c>
      <c r="B43" s="179" t="s">
        <v>51</v>
      </c>
      <c r="C43" s="61">
        <v>227295.47</v>
      </c>
      <c r="D43" s="61">
        <v>229888.44</v>
      </c>
      <c r="E43" s="56">
        <f t="shared" si="1"/>
        <v>101.14079264316177</v>
      </c>
    </row>
    <row r="44" spans="1:5" ht="12" customHeight="1">
      <c r="A44" s="178">
        <v>6228</v>
      </c>
      <c r="B44" s="179" t="s">
        <v>69</v>
      </c>
      <c r="C44" s="61">
        <v>56720.57</v>
      </c>
      <c r="D44" s="61">
        <v>57398.48</v>
      </c>
      <c r="E44" s="56">
        <f t="shared" si="1"/>
        <v>101.19517487218484</v>
      </c>
    </row>
    <row r="45" spans="1:5" ht="12" customHeight="1">
      <c r="A45" s="178">
        <v>6225</v>
      </c>
      <c r="B45" s="179" t="s">
        <v>25</v>
      </c>
      <c r="C45" s="61">
        <v>61311.78</v>
      </c>
      <c r="D45" s="61">
        <v>62084.03</v>
      </c>
      <c r="E45" s="56">
        <f t="shared" si="1"/>
        <v>101.25954588172125</v>
      </c>
    </row>
    <row r="46" spans="1:5" ht="12" customHeight="1">
      <c r="A46" s="178">
        <v>6209</v>
      </c>
      <c r="B46" s="179" t="s">
        <v>15</v>
      </c>
      <c r="C46" s="61">
        <v>146760.38</v>
      </c>
      <c r="D46" s="61">
        <v>148660.85</v>
      </c>
      <c r="E46" s="56">
        <f t="shared" si="1"/>
        <v>101.29494758735294</v>
      </c>
    </row>
    <row r="47" spans="1:5">
      <c r="A47" s="178">
        <v>6255</v>
      </c>
      <c r="B47" s="179" t="s">
        <v>34</v>
      </c>
      <c r="C47" s="61">
        <v>139573.85</v>
      </c>
      <c r="D47" s="61">
        <v>141392.54999999999</v>
      </c>
      <c r="E47" s="56">
        <f t="shared" si="1"/>
        <v>101.30303778250725</v>
      </c>
    </row>
    <row r="48" spans="1:5">
      <c r="A48" s="178">
        <v>6210</v>
      </c>
      <c r="B48" s="179" t="s">
        <v>57</v>
      </c>
      <c r="C48" s="61">
        <v>52538.94</v>
      </c>
      <c r="D48" s="61">
        <v>53244.82</v>
      </c>
      <c r="E48" s="56">
        <f t="shared" si="1"/>
        <v>101.34353681288584</v>
      </c>
    </row>
    <row r="49" spans="1:5" s="89" customFormat="1">
      <c r="A49" s="178">
        <v>6249</v>
      </c>
      <c r="B49" s="179" t="s">
        <v>23</v>
      </c>
      <c r="C49" s="61">
        <v>129924.81</v>
      </c>
      <c r="D49" s="61">
        <v>132337.12</v>
      </c>
      <c r="E49" s="56">
        <f t="shared" si="1"/>
        <v>101.85669696188127</v>
      </c>
    </row>
    <row r="50" spans="1:5" ht="12" customHeight="1">
      <c r="A50" s="178">
        <v>6235</v>
      </c>
      <c r="B50" s="179" t="s">
        <v>67</v>
      </c>
      <c r="C50" s="61">
        <v>109948.55</v>
      </c>
      <c r="D50" s="61">
        <v>111997.67</v>
      </c>
      <c r="E50" s="56">
        <f t="shared" si="1"/>
        <v>101.86370807072944</v>
      </c>
    </row>
    <row r="51" spans="1:5" ht="12" customHeight="1" thickBot="1">
      <c r="A51" s="178">
        <v>6222</v>
      </c>
      <c r="B51" s="179" t="s">
        <v>31</v>
      </c>
      <c r="C51" s="61">
        <v>88067.11</v>
      </c>
      <c r="D51" s="61">
        <v>89841.06</v>
      </c>
      <c r="E51" s="56">
        <f t="shared" si="1"/>
        <v>102.01431612778026</v>
      </c>
    </row>
    <row r="52" spans="1:5" ht="15.75" customHeight="1" thickBot="1">
      <c r="A52" s="183"/>
      <c r="B52" s="184" t="s">
        <v>131</v>
      </c>
      <c r="C52" s="107">
        <f ca="1">SUM(C9:C67)</f>
        <v>7398946.4800000004</v>
      </c>
      <c r="D52" s="107">
        <f ca="1">SUM(D9:D67)</f>
        <v>7556016.6599999983</v>
      </c>
      <c r="E52" s="120">
        <f t="shared" ca="1" si="1"/>
        <v>102.12287222815534</v>
      </c>
    </row>
    <row r="53" spans="1:5" ht="12" customHeight="1">
      <c r="A53" s="178">
        <v>6217</v>
      </c>
      <c r="B53" s="179" t="s">
        <v>28</v>
      </c>
      <c r="C53" s="61">
        <v>216668.55</v>
      </c>
      <c r="D53" s="61">
        <v>221381.48</v>
      </c>
      <c r="E53" s="56">
        <f t="shared" si="1"/>
        <v>102.1751795542085</v>
      </c>
    </row>
    <row r="54" spans="1:5" ht="12" customHeight="1">
      <c r="A54" s="178">
        <v>6231</v>
      </c>
      <c r="B54" s="179" t="s">
        <v>26</v>
      </c>
      <c r="C54" s="61">
        <v>185213.05</v>
      </c>
      <c r="D54" s="61">
        <v>190104.46</v>
      </c>
      <c r="E54" s="56">
        <f t="shared" si="1"/>
        <v>102.6409640141448</v>
      </c>
    </row>
    <row r="55" spans="1:5" ht="12" customHeight="1">
      <c r="A55" s="178">
        <v>6245</v>
      </c>
      <c r="B55" s="179" t="s">
        <v>45</v>
      </c>
      <c r="C55" s="61">
        <v>79564.61</v>
      </c>
      <c r="D55" s="61">
        <v>81970.64</v>
      </c>
      <c r="E55" s="56">
        <f t="shared" si="1"/>
        <v>103.02399521596348</v>
      </c>
    </row>
    <row r="56" spans="1:5" ht="12" customHeight="1">
      <c r="A56" s="178">
        <v>6236</v>
      </c>
      <c r="B56" s="179" t="s">
        <v>53</v>
      </c>
      <c r="C56" s="61">
        <v>77229.210000000006</v>
      </c>
      <c r="D56" s="61">
        <v>79750.36</v>
      </c>
      <c r="E56" s="56">
        <f t="shared" si="1"/>
        <v>103.26450315884365</v>
      </c>
    </row>
    <row r="57" spans="1:5" ht="12" customHeight="1">
      <c r="A57" s="178">
        <v>6253</v>
      </c>
      <c r="B57" s="179" t="s">
        <v>37</v>
      </c>
      <c r="C57" s="61">
        <v>79072.240000000005</v>
      </c>
      <c r="D57" s="61">
        <v>81680.460000000006</v>
      </c>
      <c r="E57" s="56">
        <f t="shared" si="1"/>
        <v>103.2985280295588</v>
      </c>
    </row>
    <row r="58" spans="1:5" ht="12" customHeight="1">
      <c r="A58" s="178">
        <v>6214</v>
      </c>
      <c r="B58" s="179" t="s">
        <v>41</v>
      </c>
      <c r="C58" s="61">
        <v>127363.17</v>
      </c>
      <c r="D58" s="61">
        <v>131813.92000000001</v>
      </c>
      <c r="E58" s="56">
        <f t="shared" si="1"/>
        <v>103.4945345659974</v>
      </c>
    </row>
    <row r="59" spans="1:5" ht="12" customHeight="1">
      <c r="A59" s="178">
        <v>6250</v>
      </c>
      <c r="B59" s="179" t="s">
        <v>42</v>
      </c>
      <c r="C59" s="61">
        <v>115276.65</v>
      </c>
      <c r="D59" s="61">
        <v>120166.97</v>
      </c>
      <c r="E59" s="56">
        <f t="shared" si="1"/>
        <v>104.24224680366754</v>
      </c>
    </row>
    <row r="60" spans="1:5" ht="12" customHeight="1">
      <c r="A60" s="178">
        <v>6211</v>
      </c>
      <c r="B60" s="179" t="s">
        <v>24</v>
      </c>
      <c r="C60" s="61">
        <v>53885.03</v>
      </c>
      <c r="D60" s="61">
        <v>56366.19</v>
      </c>
      <c r="E60" s="56">
        <f t="shared" si="1"/>
        <v>104.60454415632692</v>
      </c>
    </row>
    <row r="61" spans="1:5" ht="12" customHeight="1">
      <c r="A61" s="178">
        <v>6213</v>
      </c>
      <c r="B61" s="179" t="s">
        <v>46</v>
      </c>
      <c r="C61" s="61">
        <v>78265.75</v>
      </c>
      <c r="D61" s="61">
        <v>85102.57</v>
      </c>
      <c r="E61" s="56">
        <f t="shared" si="1"/>
        <v>108.73539191792068</v>
      </c>
    </row>
    <row r="62" spans="1:5" ht="12" customHeight="1">
      <c r="A62" s="178">
        <v>6237</v>
      </c>
      <c r="B62" s="179" t="s">
        <v>19</v>
      </c>
      <c r="C62" s="61">
        <v>234986.39</v>
      </c>
      <c r="D62" s="61">
        <v>256140.37</v>
      </c>
      <c r="E62" s="56">
        <f t="shared" si="1"/>
        <v>109.00221497934413</v>
      </c>
    </row>
    <row r="63" spans="1:5" ht="12" customHeight="1">
      <c r="A63" s="178">
        <v>6248</v>
      </c>
      <c r="B63" s="179" t="s">
        <v>32</v>
      </c>
      <c r="C63" s="61">
        <v>68180.55</v>
      </c>
      <c r="D63" s="61">
        <v>74432.100000000006</v>
      </c>
      <c r="E63" s="56">
        <f t="shared" si="1"/>
        <v>109.16911054545615</v>
      </c>
    </row>
    <row r="64" spans="1:5" ht="12" customHeight="1">
      <c r="A64" s="178">
        <v>6224</v>
      </c>
      <c r="B64" s="179" t="s">
        <v>21</v>
      </c>
      <c r="C64" s="61">
        <v>1189179.24</v>
      </c>
      <c r="D64" s="61">
        <v>1302038.51</v>
      </c>
      <c r="E64" s="56">
        <f t="shared" si="1"/>
        <v>109.49051801476118</v>
      </c>
    </row>
    <row r="65" spans="1:5" ht="12" customHeight="1">
      <c r="A65" s="178">
        <v>6218</v>
      </c>
      <c r="B65" s="179" t="s">
        <v>13</v>
      </c>
      <c r="C65" s="61">
        <v>239938.45</v>
      </c>
      <c r="D65" s="61">
        <v>263868.09999999998</v>
      </c>
      <c r="E65" s="56">
        <f t="shared" si="1"/>
        <v>109.97324522184751</v>
      </c>
    </row>
    <row r="66" spans="1:5">
      <c r="A66" s="178">
        <v>6240</v>
      </c>
      <c r="B66" s="179" t="s">
        <v>33</v>
      </c>
      <c r="C66" s="61">
        <v>84958.68</v>
      </c>
      <c r="D66" s="61">
        <v>96301.32</v>
      </c>
      <c r="E66" s="56">
        <f t="shared" si="1"/>
        <v>113.35077239900622</v>
      </c>
    </row>
    <row r="67" spans="1:5">
      <c r="A67" s="178">
        <v>6221</v>
      </c>
      <c r="B67" s="179" t="s">
        <v>22</v>
      </c>
      <c r="C67" s="61">
        <v>66912.509999999995</v>
      </c>
      <c r="D67" s="61">
        <v>78107.12</v>
      </c>
      <c r="E67" s="56">
        <f t="shared" si="1"/>
        <v>116.73021980493633</v>
      </c>
    </row>
  </sheetData>
  <sortState xmlns:xlrd2="http://schemas.microsoft.com/office/spreadsheetml/2017/richdata2" ref="A9:E67">
    <sortCondition ref="E9:E67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14</oddHeader>
    <oddFooter>&amp;C&amp;8Ministrstvo za javno upravo / Služba za upravne enote</oddFooter>
  </headerFooter>
  <ignoredErrors>
    <ignoredError sqref="C52:D52" unlockedFormula="1"/>
    <ignoredError sqref="C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2"/>
  </sheetPr>
  <dimension ref="A1:F67"/>
  <sheetViews>
    <sheetView workbookViewId="0">
      <pane xSplit="2" ySplit="8" topLeftCell="C12" activePane="bottomRight" state="frozen"/>
      <selection activeCell="G3" sqref="G3"/>
      <selection pane="topRight" activeCell="G3" sqref="G3"/>
      <selection pane="bottomLeft" activeCell="G3" sqref="G3"/>
      <selection pane="bottomRight" activeCell="C5" sqref="C5:C7"/>
    </sheetView>
  </sheetViews>
  <sheetFormatPr defaultColWidth="8.85546875" defaultRowHeight="12.75"/>
  <cols>
    <col min="1" max="1" width="8.42578125" customWidth="1"/>
    <col min="2" max="2" width="19.42578125" customWidth="1"/>
    <col min="3" max="3" width="15.140625" customWidth="1"/>
    <col min="4" max="4" width="12.42578125" bestFit="1" customWidth="1"/>
    <col min="5" max="5" width="15" style="48" customWidth="1"/>
    <col min="6" max="6" width="13.42578125" customWidth="1"/>
  </cols>
  <sheetData>
    <row r="1" spans="1:6">
      <c r="A1" s="47" t="s">
        <v>143</v>
      </c>
    </row>
    <row r="2" spans="1:6" s="2" customFormat="1" ht="15">
      <c r="A2" s="2" t="s">
        <v>177</v>
      </c>
      <c r="E2" s="63"/>
    </row>
    <row r="3" spans="1:6" s="4" customFormat="1" ht="14.25" customHeight="1">
      <c r="A3" s="273" t="s">
        <v>155</v>
      </c>
      <c r="B3" s="274"/>
      <c r="C3" s="274"/>
      <c r="D3" s="274"/>
      <c r="E3" s="274"/>
      <c r="F3" s="274"/>
    </row>
    <row r="4" spans="1:6" ht="3" customHeight="1" thickBot="1"/>
    <row r="5" spans="1:6" s="10" customFormat="1" ht="12" customHeight="1">
      <c r="A5" s="6" t="s">
        <v>94</v>
      </c>
      <c r="B5" s="7" t="s">
        <v>2</v>
      </c>
      <c r="C5" s="271" t="s">
        <v>179</v>
      </c>
      <c r="D5" s="271" t="s">
        <v>180</v>
      </c>
      <c r="E5" s="269" t="s">
        <v>181</v>
      </c>
      <c r="F5" s="275" t="s">
        <v>152</v>
      </c>
    </row>
    <row r="6" spans="1:6" s="10" customFormat="1" ht="12" customHeight="1">
      <c r="A6" s="11"/>
      <c r="B6" s="99"/>
      <c r="C6" s="272"/>
      <c r="D6" s="272"/>
      <c r="E6" s="270"/>
      <c r="F6" s="276"/>
    </row>
    <row r="7" spans="1:6" s="10" customFormat="1" ht="12" customHeight="1">
      <c r="A7" s="11"/>
      <c r="B7" s="12"/>
      <c r="C7" s="272"/>
      <c r="D7" s="272"/>
      <c r="E7" s="270"/>
      <c r="F7" s="276"/>
    </row>
    <row r="8" spans="1:6" s="10" customFormat="1" thickBot="1">
      <c r="A8" s="15"/>
      <c r="B8" s="16"/>
      <c r="C8" s="18">
        <v>1</v>
      </c>
      <c r="D8" s="18">
        <v>2</v>
      </c>
      <c r="E8" s="64" t="s">
        <v>11</v>
      </c>
      <c r="F8" s="18">
        <v>4</v>
      </c>
    </row>
    <row r="9" spans="1:6" ht="12" customHeight="1">
      <c r="A9" s="216">
        <v>6257</v>
      </c>
      <c r="B9" s="217" t="s">
        <v>17</v>
      </c>
      <c r="C9" s="150">
        <f>'IV-zap-vse UE'!C65</f>
        <v>27</v>
      </c>
      <c r="D9" s="122">
        <f>'I-17,18'!D65</f>
        <v>54368.38</v>
      </c>
      <c r="E9" s="151">
        <f>'IV-zap-vse UE'!E65</f>
        <v>2013.6437037037035</v>
      </c>
      <c r="F9" s="144">
        <f>'IV-zap-vse UE'!F65</f>
        <v>58.762236327131994</v>
      </c>
    </row>
    <row r="10" spans="1:6" ht="12" customHeight="1">
      <c r="A10" s="150">
        <v>6222</v>
      </c>
      <c r="B10" s="177" t="s">
        <v>31</v>
      </c>
      <c r="C10" s="150">
        <f>'IV-zap-vse UE'!C30</f>
        <v>39</v>
      </c>
      <c r="D10" s="122">
        <f>'I-17,18'!D30</f>
        <v>89841.06</v>
      </c>
      <c r="E10" s="151">
        <f>'IV-zap-vse UE'!E30</f>
        <v>2303.6169230769228</v>
      </c>
      <c r="F10" s="144">
        <f>'IV-zap-vse UE'!F30</f>
        <v>67.224247165498099</v>
      </c>
    </row>
    <row r="11" spans="1:6" ht="12" customHeight="1">
      <c r="A11" s="150">
        <v>6242</v>
      </c>
      <c r="B11" s="177" t="s">
        <v>64</v>
      </c>
      <c r="C11" s="150">
        <f>'IV-zap-vse UE'!C50</f>
        <v>20.5</v>
      </c>
      <c r="D11" s="122">
        <f>'I-17,18'!D50</f>
        <v>47825.11</v>
      </c>
      <c r="E11" s="151">
        <f>'IV-zap-vse UE'!E50</f>
        <v>2332.9321951219513</v>
      </c>
      <c r="F11" s="144">
        <f>'IV-zap-vse UE'!F50</f>
        <v>68.079726682920011</v>
      </c>
    </row>
    <row r="12" spans="1:6" ht="12" customHeight="1">
      <c r="A12" s="150">
        <v>6212</v>
      </c>
      <c r="B12" s="177" t="s">
        <v>63</v>
      </c>
      <c r="C12" s="150">
        <f>'IV-zap-vse UE'!C20</f>
        <v>20.5</v>
      </c>
      <c r="D12" s="122">
        <f>'I-17,18'!D20</f>
        <v>48629.01</v>
      </c>
      <c r="E12" s="151">
        <f>'IV-zap-vse UE'!E20</f>
        <v>2372.146829268293</v>
      </c>
      <c r="F12" s="144">
        <f>'IV-zap-vse UE'!F20</f>
        <v>69.224089806818725</v>
      </c>
    </row>
    <row r="13" spans="1:6" ht="12" customHeight="1">
      <c r="A13" s="150">
        <v>6251</v>
      </c>
      <c r="B13" s="177" t="s">
        <v>47</v>
      </c>
      <c r="C13" s="150">
        <f>'IV-zap-vse UE'!C59</f>
        <v>29</v>
      </c>
      <c r="D13" s="122">
        <f>'I-17,18'!D59</f>
        <v>71684.44</v>
      </c>
      <c r="E13" s="151">
        <f>'IV-zap-vse UE'!E59</f>
        <v>2471.8772413793104</v>
      </c>
      <c r="F13" s="144">
        <f>'IV-zap-vse UE'!F59</f>
        <v>72.134426940786796</v>
      </c>
    </row>
    <row r="14" spans="1:6" ht="12" customHeight="1">
      <c r="A14" s="150">
        <v>6236</v>
      </c>
      <c r="B14" s="177" t="s">
        <v>53</v>
      </c>
      <c r="C14" s="150">
        <f>'IV-zap-vse UE'!C44</f>
        <v>31</v>
      </c>
      <c r="D14" s="122">
        <f>'I-17,18'!D44</f>
        <v>79750.36</v>
      </c>
      <c r="E14" s="151">
        <f>'IV-zap-vse UE'!E44</f>
        <v>2572.592258064516</v>
      </c>
      <c r="F14" s="144">
        <f>'IV-zap-vse UE'!F44</f>
        <v>75.073496847375353</v>
      </c>
    </row>
    <row r="15" spans="1:6" ht="12" customHeight="1">
      <c r="A15" s="150">
        <v>6243</v>
      </c>
      <c r="B15" s="177" t="s">
        <v>44</v>
      </c>
      <c r="C15" s="150">
        <f>'IV-zap-vse UE'!C51</f>
        <v>25</v>
      </c>
      <c r="D15" s="122">
        <f>'I-17,18'!D51</f>
        <v>64357.09</v>
      </c>
      <c r="E15" s="151">
        <f>'IV-zap-vse UE'!E51</f>
        <v>2574.2835999999998</v>
      </c>
      <c r="F15" s="144">
        <f>'IV-zap-vse UE'!F51</f>
        <v>75.122853659774734</v>
      </c>
    </row>
    <row r="16" spans="1:6" ht="12" customHeight="1">
      <c r="A16" s="150">
        <v>6225</v>
      </c>
      <c r="B16" s="177" t="s">
        <v>25</v>
      </c>
      <c r="C16" s="150">
        <f>'IV-zap-vse UE'!C33</f>
        <v>24</v>
      </c>
      <c r="D16" s="122">
        <f>'I-17,18'!D33</f>
        <v>62084.03</v>
      </c>
      <c r="E16" s="151">
        <f>'IV-zap-vse UE'!E33</f>
        <v>2586.8345833333333</v>
      </c>
      <c r="F16" s="144">
        <f>'IV-zap-vse UE'!F33</f>
        <v>75.489116989982904</v>
      </c>
    </row>
    <row r="17" spans="1:6" ht="12" customHeight="1">
      <c r="A17" s="150">
        <v>6256</v>
      </c>
      <c r="B17" s="177" t="s">
        <v>29</v>
      </c>
      <c r="C17" s="150">
        <f>'IV-zap-vse UE'!C64</f>
        <v>25</v>
      </c>
      <c r="D17" s="122">
        <f>'I-17,18'!D64</f>
        <v>64985.87</v>
      </c>
      <c r="E17" s="151">
        <f>'IV-zap-vse UE'!E64</f>
        <v>2599.4348</v>
      </c>
      <c r="F17" s="144">
        <f>'IV-zap-vse UE'!F64</f>
        <v>75.856817049421366</v>
      </c>
    </row>
    <row r="18" spans="1:6" ht="12" customHeight="1">
      <c r="A18" s="150">
        <v>6254</v>
      </c>
      <c r="B18" s="177" t="s">
        <v>65</v>
      </c>
      <c r="C18" s="150">
        <f>'IV-zap-vse UE'!C62</f>
        <v>20</v>
      </c>
      <c r="D18" s="122">
        <f>'I-17,18'!D62</f>
        <v>52358.44</v>
      </c>
      <c r="E18" s="151">
        <f>'IV-zap-vse UE'!E62</f>
        <v>2617.922</v>
      </c>
      <c r="F18" s="144">
        <f>'IV-zap-vse UE'!F62</f>
        <v>76.396311307233134</v>
      </c>
    </row>
    <row r="19" spans="1:6" ht="12" customHeight="1">
      <c r="A19" s="150">
        <v>6234</v>
      </c>
      <c r="B19" s="177" t="s">
        <v>30</v>
      </c>
      <c r="C19" s="150">
        <f>'IV-zap-vse UE'!C42</f>
        <v>26.5</v>
      </c>
      <c r="D19" s="122">
        <f>'I-17,18'!D42</f>
        <v>70921.36</v>
      </c>
      <c r="E19" s="151">
        <f>'IV-zap-vse UE'!E42</f>
        <v>2676.2777358490566</v>
      </c>
      <c r="F19" s="144">
        <f>'IV-zap-vse UE'!F42</f>
        <v>78.099250876283392</v>
      </c>
    </row>
    <row r="20" spans="1:6" ht="12" customHeight="1">
      <c r="A20" s="150">
        <v>6258</v>
      </c>
      <c r="B20" s="177" t="s">
        <v>20</v>
      </c>
      <c r="C20" s="150">
        <f>'IV-zap-vse UE'!C66</f>
        <v>40</v>
      </c>
      <c r="D20" s="122">
        <f>'I-17,18'!D66</f>
        <v>107746.97</v>
      </c>
      <c r="E20" s="151">
        <f>'IV-zap-vse UE'!E66</f>
        <v>2693.67425</v>
      </c>
      <c r="F20" s="144">
        <f>'IV-zap-vse UE'!F66</f>
        <v>78.606916693193199</v>
      </c>
    </row>
    <row r="21" spans="1:6" ht="12" customHeight="1">
      <c r="A21" s="150">
        <v>6230</v>
      </c>
      <c r="B21" s="177" t="s">
        <v>36</v>
      </c>
      <c r="C21" s="150">
        <f>'IV-zap-vse UE'!C38</f>
        <v>66</v>
      </c>
      <c r="D21" s="122">
        <f>'I-17,18'!D38</f>
        <v>181555.06</v>
      </c>
      <c r="E21" s="151">
        <f>'IV-zap-vse UE'!E38</f>
        <v>2750.8342424242423</v>
      </c>
      <c r="F21" s="144">
        <f>'IV-zap-vse UE'!F38</f>
        <v>80.274962026691114</v>
      </c>
    </row>
    <row r="22" spans="1:6" ht="12" customHeight="1">
      <c r="A22" s="150">
        <v>6231</v>
      </c>
      <c r="B22" s="177" t="s">
        <v>26</v>
      </c>
      <c r="C22" s="150">
        <f>'IV-zap-vse UE'!C39</f>
        <v>69</v>
      </c>
      <c r="D22" s="122">
        <f>'I-17,18'!D39</f>
        <v>190104.46</v>
      </c>
      <c r="E22" s="151">
        <f>'IV-zap-vse UE'!E39</f>
        <v>2755.1371014492752</v>
      </c>
      <c r="F22" s="144">
        <f>'IV-zap-vse UE'!F39</f>
        <v>80.40052824202813</v>
      </c>
    </row>
    <row r="23" spans="1:6" ht="12" customHeight="1">
      <c r="A23" s="150">
        <v>6216</v>
      </c>
      <c r="B23" s="177" t="s">
        <v>43</v>
      </c>
      <c r="C23" s="150">
        <f>'IV-zap-vse UE'!C24</f>
        <v>23.5</v>
      </c>
      <c r="D23" s="122">
        <f>'I-17,18'!D24</f>
        <v>64848.65</v>
      </c>
      <c r="E23" s="151">
        <f>'IV-zap-vse UE'!E24</f>
        <v>2759.5170212765956</v>
      </c>
      <c r="F23" s="144">
        <f>'IV-zap-vse UE'!F24</f>
        <v>80.528343248979709</v>
      </c>
    </row>
    <row r="24" spans="1:6" ht="12" customHeight="1">
      <c r="A24" s="150">
        <v>6223</v>
      </c>
      <c r="B24" s="177" t="s">
        <v>40</v>
      </c>
      <c r="C24" s="150">
        <f>'IV-zap-vse UE'!C31</f>
        <v>24</v>
      </c>
      <c r="D24" s="122">
        <f>'I-17,18'!D31</f>
        <v>68713.539999999994</v>
      </c>
      <c r="E24" s="151">
        <f>'IV-zap-vse UE'!E31</f>
        <v>2863.0641666666666</v>
      </c>
      <c r="F24" s="144">
        <f>'IV-zap-vse UE'!F31</f>
        <v>83.550060456060436</v>
      </c>
    </row>
    <row r="25" spans="1:6" ht="12" customHeight="1">
      <c r="A25" s="150">
        <v>6252</v>
      </c>
      <c r="B25" s="177" t="s">
        <v>60</v>
      </c>
      <c r="C25" s="150">
        <f>'IV-zap-vse UE'!C60</f>
        <v>22</v>
      </c>
      <c r="D25" s="122">
        <f>'I-17,18'!D60</f>
        <v>63186.86</v>
      </c>
      <c r="E25" s="151">
        <f>'IV-zap-vse UE'!E60</f>
        <v>2872.13</v>
      </c>
      <c r="F25" s="144">
        <f>'IV-zap-vse UE'!F60</f>
        <v>83.814619990528172</v>
      </c>
    </row>
    <row r="26" spans="1:6" ht="12" customHeight="1">
      <c r="A26" s="150">
        <v>6233</v>
      </c>
      <c r="B26" s="177" t="s">
        <v>55</v>
      </c>
      <c r="C26" s="150">
        <f>'IV-zap-vse UE'!C41</f>
        <v>23</v>
      </c>
      <c r="D26" s="122">
        <f>'I-17,18'!D41</f>
        <v>67108.5</v>
      </c>
      <c r="E26" s="151">
        <f>'IV-zap-vse UE'!E41</f>
        <v>2917.7608695652175</v>
      </c>
      <c r="F26" s="144">
        <f>'IV-zap-vse UE'!F41</f>
        <v>85.146221969702523</v>
      </c>
    </row>
    <row r="27" spans="1:6" ht="12" customHeight="1">
      <c r="A27" s="150">
        <v>6208</v>
      </c>
      <c r="B27" s="177" t="s">
        <v>39</v>
      </c>
      <c r="C27" s="150">
        <f>'IV-zap-vse UE'!C16</f>
        <v>28</v>
      </c>
      <c r="D27" s="122">
        <f>'I-17,18'!D16</f>
        <v>82130.33</v>
      </c>
      <c r="E27" s="151">
        <f>'IV-zap-vse UE'!E16</f>
        <v>2933.2260714285717</v>
      </c>
      <c r="F27" s="144">
        <f>'IV-zap-vse UE'!F16</f>
        <v>85.597528149176938</v>
      </c>
    </row>
    <row r="28" spans="1:6" ht="11.25" customHeight="1">
      <c r="A28" s="150">
        <v>6213</v>
      </c>
      <c r="B28" s="177" t="s">
        <v>46</v>
      </c>
      <c r="C28" s="150">
        <f>'IV-zap-vse UE'!C21</f>
        <v>29</v>
      </c>
      <c r="D28" s="122">
        <f>'I-17,18'!D21</f>
        <v>85102.57</v>
      </c>
      <c r="E28" s="151">
        <f>'IV-zap-vse UE'!E21</f>
        <v>2934.571379310345</v>
      </c>
      <c r="F28" s="144">
        <f>'IV-zap-vse UE'!F21</f>
        <v>85.636786981082565</v>
      </c>
    </row>
    <row r="29" spans="1:6" ht="12" customHeight="1">
      <c r="A29" s="150">
        <v>6241</v>
      </c>
      <c r="B29" s="177" t="s">
        <v>49</v>
      </c>
      <c r="C29" s="150">
        <f>'IV-zap-vse UE'!C49</f>
        <v>19</v>
      </c>
      <c r="D29" s="122">
        <f>'I-17,18'!D49</f>
        <v>56621.3</v>
      </c>
      <c r="E29" s="151">
        <f>'IV-zap-vse UE'!E49</f>
        <v>2980.0684210526319</v>
      </c>
      <c r="F29" s="144">
        <f>'IV-zap-vse UE'!F49</f>
        <v>86.964483591028142</v>
      </c>
    </row>
    <row r="30" spans="1:6" ht="12" customHeight="1">
      <c r="A30" s="150">
        <v>6250</v>
      </c>
      <c r="B30" s="177" t="s">
        <v>42</v>
      </c>
      <c r="C30" s="150">
        <f>'IV-zap-vse UE'!C58</f>
        <v>40</v>
      </c>
      <c r="D30" s="122">
        <f>'I-17,18'!D58</f>
        <v>120166.97</v>
      </c>
      <c r="E30" s="151">
        <f>'IV-zap-vse UE'!E58</f>
        <v>3004.17425</v>
      </c>
      <c r="F30" s="144">
        <f>'IV-zap-vse UE'!F58</f>
        <v>87.667940918092128</v>
      </c>
    </row>
    <row r="31" spans="1:6" ht="12" customHeight="1">
      <c r="A31" s="150">
        <v>6201</v>
      </c>
      <c r="B31" s="177" t="s">
        <v>35</v>
      </c>
      <c r="C31" s="150">
        <f>'IV-zap-vse UE'!C9</f>
        <v>29</v>
      </c>
      <c r="D31" s="122">
        <f>'I-17,18'!D9</f>
        <v>87632.15</v>
      </c>
      <c r="E31" s="151">
        <f>'IV-zap-vse UE'!E9</f>
        <v>3021.7982758620687</v>
      </c>
      <c r="F31" s="144">
        <f>'IV-zap-vse UE'!F9</f>
        <v>88.182245991446251</v>
      </c>
    </row>
    <row r="32" spans="1:6" ht="12" customHeight="1">
      <c r="A32" s="150">
        <v>6244</v>
      </c>
      <c r="B32" s="177" t="s">
        <v>59</v>
      </c>
      <c r="C32" s="150">
        <f>'IV-zap-vse UE'!C52</f>
        <v>33</v>
      </c>
      <c r="D32" s="122">
        <f>'I-17,18'!D52</f>
        <v>100675.81</v>
      </c>
      <c r="E32" s="151">
        <f>'IV-zap-vse UE'!E52</f>
        <v>3050.7821212121212</v>
      </c>
      <c r="F32" s="144">
        <f>'IV-zap-vse UE'!F52</f>
        <v>89.028053800939148</v>
      </c>
    </row>
    <row r="33" spans="1:6" ht="12" customHeight="1">
      <c r="A33" s="150">
        <v>6246</v>
      </c>
      <c r="B33" s="177" t="s">
        <v>18</v>
      </c>
      <c r="C33" s="150">
        <f>'IV-zap-vse UE'!C54</f>
        <v>35.5</v>
      </c>
      <c r="D33" s="122">
        <f>'I-17,18'!D54</f>
        <v>109079.52</v>
      </c>
      <c r="E33" s="151">
        <f>'IV-zap-vse UE'!E54</f>
        <v>3072.6625352112678</v>
      </c>
      <c r="F33" s="144">
        <f>'IV-zap-vse UE'!F54</f>
        <v>89.666568974198697</v>
      </c>
    </row>
    <row r="34" spans="1:6" ht="12" customHeight="1">
      <c r="A34" s="150">
        <v>6239</v>
      </c>
      <c r="B34" s="177" t="s">
        <v>27</v>
      </c>
      <c r="C34" s="150">
        <f>'IV-zap-vse UE'!C47</f>
        <v>34.5</v>
      </c>
      <c r="D34" s="122">
        <f>'I-17,18'!D47</f>
        <v>106384.19</v>
      </c>
      <c r="E34" s="151">
        <f>'IV-zap-vse UE'!E47</f>
        <v>3083.5997101449275</v>
      </c>
      <c r="F34" s="144">
        <f>'IV-zap-vse UE'!F47</f>
        <v>89.985738078951826</v>
      </c>
    </row>
    <row r="35" spans="1:6" ht="12" customHeight="1">
      <c r="A35" s="150">
        <v>6207</v>
      </c>
      <c r="B35" s="177" t="s">
        <v>68</v>
      </c>
      <c r="C35" s="150">
        <f>'IV-zap-vse UE'!C15</f>
        <v>16</v>
      </c>
      <c r="D35" s="122">
        <f>'I-17,18'!D15</f>
        <v>49609.57</v>
      </c>
      <c r="E35" s="151">
        <f>'IV-zap-vse UE'!E15</f>
        <v>3100.598125</v>
      </c>
      <c r="F35" s="144">
        <f>'IV-zap-vse UE'!F15</f>
        <v>90.481786545253584</v>
      </c>
    </row>
    <row r="36" spans="1:6" ht="12" customHeight="1">
      <c r="A36" s="150">
        <v>6240</v>
      </c>
      <c r="B36" s="177" t="s">
        <v>33</v>
      </c>
      <c r="C36" s="150">
        <f>'IV-zap-vse UE'!C48</f>
        <v>31</v>
      </c>
      <c r="D36" s="122">
        <f>'I-17,18'!D48</f>
        <v>96301.32</v>
      </c>
      <c r="E36" s="151">
        <f>'IV-zap-vse UE'!E48</f>
        <v>3106.4941935483871</v>
      </c>
      <c r="F36" s="144">
        <f>'IV-zap-vse UE'!F48</f>
        <v>90.653845868759547</v>
      </c>
    </row>
    <row r="37" spans="1:6" ht="12" customHeight="1">
      <c r="A37" s="150">
        <v>6219</v>
      </c>
      <c r="B37" s="177" t="s">
        <v>52</v>
      </c>
      <c r="C37" s="150">
        <f>'IV-zap-vse UE'!C27</f>
        <v>35</v>
      </c>
      <c r="D37" s="122">
        <f>'I-17,18'!D27</f>
        <v>108827.47</v>
      </c>
      <c r="E37" s="151">
        <f>'IV-zap-vse UE'!E27</f>
        <v>3109.3562857142856</v>
      </c>
      <c r="F37" s="144">
        <f>'IV-zap-vse UE'!F27</f>
        <v>90.737367564247776</v>
      </c>
    </row>
    <row r="38" spans="1:6" ht="12" customHeight="1">
      <c r="A38" s="150">
        <v>6211</v>
      </c>
      <c r="B38" s="177" t="s">
        <v>24</v>
      </c>
      <c r="C38" s="150">
        <f>'IV-zap-vse UE'!C19</f>
        <v>18</v>
      </c>
      <c r="D38" s="122">
        <f>'I-17,18'!D19</f>
        <v>56366.19</v>
      </c>
      <c r="E38" s="151">
        <f>'IV-zap-vse UE'!E19</f>
        <v>3131.4549999999999</v>
      </c>
      <c r="F38" s="144">
        <f>'IV-zap-vse UE'!F19</f>
        <v>91.382253185767837</v>
      </c>
    </row>
    <row r="39" spans="1:6" ht="12" customHeight="1">
      <c r="A39" s="150">
        <v>6210</v>
      </c>
      <c r="B39" s="177" t="s">
        <v>57</v>
      </c>
      <c r="C39" s="150">
        <f>'IV-zap-vse UE'!C18</f>
        <v>17</v>
      </c>
      <c r="D39" s="122">
        <f>'I-17,18'!D18</f>
        <v>53244.82</v>
      </c>
      <c r="E39" s="151">
        <f>'IV-zap-vse UE'!E18</f>
        <v>3132.0482352941176</v>
      </c>
      <c r="F39" s="144">
        <f>'IV-zap-vse UE'!F18</f>
        <v>91.39956500338802</v>
      </c>
    </row>
    <row r="40" spans="1:6" ht="12" customHeight="1">
      <c r="A40" s="150">
        <v>6220</v>
      </c>
      <c r="B40" s="177" t="s">
        <v>66</v>
      </c>
      <c r="C40" s="150">
        <f>'IV-zap-vse UE'!C28</f>
        <v>23.5</v>
      </c>
      <c r="D40" s="122">
        <f>'I-17,18'!D28</f>
        <v>73663.41</v>
      </c>
      <c r="E40" s="151">
        <f>'IV-zap-vse UE'!E28</f>
        <v>3134.6131914893617</v>
      </c>
      <c r="F40" s="144">
        <f>'IV-zap-vse UE'!F28</f>
        <v>91.474415664324937</v>
      </c>
    </row>
    <row r="41" spans="1:6" ht="12" customHeight="1">
      <c r="A41" s="150">
        <v>6238</v>
      </c>
      <c r="B41" s="177" t="s">
        <v>48</v>
      </c>
      <c r="C41" s="150">
        <f>'IV-zap-vse UE'!C46</f>
        <v>19.5</v>
      </c>
      <c r="D41" s="122">
        <f>'I-17,18'!D46</f>
        <v>61178.400000000001</v>
      </c>
      <c r="E41" s="151">
        <f>'IV-zap-vse UE'!E46</f>
        <v>3137.353846153846</v>
      </c>
      <c r="F41" s="144">
        <f>'IV-zap-vse UE'!F46</f>
        <v>91.554393565474612</v>
      </c>
    </row>
    <row r="42" spans="1:6" ht="12" customHeight="1">
      <c r="A42" s="150">
        <v>6255</v>
      </c>
      <c r="B42" s="177" t="s">
        <v>34</v>
      </c>
      <c r="C42" s="150">
        <f>'IV-zap-vse UE'!C63</f>
        <v>45</v>
      </c>
      <c r="D42" s="122">
        <f>'I-17,18'!D63</f>
        <v>141392.54999999999</v>
      </c>
      <c r="E42" s="151">
        <f>'IV-zap-vse UE'!E63</f>
        <v>3142.0566666666664</v>
      </c>
      <c r="F42" s="144">
        <f>'IV-zap-vse UE'!F63</f>
        <v>91.69163147398352</v>
      </c>
    </row>
    <row r="43" spans="1:6" ht="12" customHeight="1">
      <c r="A43" s="150">
        <v>6245</v>
      </c>
      <c r="B43" s="177" t="s">
        <v>45</v>
      </c>
      <c r="C43" s="150">
        <f>'IV-zap-vse UE'!C53</f>
        <v>25.5</v>
      </c>
      <c r="D43" s="122">
        <f>'I-17,18'!D53</f>
        <v>81970.64</v>
      </c>
      <c r="E43" s="151">
        <f>'IV-zap-vse UE'!E53</f>
        <v>3214.5349019607843</v>
      </c>
      <c r="F43" s="144">
        <f>'IV-zap-vse UE'!F53</f>
        <v>93.80669442334883</v>
      </c>
    </row>
    <row r="44" spans="1:6" ht="12" customHeight="1">
      <c r="A44" s="152">
        <v>6232</v>
      </c>
      <c r="B44" s="203" t="s">
        <v>51</v>
      </c>
      <c r="C44" s="150">
        <f>'IV-zap-vse UE'!C40</f>
        <v>70.5</v>
      </c>
      <c r="D44" s="122">
        <f>'I-17,18'!D40</f>
        <v>229888.44</v>
      </c>
      <c r="E44" s="151">
        <f>'IV-zap-vse UE'!E40</f>
        <v>3260.8289361702127</v>
      </c>
      <c r="F44" s="144">
        <f>'IV-zap-vse UE'!F40</f>
        <v>95.157648901416238</v>
      </c>
    </row>
    <row r="45" spans="1:6" ht="12" customHeight="1">
      <c r="A45" s="152">
        <v>6228</v>
      </c>
      <c r="B45" s="203" t="s">
        <v>69</v>
      </c>
      <c r="C45" s="150">
        <f>'IV-zap-vse UE'!C36</f>
        <v>17.5</v>
      </c>
      <c r="D45" s="122">
        <f>'I-17,18'!D36</f>
        <v>57398.48</v>
      </c>
      <c r="E45" s="151">
        <f>'IV-zap-vse UE'!E36</f>
        <v>3279.9131428571432</v>
      </c>
      <c r="F45" s="144">
        <f>'IV-zap-vse UE'!F36</f>
        <v>95.71456503379386</v>
      </c>
    </row>
    <row r="46" spans="1:6" ht="12" customHeight="1">
      <c r="A46" s="150">
        <v>6205</v>
      </c>
      <c r="B46" s="177" t="s">
        <v>58</v>
      </c>
      <c r="C46" s="150">
        <f>'IV-zap-vse UE'!C13</f>
        <v>30</v>
      </c>
      <c r="D46" s="122">
        <f>'I-17,18'!D13</f>
        <v>99665.86</v>
      </c>
      <c r="E46" s="151">
        <f>'IV-zap-vse UE'!E13</f>
        <v>3322.1953333333336</v>
      </c>
      <c r="F46" s="144">
        <f>'IV-zap-vse UE'!F13</f>
        <v>96.948445717164418</v>
      </c>
    </row>
    <row r="47" spans="1:6" ht="12" customHeight="1">
      <c r="A47" s="150">
        <v>6227</v>
      </c>
      <c r="B47" s="177" t="s">
        <v>12</v>
      </c>
      <c r="C47" s="150">
        <f>'IV-zap-vse UE'!C35</f>
        <v>131</v>
      </c>
      <c r="D47" s="122">
        <f>'I-17,18'!D35</f>
        <v>435288.08</v>
      </c>
      <c r="E47" s="151">
        <f>'IV-zap-vse UE'!E35</f>
        <v>3322.8097709923663</v>
      </c>
      <c r="F47" s="144">
        <f>'IV-zap-vse UE'!F35</f>
        <v>96.966376263100599</v>
      </c>
    </row>
    <row r="48" spans="1:6" ht="12" customHeight="1">
      <c r="A48" s="150">
        <v>6215</v>
      </c>
      <c r="B48" s="177" t="s">
        <v>14</v>
      </c>
      <c r="C48" s="150">
        <f>'IV-zap-vse UE'!C23</f>
        <v>29</v>
      </c>
      <c r="D48" s="122">
        <f>'I-17,18'!D23</f>
        <v>96675.4</v>
      </c>
      <c r="E48" s="151">
        <f>'IV-zap-vse UE'!E23</f>
        <v>3333.6344827586204</v>
      </c>
      <c r="F48" s="144">
        <f>'IV-zap-vse UE'!F23</f>
        <v>97.282263462912439</v>
      </c>
    </row>
    <row r="49" spans="1:6" ht="12" customHeight="1">
      <c r="A49" s="150">
        <v>6247</v>
      </c>
      <c r="B49" s="177" t="s">
        <v>56</v>
      </c>
      <c r="C49" s="150">
        <f>'IV-zap-vse UE'!C55</f>
        <v>24.5</v>
      </c>
      <c r="D49" s="122">
        <f>'I-17,18'!D55</f>
        <v>82362.149999999994</v>
      </c>
      <c r="E49" s="151">
        <f>'IV-zap-vse UE'!E55</f>
        <v>3361.7204081632649</v>
      </c>
      <c r="F49" s="144">
        <f>'IV-zap-vse UE'!F55</f>
        <v>98.101868134314017</v>
      </c>
    </row>
    <row r="50" spans="1:6">
      <c r="A50" s="150">
        <v>6202</v>
      </c>
      <c r="B50" s="177" t="s">
        <v>61</v>
      </c>
      <c r="C50" s="150">
        <f>'IV-zap-vse UE'!C10</f>
        <v>35</v>
      </c>
      <c r="D50" s="122">
        <f>'I-17,18'!D10</f>
        <v>117828.3</v>
      </c>
      <c r="E50" s="151">
        <f>'IV-zap-vse UE'!E10</f>
        <v>3366.5228571428574</v>
      </c>
      <c r="F50" s="144">
        <f>'IV-zap-vse UE'!F10</f>
        <v>98.242013404983666</v>
      </c>
    </row>
    <row r="51" spans="1:6" ht="12" customHeight="1">
      <c r="A51" s="150">
        <v>6218</v>
      </c>
      <c r="B51" s="177" t="s">
        <v>13</v>
      </c>
      <c r="C51" s="150">
        <f>'IV-zap-vse UE'!C26</f>
        <v>78</v>
      </c>
      <c r="D51" s="122">
        <f>'I-17,18'!D26</f>
        <v>263868.09999999998</v>
      </c>
      <c r="E51" s="151">
        <f>'IV-zap-vse UE'!E26</f>
        <v>3382.9243589743587</v>
      </c>
      <c r="F51" s="144">
        <f>'IV-zap-vse UE'!F26</f>
        <v>98.720642730007683</v>
      </c>
    </row>
    <row r="52" spans="1:6" s="89" customFormat="1" ht="12" customHeight="1">
      <c r="A52" s="150">
        <v>6248</v>
      </c>
      <c r="B52" s="177" t="s">
        <v>32</v>
      </c>
      <c r="C52" s="150">
        <f>'IV-zap-vse UE'!C56</f>
        <v>22</v>
      </c>
      <c r="D52" s="122">
        <f>'I-17,18'!D56</f>
        <v>74432.100000000006</v>
      </c>
      <c r="E52" s="151">
        <f>'IV-zap-vse UE'!E56</f>
        <v>3383.2772727272732</v>
      </c>
      <c r="F52" s="144">
        <f>'IV-zap-vse UE'!F56</f>
        <v>98.730941474176632</v>
      </c>
    </row>
    <row r="53" spans="1:6" ht="12.75" customHeight="1" thickBot="1">
      <c r="A53" s="150">
        <v>6253</v>
      </c>
      <c r="B53" s="177" t="s">
        <v>37</v>
      </c>
      <c r="C53" s="150">
        <f>'IV-zap-vse UE'!C61</f>
        <v>24</v>
      </c>
      <c r="D53" s="122">
        <f>'I-17,18'!D61</f>
        <v>81680.460000000006</v>
      </c>
      <c r="E53" s="151">
        <f>'IV-zap-vse UE'!E61</f>
        <v>3403.3525000000004</v>
      </c>
      <c r="F53" s="144">
        <f>'IV-zap-vse UE'!F61</f>
        <v>99.316777611498807</v>
      </c>
    </row>
    <row r="54" spans="1:6" ht="15.75" customHeight="1" thickBot="1">
      <c r="A54" s="186"/>
      <c r="B54" s="185" t="s">
        <v>131</v>
      </c>
      <c r="C54" s="112">
        <f ca="1">SUM(C9:C67)</f>
        <v>2205</v>
      </c>
      <c r="D54" s="112">
        <f ca="1">SUM(D9:D67)</f>
        <v>7556016.6599999992</v>
      </c>
      <c r="E54" s="112">
        <f ca="1">D54/C54</f>
        <v>3426.7649251700677</v>
      </c>
      <c r="F54" s="126">
        <f ca="1">E54*100/E54</f>
        <v>100</v>
      </c>
    </row>
    <row r="55" spans="1:6" ht="12.75" customHeight="1">
      <c r="A55" s="150">
        <v>6221</v>
      </c>
      <c r="B55" s="177" t="s">
        <v>22</v>
      </c>
      <c r="C55" s="150">
        <f>'IV-zap-vse UE'!C29</f>
        <v>22</v>
      </c>
      <c r="D55" s="122">
        <f>'I-17,18'!D29</f>
        <v>78107.12</v>
      </c>
      <c r="E55" s="151">
        <f>'IV-zap-vse UE'!E29</f>
        <v>3550.3236363636361</v>
      </c>
      <c r="F55" s="144">
        <f>'IV-zap-vse UE'!F29</f>
        <v>103.60569557269631</v>
      </c>
    </row>
    <row r="56" spans="1:6" ht="12" customHeight="1">
      <c r="A56" s="150">
        <v>6229</v>
      </c>
      <c r="B56" s="177" t="s">
        <v>50</v>
      </c>
      <c r="C56" s="150">
        <f>'IV-zap-vse UE'!C37</f>
        <v>19</v>
      </c>
      <c r="D56" s="122">
        <f>'I-17,18'!D37</f>
        <v>68214.42</v>
      </c>
      <c r="E56" s="151">
        <f>'IV-zap-vse UE'!E37</f>
        <v>3590.2326315789473</v>
      </c>
      <c r="F56" s="144">
        <f>'IV-zap-vse UE'!F37</f>
        <v>104.77032157088411</v>
      </c>
    </row>
    <row r="57" spans="1:6" ht="12" customHeight="1">
      <c r="A57" s="150">
        <v>6249</v>
      </c>
      <c r="B57" s="177" t="s">
        <v>23</v>
      </c>
      <c r="C57" s="150">
        <f>'IV-zap-vse UE'!C57</f>
        <v>36</v>
      </c>
      <c r="D57" s="122">
        <f>'I-17,18'!D57</f>
        <v>132337.12</v>
      </c>
      <c r="E57" s="151">
        <f>'IV-zap-vse UE'!E57</f>
        <v>3676.0311111111109</v>
      </c>
      <c r="F57" s="144">
        <f>'IV-zap-vse UE'!F57</f>
        <v>107.27409645494346</v>
      </c>
    </row>
    <row r="58" spans="1:6" ht="12" customHeight="1">
      <c r="A58" s="150">
        <v>6226</v>
      </c>
      <c r="B58" s="177" t="s">
        <v>38</v>
      </c>
      <c r="C58" s="150">
        <f>'IV-zap-vse UE'!C34</f>
        <v>19</v>
      </c>
      <c r="D58" s="122">
        <f>'I-17,18'!D34</f>
        <v>69885.42</v>
      </c>
      <c r="E58" s="151">
        <f>'IV-zap-vse UE'!E34</f>
        <v>3678.18</v>
      </c>
      <c r="F58" s="144">
        <f>'IV-zap-vse UE'!F34</f>
        <v>107.33680542202508</v>
      </c>
    </row>
    <row r="59" spans="1:6" ht="12" customHeight="1">
      <c r="A59" s="150">
        <v>6206</v>
      </c>
      <c r="B59" s="177" t="s">
        <v>16</v>
      </c>
      <c r="C59" s="150">
        <f>'IV-zap-vse UE'!C14</f>
        <v>41.5</v>
      </c>
      <c r="D59" s="122">
        <f>'I-17,18'!D14</f>
        <v>159782.53</v>
      </c>
      <c r="E59" s="151">
        <f>'IV-zap-vse UE'!E14</f>
        <v>3850.1814457831324</v>
      </c>
      <c r="F59" s="144">
        <f>'IV-zap-vse UE'!F14</f>
        <v>112.35615893879996</v>
      </c>
    </row>
    <row r="60" spans="1:6" ht="12" customHeight="1">
      <c r="A60" s="150">
        <v>6204</v>
      </c>
      <c r="B60" s="177" t="s">
        <v>62</v>
      </c>
      <c r="C60" s="150">
        <f>'IV-zap-vse UE'!C12</f>
        <v>23</v>
      </c>
      <c r="D60" s="122">
        <f>'I-17,18'!D12</f>
        <v>89034.62</v>
      </c>
      <c r="E60" s="151">
        <f>'IV-zap-vse UE'!E12</f>
        <v>3871.0704347826086</v>
      </c>
      <c r="F60" s="144">
        <f>'IV-zap-vse UE'!F12</f>
        <v>112.96574230549209</v>
      </c>
    </row>
    <row r="61" spans="1:6" ht="12" customHeight="1">
      <c r="A61" s="150">
        <v>6214</v>
      </c>
      <c r="B61" s="177" t="s">
        <v>41</v>
      </c>
      <c r="C61" s="150">
        <f>'IV-zap-vse UE'!C22</f>
        <v>33</v>
      </c>
      <c r="D61" s="122">
        <f>'I-17,18'!D22</f>
        <v>131813.92000000001</v>
      </c>
      <c r="E61" s="151">
        <f>'IV-zap-vse UE'!E22</f>
        <v>3994.3612121212127</v>
      </c>
      <c r="F61" s="144">
        <f>'IV-zap-vse UE'!F22</f>
        <v>116.56361902102095</v>
      </c>
    </row>
    <row r="62" spans="1:6" ht="12" customHeight="1">
      <c r="A62" s="150">
        <v>6217</v>
      </c>
      <c r="B62" s="177" t="s">
        <v>28</v>
      </c>
      <c r="C62" s="150">
        <f>'IV-zap-vse UE'!C25</f>
        <v>53.5</v>
      </c>
      <c r="D62" s="122">
        <f>'I-17,18'!D25</f>
        <v>221381.48</v>
      </c>
      <c r="E62" s="151">
        <f>'IV-zap-vse UE'!E25</f>
        <v>4137.9715887850471</v>
      </c>
      <c r="F62" s="144">
        <f>'IV-zap-vse UE'!F25</f>
        <v>120.7544631495165</v>
      </c>
    </row>
    <row r="63" spans="1:6" ht="12" customHeight="1">
      <c r="A63" s="150">
        <v>6235</v>
      </c>
      <c r="B63" s="177" t="s">
        <v>67</v>
      </c>
      <c r="C63" s="150">
        <f>'IV-zap-vse UE'!C43</f>
        <v>27</v>
      </c>
      <c r="D63" s="122">
        <f>'I-17,18'!D43</f>
        <v>111997.67</v>
      </c>
      <c r="E63" s="151">
        <f>'IV-zap-vse UE'!E43</f>
        <v>4148.0618518518522</v>
      </c>
      <c r="F63" s="144">
        <f>'IV-zap-vse UE'!F43</f>
        <v>121.04891763609919</v>
      </c>
    </row>
    <row r="64" spans="1:6" ht="12" customHeight="1">
      <c r="A64" s="150">
        <v>6237</v>
      </c>
      <c r="B64" s="177" t="s">
        <v>19</v>
      </c>
      <c r="C64" s="150">
        <f>'IV-zap-vse UE'!C45</f>
        <v>61.5</v>
      </c>
      <c r="D64" s="122">
        <f>'I-17,18'!D45</f>
        <v>256140.37</v>
      </c>
      <c r="E64" s="151">
        <f>'IV-zap-vse UE'!E45</f>
        <v>4164.8840650406501</v>
      </c>
      <c r="F64" s="144">
        <f>'IV-zap-vse UE'!F45</f>
        <v>121.53982417787088</v>
      </c>
    </row>
    <row r="65" spans="1:6" ht="12" customHeight="1">
      <c r="A65" s="150">
        <v>6203</v>
      </c>
      <c r="B65" s="177" t="s">
        <v>54</v>
      </c>
      <c r="C65" s="150">
        <f>'IV-zap-vse UE'!C11</f>
        <v>78</v>
      </c>
      <c r="D65" s="122">
        <f>'I-17,18'!D11</f>
        <v>327118.86</v>
      </c>
      <c r="E65" s="151">
        <f>'IV-zap-vse UE'!E11</f>
        <v>4193.831538461538</v>
      </c>
      <c r="F65" s="144">
        <f>'IV-zap-vse UE'!F11</f>
        <v>122.38457058017775</v>
      </c>
    </row>
    <row r="66" spans="1:6" ht="12" customHeight="1">
      <c r="A66" s="152">
        <v>6209</v>
      </c>
      <c r="B66" s="203" t="s">
        <v>15</v>
      </c>
      <c r="C66" s="150">
        <f>'IV-zap-vse UE'!C17</f>
        <v>32</v>
      </c>
      <c r="D66" s="156">
        <f>'I-17,18'!D17</f>
        <v>148660.85</v>
      </c>
      <c r="E66" s="151">
        <f>'IV-zap-vse UE'!E17</f>
        <v>4645.6515625000002</v>
      </c>
      <c r="F66" s="144">
        <f>'IV-zap-vse UE'!F17</f>
        <v>135.56960176570732</v>
      </c>
    </row>
    <row r="67" spans="1:6" ht="12" customHeight="1">
      <c r="A67" s="150">
        <v>6224</v>
      </c>
      <c r="B67" s="177" t="s">
        <v>21</v>
      </c>
      <c r="C67" s="150">
        <f>'IV-zap-vse UE'!C32</f>
        <v>264.5</v>
      </c>
      <c r="D67" s="122">
        <f>'I-17,18'!D32</f>
        <v>1302038.51</v>
      </c>
      <c r="E67" s="151">
        <f>'IV-zap-vse UE'!E32</f>
        <v>4922.6408695652171</v>
      </c>
      <c r="F67" s="144">
        <f>'IV-zap-vse UE'!F32</f>
        <v>143.65271552208702</v>
      </c>
    </row>
  </sheetData>
  <sortState xmlns:xlrd2="http://schemas.microsoft.com/office/spreadsheetml/2017/richdata2" ref="A9:F67">
    <sortCondition ref="F9:F67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29</oddHeader>
    <oddFooter>&amp;C&amp;8Ministrstvo za javno upravo / Služba za upravne enote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2"/>
  </sheetPr>
  <dimension ref="A1:G62"/>
  <sheetViews>
    <sheetView zoomScaleNormal="100" workbookViewId="0">
      <selection activeCell="E6" sqref="E6:E8"/>
    </sheetView>
  </sheetViews>
  <sheetFormatPr defaultColWidth="8.85546875" defaultRowHeight="12.75"/>
  <cols>
    <col min="1" max="1" width="9.42578125" customWidth="1"/>
    <col min="2" max="2" width="16.28515625" customWidth="1"/>
    <col min="3" max="3" width="17" customWidth="1"/>
    <col min="4" max="4" width="13.28515625" customWidth="1"/>
    <col min="5" max="5" width="17" style="1" customWidth="1"/>
    <col min="6" max="6" width="12.85546875" customWidth="1"/>
  </cols>
  <sheetData>
    <row r="1" spans="1:7">
      <c r="A1" s="47" t="s">
        <v>144</v>
      </c>
    </row>
    <row r="2" spans="1:7" s="2" customFormat="1" ht="15">
      <c r="A2" s="2" t="s">
        <v>177</v>
      </c>
      <c r="E2" s="63"/>
    </row>
    <row r="3" spans="1:7" s="4" customFormat="1" ht="15" customHeight="1">
      <c r="A3" s="273" t="s">
        <v>155</v>
      </c>
      <c r="B3" s="274"/>
      <c r="C3" s="274"/>
      <c r="D3" s="274"/>
      <c r="E3" s="274"/>
      <c r="F3" s="274"/>
      <c r="G3" s="62"/>
    </row>
    <row r="4" spans="1:7" s="2" customFormat="1" ht="15.75">
      <c r="A4" s="4" t="s">
        <v>141</v>
      </c>
      <c r="D4" s="27"/>
      <c r="E4" s="3"/>
      <c r="F4" s="25"/>
    </row>
    <row r="5" spans="1:7" ht="12" customHeight="1" thickBot="1"/>
    <row r="6" spans="1:7" s="10" customFormat="1" ht="12" customHeight="1">
      <c r="A6" s="6" t="s">
        <v>94</v>
      </c>
      <c r="B6" s="7" t="s">
        <v>2</v>
      </c>
      <c r="C6" s="271" t="s">
        <v>179</v>
      </c>
      <c r="D6" s="271" t="s">
        <v>184</v>
      </c>
      <c r="E6" s="269" t="s">
        <v>181</v>
      </c>
      <c r="F6" s="275" t="s">
        <v>152</v>
      </c>
    </row>
    <row r="7" spans="1:7" s="10" customFormat="1" ht="12" customHeight="1">
      <c r="A7" s="11"/>
      <c r="B7" s="12"/>
      <c r="C7" s="272"/>
      <c r="D7" s="272"/>
      <c r="E7" s="270"/>
      <c r="F7" s="276"/>
    </row>
    <row r="8" spans="1:7" s="10" customFormat="1" ht="12" customHeight="1">
      <c r="A8" s="11"/>
      <c r="B8" s="12"/>
      <c r="C8" s="272"/>
      <c r="D8" s="272"/>
      <c r="E8" s="270"/>
      <c r="F8" s="276"/>
    </row>
    <row r="9" spans="1:7" s="10" customFormat="1" thickBot="1">
      <c r="A9" s="15"/>
      <c r="B9" s="16"/>
      <c r="C9" s="18">
        <v>1</v>
      </c>
      <c r="D9" s="18">
        <v>2</v>
      </c>
      <c r="E9" s="64" t="s">
        <v>11</v>
      </c>
      <c r="F9" s="18">
        <v>4</v>
      </c>
    </row>
    <row r="10" spans="1:7" s="24" customFormat="1">
      <c r="A10" s="20"/>
      <c r="B10" s="21"/>
      <c r="C10" s="22"/>
      <c r="D10" s="22"/>
      <c r="E10" s="23"/>
    </row>
    <row r="11" spans="1:7" ht="12" customHeight="1">
      <c r="A11" s="150">
        <v>6230</v>
      </c>
      <c r="B11" s="177" t="s">
        <v>36</v>
      </c>
      <c r="C11" s="150">
        <f>'IV-zap-vse UE'!C38</f>
        <v>66</v>
      </c>
      <c r="D11" s="157">
        <f>'IV-zap-vse UE'!D38</f>
        <v>181555.06</v>
      </c>
      <c r="E11" s="158">
        <f t="shared" ref="E11:E20" si="0">D11/C11</f>
        <v>2750.8342424242423</v>
      </c>
      <c r="F11" s="144">
        <f t="shared" ref="F11:F20" si="1">E11*100/3490</f>
        <v>78.820465398975429</v>
      </c>
    </row>
    <row r="12" spans="1:7" ht="12" customHeight="1">
      <c r="A12" s="150">
        <v>6231</v>
      </c>
      <c r="B12" s="177" t="s">
        <v>26</v>
      </c>
      <c r="C12" s="150">
        <f>'IV-zap-vse UE'!C39</f>
        <v>69</v>
      </c>
      <c r="D12" s="157">
        <f>'IV-zap-vse UE'!D39</f>
        <v>190104.46</v>
      </c>
      <c r="E12" s="158">
        <f t="shared" si="0"/>
        <v>2755.1371014492752</v>
      </c>
      <c r="F12" s="144">
        <f t="shared" si="1"/>
        <v>78.943756488517906</v>
      </c>
    </row>
    <row r="13" spans="1:7" ht="12" customHeight="1">
      <c r="A13" s="150">
        <v>6232</v>
      </c>
      <c r="B13" s="177" t="s">
        <v>51</v>
      </c>
      <c r="C13" s="150">
        <f>'IV-zap-vse UE'!C40</f>
        <v>70.5</v>
      </c>
      <c r="D13" s="157">
        <f>'IV-zap-vse UE'!D40</f>
        <v>229888.44</v>
      </c>
      <c r="E13" s="158">
        <f t="shared" si="0"/>
        <v>3260.8289361702127</v>
      </c>
      <c r="F13" s="144">
        <f t="shared" si="1"/>
        <v>93.433493873071995</v>
      </c>
    </row>
    <row r="14" spans="1:7" ht="12" customHeight="1">
      <c r="A14" s="150">
        <v>6227</v>
      </c>
      <c r="B14" s="177" t="s">
        <v>12</v>
      </c>
      <c r="C14" s="150">
        <f>'IV-zap-vse UE'!C35</f>
        <v>131</v>
      </c>
      <c r="D14" s="157">
        <f>'IV-zap-vse UE'!D35</f>
        <v>435288.08</v>
      </c>
      <c r="E14" s="158">
        <f t="shared" si="0"/>
        <v>3322.8097709923663</v>
      </c>
      <c r="F14" s="144">
        <f t="shared" si="1"/>
        <v>95.209449025569228</v>
      </c>
    </row>
    <row r="15" spans="1:7" s="89" customFormat="1" ht="12.75" customHeight="1" thickBot="1">
      <c r="A15" s="150">
        <v>6218</v>
      </c>
      <c r="B15" s="177" t="s">
        <v>13</v>
      </c>
      <c r="C15" s="150">
        <f>'IV-zap-vse UE'!C26</f>
        <v>78</v>
      </c>
      <c r="D15" s="157">
        <f>'IV-zap-vse UE'!D26</f>
        <v>263868.09999999998</v>
      </c>
      <c r="E15" s="158">
        <f t="shared" si="0"/>
        <v>3382.9243589743587</v>
      </c>
      <c r="F15" s="144">
        <f t="shared" si="1"/>
        <v>96.931930056571886</v>
      </c>
    </row>
    <row r="16" spans="1:7" ht="15.75" customHeight="1" thickBot="1">
      <c r="A16" s="186"/>
      <c r="B16" s="185" t="s">
        <v>131</v>
      </c>
      <c r="C16" s="159">
        <f ca="1">SUM(C11:C20)</f>
        <v>649</v>
      </c>
      <c r="D16" s="112">
        <f ca="1">SUM(D11:D20)</f>
        <v>2265127.38</v>
      </c>
      <c r="E16" s="130">
        <f t="shared" ca="1" si="0"/>
        <v>3490.1808628659473</v>
      </c>
      <c r="F16" s="126">
        <f t="shared" ca="1" si="1"/>
        <v>100.00518231707586</v>
      </c>
    </row>
    <row r="17" spans="1:6" ht="12.75" customHeight="1">
      <c r="A17" s="150">
        <v>6206</v>
      </c>
      <c r="B17" s="177" t="s">
        <v>16</v>
      </c>
      <c r="C17" s="150">
        <f>'IV-zap-vse UE'!C14</f>
        <v>41.5</v>
      </c>
      <c r="D17" s="157">
        <f>'IV-zap-vse UE'!D14</f>
        <v>159782.53</v>
      </c>
      <c r="E17" s="158">
        <f t="shared" si="0"/>
        <v>3850.1814457831324</v>
      </c>
      <c r="F17" s="144">
        <f t="shared" si="1"/>
        <v>110.32038526599233</v>
      </c>
    </row>
    <row r="18" spans="1:6" ht="12" customHeight="1">
      <c r="A18" s="150">
        <v>6217</v>
      </c>
      <c r="B18" s="177" t="s">
        <v>28</v>
      </c>
      <c r="C18" s="150">
        <f>'IV-zap-vse UE'!C25</f>
        <v>53.5</v>
      </c>
      <c r="D18" s="157">
        <f>'IV-zap-vse UE'!D25</f>
        <v>221381.48</v>
      </c>
      <c r="E18" s="158">
        <f t="shared" si="0"/>
        <v>4137.9715887850471</v>
      </c>
      <c r="F18" s="144">
        <f t="shared" si="1"/>
        <v>118.566521168626</v>
      </c>
    </row>
    <row r="19" spans="1:6" ht="12" customHeight="1">
      <c r="A19" s="150">
        <v>6237</v>
      </c>
      <c r="B19" s="177" t="s">
        <v>19</v>
      </c>
      <c r="C19" s="150">
        <f>'IV-zap-vse UE'!C45</f>
        <v>61.5</v>
      </c>
      <c r="D19" s="157">
        <f>'IV-zap-vse UE'!D45</f>
        <v>256140.37</v>
      </c>
      <c r="E19" s="158">
        <f t="shared" si="0"/>
        <v>4164.8840650406501</v>
      </c>
      <c r="F19" s="144">
        <f t="shared" si="1"/>
        <v>119.33765229342838</v>
      </c>
    </row>
    <row r="20" spans="1:6" s="24" customFormat="1" ht="12" customHeight="1">
      <c r="A20" s="150">
        <v>6203</v>
      </c>
      <c r="B20" s="177" t="s">
        <v>54</v>
      </c>
      <c r="C20" s="150">
        <f>'IV-zap-vse UE'!C11</f>
        <v>78</v>
      </c>
      <c r="D20" s="157">
        <f>'IV-zap-vse UE'!D11</f>
        <v>327118.86</v>
      </c>
      <c r="E20" s="158">
        <f t="shared" si="0"/>
        <v>4193.831538461538</v>
      </c>
      <c r="F20" s="144">
        <f t="shared" si="1"/>
        <v>120.16709279259422</v>
      </c>
    </row>
    <row r="21" spans="1:6" ht="12" customHeight="1"/>
    <row r="62" spans="3:3">
      <c r="C62" s="69"/>
    </row>
  </sheetData>
  <sortState xmlns:xlrd2="http://schemas.microsoft.com/office/spreadsheetml/2017/richdata2" ref="A11:F20">
    <sortCondition ref="F11:F20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30</oddHeader>
    <oddFooter>&amp;C&amp;8Ministrstvo za javno upravo / Služba za upravne enote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42"/>
  </sheetPr>
  <dimension ref="A1:G60"/>
  <sheetViews>
    <sheetView workbookViewId="0">
      <pane xSplit="2" ySplit="10" topLeftCell="C11" activePane="bottomRight" state="frozen"/>
      <selection activeCell="G3" sqref="G3"/>
      <selection pane="topRight" activeCell="G3" sqref="G3"/>
      <selection pane="bottomLeft" activeCell="G3" sqref="G3"/>
      <selection pane="bottomRight" activeCell="C6" sqref="C6:C8"/>
    </sheetView>
  </sheetViews>
  <sheetFormatPr defaultColWidth="8.85546875" defaultRowHeight="12.75"/>
  <cols>
    <col min="1" max="1" width="7.140625" customWidth="1"/>
    <col min="2" max="2" width="19.42578125" customWidth="1"/>
    <col min="3" max="3" width="16.85546875" customWidth="1"/>
    <col min="4" max="4" width="13.140625" customWidth="1"/>
    <col min="5" max="5" width="16.7109375" style="1" customWidth="1"/>
    <col min="6" max="6" width="12.42578125" customWidth="1"/>
  </cols>
  <sheetData>
    <row r="1" spans="1:7">
      <c r="A1" s="47" t="s">
        <v>145</v>
      </c>
    </row>
    <row r="2" spans="1:7" s="2" customFormat="1" ht="15">
      <c r="A2" s="2" t="s">
        <v>177</v>
      </c>
      <c r="E2" s="63"/>
    </row>
    <row r="3" spans="1:7" s="4" customFormat="1" ht="15.75" customHeight="1">
      <c r="A3" s="273" t="s">
        <v>156</v>
      </c>
      <c r="B3" s="274"/>
      <c r="C3" s="274"/>
      <c r="D3" s="274"/>
      <c r="E3" s="274"/>
      <c r="F3" s="274"/>
      <c r="G3" s="62"/>
    </row>
    <row r="4" spans="1:7" s="2" customFormat="1" ht="15.75">
      <c r="A4" s="4" t="s">
        <v>161</v>
      </c>
      <c r="D4" s="27"/>
      <c r="E4" s="3"/>
    </row>
    <row r="5" spans="1:7" ht="12" customHeight="1" thickBot="1"/>
    <row r="6" spans="1:7" s="10" customFormat="1" ht="12" customHeight="1">
      <c r="A6" s="6" t="s">
        <v>94</v>
      </c>
      <c r="B6" s="7" t="s">
        <v>2</v>
      </c>
      <c r="C6" s="271" t="s">
        <v>179</v>
      </c>
      <c r="D6" s="271" t="s">
        <v>184</v>
      </c>
      <c r="E6" s="269" t="s">
        <v>185</v>
      </c>
      <c r="F6" s="275" t="s">
        <v>152</v>
      </c>
    </row>
    <row r="7" spans="1:7" s="10" customFormat="1" ht="12" customHeight="1">
      <c r="A7" s="11"/>
      <c r="B7" s="12"/>
      <c r="C7" s="272"/>
      <c r="D7" s="272"/>
      <c r="E7" s="270"/>
      <c r="F7" s="276"/>
    </row>
    <row r="8" spans="1:7" s="10" customFormat="1" ht="12" customHeight="1">
      <c r="A8" s="11"/>
      <c r="B8" s="12"/>
      <c r="C8" s="272"/>
      <c r="D8" s="272"/>
      <c r="E8" s="270"/>
      <c r="F8" s="276"/>
    </row>
    <row r="9" spans="1:7" s="10" customFormat="1" thickBot="1">
      <c r="A9" s="15"/>
      <c r="B9" s="16"/>
      <c r="C9" s="18">
        <v>1</v>
      </c>
      <c r="D9" s="18">
        <v>2</v>
      </c>
      <c r="E9" s="64" t="s">
        <v>11</v>
      </c>
      <c r="F9" s="18">
        <v>4</v>
      </c>
    </row>
    <row r="10" spans="1:7" s="24" customFormat="1">
      <c r="A10" s="20"/>
      <c r="B10" s="21"/>
      <c r="C10" s="22"/>
      <c r="D10" s="22"/>
      <c r="E10" s="23"/>
    </row>
    <row r="11" spans="1:7" ht="12" customHeight="1">
      <c r="A11" s="150">
        <v>6222</v>
      </c>
      <c r="B11" s="177" t="s">
        <v>31</v>
      </c>
      <c r="C11" s="150">
        <f>'IV-zap-vse UE'!C30</f>
        <v>39</v>
      </c>
      <c r="D11" s="157">
        <f>'IV-zap-vse UE'!D30</f>
        <v>89841.06</v>
      </c>
      <c r="E11" s="158">
        <f t="shared" ref="E11:E39" si="0">D11/C11</f>
        <v>2303.6169230769228</v>
      </c>
      <c r="F11" s="144">
        <f t="shared" ref="F11:F39" si="1">E11*100/3122</f>
        <v>73.786576652047501</v>
      </c>
    </row>
    <row r="12" spans="1:7" ht="12" customHeight="1">
      <c r="A12" s="150">
        <v>6251</v>
      </c>
      <c r="B12" s="177" t="s">
        <v>47</v>
      </c>
      <c r="C12" s="150">
        <f>'IV-zap-vse UE'!C59</f>
        <v>29</v>
      </c>
      <c r="D12" s="157">
        <f>'IV-zap-vse UE'!D59</f>
        <v>71684.44</v>
      </c>
      <c r="E12" s="158">
        <f t="shared" si="0"/>
        <v>2471.8772413793104</v>
      </c>
      <c r="F12" s="144">
        <f t="shared" si="1"/>
        <v>79.176080761669141</v>
      </c>
    </row>
    <row r="13" spans="1:7" ht="12" customHeight="1">
      <c r="A13" s="150">
        <v>6236</v>
      </c>
      <c r="B13" s="177" t="s">
        <v>53</v>
      </c>
      <c r="C13" s="150">
        <f>'IV-zap-vse UE'!C44</f>
        <v>31</v>
      </c>
      <c r="D13" s="157">
        <f>'IV-zap-vse UE'!D44</f>
        <v>79750.36</v>
      </c>
      <c r="E13" s="158">
        <f t="shared" si="0"/>
        <v>2572.592258064516</v>
      </c>
      <c r="F13" s="144">
        <f t="shared" si="1"/>
        <v>82.402058233969129</v>
      </c>
    </row>
    <row r="14" spans="1:7" ht="12" customHeight="1">
      <c r="A14" s="150">
        <v>6243</v>
      </c>
      <c r="B14" s="177" t="s">
        <v>44</v>
      </c>
      <c r="C14" s="150">
        <f>'IV-zap-vse UE'!C51</f>
        <v>25</v>
      </c>
      <c r="D14" s="157">
        <f>'IV-zap-vse UE'!D51</f>
        <v>64357.09</v>
      </c>
      <c r="E14" s="158">
        <f t="shared" si="0"/>
        <v>2574.2835999999998</v>
      </c>
      <c r="F14" s="144">
        <f t="shared" si="1"/>
        <v>82.456233183856497</v>
      </c>
    </row>
    <row r="15" spans="1:7" ht="12" customHeight="1">
      <c r="A15" s="150">
        <v>6256</v>
      </c>
      <c r="B15" s="177" t="s">
        <v>29</v>
      </c>
      <c r="C15" s="150">
        <f>'IV-zap-vse UE'!C64</f>
        <v>25</v>
      </c>
      <c r="D15" s="157">
        <f>'IV-zap-vse UE'!D64</f>
        <v>64985.87</v>
      </c>
      <c r="E15" s="158">
        <f t="shared" si="0"/>
        <v>2599.4348</v>
      </c>
      <c r="F15" s="144">
        <f t="shared" si="1"/>
        <v>83.261844971172323</v>
      </c>
    </row>
    <row r="16" spans="1:7" ht="12" customHeight="1">
      <c r="A16" s="150">
        <v>6234</v>
      </c>
      <c r="B16" s="177" t="s">
        <v>30</v>
      </c>
      <c r="C16" s="150">
        <f>'IV-zap-vse UE'!C42</f>
        <v>26.5</v>
      </c>
      <c r="D16" s="157">
        <f>'IV-zap-vse UE'!D42</f>
        <v>70921.36</v>
      </c>
      <c r="E16" s="158">
        <f t="shared" si="0"/>
        <v>2676.2777358490566</v>
      </c>
      <c r="F16" s="144">
        <f t="shared" si="1"/>
        <v>85.72318180169944</v>
      </c>
    </row>
    <row r="17" spans="1:6" ht="12" customHeight="1">
      <c r="A17" s="150">
        <v>6258</v>
      </c>
      <c r="B17" s="177" t="s">
        <v>20</v>
      </c>
      <c r="C17" s="150">
        <f>'IV-zap-vse UE'!C66</f>
        <v>40</v>
      </c>
      <c r="D17" s="157">
        <f>'IV-zap-vse UE'!D66</f>
        <v>107746.97</v>
      </c>
      <c r="E17" s="158">
        <f t="shared" si="0"/>
        <v>2693.67425</v>
      </c>
      <c r="F17" s="144">
        <f t="shared" si="1"/>
        <v>86.280405188981419</v>
      </c>
    </row>
    <row r="18" spans="1:6" ht="12" customHeight="1">
      <c r="A18" s="150">
        <v>6223</v>
      </c>
      <c r="B18" s="177" t="s">
        <v>40</v>
      </c>
      <c r="C18" s="150">
        <f>'IV-zap-vse UE'!C31</f>
        <v>24</v>
      </c>
      <c r="D18" s="157">
        <f>'IV-zap-vse UE'!D31</f>
        <v>68713.539999999994</v>
      </c>
      <c r="E18" s="158">
        <f t="shared" si="0"/>
        <v>2863.0641666666666</v>
      </c>
      <c r="F18" s="144">
        <f t="shared" si="1"/>
        <v>91.706091180866949</v>
      </c>
    </row>
    <row r="19" spans="1:6" ht="12" customHeight="1">
      <c r="A19" s="150">
        <v>6208</v>
      </c>
      <c r="B19" s="177" t="s">
        <v>39</v>
      </c>
      <c r="C19" s="150">
        <f>'IV-zap-vse UE'!C16</f>
        <v>28</v>
      </c>
      <c r="D19" s="157">
        <f>'IV-zap-vse UE'!D16</f>
        <v>82130.33</v>
      </c>
      <c r="E19" s="158">
        <f t="shared" si="0"/>
        <v>2933.2260714285717</v>
      </c>
      <c r="F19" s="144">
        <f t="shared" si="1"/>
        <v>93.953429578109279</v>
      </c>
    </row>
    <row r="20" spans="1:6" ht="12" customHeight="1">
      <c r="A20" s="150">
        <v>6250</v>
      </c>
      <c r="B20" s="203" t="s">
        <v>42</v>
      </c>
      <c r="C20" s="152">
        <f>'IV-zap-vse UE'!C58</f>
        <v>40</v>
      </c>
      <c r="D20" s="160">
        <f>'IV-zap-vse UE'!D58</f>
        <v>120166.97</v>
      </c>
      <c r="E20" s="158">
        <f t="shared" si="0"/>
        <v>3004.17425</v>
      </c>
      <c r="F20" s="144">
        <f t="shared" si="1"/>
        <v>96.225952914798199</v>
      </c>
    </row>
    <row r="21" spans="1:6" ht="12" customHeight="1">
      <c r="A21" s="186">
        <v>6201</v>
      </c>
      <c r="B21" s="177" t="s">
        <v>35</v>
      </c>
      <c r="C21" s="150">
        <f>'IV-zap-vse UE'!C9</f>
        <v>29</v>
      </c>
      <c r="D21" s="157">
        <f>'IV-zap-vse UE'!D9</f>
        <v>87632.15</v>
      </c>
      <c r="E21" s="158">
        <f t="shared" si="0"/>
        <v>3021.7982758620687</v>
      </c>
      <c r="F21" s="144">
        <f t="shared" si="1"/>
        <v>96.790463672712008</v>
      </c>
    </row>
    <row r="22" spans="1:6" ht="12" customHeight="1">
      <c r="A22" s="152">
        <v>6244</v>
      </c>
      <c r="B22" s="177" t="s">
        <v>59</v>
      </c>
      <c r="C22" s="150">
        <f>'IV-zap-vse UE'!C52</f>
        <v>33</v>
      </c>
      <c r="D22" s="157">
        <f>'IV-zap-vse UE'!D52</f>
        <v>100675.81</v>
      </c>
      <c r="E22" s="158">
        <f t="shared" si="0"/>
        <v>3050.7821212121212</v>
      </c>
      <c r="F22" s="144">
        <f t="shared" si="1"/>
        <v>97.718837963232573</v>
      </c>
    </row>
    <row r="23" spans="1:6" ht="12" customHeight="1">
      <c r="A23" s="150">
        <v>6246</v>
      </c>
      <c r="B23" s="177" t="s">
        <v>18</v>
      </c>
      <c r="C23" s="150">
        <f>'IV-zap-vse UE'!C54</f>
        <v>35.5</v>
      </c>
      <c r="D23" s="157">
        <f>'IV-zap-vse UE'!D54</f>
        <v>109079.52</v>
      </c>
      <c r="E23" s="158">
        <f t="shared" si="0"/>
        <v>3072.6625352112678</v>
      </c>
      <c r="F23" s="144">
        <f t="shared" si="1"/>
        <v>98.419684023423059</v>
      </c>
    </row>
    <row r="24" spans="1:6" ht="12" customHeight="1">
      <c r="A24" s="150">
        <v>6239</v>
      </c>
      <c r="B24" s="177" t="s">
        <v>27</v>
      </c>
      <c r="C24" s="150">
        <f>'IV-zap-vse UE'!C47</f>
        <v>34.5</v>
      </c>
      <c r="D24" s="157">
        <f>'IV-zap-vse UE'!D47</f>
        <v>106384.19</v>
      </c>
      <c r="E24" s="158">
        <f t="shared" si="0"/>
        <v>3083.5997101449275</v>
      </c>
      <c r="F24" s="144">
        <f t="shared" si="1"/>
        <v>98.770009934174482</v>
      </c>
    </row>
    <row r="25" spans="1:6" s="89" customFormat="1" ht="12" customHeight="1">
      <c r="A25" s="153">
        <v>6240</v>
      </c>
      <c r="B25" s="177" t="s">
        <v>33</v>
      </c>
      <c r="C25" s="150">
        <f>'IV-zap-vse UE'!C48</f>
        <v>31</v>
      </c>
      <c r="D25" s="157">
        <f>'IV-zap-vse UE'!D48</f>
        <v>96301.32</v>
      </c>
      <c r="E25" s="158">
        <f t="shared" si="0"/>
        <v>3106.4941935483871</v>
      </c>
      <c r="F25" s="144">
        <f t="shared" si="1"/>
        <v>99.50333739744994</v>
      </c>
    </row>
    <row r="26" spans="1:6" ht="12.75" customHeight="1" thickBot="1">
      <c r="A26" s="150">
        <v>6219</v>
      </c>
      <c r="B26" s="177" t="s">
        <v>52</v>
      </c>
      <c r="C26" s="150">
        <f>'IV-zap-vse UE'!C27</f>
        <v>35</v>
      </c>
      <c r="D26" s="157">
        <f>'IV-zap-vse UE'!D27</f>
        <v>108827.47</v>
      </c>
      <c r="E26" s="158">
        <f t="shared" si="0"/>
        <v>3109.3562857142856</v>
      </c>
      <c r="F26" s="144">
        <f t="shared" si="1"/>
        <v>99.595012354717653</v>
      </c>
    </row>
    <row r="27" spans="1:6" ht="15.75" customHeight="1" thickBot="1">
      <c r="A27" s="219"/>
      <c r="B27" s="185" t="s">
        <v>131</v>
      </c>
      <c r="C27" s="159">
        <f ca="1">SUM(C11:C39)</f>
        <v>863.5</v>
      </c>
      <c r="D27" s="112">
        <f ca="1">SUM(D11:D39)</f>
        <v>2696124.92</v>
      </c>
      <c r="E27" s="130">
        <f t="shared" ca="1" si="0"/>
        <v>3122.3218529241458</v>
      </c>
      <c r="F27" s="126">
        <f t="shared" ca="1" si="1"/>
        <v>100.01030919039545</v>
      </c>
    </row>
    <row r="28" spans="1:6" ht="12.75" customHeight="1">
      <c r="A28" s="150">
        <v>6255</v>
      </c>
      <c r="B28" s="177" t="s">
        <v>34</v>
      </c>
      <c r="C28" s="150">
        <f>'IV-zap-vse UE'!C63</f>
        <v>45</v>
      </c>
      <c r="D28" s="157">
        <f>'IV-zap-vse UE'!D63</f>
        <v>141392.54999999999</v>
      </c>
      <c r="E28" s="158">
        <f t="shared" si="0"/>
        <v>3142.0566666666664</v>
      </c>
      <c r="F28" s="144">
        <f t="shared" si="1"/>
        <v>100.64243006619687</v>
      </c>
    </row>
    <row r="29" spans="1:6" ht="12" customHeight="1">
      <c r="A29" s="150">
        <v>6245</v>
      </c>
      <c r="B29" s="177" t="s">
        <v>45</v>
      </c>
      <c r="C29" s="150">
        <f>'IV-zap-vse UE'!C53</f>
        <v>25.5</v>
      </c>
      <c r="D29" s="157">
        <f>'IV-zap-vse UE'!D53</f>
        <v>81970.64</v>
      </c>
      <c r="E29" s="158">
        <f t="shared" si="0"/>
        <v>3214.5349019607843</v>
      </c>
      <c r="F29" s="144">
        <f t="shared" si="1"/>
        <v>102.96396226652097</v>
      </c>
    </row>
    <row r="30" spans="1:6" ht="12" customHeight="1">
      <c r="A30" s="150">
        <v>6205</v>
      </c>
      <c r="B30" s="177" t="s">
        <v>58</v>
      </c>
      <c r="C30" s="150">
        <f>'IV-zap-vse UE'!C13</f>
        <v>30</v>
      </c>
      <c r="D30" s="157">
        <f>'IV-zap-vse UE'!D13</f>
        <v>99665.86</v>
      </c>
      <c r="E30" s="158">
        <f t="shared" si="0"/>
        <v>3322.1953333333336</v>
      </c>
      <c r="F30" s="144">
        <f t="shared" si="1"/>
        <v>106.41240657698059</v>
      </c>
    </row>
    <row r="31" spans="1:6" ht="12" customHeight="1">
      <c r="A31" s="150">
        <v>6215</v>
      </c>
      <c r="B31" s="177" t="s">
        <v>14</v>
      </c>
      <c r="C31" s="150">
        <f>'IV-zap-vse UE'!C23</f>
        <v>29</v>
      </c>
      <c r="D31" s="157">
        <f>'IV-zap-vse UE'!D23</f>
        <v>96675.4</v>
      </c>
      <c r="E31" s="158">
        <f t="shared" si="0"/>
        <v>3333.6344827586204</v>
      </c>
      <c r="F31" s="144">
        <f t="shared" si="1"/>
        <v>106.77881110693851</v>
      </c>
    </row>
    <row r="32" spans="1:6" ht="12" customHeight="1">
      <c r="A32" s="150">
        <v>6247</v>
      </c>
      <c r="B32" s="177" t="s">
        <v>56</v>
      </c>
      <c r="C32" s="150">
        <f>'IV-zap-vse UE'!C55</f>
        <v>24.5</v>
      </c>
      <c r="D32" s="157">
        <f>'IV-zap-vse UE'!D55</f>
        <v>82362.149999999994</v>
      </c>
      <c r="E32" s="158">
        <f t="shared" si="0"/>
        <v>3361.7204081632649</v>
      </c>
      <c r="F32" s="144">
        <f t="shared" si="1"/>
        <v>107.67842434859914</v>
      </c>
    </row>
    <row r="33" spans="1:6" ht="12" customHeight="1">
      <c r="A33" s="152">
        <v>6202</v>
      </c>
      <c r="B33" s="177" t="s">
        <v>61</v>
      </c>
      <c r="C33" s="150">
        <f>'IV-zap-vse UE'!C10</f>
        <v>35</v>
      </c>
      <c r="D33" s="157">
        <f>'IV-zap-vse UE'!D10</f>
        <v>117828.3</v>
      </c>
      <c r="E33" s="158">
        <f t="shared" si="0"/>
        <v>3366.5228571428574</v>
      </c>
      <c r="F33" s="144">
        <f t="shared" si="1"/>
        <v>107.83225038894483</v>
      </c>
    </row>
    <row r="34" spans="1:6" ht="12" customHeight="1">
      <c r="A34" s="150">
        <v>6248</v>
      </c>
      <c r="B34" s="177" t="s">
        <v>32</v>
      </c>
      <c r="C34" s="150">
        <f>'IV-zap-vse UE'!C56</f>
        <v>22</v>
      </c>
      <c r="D34" s="157">
        <f>'IV-zap-vse UE'!D56</f>
        <v>74432.100000000006</v>
      </c>
      <c r="E34" s="158">
        <f t="shared" si="0"/>
        <v>3383.2772727272732</v>
      </c>
      <c r="F34" s="144">
        <f t="shared" si="1"/>
        <v>108.36890687787549</v>
      </c>
    </row>
    <row r="35" spans="1:6" ht="12" customHeight="1">
      <c r="A35" s="150">
        <v>6253</v>
      </c>
      <c r="B35" s="177" t="s">
        <v>37</v>
      </c>
      <c r="C35" s="150">
        <f>'IV-zap-vse UE'!C61</f>
        <v>24</v>
      </c>
      <c r="D35" s="157">
        <f>'IV-zap-vse UE'!D61</f>
        <v>81680.460000000006</v>
      </c>
      <c r="E35" s="158">
        <f t="shared" si="0"/>
        <v>3403.3525000000004</v>
      </c>
      <c r="F35" s="144">
        <f t="shared" si="1"/>
        <v>109.01193145419604</v>
      </c>
    </row>
    <row r="36" spans="1:6" ht="12" customHeight="1">
      <c r="A36" s="150">
        <v>6221</v>
      </c>
      <c r="B36" s="177" t="s">
        <v>22</v>
      </c>
      <c r="C36" s="150">
        <f>'IV-zap-vse UE'!C29</f>
        <v>22</v>
      </c>
      <c r="D36" s="157">
        <f>'IV-zap-vse UE'!D29</f>
        <v>78107.12</v>
      </c>
      <c r="E36" s="158">
        <f t="shared" si="0"/>
        <v>3550.3236363636361</v>
      </c>
      <c r="F36" s="144">
        <f t="shared" si="1"/>
        <v>113.71952710966163</v>
      </c>
    </row>
    <row r="37" spans="1:6" ht="12" customHeight="1">
      <c r="A37" s="153">
        <v>6249</v>
      </c>
      <c r="B37" s="177" t="s">
        <v>23</v>
      </c>
      <c r="C37" s="150">
        <f>'IV-zap-vse UE'!C57</f>
        <v>36</v>
      </c>
      <c r="D37" s="157">
        <f>'IV-zap-vse UE'!D57</f>
        <v>132337.12</v>
      </c>
      <c r="E37" s="158">
        <f t="shared" si="0"/>
        <v>3676.0311111111109</v>
      </c>
      <c r="F37" s="144">
        <f t="shared" si="1"/>
        <v>117.74603174603173</v>
      </c>
    </row>
    <row r="38" spans="1:6" ht="12" customHeight="1">
      <c r="A38" s="150">
        <v>6214</v>
      </c>
      <c r="B38" s="177" t="s">
        <v>41</v>
      </c>
      <c r="C38" s="150">
        <f>'IV-zap-vse UE'!C22</f>
        <v>33</v>
      </c>
      <c r="D38" s="157">
        <f>'IV-zap-vse UE'!D22</f>
        <v>131813.92000000001</v>
      </c>
      <c r="E38" s="158">
        <f t="shared" si="0"/>
        <v>3994.3612121212127</v>
      </c>
      <c r="F38" s="144">
        <f t="shared" si="1"/>
        <v>127.94238347601578</v>
      </c>
    </row>
    <row r="39" spans="1:6" s="24" customFormat="1" ht="12" customHeight="1">
      <c r="A39" s="150">
        <v>6209</v>
      </c>
      <c r="B39" s="177" t="s">
        <v>15</v>
      </c>
      <c r="C39" s="150">
        <f>'IV-zap-vse UE'!C17</f>
        <v>32</v>
      </c>
      <c r="D39" s="157">
        <f>'IV-zap-vse UE'!D17</f>
        <v>148660.85</v>
      </c>
      <c r="E39" s="158">
        <f t="shared" si="0"/>
        <v>4645.6515625000002</v>
      </c>
      <c r="F39" s="144">
        <f t="shared" si="1"/>
        <v>148.80370155349135</v>
      </c>
    </row>
    <row r="60" spans="3:3">
      <c r="C60" s="70"/>
    </row>
  </sheetData>
  <sortState xmlns:xlrd2="http://schemas.microsoft.com/office/spreadsheetml/2017/richdata2" ref="A11:F39">
    <sortCondition ref="F11:F39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31</oddHeader>
    <oddFooter>&amp;C&amp;8Ministrstvo za javno upravo / Služba za upravne enote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42"/>
  </sheetPr>
  <dimension ref="A1:G63"/>
  <sheetViews>
    <sheetView workbookViewId="0">
      <pane xSplit="2" ySplit="10" topLeftCell="C11" activePane="bottomRight" state="frozen"/>
      <selection activeCell="G3" sqref="G3"/>
      <selection pane="topRight" activeCell="G3" sqref="G3"/>
      <selection pane="bottomLeft" activeCell="G3" sqref="G3"/>
      <selection pane="bottomRight" activeCell="F6" sqref="F6:F8"/>
    </sheetView>
  </sheetViews>
  <sheetFormatPr defaultColWidth="8.85546875" defaultRowHeight="12.75"/>
  <cols>
    <col min="1" max="1" width="7.140625" customWidth="1"/>
    <col min="2" max="2" width="16.42578125" customWidth="1"/>
    <col min="3" max="3" width="17" customWidth="1"/>
    <col min="4" max="4" width="12.85546875" customWidth="1"/>
    <col min="5" max="5" width="17.42578125" style="1" customWidth="1"/>
    <col min="6" max="6" width="13.28515625" customWidth="1"/>
  </cols>
  <sheetData>
    <row r="1" spans="1:7">
      <c r="A1" s="47" t="s">
        <v>146</v>
      </c>
    </row>
    <row r="2" spans="1:7" s="2" customFormat="1" ht="15">
      <c r="A2" s="2" t="s">
        <v>177</v>
      </c>
      <c r="E2" s="63"/>
    </row>
    <row r="3" spans="1:7" s="4" customFormat="1" ht="15.75" customHeight="1">
      <c r="A3" s="273" t="s">
        <v>155</v>
      </c>
      <c r="B3" s="274"/>
      <c r="C3" s="274"/>
      <c r="D3" s="274"/>
      <c r="E3" s="274"/>
      <c r="F3" s="274"/>
      <c r="G3" s="62"/>
    </row>
    <row r="4" spans="1:7" s="2" customFormat="1" ht="15.75">
      <c r="A4" s="4" t="s">
        <v>165</v>
      </c>
      <c r="D4" s="27"/>
      <c r="E4" s="3"/>
      <c r="F4" s="25"/>
    </row>
    <row r="5" spans="1:7" ht="12" customHeight="1" thickBot="1"/>
    <row r="6" spans="1:7" s="10" customFormat="1" ht="12" customHeight="1">
      <c r="A6" s="6" t="s">
        <v>94</v>
      </c>
      <c r="B6" s="7" t="s">
        <v>2</v>
      </c>
      <c r="C6" s="271" t="s">
        <v>179</v>
      </c>
      <c r="D6" s="271" t="s">
        <v>184</v>
      </c>
      <c r="E6" s="269" t="s">
        <v>181</v>
      </c>
      <c r="F6" s="275" t="s">
        <v>152</v>
      </c>
    </row>
    <row r="7" spans="1:7" s="10" customFormat="1" ht="12" customHeight="1">
      <c r="A7" s="11"/>
      <c r="B7" s="12"/>
      <c r="C7" s="272"/>
      <c r="D7" s="272"/>
      <c r="E7" s="270"/>
      <c r="F7" s="276"/>
    </row>
    <row r="8" spans="1:7" s="10" customFormat="1" ht="12" customHeight="1">
      <c r="A8" s="11"/>
      <c r="B8" s="12"/>
      <c r="C8" s="272"/>
      <c r="D8" s="272"/>
      <c r="E8" s="270"/>
      <c r="F8" s="276"/>
    </row>
    <row r="9" spans="1:7" s="10" customFormat="1" thickBot="1">
      <c r="A9" s="15"/>
      <c r="B9" s="16"/>
      <c r="C9" s="18">
        <v>1</v>
      </c>
      <c r="D9" s="18">
        <v>2</v>
      </c>
      <c r="E9" s="64" t="s">
        <v>11</v>
      </c>
      <c r="F9" s="18">
        <v>4</v>
      </c>
    </row>
    <row r="10" spans="1:7" s="24" customFormat="1">
      <c r="A10" s="20"/>
      <c r="B10" s="21"/>
      <c r="C10" s="22"/>
      <c r="D10" s="22"/>
      <c r="E10" s="23"/>
    </row>
    <row r="11" spans="1:7" ht="12" customHeight="1">
      <c r="A11" s="150">
        <v>6257</v>
      </c>
      <c r="B11" s="177" t="s">
        <v>17</v>
      </c>
      <c r="C11" s="150">
        <f>'IV-zap-vse UE'!C65</f>
        <v>27</v>
      </c>
      <c r="D11" s="157">
        <f>'IV-zap-vse UE'!D65</f>
        <v>54368.38</v>
      </c>
      <c r="E11" s="158">
        <f t="shared" ref="E11:E31" si="0">D11/C11</f>
        <v>2013.6437037037035</v>
      </c>
      <c r="F11" s="144">
        <f t="shared" ref="F11:F31" si="1">E11*100/3020</f>
        <v>66.676943831248465</v>
      </c>
    </row>
    <row r="12" spans="1:7" ht="12" customHeight="1">
      <c r="A12" s="150">
        <v>6242</v>
      </c>
      <c r="B12" s="177" t="s">
        <v>64</v>
      </c>
      <c r="C12" s="150">
        <f>'IV-zap-vse UE'!C50</f>
        <v>20.5</v>
      </c>
      <c r="D12" s="157">
        <f>'IV-zap-vse UE'!D50</f>
        <v>47825.11</v>
      </c>
      <c r="E12" s="158">
        <f t="shared" si="0"/>
        <v>2332.9321951219513</v>
      </c>
      <c r="F12" s="144">
        <f t="shared" si="1"/>
        <v>77.249410434501698</v>
      </c>
    </row>
    <row r="13" spans="1:7" ht="12" customHeight="1">
      <c r="A13" s="150">
        <v>6212</v>
      </c>
      <c r="B13" s="177" t="s">
        <v>63</v>
      </c>
      <c r="C13" s="150">
        <f>'IV-zap-vse UE'!C20</f>
        <v>20.5</v>
      </c>
      <c r="D13" s="157">
        <f>'IV-zap-vse UE'!D20</f>
        <v>48629.01</v>
      </c>
      <c r="E13" s="158">
        <f t="shared" si="0"/>
        <v>2372.146829268293</v>
      </c>
      <c r="F13" s="144">
        <f t="shared" si="1"/>
        <v>78.547908253916987</v>
      </c>
    </row>
    <row r="14" spans="1:7" ht="12" customHeight="1">
      <c r="A14" s="150">
        <v>6225</v>
      </c>
      <c r="B14" s="177" t="s">
        <v>25</v>
      </c>
      <c r="C14" s="150">
        <f>'IV-zap-vse UE'!C33</f>
        <v>24</v>
      </c>
      <c r="D14" s="157">
        <f>'IV-zap-vse UE'!D33</f>
        <v>62084.03</v>
      </c>
      <c r="E14" s="158">
        <f t="shared" si="0"/>
        <v>2586.8345833333333</v>
      </c>
      <c r="F14" s="144">
        <f t="shared" si="1"/>
        <v>85.656774282560704</v>
      </c>
    </row>
    <row r="15" spans="1:7" ht="12" customHeight="1">
      <c r="A15" s="150">
        <v>6254</v>
      </c>
      <c r="B15" s="177" t="s">
        <v>65</v>
      </c>
      <c r="C15" s="150">
        <f>'IV-zap-vse UE'!C62</f>
        <v>20</v>
      </c>
      <c r="D15" s="157">
        <f>'IV-zap-vse UE'!D62</f>
        <v>52358.44</v>
      </c>
      <c r="E15" s="158">
        <f t="shared" si="0"/>
        <v>2617.922</v>
      </c>
      <c r="F15" s="144">
        <f t="shared" si="1"/>
        <v>86.686158940397348</v>
      </c>
    </row>
    <row r="16" spans="1:7" ht="12" customHeight="1">
      <c r="A16" s="150">
        <v>6216</v>
      </c>
      <c r="B16" s="177" t="s">
        <v>43</v>
      </c>
      <c r="C16" s="150">
        <f>'IV-zap-vse UE'!C24</f>
        <v>23.5</v>
      </c>
      <c r="D16" s="157">
        <f>'IV-zap-vse UE'!D24</f>
        <v>64848.65</v>
      </c>
      <c r="E16" s="158">
        <f t="shared" si="0"/>
        <v>2759.5170212765956</v>
      </c>
      <c r="F16" s="144">
        <f t="shared" si="1"/>
        <v>91.374735803860787</v>
      </c>
    </row>
    <row r="17" spans="1:6" ht="12" customHeight="1">
      <c r="A17" s="150">
        <v>6252</v>
      </c>
      <c r="B17" s="177" t="s">
        <v>60</v>
      </c>
      <c r="C17" s="150">
        <f>'IV-zap-vse UE'!C60</f>
        <v>22</v>
      </c>
      <c r="D17" s="157">
        <f>'IV-zap-vse UE'!D60</f>
        <v>63186.86</v>
      </c>
      <c r="E17" s="158">
        <f t="shared" si="0"/>
        <v>2872.13</v>
      </c>
      <c r="F17" s="144">
        <f t="shared" si="1"/>
        <v>95.103642384105967</v>
      </c>
    </row>
    <row r="18" spans="1:6" ht="12" customHeight="1">
      <c r="A18" s="150">
        <v>6233</v>
      </c>
      <c r="B18" s="177" t="s">
        <v>55</v>
      </c>
      <c r="C18" s="150">
        <f>'IV-zap-vse UE'!C41</f>
        <v>23</v>
      </c>
      <c r="D18" s="157">
        <f>'IV-zap-vse UE'!D41</f>
        <v>67108.5</v>
      </c>
      <c r="E18" s="158">
        <f t="shared" si="0"/>
        <v>2917.7608695652175</v>
      </c>
      <c r="F18" s="144">
        <f t="shared" si="1"/>
        <v>96.614598329974086</v>
      </c>
    </row>
    <row r="19" spans="1:6" ht="12" customHeight="1">
      <c r="A19" s="150">
        <v>6213</v>
      </c>
      <c r="B19" s="177" t="s">
        <v>46</v>
      </c>
      <c r="C19" s="150">
        <f>'IV-zap-vse UE'!C21</f>
        <v>29</v>
      </c>
      <c r="D19" s="157">
        <f>'IV-zap-vse UE'!D21</f>
        <v>85102.57</v>
      </c>
      <c r="E19" s="158">
        <f t="shared" si="0"/>
        <v>2934.571379310345</v>
      </c>
      <c r="F19" s="144">
        <f t="shared" si="1"/>
        <v>97.171237725508107</v>
      </c>
    </row>
    <row r="20" spans="1:6" ht="12.75" customHeight="1" thickBot="1">
      <c r="A20" s="150">
        <v>6241</v>
      </c>
      <c r="B20" s="177" t="s">
        <v>49</v>
      </c>
      <c r="C20" s="150">
        <f>'IV-zap-vse UE'!C49</f>
        <v>19</v>
      </c>
      <c r="D20" s="157">
        <f>'IV-zap-vse UE'!D49</f>
        <v>56621.3</v>
      </c>
      <c r="E20" s="158">
        <f t="shared" si="0"/>
        <v>2980.0684210526319</v>
      </c>
      <c r="F20" s="144">
        <f t="shared" si="1"/>
        <v>98.677762286510998</v>
      </c>
    </row>
    <row r="21" spans="1:6" ht="15.75" customHeight="1" thickBot="1">
      <c r="A21" s="186"/>
      <c r="B21" s="185" t="s">
        <v>131</v>
      </c>
      <c r="C21" s="159">
        <f ca="1">SUM(C11:C31)</f>
        <v>428</v>
      </c>
      <c r="D21" s="112">
        <f ca="1">SUM(D11:D31)</f>
        <v>1292725.8500000001</v>
      </c>
      <c r="E21" s="130">
        <f t="shared" ca="1" si="0"/>
        <v>3020.3875000000003</v>
      </c>
      <c r="F21" s="126">
        <f t="shared" ca="1" si="1"/>
        <v>100.01283112582782</v>
      </c>
    </row>
    <row r="22" spans="1:6" ht="12.75" customHeight="1">
      <c r="A22" s="150">
        <v>6207</v>
      </c>
      <c r="B22" s="177" t="s">
        <v>68</v>
      </c>
      <c r="C22" s="150">
        <f>'IV-zap-vse UE'!C15</f>
        <v>16</v>
      </c>
      <c r="D22" s="157">
        <f>'IV-zap-vse UE'!D15</f>
        <v>49609.57</v>
      </c>
      <c r="E22" s="158">
        <f t="shared" si="0"/>
        <v>3100.598125</v>
      </c>
      <c r="F22" s="144">
        <f t="shared" si="1"/>
        <v>102.66881208609271</v>
      </c>
    </row>
    <row r="23" spans="1:6" s="89" customFormat="1" ht="12" customHeight="1">
      <c r="A23" s="150">
        <v>6211</v>
      </c>
      <c r="B23" s="177" t="s">
        <v>24</v>
      </c>
      <c r="C23" s="150">
        <f>'IV-zap-vse UE'!C19</f>
        <v>18</v>
      </c>
      <c r="D23" s="157">
        <f>'IV-zap-vse UE'!D19</f>
        <v>56366.19</v>
      </c>
      <c r="E23" s="158">
        <f t="shared" si="0"/>
        <v>3131.4549999999999</v>
      </c>
      <c r="F23" s="144">
        <f t="shared" si="1"/>
        <v>103.69056291390729</v>
      </c>
    </row>
    <row r="24" spans="1:6" ht="12" customHeight="1">
      <c r="A24" s="150">
        <v>6210</v>
      </c>
      <c r="B24" s="177" t="s">
        <v>57</v>
      </c>
      <c r="C24" s="150">
        <f>'IV-zap-vse UE'!C18</f>
        <v>17</v>
      </c>
      <c r="D24" s="157">
        <f>'IV-zap-vse UE'!D18</f>
        <v>53244.82</v>
      </c>
      <c r="E24" s="158">
        <f t="shared" si="0"/>
        <v>3132.0482352941176</v>
      </c>
      <c r="F24" s="144">
        <f t="shared" si="1"/>
        <v>103.71020646669263</v>
      </c>
    </row>
    <row r="25" spans="1:6" ht="12" customHeight="1">
      <c r="A25" s="150">
        <v>6220</v>
      </c>
      <c r="B25" s="177" t="s">
        <v>66</v>
      </c>
      <c r="C25" s="150">
        <f>'IV-zap-vse UE'!C28</f>
        <v>23.5</v>
      </c>
      <c r="D25" s="157">
        <f>'IV-zap-vse UE'!D28</f>
        <v>73663.41</v>
      </c>
      <c r="E25" s="158">
        <f t="shared" si="0"/>
        <v>3134.6131914893617</v>
      </c>
      <c r="F25" s="144">
        <f t="shared" si="1"/>
        <v>103.79513879103847</v>
      </c>
    </row>
    <row r="26" spans="1:6" ht="12" customHeight="1">
      <c r="A26" s="150">
        <v>6238</v>
      </c>
      <c r="B26" s="177" t="s">
        <v>48</v>
      </c>
      <c r="C26" s="150">
        <f>'IV-zap-vse UE'!C46</f>
        <v>19.5</v>
      </c>
      <c r="D26" s="157">
        <f>'IV-zap-vse UE'!D46</f>
        <v>61178.400000000001</v>
      </c>
      <c r="E26" s="158">
        <f t="shared" si="0"/>
        <v>3137.353846153846</v>
      </c>
      <c r="F26" s="144">
        <f t="shared" si="1"/>
        <v>103.8858889454916</v>
      </c>
    </row>
    <row r="27" spans="1:6" ht="12" customHeight="1">
      <c r="A27" s="150">
        <v>6228</v>
      </c>
      <c r="B27" s="177" t="s">
        <v>69</v>
      </c>
      <c r="C27" s="150">
        <f>'IV-zap-vse UE'!C36</f>
        <v>17.5</v>
      </c>
      <c r="D27" s="157">
        <f>'IV-zap-vse UE'!D36</f>
        <v>57398.48</v>
      </c>
      <c r="E27" s="158">
        <f t="shared" si="0"/>
        <v>3279.9131428571432</v>
      </c>
      <c r="F27" s="144">
        <f t="shared" si="1"/>
        <v>108.6063954588458</v>
      </c>
    </row>
    <row r="28" spans="1:6" ht="12" customHeight="1">
      <c r="A28" s="150">
        <v>6229</v>
      </c>
      <c r="B28" s="177" t="s">
        <v>50</v>
      </c>
      <c r="C28" s="150">
        <f>'IV-zap-vse UE'!C37</f>
        <v>19</v>
      </c>
      <c r="D28" s="157">
        <f>'IV-zap-vse UE'!D37</f>
        <v>68214.42</v>
      </c>
      <c r="E28" s="158">
        <f t="shared" si="0"/>
        <v>3590.2326315789473</v>
      </c>
      <c r="F28" s="144">
        <f t="shared" si="1"/>
        <v>118.88187521784593</v>
      </c>
    </row>
    <row r="29" spans="1:6" ht="12" customHeight="1">
      <c r="A29" s="150">
        <v>6226</v>
      </c>
      <c r="B29" s="177" t="s">
        <v>38</v>
      </c>
      <c r="C29" s="150">
        <f>'IV-zap-vse UE'!C34</f>
        <v>19</v>
      </c>
      <c r="D29" s="157">
        <f>'IV-zap-vse UE'!D34</f>
        <v>69885.42</v>
      </c>
      <c r="E29" s="158">
        <f t="shared" si="0"/>
        <v>3678.18</v>
      </c>
      <c r="F29" s="144">
        <f t="shared" si="1"/>
        <v>121.79403973509933</v>
      </c>
    </row>
    <row r="30" spans="1:6" ht="12" customHeight="1">
      <c r="A30" s="150">
        <v>6204</v>
      </c>
      <c r="B30" s="177" t="s">
        <v>62</v>
      </c>
      <c r="C30" s="150">
        <f>'IV-zap-vse UE'!C12</f>
        <v>23</v>
      </c>
      <c r="D30" s="157">
        <f>'IV-zap-vse UE'!D12</f>
        <v>89034.62</v>
      </c>
      <c r="E30" s="158">
        <f t="shared" si="0"/>
        <v>3871.0704347826086</v>
      </c>
      <c r="F30" s="144">
        <f t="shared" si="1"/>
        <v>128.18114022458968</v>
      </c>
    </row>
    <row r="31" spans="1:6" s="24" customFormat="1" ht="12" customHeight="1">
      <c r="A31" s="150">
        <v>6235</v>
      </c>
      <c r="B31" s="177" t="s">
        <v>67</v>
      </c>
      <c r="C31" s="150">
        <f>'IV-zap-vse UE'!C43</f>
        <v>27</v>
      </c>
      <c r="D31" s="157">
        <f>'IV-zap-vse UE'!D43</f>
        <v>111997.67</v>
      </c>
      <c r="E31" s="158">
        <f t="shared" si="0"/>
        <v>4148.0618518518522</v>
      </c>
      <c r="F31" s="144">
        <f t="shared" si="1"/>
        <v>137.35304145204807</v>
      </c>
    </row>
    <row r="63" spans="3:3">
      <c r="C63" s="70"/>
    </row>
  </sheetData>
  <sortState xmlns:xlrd2="http://schemas.microsoft.com/office/spreadsheetml/2017/richdata2" ref="A11:F31">
    <sortCondition ref="F11:F31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32</oddHeader>
    <oddFooter>&amp;C&amp;8Ministrstvo za javno upravo / Služba za upravne enote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42"/>
  </sheetPr>
  <dimension ref="A1:G63"/>
  <sheetViews>
    <sheetView tabSelected="1" zoomScaleNormal="100" workbookViewId="0">
      <selection activeCell="A3" sqref="A3:F3"/>
    </sheetView>
  </sheetViews>
  <sheetFormatPr defaultColWidth="8.85546875" defaultRowHeight="12.75"/>
  <cols>
    <col min="1" max="1" width="7.140625" customWidth="1"/>
    <col min="2" max="2" width="21.85546875" customWidth="1"/>
    <col min="3" max="3" width="14.42578125" customWidth="1"/>
    <col min="4" max="4" width="12.42578125" bestFit="1" customWidth="1"/>
    <col min="5" max="5" width="17.140625" style="1" customWidth="1"/>
  </cols>
  <sheetData>
    <row r="1" spans="1:7">
      <c r="A1" s="47" t="s">
        <v>147</v>
      </c>
    </row>
    <row r="2" spans="1:7" s="2" customFormat="1" ht="15">
      <c r="A2" s="2" t="s">
        <v>177</v>
      </c>
      <c r="E2" s="63"/>
    </row>
    <row r="3" spans="1:7" s="4" customFormat="1" ht="15.75" customHeight="1">
      <c r="A3" s="273" t="s">
        <v>155</v>
      </c>
      <c r="B3" s="274"/>
      <c r="C3" s="274"/>
      <c r="D3" s="274"/>
      <c r="E3" s="274"/>
      <c r="F3" s="274"/>
      <c r="G3" s="62"/>
    </row>
    <row r="4" spans="1:7" s="2" customFormat="1" ht="15.75">
      <c r="A4" s="4" t="s">
        <v>150</v>
      </c>
      <c r="D4" s="27"/>
      <c r="E4" s="3"/>
      <c r="F4" s="25"/>
    </row>
    <row r="5" spans="1:7" ht="12" customHeight="1" thickBot="1"/>
    <row r="6" spans="1:7" s="10" customFormat="1" ht="12" customHeight="1">
      <c r="A6" s="6" t="s">
        <v>94</v>
      </c>
      <c r="B6" s="7" t="s">
        <v>2</v>
      </c>
      <c r="C6" s="271" t="s">
        <v>179</v>
      </c>
      <c r="D6" s="271" t="s">
        <v>184</v>
      </c>
      <c r="E6" s="269" t="s">
        <v>181</v>
      </c>
    </row>
    <row r="7" spans="1:7" s="10" customFormat="1" ht="12" customHeight="1">
      <c r="A7" s="11"/>
      <c r="B7" s="12"/>
      <c r="C7" s="272"/>
      <c r="D7" s="272"/>
      <c r="E7" s="270"/>
    </row>
    <row r="8" spans="1:7" s="10" customFormat="1" ht="12" customHeight="1">
      <c r="A8" s="11"/>
      <c r="B8" s="12"/>
      <c r="C8" s="272"/>
      <c r="D8" s="272"/>
      <c r="E8" s="270"/>
    </row>
    <row r="9" spans="1:7" s="10" customFormat="1" thickBot="1">
      <c r="A9" s="15"/>
      <c r="B9" s="16"/>
      <c r="C9" s="18">
        <v>1</v>
      </c>
      <c r="D9" s="18">
        <v>2</v>
      </c>
      <c r="E9" s="64" t="s">
        <v>11</v>
      </c>
    </row>
    <row r="10" spans="1:7" s="24" customFormat="1" ht="13.5" thickBot="1">
      <c r="A10" s="20"/>
      <c r="B10" s="21"/>
      <c r="C10" s="22"/>
      <c r="D10" s="22"/>
      <c r="E10" s="23"/>
    </row>
    <row r="11" spans="1:7" s="49" customFormat="1" ht="13.5" thickBot="1">
      <c r="A11" s="191">
        <v>6224</v>
      </c>
      <c r="B11" s="192" t="s">
        <v>77</v>
      </c>
      <c r="C11" s="161">
        <f>'IV-zap-vse UE'!C32</f>
        <v>264.5</v>
      </c>
      <c r="D11" s="148">
        <f>'IV-zap-vse UE'!D32</f>
        <v>1302038.51</v>
      </c>
      <c r="E11" s="162">
        <f>D11/C11</f>
        <v>4922.6408695652171</v>
      </c>
    </row>
    <row r="12" spans="1:7">
      <c r="A12" s="119"/>
      <c r="B12" s="119"/>
      <c r="C12" s="163"/>
      <c r="D12" s="119"/>
      <c r="E12" s="164"/>
    </row>
    <row r="13" spans="1:7" ht="13.5" thickBot="1">
      <c r="A13" s="119"/>
      <c r="B13" s="119"/>
      <c r="C13" s="163"/>
      <c r="D13" s="119"/>
      <c r="E13" s="164"/>
    </row>
    <row r="14" spans="1:7" s="89" customFormat="1" ht="15" customHeight="1" thickBot="1">
      <c r="A14" s="193"/>
      <c r="B14" s="184" t="s">
        <v>78</v>
      </c>
      <c r="C14" s="154">
        <f>C15+C16+C17+C11</f>
        <v>2205</v>
      </c>
      <c r="D14" s="123">
        <f>D11+D15+D16+D17</f>
        <v>7556016.6600000001</v>
      </c>
      <c r="E14" s="165">
        <f>D14/C14</f>
        <v>3426.7649251700682</v>
      </c>
    </row>
    <row r="15" spans="1:7">
      <c r="A15" s="119"/>
      <c r="B15" s="195" t="s">
        <v>72</v>
      </c>
      <c r="C15" s="166">
        <v>649</v>
      </c>
      <c r="D15" s="167">
        <v>2265127.3800000004</v>
      </c>
      <c r="E15" s="168">
        <f>D15/C15</f>
        <v>3490.1808628659483</v>
      </c>
    </row>
    <row r="16" spans="1:7">
      <c r="A16" s="119"/>
      <c r="B16" s="191" t="s">
        <v>79</v>
      </c>
      <c r="C16" s="110">
        <v>863.5</v>
      </c>
      <c r="D16" s="151">
        <v>2696124.92</v>
      </c>
      <c r="E16" s="169">
        <f>D16/C16</f>
        <v>3122.3218529241458</v>
      </c>
    </row>
    <row r="17" spans="1:5">
      <c r="A17" s="119"/>
      <c r="B17" s="177" t="s">
        <v>74</v>
      </c>
      <c r="C17" s="110">
        <v>428</v>
      </c>
      <c r="D17" s="151">
        <v>1292725.8500000001</v>
      </c>
      <c r="E17" s="169">
        <f>D17/C17</f>
        <v>3020.3875000000003</v>
      </c>
    </row>
    <row r="20" spans="1:5">
      <c r="C20" s="65"/>
    </row>
    <row r="63" spans="3:3">
      <c r="C63" s="70"/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33</oddHeader>
    <oddFooter>&amp;C&amp;8Ministrstvo za javno upravo / Služba za upravne enote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44"/>
  </sheetPr>
  <dimension ref="A1:E73"/>
  <sheetViews>
    <sheetView zoomScale="115" workbookViewId="0">
      <pane xSplit="2" ySplit="8" topLeftCell="C9" activePane="bottomRight" state="frozen"/>
      <selection activeCell="G3" sqref="G3"/>
      <selection pane="topRight" activeCell="G3" sqref="G3"/>
      <selection pane="bottomLeft" activeCell="G3" sqref="G3"/>
      <selection pane="bottomRight" activeCell="C15" sqref="C15"/>
    </sheetView>
  </sheetViews>
  <sheetFormatPr defaultColWidth="8.85546875" defaultRowHeight="12"/>
  <cols>
    <col min="1" max="1" width="8.85546875" style="40" customWidth="1"/>
    <col min="2" max="2" width="22" style="31" customWidth="1"/>
    <col min="3" max="3" width="15.7109375" style="31" customWidth="1"/>
    <col min="4" max="4" width="15.7109375" style="71" customWidth="1"/>
    <col min="5" max="5" width="14.7109375" style="66" customWidth="1"/>
    <col min="6" max="16384" width="8.85546875" style="31"/>
  </cols>
  <sheetData>
    <row r="1" spans="1:5" ht="12.75">
      <c r="A1" s="30" t="s">
        <v>148</v>
      </c>
    </row>
    <row r="2" spans="1:5" s="26" customFormat="1" ht="15.75">
      <c r="A2" s="25" t="s">
        <v>177</v>
      </c>
      <c r="C2" s="32"/>
      <c r="D2" s="32"/>
      <c r="E2" s="67"/>
    </row>
    <row r="3" spans="1:5" s="25" customFormat="1" ht="15.75">
      <c r="A3" s="25" t="s">
        <v>93</v>
      </c>
      <c r="C3" s="27"/>
      <c r="D3" s="72"/>
      <c r="E3" s="68"/>
    </row>
    <row r="4" spans="1:5" s="25" customFormat="1" ht="9" customHeight="1" thickBot="1">
      <c r="C4" s="27"/>
      <c r="D4" s="72"/>
      <c r="E4" s="68"/>
    </row>
    <row r="5" spans="1:5" ht="11.85" customHeight="1">
      <c r="A5" s="6" t="s">
        <v>94</v>
      </c>
      <c r="B5" s="33" t="s">
        <v>95</v>
      </c>
      <c r="C5" s="34" t="s">
        <v>96</v>
      </c>
      <c r="D5" s="35" t="s">
        <v>97</v>
      </c>
      <c r="E5" s="35" t="s">
        <v>149</v>
      </c>
    </row>
    <row r="6" spans="1:5" ht="11.85" customHeight="1">
      <c r="A6" s="36"/>
      <c r="B6" s="37"/>
      <c r="C6" s="38" t="s">
        <v>98</v>
      </c>
      <c r="D6" s="39" t="s">
        <v>98</v>
      </c>
      <c r="E6" s="39" t="s">
        <v>98</v>
      </c>
    </row>
    <row r="7" spans="1:5" ht="11.85" customHeight="1">
      <c r="A7" s="36"/>
      <c r="B7" s="37"/>
      <c r="C7" s="38" t="s">
        <v>7</v>
      </c>
      <c r="D7" s="39" t="s">
        <v>99</v>
      </c>
      <c r="E7" s="39" t="s">
        <v>166</v>
      </c>
    </row>
    <row r="8" spans="1:5" ht="11.85" customHeight="1">
      <c r="A8" s="36"/>
      <c r="B8" s="37"/>
      <c r="C8" s="38" t="s">
        <v>9</v>
      </c>
      <c r="D8" s="39" t="s">
        <v>100</v>
      </c>
      <c r="E8" s="39" t="s">
        <v>167</v>
      </c>
    </row>
    <row r="9" spans="1:5" ht="12" customHeight="1">
      <c r="A9" s="220">
        <v>6201</v>
      </c>
      <c r="B9" s="221" t="s">
        <v>35</v>
      </c>
      <c r="C9" s="225"/>
      <c r="D9" s="225"/>
      <c r="E9" s="225"/>
    </row>
    <row r="10" spans="1:5" s="71" customFormat="1" ht="12" customHeight="1" thickBot="1">
      <c r="A10" s="222">
        <v>6202</v>
      </c>
      <c r="B10" s="223" t="s">
        <v>61</v>
      </c>
      <c r="C10" s="264" t="s">
        <v>174</v>
      </c>
      <c r="D10" s="264" t="s">
        <v>174</v>
      </c>
      <c r="E10" s="264"/>
    </row>
    <row r="11" spans="1:5" s="71" customFormat="1" ht="12" customHeight="1" thickBot="1">
      <c r="A11" s="222">
        <v>6203</v>
      </c>
      <c r="B11" s="223" t="s">
        <v>54</v>
      </c>
      <c r="C11" s="260" t="s">
        <v>174</v>
      </c>
      <c r="D11" s="261" t="s">
        <v>174</v>
      </c>
      <c r="E11" s="262" t="s">
        <v>174</v>
      </c>
    </row>
    <row r="12" spans="1:5" s="71" customFormat="1" ht="12" customHeight="1">
      <c r="A12" s="222">
        <v>6204</v>
      </c>
      <c r="B12" s="223" t="s">
        <v>62</v>
      </c>
      <c r="C12" s="263" t="s">
        <v>174</v>
      </c>
      <c r="D12" s="263"/>
      <c r="E12" s="263" t="s">
        <v>174</v>
      </c>
    </row>
    <row r="13" spans="1:5" s="71" customFormat="1" ht="12" customHeight="1">
      <c r="A13" s="222">
        <v>6205</v>
      </c>
      <c r="B13" s="223" t="s">
        <v>58</v>
      </c>
      <c r="C13" s="258" t="s">
        <v>174</v>
      </c>
      <c r="D13" s="258" t="s">
        <v>174</v>
      </c>
      <c r="E13" s="258"/>
    </row>
    <row r="14" spans="1:5" s="71" customFormat="1" ht="12" customHeight="1">
      <c r="A14" s="222">
        <v>6206</v>
      </c>
      <c r="B14" s="223" t="s">
        <v>16</v>
      </c>
      <c r="C14" s="224"/>
      <c r="D14" s="224"/>
      <c r="E14" s="224"/>
    </row>
    <row r="15" spans="1:5" s="71" customFormat="1" ht="12" customHeight="1">
      <c r="A15" s="222">
        <v>6207</v>
      </c>
      <c r="B15" s="223" t="s">
        <v>68</v>
      </c>
      <c r="C15" s="258" t="s">
        <v>174</v>
      </c>
      <c r="D15" s="258" t="s">
        <v>174</v>
      </c>
      <c r="E15" s="258"/>
    </row>
    <row r="16" spans="1:5" s="71" customFormat="1" ht="12" customHeight="1">
      <c r="A16" s="222">
        <v>6208</v>
      </c>
      <c r="B16" s="223" t="s">
        <v>39</v>
      </c>
      <c r="C16" s="258" t="s">
        <v>174</v>
      </c>
      <c r="D16" s="258" t="s">
        <v>174</v>
      </c>
      <c r="E16" s="258"/>
    </row>
    <row r="17" spans="1:5" s="71" customFormat="1" ht="12" customHeight="1">
      <c r="A17" s="222">
        <v>6209</v>
      </c>
      <c r="B17" s="223" t="s">
        <v>15</v>
      </c>
      <c r="C17" s="224"/>
      <c r="D17" s="224"/>
      <c r="E17" s="224" t="s">
        <v>174</v>
      </c>
    </row>
    <row r="18" spans="1:5" s="71" customFormat="1" ht="12" customHeight="1">
      <c r="A18" s="222">
        <v>6210</v>
      </c>
      <c r="B18" s="223" t="s">
        <v>57</v>
      </c>
      <c r="C18" s="224" t="s">
        <v>174</v>
      </c>
      <c r="D18" s="224"/>
      <c r="E18" s="224"/>
    </row>
    <row r="19" spans="1:5" s="71" customFormat="1" ht="12" customHeight="1">
      <c r="A19" s="222">
        <v>6211</v>
      </c>
      <c r="B19" s="223" t="s">
        <v>24</v>
      </c>
      <c r="C19" s="224"/>
      <c r="D19" s="224"/>
      <c r="E19" s="224"/>
    </row>
    <row r="20" spans="1:5" s="71" customFormat="1" ht="12" customHeight="1">
      <c r="A20" s="222">
        <v>6212</v>
      </c>
      <c r="B20" s="223" t="s">
        <v>63</v>
      </c>
      <c r="C20" s="224"/>
      <c r="D20" s="224"/>
      <c r="E20" s="224"/>
    </row>
    <row r="21" spans="1:5" s="71" customFormat="1" ht="12" customHeight="1" thickBot="1">
      <c r="A21" s="222">
        <v>6213</v>
      </c>
      <c r="B21" s="223" t="s">
        <v>46</v>
      </c>
      <c r="C21" s="264" t="s">
        <v>174</v>
      </c>
      <c r="D21" s="264" t="s">
        <v>174</v>
      </c>
      <c r="E21" s="264"/>
    </row>
    <row r="22" spans="1:5" s="71" customFormat="1" ht="12" customHeight="1" thickBot="1">
      <c r="A22" s="222">
        <v>6214</v>
      </c>
      <c r="B22" s="223" t="s">
        <v>41</v>
      </c>
      <c r="C22" s="260" t="s">
        <v>174</v>
      </c>
      <c r="D22" s="261" t="s">
        <v>174</v>
      </c>
      <c r="E22" s="262" t="s">
        <v>174</v>
      </c>
    </row>
    <row r="23" spans="1:5" s="71" customFormat="1" ht="12" customHeight="1">
      <c r="A23" s="222">
        <v>6215</v>
      </c>
      <c r="B23" s="223" t="s">
        <v>14</v>
      </c>
      <c r="C23" s="259"/>
      <c r="D23" s="259"/>
      <c r="E23" s="259"/>
    </row>
    <row r="24" spans="1:5" s="71" customFormat="1" ht="12" customHeight="1">
      <c r="A24" s="222">
        <v>6216</v>
      </c>
      <c r="B24" s="223" t="s">
        <v>43</v>
      </c>
      <c r="C24" s="224"/>
      <c r="D24" s="224"/>
      <c r="E24" s="224"/>
    </row>
    <row r="25" spans="1:5" s="71" customFormat="1" ht="12" customHeight="1">
      <c r="A25" s="222">
        <v>6217</v>
      </c>
      <c r="B25" s="223" t="s">
        <v>28</v>
      </c>
      <c r="C25" s="258" t="s">
        <v>174</v>
      </c>
      <c r="D25" s="258"/>
      <c r="E25" s="258" t="s">
        <v>174</v>
      </c>
    </row>
    <row r="26" spans="1:5" s="71" customFormat="1" ht="12" customHeight="1">
      <c r="A26" s="222">
        <v>6218</v>
      </c>
      <c r="B26" s="223" t="s">
        <v>13</v>
      </c>
      <c r="C26" s="224"/>
      <c r="D26" s="224"/>
      <c r="E26" s="224"/>
    </row>
    <row r="27" spans="1:5" s="71" customFormat="1" ht="12" customHeight="1">
      <c r="A27" s="222">
        <v>6219</v>
      </c>
      <c r="B27" s="223" t="s">
        <v>52</v>
      </c>
      <c r="C27" s="224"/>
      <c r="D27" s="224"/>
      <c r="E27" s="224"/>
    </row>
    <row r="28" spans="1:5" s="71" customFormat="1" ht="12" customHeight="1">
      <c r="A28" s="222">
        <v>6220</v>
      </c>
      <c r="B28" s="223" t="s">
        <v>66</v>
      </c>
      <c r="C28" s="224"/>
      <c r="D28" s="224"/>
      <c r="E28" s="224"/>
    </row>
    <row r="29" spans="1:5" s="71" customFormat="1" ht="12" customHeight="1">
      <c r="A29" s="222">
        <v>6221</v>
      </c>
      <c r="B29" s="223" t="s">
        <v>22</v>
      </c>
      <c r="C29" s="224"/>
      <c r="D29" s="224"/>
      <c r="E29" s="224"/>
    </row>
    <row r="30" spans="1:5" s="71" customFormat="1" ht="12" customHeight="1">
      <c r="A30" s="222">
        <v>6222</v>
      </c>
      <c r="B30" s="223" t="s">
        <v>31</v>
      </c>
      <c r="C30" s="224"/>
      <c r="D30" s="224" t="s">
        <v>174</v>
      </c>
      <c r="E30" s="224"/>
    </row>
    <row r="31" spans="1:5" s="71" customFormat="1" ht="12" customHeight="1">
      <c r="A31" s="222">
        <v>6223</v>
      </c>
      <c r="B31" s="223" t="s">
        <v>40</v>
      </c>
      <c r="C31" s="224"/>
      <c r="D31" s="224"/>
      <c r="E31" s="224"/>
    </row>
    <row r="32" spans="1:5" s="71" customFormat="1" ht="12" customHeight="1">
      <c r="A32" s="222">
        <v>6224</v>
      </c>
      <c r="B32" s="223" t="s">
        <v>21</v>
      </c>
      <c r="C32" s="258"/>
      <c r="D32" s="258" t="s">
        <v>174</v>
      </c>
      <c r="E32" s="258" t="s">
        <v>174</v>
      </c>
    </row>
    <row r="33" spans="1:5" s="71" customFormat="1" ht="12" customHeight="1">
      <c r="A33" s="222">
        <v>6225</v>
      </c>
      <c r="B33" s="223" t="s">
        <v>25</v>
      </c>
      <c r="C33" s="224"/>
      <c r="D33" s="224"/>
      <c r="E33" s="224"/>
    </row>
    <row r="34" spans="1:5" s="71" customFormat="1" ht="12" customHeight="1">
      <c r="A34" s="222">
        <v>6226</v>
      </c>
      <c r="B34" s="223" t="s">
        <v>38</v>
      </c>
      <c r="C34" s="224"/>
      <c r="D34" s="224"/>
      <c r="E34" s="224" t="s">
        <v>174</v>
      </c>
    </row>
    <row r="35" spans="1:5" s="71" customFormat="1" ht="12" customHeight="1">
      <c r="A35" s="222">
        <v>6227</v>
      </c>
      <c r="B35" s="223" t="s">
        <v>12</v>
      </c>
      <c r="C35" s="224"/>
      <c r="D35" s="224"/>
      <c r="E35" s="224"/>
    </row>
    <row r="36" spans="1:5" s="71" customFormat="1" ht="12" customHeight="1">
      <c r="A36" s="222">
        <v>6228</v>
      </c>
      <c r="B36" s="223" t="s">
        <v>69</v>
      </c>
      <c r="C36" s="224" t="s">
        <v>174</v>
      </c>
      <c r="D36" s="224"/>
      <c r="E36" s="224"/>
    </row>
    <row r="37" spans="1:5" s="71" customFormat="1" ht="12" customHeight="1">
      <c r="A37" s="222">
        <v>6229</v>
      </c>
      <c r="B37" s="223" t="s">
        <v>50</v>
      </c>
      <c r="C37" s="224"/>
      <c r="D37" s="224"/>
      <c r="E37" s="224" t="s">
        <v>174</v>
      </c>
    </row>
    <row r="38" spans="1:5" s="71" customFormat="1" ht="12" customHeight="1">
      <c r="A38" s="222">
        <v>6230</v>
      </c>
      <c r="B38" s="223" t="s">
        <v>36</v>
      </c>
      <c r="C38" s="224"/>
      <c r="D38" s="224"/>
      <c r="E38" s="224"/>
    </row>
    <row r="39" spans="1:5" s="71" customFormat="1" ht="12" customHeight="1">
      <c r="A39" s="222">
        <v>6231</v>
      </c>
      <c r="B39" s="223" t="s">
        <v>26</v>
      </c>
      <c r="C39" s="224"/>
      <c r="D39" s="224"/>
      <c r="E39" s="224"/>
    </row>
    <row r="40" spans="1:5" s="71" customFormat="1" ht="12" customHeight="1">
      <c r="A40" s="222">
        <v>6232</v>
      </c>
      <c r="B40" s="223" t="s">
        <v>51</v>
      </c>
      <c r="C40" s="224"/>
      <c r="D40" s="224"/>
      <c r="E40" s="224"/>
    </row>
    <row r="41" spans="1:5" s="71" customFormat="1" ht="12" customHeight="1">
      <c r="A41" s="222">
        <v>6233</v>
      </c>
      <c r="B41" s="223" t="s">
        <v>55</v>
      </c>
      <c r="C41" s="224"/>
      <c r="D41" s="224"/>
      <c r="E41" s="224"/>
    </row>
    <row r="42" spans="1:5" s="71" customFormat="1" ht="12" customHeight="1" thickBot="1">
      <c r="A42" s="222">
        <v>6234</v>
      </c>
      <c r="B42" s="223" t="s">
        <v>30</v>
      </c>
      <c r="C42" s="225"/>
      <c r="D42" s="225"/>
      <c r="E42" s="225"/>
    </row>
    <row r="43" spans="1:5" s="71" customFormat="1" ht="12" customHeight="1" thickBot="1">
      <c r="A43" s="222">
        <v>6235</v>
      </c>
      <c r="B43" s="223" t="s">
        <v>67</v>
      </c>
      <c r="C43" s="260" t="s">
        <v>174</v>
      </c>
      <c r="D43" s="261" t="s">
        <v>174</v>
      </c>
      <c r="E43" s="262" t="s">
        <v>174</v>
      </c>
    </row>
    <row r="44" spans="1:5" s="71" customFormat="1" ht="12" customHeight="1">
      <c r="A44" s="222">
        <v>6236</v>
      </c>
      <c r="B44" s="223" t="s">
        <v>53</v>
      </c>
      <c r="C44" s="259"/>
      <c r="D44" s="259"/>
      <c r="E44" s="259"/>
    </row>
    <row r="45" spans="1:5" s="71" customFormat="1" ht="12" customHeight="1">
      <c r="A45" s="222">
        <v>6237</v>
      </c>
      <c r="B45" s="223" t="s">
        <v>19</v>
      </c>
      <c r="C45" s="258"/>
      <c r="D45" s="258" t="s">
        <v>174</v>
      </c>
      <c r="E45" s="258" t="s">
        <v>174</v>
      </c>
    </row>
    <row r="46" spans="1:5" s="71" customFormat="1" ht="12" customHeight="1">
      <c r="A46" s="222">
        <v>6238</v>
      </c>
      <c r="B46" s="223" t="s">
        <v>48</v>
      </c>
      <c r="C46" s="224"/>
      <c r="D46" s="224"/>
      <c r="E46" s="224"/>
    </row>
    <row r="47" spans="1:5" s="71" customFormat="1" ht="12" customHeight="1">
      <c r="A47" s="222">
        <v>6239</v>
      </c>
      <c r="B47" s="223" t="s">
        <v>27</v>
      </c>
      <c r="C47" s="224"/>
      <c r="D47" s="224"/>
      <c r="E47" s="224"/>
    </row>
    <row r="48" spans="1:5" s="71" customFormat="1" ht="12" customHeight="1">
      <c r="A48" s="222">
        <v>6240</v>
      </c>
      <c r="B48" s="223" t="s">
        <v>33</v>
      </c>
      <c r="C48" s="224"/>
      <c r="D48" s="224" t="s">
        <v>174</v>
      </c>
      <c r="E48" s="224"/>
    </row>
    <row r="49" spans="1:5" s="71" customFormat="1" ht="12" customHeight="1">
      <c r="A49" s="222">
        <v>6241</v>
      </c>
      <c r="B49" s="223" t="s">
        <v>49</v>
      </c>
      <c r="C49" s="224"/>
      <c r="D49" s="224"/>
      <c r="E49" s="224"/>
    </row>
    <row r="50" spans="1:5" s="71" customFormat="1" ht="12" customHeight="1">
      <c r="A50" s="222">
        <v>6242</v>
      </c>
      <c r="B50" s="223" t="s">
        <v>64</v>
      </c>
      <c r="C50" s="224"/>
      <c r="D50" s="224"/>
      <c r="E50" s="224"/>
    </row>
    <row r="51" spans="1:5" s="71" customFormat="1" ht="12" customHeight="1">
      <c r="A51" s="222">
        <v>6243</v>
      </c>
      <c r="B51" s="223" t="s">
        <v>44</v>
      </c>
      <c r="C51" s="224"/>
      <c r="D51" s="224"/>
      <c r="E51" s="224"/>
    </row>
    <row r="52" spans="1:5" s="71" customFormat="1" ht="12" customHeight="1">
      <c r="A52" s="222">
        <v>6244</v>
      </c>
      <c r="B52" s="223" t="s">
        <v>59</v>
      </c>
      <c r="C52" s="224"/>
      <c r="D52" s="224"/>
      <c r="E52" s="224"/>
    </row>
    <row r="53" spans="1:5" s="71" customFormat="1" ht="12" customHeight="1">
      <c r="A53" s="222">
        <v>6245</v>
      </c>
      <c r="B53" s="223" t="s">
        <v>45</v>
      </c>
      <c r="C53" s="224"/>
      <c r="D53" s="224"/>
      <c r="E53" s="224"/>
    </row>
    <row r="54" spans="1:5" s="71" customFormat="1" ht="12" customHeight="1">
      <c r="A54" s="222">
        <v>6246</v>
      </c>
      <c r="B54" s="223" t="s">
        <v>18</v>
      </c>
      <c r="C54" s="224"/>
      <c r="D54" s="224"/>
      <c r="E54" s="224"/>
    </row>
    <row r="55" spans="1:5" s="71" customFormat="1" ht="12" customHeight="1">
      <c r="A55" s="222">
        <v>6247</v>
      </c>
      <c r="B55" s="223" t="s">
        <v>56</v>
      </c>
      <c r="C55" s="224"/>
      <c r="D55" s="224"/>
      <c r="E55" s="224"/>
    </row>
    <row r="56" spans="1:5" ht="12" customHeight="1">
      <c r="A56" s="222">
        <v>6248</v>
      </c>
      <c r="B56" s="223" t="s">
        <v>32</v>
      </c>
      <c r="C56" s="224"/>
      <c r="D56" s="224"/>
      <c r="E56" s="224"/>
    </row>
    <row r="57" spans="1:5" ht="12" customHeight="1">
      <c r="A57" s="222">
        <v>6249</v>
      </c>
      <c r="B57" s="223" t="s">
        <v>23</v>
      </c>
      <c r="C57" s="258"/>
      <c r="D57" s="258" t="s">
        <v>174</v>
      </c>
      <c r="E57" s="258" t="s">
        <v>174</v>
      </c>
    </row>
    <row r="58" spans="1:5" ht="12" customHeight="1">
      <c r="A58" s="222">
        <v>6250</v>
      </c>
      <c r="B58" s="223" t="s">
        <v>42</v>
      </c>
      <c r="C58" s="224"/>
      <c r="D58" s="224"/>
      <c r="E58" s="224"/>
    </row>
    <row r="59" spans="1:5" ht="12" customHeight="1">
      <c r="A59" s="222">
        <v>6251</v>
      </c>
      <c r="B59" s="223" t="s">
        <v>47</v>
      </c>
      <c r="C59" s="224"/>
      <c r="D59" s="224"/>
      <c r="E59" s="224"/>
    </row>
    <row r="60" spans="1:5" ht="12" customHeight="1">
      <c r="A60" s="222">
        <v>6252</v>
      </c>
      <c r="B60" s="223" t="s">
        <v>60</v>
      </c>
      <c r="C60" s="224"/>
      <c r="D60" s="224" t="s">
        <v>174</v>
      </c>
      <c r="E60" s="224"/>
    </row>
    <row r="61" spans="1:5" ht="12" customHeight="1">
      <c r="A61" s="222">
        <v>6253</v>
      </c>
      <c r="B61" s="223" t="s">
        <v>37</v>
      </c>
      <c r="C61" s="224"/>
      <c r="D61" s="224"/>
      <c r="E61" s="224"/>
    </row>
    <row r="62" spans="1:5" ht="12" customHeight="1">
      <c r="A62" s="222">
        <v>6254</v>
      </c>
      <c r="B62" s="223" t="s">
        <v>65</v>
      </c>
      <c r="C62" s="224"/>
      <c r="D62" s="224"/>
      <c r="E62" s="224"/>
    </row>
    <row r="63" spans="1:5" ht="12" customHeight="1">
      <c r="A63" s="222">
        <v>6255</v>
      </c>
      <c r="B63" s="223" t="s">
        <v>34</v>
      </c>
      <c r="C63" s="224"/>
      <c r="D63" s="224"/>
      <c r="E63" s="224"/>
    </row>
    <row r="64" spans="1:5" ht="12" customHeight="1">
      <c r="A64" s="222">
        <v>6256</v>
      </c>
      <c r="B64" s="223" t="s">
        <v>29</v>
      </c>
      <c r="C64" s="224"/>
      <c r="D64" s="224"/>
      <c r="E64" s="224"/>
    </row>
    <row r="65" spans="1:5" ht="12" customHeight="1">
      <c r="A65" s="226">
        <v>6257</v>
      </c>
      <c r="B65" s="227" t="s">
        <v>17</v>
      </c>
      <c r="C65" s="224"/>
      <c r="D65" s="224"/>
      <c r="E65" s="224"/>
    </row>
    <row r="66" spans="1:5" ht="12" customHeight="1">
      <c r="A66" s="226">
        <v>6258</v>
      </c>
      <c r="B66" s="228" t="s">
        <v>20</v>
      </c>
      <c r="C66" s="229"/>
      <c r="D66" s="229"/>
      <c r="E66" s="229"/>
    </row>
    <row r="67" spans="1:5" ht="11.85" customHeight="1" thickBot="1">
      <c r="A67" s="230"/>
      <c r="B67" s="231"/>
      <c r="C67" s="231" t="s">
        <v>101</v>
      </c>
      <c r="D67" s="232"/>
      <c r="E67" s="233"/>
    </row>
    <row r="68" spans="1:5" ht="11.85" customHeight="1" thickBot="1">
      <c r="A68" s="234" t="s">
        <v>153</v>
      </c>
      <c r="B68" s="235" t="s">
        <v>154</v>
      </c>
      <c r="C68" s="236"/>
      <c r="D68" s="237" t="s">
        <v>157</v>
      </c>
      <c r="E68" s="238"/>
    </row>
    <row r="73" spans="1:5">
      <c r="D73" s="73"/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34</oddHeader>
    <oddFooter>&amp;C&amp;8Ministrstvo za javno upravo / Služba za upravne enote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44"/>
  </sheetPr>
  <dimension ref="A1:E68"/>
  <sheetViews>
    <sheetView zoomScale="115" workbookViewId="0">
      <pane xSplit="2" ySplit="8" topLeftCell="C51" activePane="bottomRight" state="frozen"/>
      <selection activeCell="G3" sqref="G3"/>
      <selection pane="topRight" activeCell="G3" sqref="G3"/>
      <selection pane="bottomLeft" activeCell="G3" sqref="G3"/>
      <selection pane="bottomRight" activeCell="B14" sqref="B14"/>
    </sheetView>
  </sheetViews>
  <sheetFormatPr defaultColWidth="8.85546875" defaultRowHeight="12"/>
  <cols>
    <col min="1" max="1" width="8.85546875" style="40" customWidth="1"/>
    <col min="2" max="2" width="22" style="31" customWidth="1"/>
    <col min="3" max="3" width="15.7109375" style="31" customWidth="1"/>
    <col min="4" max="4" width="16.28515625" style="71" customWidth="1"/>
    <col min="5" max="5" width="16.140625" style="66" customWidth="1"/>
    <col min="6" max="16384" width="8.85546875" style="31"/>
  </cols>
  <sheetData>
    <row r="1" spans="1:5" ht="12.75">
      <c r="A1" s="30" t="s">
        <v>151</v>
      </c>
    </row>
    <row r="2" spans="1:5" s="25" customFormat="1" ht="14.25" customHeight="1">
      <c r="A2" s="25" t="s">
        <v>177</v>
      </c>
      <c r="C2" s="72"/>
      <c r="D2" s="72"/>
      <c r="E2" s="68"/>
    </row>
    <row r="3" spans="1:5" s="25" customFormat="1" ht="13.5" customHeight="1">
      <c r="A3" s="25" t="s">
        <v>103</v>
      </c>
      <c r="C3" s="27"/>
      <c r="D3" s="72"/>
      <c r="E3" s="68"/>
    </row>
    <row r="4" spans="1:5" s="25" customFormat="1" ht="11.25" customHeight="1" thickBot="1">
      <c r="C4" s="27"/>
      <c r="D4" s="72"/>
      <c r="E4" s="68"/>
    </row>
    <row r="5" spans="1:5" ht="11.85" customHeight="1">
      <c r="A5" s="6" t="s">
        <v>94</v>
      </c>
      <c r="B5" s="33" t="s">
        <v>95</v>
      </c>
      <c r="C5" s="34" t="s">
        <v>96</v>
      </c>
      <c r="D5" s="35" t="s">
        <v>97</v>
      </c>
      <c r="E5" s="35" t="s">
        <v>149</v>
      </c>
    </row>
    <row r="6" spans="1:5" ht="11.85" customHeight="1">
      <c r="A6" s="36"/>
      <c r="B6" s="37"/>
      <c r="C6" s="38" t="s">
        <v>98</v>
      </c>
      <c r="D6" s="39" t="s">
        <v>98</v>
      </c>
      <c r="E6" s="39" t="s">
        <v>98</v>
      </c>
    </row>
    <row r="7" spans="1:5" ht="11.85" customHeight="1">
      <c r="A7" s="36"/>
      <c r="B7" s="37"/>
      <c r="C7" s="38" t="s">
        <v>7</v>
      </c>
      <c r="D7" s="39" t="s">
        <v>99</v>
      </c>
      <c r="E7" s="39" t="s">
        <v>7</v>
      </c>
    </row>
    <row r="8" spans="1:5" ht="11.85" customHeight="1">
      <c r="A8" s="36"/>
      <c r="B8" s="37"/>
      <c r="C8" s="38" t="s">
        <v>9</v>
      </c>
      <c r="D8" s="39" t="s">
        <v>100</v>
      </c>
      <c r="E8" s="39" t="s">
        <v>167</v>
      </c>
    </row>
    <row r="9" spans="1:5" ht="12" customHeight="1">
      <c r="A9" s="226">
        <v>6201</v>
      </c>
      <c r="B9" s="228" t="s">
        <v>35</v>
      </c>
      <c r="C9" s="229"/>
      <c r="D9" s="229"/>
      <c r="E9" s="229"/>
    </row>
    <row r="10" spans="1:5" s="71" customFormat="1" ht="12" customHeight="1">
      <c r="A10" s="226">
        <v>6202</v>
      </c>
      <c r="B10" s="227" t="s">
        <v>61</v>
      </c>
      <c r="C10" s="224"/>
      <c r="D10" s="224"/>
      <c r="E10" s="224"/>
    </row>
    <row r="11" spans="1:5" s="71" customFormat="1" ht="12" customHeight="1">
      <c r="A11" s="226">
        <v>6203</v>
      </c>
      <c r="B11" s="227" t="s">
        <v>54</v>
      </c>
      <c r="C11" s="224"/>
      <c r="D11" s="224"/>
      <c r="E11" s="224"/>
    </row>
    <row r="12" spans="1:5" s="71" customFormat="1" ht="12" customHeight="1">
      <c r="A12" s="222">
        <v>6204</v>
      </c>
      <c r="B12" s="223" t="s">
        <v>62</v>
      </c>
      <c r="C12" s="224"/>
      <c r="D12" s="224"/>
      <c r="E12" s="224"/>
    </row>
    <row r="13" spans="1:5" s="71" customFormat="1" ht="12" customHeight="1">
      <c r="A13" s="222">
        <v>6205</v>
      </c>
      <c r="B13" s="223" t="s">
        <v>58</v>
      </c>
      <c r="C13" s="224"/>
      <c r="D13" s="224"/>
      <c r="E13" s="224"/>
    </row>
    <row r="14" spans="1:5" s="71" customFormat="1" ht="12" customHeight="1">
      <c r="A14" s="222">
        <v>6206</v>
      </c>
      <c r="B14" s="223" t="s">
        <v>16</v>
      </c>
      <c r="C14" s="258" t="s">
        <v>174</v>
      </c>
      <c r="D14" s="258" t="s">
        <v>174</v>
      </c>
      <c r="E14" s="258"/>
    </row>
    <row r="15" spans="1:5" s="71" customFormat="1" ht="12" customHeight="1">
      <c r="A15" s="222">
        <v>6207</v>
      </c>
      <c r="B15" s="223" t="s">
        <v>68</v>
      </c>
      <c r="C15" s="224"/>
      <c r="D15" s="224"/>
      <c r="E15" s="224"/>
    </row>
    <row r="16" spans="1:5" s="71" customFormat="1" ht="12" customHeight="1">
      <c r="A16" s="222">
        <v>6208</v>
      </c>
      <c r="B16" s="223" t="s">
        <v>39</v>
      </c>
      <c r="C16" s="224"/>
      <c r="D16" s="224"/>
      <c r="E16" s="224"/>
    </row>
    <row r="17" spans="1:5" s="71" customFormat="1" ht="12" customHeight="1">
      <c r="A17" s="222">
        <v>6209</v>
      </c>
      <c r="B17" s="223" t="s">
        <v>15</v>
      </c>
      <c r="C17" s="224"/>
      <c r="D17" s="224"/>
      <c r="E17" s="224"/>
    </row>
    <row r="18" spans="1:5" s="71" customFormat="1" ht="12" customHeight="1">
      <c r="A18" s="222">
        <v>6210</v>
      </c>
      <c r="B18" s="223" t="s">
        <v>57</v>
      </c>
      <c r="C18" s="224"/>
      <c r="D18" s="224"/>
      <c r="E18" s="224"/>
    </row>
    <row r="19" spans="1:5" s="71" customFormat="1" ht="12" customHeight="1" thickBot="1">
      <c r="A19" s="222">
        <v>6211</v>
      </c>
      <c r="B19" s="223" t="s">
        <v>24</v>
      </c>
      <c r="C19" s="225" t="s">
        <v>174</v>
      </c>
      <c r="D19" s="225"/>
      <c r="E19" s="225"/>
    </row>
    <row r="20" spans="1:5" s="71" customFormat="1" ht="12" customHeight="1" thickBot="1">
      <c r="A20" s="222">
        <v>6212</v>
      </c>
      <c r="B20" s="223" t="s">
        <v>63</v>
      </c>
      <c r="C20" s="260" t="s">
        <v>174</v>
      </c>
      <c r="D20" s="261" t="s">
        <v>174</v>
      </c>
      <c r="E20" s="262" t="s">
        <v>174</v>
      </c>
    </row>
    <row r="21" spans="1:5" s="71" customFormat="1" ht="12" customHeight="1">
      <c r="A21" s="222">
        <v>6213</v>
      </c>
      <c r="B21" s="223" t="s">
        <v>46</v>
      </c>
      <c r="C21" s="259"/>
      <c r="D21" s="259"/>
      <c r="E21" s="259"/>
    </row>
    <row r="22" spans="1:5" s="71" customFormat="1" ht="12" customHeight="1">
      <c r="A22" s="222">
        <v>6214</v>
      </c>
      <c r="B22" s="223" t="s">
        <v>41</v>
      </c>
      <c r="C22" s="224"/>
      <c r="D22" s="224"/>
      <c r="E22" s="224"/>
    </row>
    <row r="23" spans="1:5" s="71" customFormat="1" ht="12" customHeight="1">
      <c r="A23" s="222">
        <v>6215</v>
      </c>
      <c r="B23" s="223" t="s">
        <v>14</v>
      </c>
      <c r="C23" s="258" t="s">
        <v>174</v>
      </c>
      <c r="D23" s="258" t="s">
        <v>174</v>
      </c>
      <c r="E23" s="258"/>
    </row>
    <row r="24" spans="1:5" s="71" customFormat="1" ht="12" customHeight="1">
      <c r="A24" s="222">
        <v>6216</v>
      </c>
      <c r="B24" s="223" t="s">
        <v>43</v>
      </c>
      <c r="C24" s="224"/>
      <c r="D24" s="224"/>
      <c r="E24" s="224"/>
    </row>
    <row r="25" spans="1:5" s="71" customFormat="1" ht="12" customHeight="1">
      <c r="A25" s="222">
        <v>6217</v>
      </c>
      <c r="B25" s="223" t="s">
        <v>28</v>
      </c>
      <c r="C25" s="224"/>
      <c r="D25" s="224"/>
      <c r="E25" s="224"/>
    </row>
    <row r="26" spans="1:5" s="71" customFormat="1" ht="12" customHeight="1">
      <c r="A26" s="222">
        <v>6218</v>
      </c>
      <c r="B26" s="223" t="s">
        <v>13</v>
      </c>
      <c r="C26" s="224"/>
      <c r="D26" s="224"/>
      <c r="E26" s="224"/>
    </row>
    <row r="27" spans="1:5" s="71" customFormat="1" ht="12" customHeight="1">
      <c r="A27" s="222">
        <v>6219</v>
      </c>
      <c r="B27" s="223" t="s">
        <v>52</v>
      </c>
      <c r="C27" s="224"/>
      <c r="D27" s="224"/>
      <c r="E27" s="224"/>
    </row>
    <row r="28" spans="1:5" s="71" customFormat="1" ht="12" customHeight="1">
      <c r="A28" s="222">
        <v>6220</v>
      </c>
      <c r="B28" s="223" t="s">
        <v>66</v>
      </c>
      <c r="C28" s="224"/>
      <c r="D28" s="224" t="s">
        <v>174</v>
      </c>
      <c r="E28" s="224"/>
    </row>
    <row r="29" spans="1:5" s="71" customFormat="1" ht="12" customHeight="1">
      <c r="A29" s="222">
        <v>6221</v>
      </c>
      <c r="B29" s="223" t="s">
        <v>22</v>
      </c>
      <c r="C29" s="224"/>
      <c r="D29" s="224"/>
      <c r="E29" s="224"/>
    </row>
    <row r="30" spans="1:5" s="71" customFormat="1" ht="12" customHeight="1">
      <c r="A30" s="222">
        <v>6222</v>
      </c>
      <c r="B30" s="223" t="s">
        <v>31</v>
      </c>
      <c r="C30" s="224"/>
      <c r="D30" s="224"/>
      <c r="E30" s="224" t="s">
        <v>174</v>
      </c>
    </row>
    <row r="31" spans="1:5" s="71" customFormat="1" ht="12" customHeight="1">
      <c r="A31" s="222">
        <v>6223</v>
      </c>
      <c r="B31" s="223" t="s">
        <v>40</v>
      </c>
      <c r="C31" s="224"/>
      <c r="D31" s="224" t="s">
        <v>174</v>
      </c>
      <c r="E31" s="224"/>
    </row>
    <row r="32" spans="1:5" s="71" customFormat="1" ht="12" customHeight="1">
      <c r="A32" s="222">
        <v>6224</v>
      </c>
      <c r="B32" s="223" t="s">
        <v>21</v>
      </c>
      <c r="C32" s="224"/>
      <c r="D32" s="224"/>
      <c r="E32" s="224"/>
    </row>
    <row r="33" spans="1:5" s="71" customFormat="1" ht="12" customHeight="1">
      <c r="A33" s="222">
        <v>6225</v>
      </c>
      <c r="B33" s="223" t="s">
        <v>25</v>
      </c>
      <c r="C33" s="224" t="s">
        <v>174</v>
      </c>
      <c r="D33" s="224"/>
      <c r="E33" s="224"/>
    </row>
    <row r="34" spans="1:5" s="71" customFormat="1" ht="12" customHeight="1">
      <c r="A34" s="222">
        <v>6226</v>
      </c>
      <c r="B34" s="223" t="s">
        <v>38</v>
      </c>
      <c r="C34" s="224"/>
      <c r="D34" s="224"/>
      <c r="E34" s="224"/>
    </row>
    <row r="35" spans="1:5" s="71" customFormat="1" ht="12" customHeight="1">
      <c r="A35" s="222">
        <v>6227</v>
      </c>
      <c r="B35" s="223" t="s">
        <v>12</v>
      </c>
      <c r="C35" s="258" t="s">
        <v>174</v>
      </c>
      <c r="D35" s="258" t="s">
        <v>174</v>
      </c>
      <c r="E35" s="258"/>
    </row>
    <row r="36" spans="1:5" s="71" customFormat="1" ht="12" customHeight="1">
      <c r="A36" s="222">
        <v>6228</v>
      </c>
      <c r="B36" s="223" t="s">
        <v>69</v>
      </c>
      <c r="C36" s="224"/>
      <c r="D36" s="224"/>
      <c r="E36" s="224"/>
    </row>
    <row r="37" spans="1:5" s="71" customFormat="1" ht="12" customHeight="1">
      <c r="A37" s="222">
        <v>6229</v>
      </c>
      <c r="B37" s="223" t="s">
        <v>50</v>
      </c>
      <c r="C37" s="224"/>
      <c r="D37" s="224"/>
      <c r="E37" s="224"/>
    </row>
    <row r="38" spans="1:5" s="71" customFormat="1" ht="12" customHeight="1">
      <c r="A38" s="222">
        <v>6230</v>
      </c>
      <c r="B38" s="223" t="s">
        <v>36</v>
      </c>
      <c r="C38" s="224"/>
      <c r="D38" s="224"/>
      <c r="E38" s="224" t="s">
        <v>174</v>
      </c>
    </row>
    <row r="39" spans="1:5" s="71" customFormat="1" ht="12" customHeight="1">
      <c r="A39" s="222">
        <v>6231</v>
      </c>
      <c r="B39" s="223" t="s">
        <v>26</v>
      </c>
      <c r="C39" s="224"/>
      <c r="D39" s="224"/>
      <c r="E39" s="224" t="s">
        <v>174</v>
      </c>
    </row>
    <row r="40" spans="1:5" s="71" customFormat="1" ht="12" customHeight="1">
      <c r="A40" s="222">
        <v>6232</v>
      </c>
      <c r="B40" s="223" t="s">
        <v>51</v>
      </c>
      <c r="C40" s="224"/>
      <c r="D40" s="224"/>
      <c r="E40" s="224"/>
    </row>
    <row r="41" spans="1:5" s="71" customFormat="1" ht="12" customHeight="1">
      <c r="A41" s="222">
        <v>6233</v>
      </c>
      <c r="B41" s="223" t="s">
        <v>55</v>
      </c>
      <c r="C41" s="224"/>
      <c r="D41" s="224"/>
      <c r="E41" s="224"/>
    </row>
    <row r="42" spans="1:5" s="71" customFormat="1" ht="12" customHeight="1">
      <c r="A42" s="222">
        <v>6234</v>
      </c>
      <c r="B42" s="223" t="s">
        <v>30</v>
      </c>
      <c r="C42" s="224"/>
      <c r="D42" s="224"/>
      <c r="E42" s="224"/>
    </row>
    <row r="43" spans="1:5" s="71" customFormat="1" ht="12" customHeight="1">
      <c r="A43" s="222">
        <v>6235</v>
      </c>
      <c r="B43" s="223" t="s">
        <v>67</v>
      </c>
      <c r="C43" s="224"/>
      <c r="D43" s="224"/>
      <c r="E43" s="224"/>
    </row>
    <row r="44" spans="1:5" s="71" customFormat="1" ht="12" customHeight="1">
      <c r="A44" s="222">
        <v>6236</v>
      </c>
      <c r="B44" s="223" t="s">
        <v>53</v>
      </c>
      <c r="C44" s="224"/>
      <c r="D44" s="224"/>
      <c r="E44" s="224" t="s">
        <v>174</v>
      </c>
    </row>
    <row r="45" spans="1:5" s="71" customFormat="1" ht="12" customHeight="1">
      <c r="A45" s="222">
        <v>6237</v>
      </c>
      <c r="B45" s="223" t="s">
        <v>19</v>
      </c>
      <c r="C45" s="224"/>
      <c r="D45" s="224"/>
      <c r="E45" s="224"/>
    </row>
    <row r="46" spans="1:5" s="71" customFormat="1" ht="12" customHeight="1">
      <c r="A46" s="222">
        <v>6238</v>
      </c>
      <c r="B46" s="223" t="s">
        <v>48</v>
      </c>
      <c r="C46" s="224"/>
      <c r="D46" s="224"/>
      <c r="E46" s="224"/>
    </row>
    <row r="47" spans="1:5" s="71" customFormat="1" ht="12" customHeight="1">
      <c r="A47" s="222">
        <v>6239</v>
      </c>
      <c r="B47" s="223" t="s">
        <v>27</v>
      </c>
      <c r="C47" s="224"/>
      <c r="D47" s="224" t="s">
        <v>174</v>
      </c>
      <c r="E47" s="224"/>
    </row>
    <row r="48" spans="1:5" s="71" customFormat="1" ht="12" customHeight="1">
      <c r="A48" s="222">
        <v>6240</v>
      </c>
      <c r="B48" s="223" t="s">
        <v>33</v>
      </c>
      <c r="C48" s="224"/>
      <c r="D48" s="224"/>
      <c r="E48" s="224"/>
    </row>
    <row r="49" spans="1:5" s="71" customFormat="1" ht="12" customHeight="1" thickBot="1">
      <c r="A49" s="222">
        <v>6241</v>
      </c>
      <c r="B49" s="223" t="s">
        <v>49</v>
      </c>
      <c r="C49" s="225"/>
      <c r="D49" s="225"/>
      <c r="E49" s="225"/>
    </row>
    <row r="50" spans="1:5" s="71" customFormat="1" ht="12" customHeight="1" thickBot="1">
      <c r="A50" s="222">
        <v>6242</v>
      </c>
      <c r="B50" s="223" t="s">
        <v>64</v>
      </c>
      <c r="C50" s="260" t="s">
        <v>174</v>
      </c>
      <c r="D50" s="261" t="s">
        <v>174</v>
      </c>
      <c r="E50" s="262" t="s">
        <v>174</v>
      </c>
    </row>
    <row r="51" spans="1:5" s="71" customFormat="1" ht="12" customHeight="1">
      <c r="A51" s="222">
        <v>6243</v>
      </c>
      <c r="B51" s="223" t="s">
        <v>44</v>
      </c>
      <c r="C51" s="259"/>
      <c r="D51" s="259"/>
      <c r="E51" s="259" t="s">
        <v>174</v>
      </c>
    </row>
    <row r="52" spans="1:5" s="71" customFormat="1" ht="12" customHeight="1">
      <c r="A52" s="222">
        <v>6244</v>
      </c>
      <c r="B52" s="223" t="s">
        <v>59</v>
      </c>
      <c r="C52" s="224"/>
      <c r="D52" s="224"/>
      <c r="E52" s="224"/>
    </row>
    <row r="53" spans="1:5" s="71" customFormat="1" ht="12" customHeight="1">
      <c r="A53" s="222">
        <v>6245</v>
      </c>
      <c r="B53" s="223" t="s">
        <v>45</v>
      </c>
      <c r="C53" s="224"/>
      <c r="D53" s="224"/>
      <c r="E53" s="224"/>
    </row>
    <row r="54" spans="1:5" s="71" customFormat="1" ht="12" customHeight="1">
      <c r="A54" s="222">
        <v>6246</v>
      </c>
      <c r="B54" s="223" t="s">
        <v>18</v>
      </c>
      <c r="C54" s="258" t="s">
        <v>174</v>
      </c>
      <c r="D54" s="258" t="s">
        <v>174</v>
      </c>
      <c r="E54" s="258"/>
    </row>
    <row r="55" spans="1:5" s="71" customFormat="1" ht="12" customHeight="1">
      <c r="A55" s="222">
        <v>6247</v>
      </c>
      <c r="B55" s="223" t="s">
        <v>56</v>
      </c>
      <c r="C55" s="224"/>
      <c r="D55" s="224"/>
      <c r="E55" s="224"/>
    </row>
    <row r="56" spans="1:5" s="71" customFormat="1" ht="12" customHeight="1">
      <c r="A56" s="222">
        <v>6248</v>
      </c>
      <c r="B56" s="223" t="s">
        <v>32</v>
      </c>
      <c r="C56" s="224"/>
      <c r="D56" s="224" t="s">
        <v>174</v>
      </c>
      <c r="E56" s="224"/>
    </row>
    <row r="57" spans="1:5" s="71" customFormat="1" ht="12" customHeight="1">
      <c r="A57" s="222">
        <v>6249</v>
      </c>
      <c r="B57" s="223" t="s">
        <v>23</v>
      </c>
      <c r="C57" s="224"/>
      <c r="D57" s="224"/>
      <c r="E57" s="224"/>
    </row>
    <row r="58" spans="1:5" s="71" customFormat="1" ht="12" customHeight="1">
      <c r="A58" s="222">
        <v>6250</v>
      </c>
      <c r="B58" s="223" t="s">
        <v>42</v>
      </c>
      <c r="C58" s="224"/>
      <c r="D58" s="224"/>
      <c r="E58" s="224"/>
    </row>
    <row r="59" spans="1:5" s="71" customFormat="1" ht="12" customHeight="1">
      <c r="A59" s="222">
        <v>6251</v>
      </c>
      <c r="B59" s="223" t="s">
        <v>47</v>
      </c>
      <c r="C59" s="224"/>
      <c r="D59" s="224"/>
      <c r="E59" s="224" t="s">
        <v>174</v>
      </c>
    </row>
    <row r="60" spans="1:5" s="71" customFormat="1" ht="12" customHeight="1">
      <c r="A60" s="222">
        <v>6252</v>
      </c>
      <c r="B60" s="223" t="s">
        <v>60</v>
      </c>
      <c r="C60" s="224"/>
      <c r="D60" s="224"/>
      <c r="E60" s="224"/>
    </row>
    <row r="61" spans="1:5" s="71" customFormat="1" ht="12" customHeight="1">
      <c r="A61" s="222">
        <v>6253</v>
      </c>
      <c r="B61" s="223" t="s">
        <v>37</v>
      </c>
      <c r="C61" s="224"/>
      <c r="D61" s="224"/>
      <c r="E61" s="224"/>
    </row>
    <row r="62" spans="1:5" s="71" customFormat="1" ht="12" customHeight="1">
      <c r="A62" s="222">
        <v>6254</v>
      </c>
      <c r="B62" s="223" t="s">
        <v>65</v>
      </c>
      <c r="C62" s="224" t="s">
        <v>174</v>
      </c>
      <c r="D62" s="224"/>
      <c r="E62" s="224"/>
    </row>
    <row r="63" spans="1:5" s="71" customFormat="1" ht="12" customHeight="1" thickBot="1">
      <c r="A63" s="222">
        <v>6255</v>
      </c>
      <c r="B63" s="223" t="s">
        <v>34</v>
      </c>
      <c r="C63" s="225"/>
      <c r="D63" s="225"/>
      <c r="E63" s="225"/>
    </row>
    <row r="64" spans="1:5" s="71" customFormat="1" ht="12" customHeight="1" thickBot="1">
      <c r="A64" s="222">
        <v>6256</v>
      </c>
      <c r="B64" s="223" t="s">
        <v>29</v>
      </c>
      <c r="C64" s="260" t="s">
        <v>174</v>
      </c>
      <c r="D64" s="261" t="s">
        <v>174</v>
      </c>
      <c r="E64" s="262" t="s">
        <v>174</v>
      </c>
    </row>
    <row r="65" spans="1:5" s="71" customFormat="1" ht="12" customHeight="1" thickBot="1">
      <c r="A65" s="222">
        <v>6257</v>
      </c>
      <c r="B65" s="223" t="s">
        <v>17</v>
      </c>
      <c r="C65" s="260" t="s">
        <v>174</v>
      </c>
      <c r="D65" s="261" t="s">
        <v>174</v>
      </c>
      <c r="E65" s="262" t="s">
        <v>174</v>
      </c>
    </row>
    <row r="66" spans="1:5" ht="12" customHeight="1">
      <c r="A66" s="222">
        <v>6258</v>
      </c>
      <c r="B66" s="223" t="s">
        <v>20</v>
      </c>
      <c r="C66" s="263" t="s">
        <v>174</v>
      </c>
      <c r="D66" s="263" t="s">
        <v>174</v>
      </c>
      <c r="E66" s="263"/>
    </row>
    <row r="67" spans="1:5" ht="11.85" customHeight="1" thickBot="1">
      <c r="A67" s="230"/>
      <c r="B67" s="231"/>
      <c r="C67" s="231"/>
      <c r="D67" s="232"/>
      <c r="E67" s="233"/>
    </row>
    <row r="68" spans="1:5" ht="11.85" customHeight="1" thickBot="1">
      <c r="A68" s="234" t="s">
        <v>153</v>
      </c>
      <c r="B68" s="239" t="s">
        <v>154</v>
      </c>
      <c r="C68" s="240"/>
      <c r="D68" s="237" t="s">
        <v>157</v>
      </c>
      <c r="E68" s="238"/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35</oddHeader>
    <oddFooter>&amp;C&amp;8Ministrstvo za javno upravo / Služba za upravne enote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46"/>
  </sheetPr>
  <dimension ref="A1:F67"/>
  <sheetViews>
    <sheetView workbookViewId="0">
      <pane xSplit="2" ySplit="8" topLeftCell="C9" activePane="bottomRight" state="frozen"/>
      <selection activeCell="G3" sqref="G3"/>
      <selection pane="topRight" activeCell="G3" sqref="G3"/>
      <selection pane="bottomLeft" activeCell="G3" sqref="G3"/>
      <selection pane="bottomRight" activeCell="D37" sqref="D37"/>
    </sheetView>
  </sheetViews>
  <sheetFormatPr defaultColWidth="8.85546875" defaultRowHeight="12.75"/>
  <cols>
    <col min="1" max="1" width="5.85546875" customWidth="1"/>
    <col min="2" max="2" width="17.85546875" bestFit="1" customWidth="1"/>
    <col min="3" max="3" width="12.140625" style="47" bestFit="1" customWidth="1"/>
    <col min="4" max="4" width="14.140625" style="47" bestFit="1" customWidth="1"/>
    <col min="5" max="5" width="13.42578125" customWidth="1"/>
    <col min="6" max="6" width="9.85546875" customWidth="1"/>
  </cols>
  <sheetData>
    <row r="1" spans="1:6">
      <c r="A1" t="s">
        <v>159</v>
      </c>
    </row>
    <row r="2" spans="1:6" ht="15">
      <c r="A2" s="2" t="s">
        <v>177</v>
      </c>
      <c r="B2" s="2"/>
      <c r="C2" s="2"/>
      <c r="D2" s="2"/>
      <c r="E2" s="2"/>
      <c r="F2" s="2"/>
    </row>
    <row r="3" spans="1:6" ht="15.75">
      <c r="A3" s="4" t="s">
        <v>182</v>
      </c>
      <c r="B3" s="4"/>
      <c r="C3" s="4"/>
      <c r="D3" s="4"/>
      <c r="E3" s="4"/>
      <c r="F3" s="4"/>
    </row>
    <row r="4" spans="1:6" ht="7.5" customHeight="1" thickBot="1"/>
    <row r="5" spans="1:6">
      <c r="A5" s="41" t="s">
        <v>105</v>
      </c>
      <c r="B5" s="42" t="s">
        <v>95</v>
      </c>
      <c r="C5" s="96" t="s">
        <v>135</v>
      </c>
      <c r="D5" s="96" t="s">
        <v>169</v>
      </c>
      <c r="E5" s="41" t="s">
        <v>106</v>
      </c>
      <c r="F5" s="41" t="s">
        <v>158</v>
      </c>
    </row>
    <row r="6" spans="1:6">
      <c r="A6" s="43"/>
      <c r="B6" s="44"/>
      <c r="C6" s="97" t="s">
        <v>136</v>
      </c>
      <c r="D6" s="97" t="s">
        <v>164</v>
      </c>
      <c r="E6" s="43" t="s">
        <v>137</v>
      </c>
      <c r="F6" s="43"/>
    </row>
    <row r="7" spans="1:6">
      <c r="A7" s="43"/>
      <c r="B7" s="44"/>
      <c r="C7" s="97" t="s">
        <v>168</v>
      </c>
      <c r="D7" s="97" t="s">
        <v>183</v>
      </c>
      <c r="E7" s="43" t="s">
        <v>138</v>
      </c>
      <c r="F7" s="43"/>
    </row>
    <row r="8" spans="1:6" ht="13.5" thickBot="1">
      <c r="A8" s="45"/>
      <c r="B8" s="46"/>
      <c r="C8" s="98">
        <v>1</v>
      </c>
      <c r="D8" s="98" t="s">
        <v>172</v>
      </c>
      <c r="E8" s="45" t="s">
        <v>170</v>
      </c>
      <c r="F8" s="45" t="s">
        <v>171</v>
      </c>
    </row>
    <row r="9" spans="1:6" ht="12" customHeight="1">
      <c r="A9" s="241">
        <v>6201</v>
      </c>
      <c r="B9" s="242" t="s">
        <v>35</v>
      </c>
      <c r="C9" s="170">
        <v>1400</v>
      </c>
      <c r="D9" s="257"/>
      <c r="E9" s="171">
        <f t="shared" ref="E9:E40" si="0">D9-C9</f>
        <v>-1400</v>
      </c>
      <c r="F9" s="172">
        <f t="shared" ref="F9:F40" si="1">D9*100/C9</f>
        <v>0</v>
      </c>
    </row>
    <row r="10" spans="1:6" ht="12" customHeight="1">
      <c r="A10" s="243">
        <v>6202</v>
      </c>
      <c r="B10" s="244" t="s">
        <v>61</v>
      </c>
      <c r="C10" s="173">
        <v>1400</v>
      </c>
      <c r="D10" s="257">
        <v>68</v>
      </c>
      <c r="E10" s="171">
        <f t="shared" si="0"/>
        <v>-1332</v>
      </c>
      <c r="F10" s="172">
        <f t="shared" si="1"/>
        <v>4.8571428571428568</v>
      </c>
    </row>
    <row r="11" spans="1:6" ht="12" customHeight="1">
      <c r="A11" s="243">
        <v>6203</v>
      </c>
      <c r="B11" s="244" t="s">
        <v>107</v>
      </c>
      <c r="C11" s="173">
        <v>3200</v>
      </c>
      <c r="D11" s="257">
        <v>481.24</v>
      </c>
      <c r="E11" s="171">
        <f t="shared" si="0"/>
        <v>-2718.76</v>
      </c>
      <c r="F11" s="172">
        <f t="shared" si="1"/>
        <v>15.03875</v>
      </c>
    </row>
    <row r="12" spans="1:6" ht="12" customHeight="1">
      <c r="A12" s="243">
        <v>6204</v>
      </c>
      <c r="B12" s="244" t="s">
        <v>62</v>
      </c>
      <c r="C12" s="173">
        <v>1100</v>
      </c>
      <c r="D12" s="257">
        <v>113.96</v>
      </c>
      <c r="E12" s="171">
        <f t="shared" si="0"/>
        <v>-986.04</v>
      </c>
      <c r="F12" s="172">
        <f t="shared" si="1"/>
        <v>10.36</v>
      </c>
    </row>
    <row r="13" spans="1:6" ht="12" customHeight="1">
      <c r="A13" s="243">
        <v>6205</v>
      </c>
      <c r="B13" s="244" t="s">
        <v>108</v>
      </c>
      <c r="C13" s="173">
        <v>1400</v>
      </c>
      <c r="D13" s="257"/>
      <c r="E13" s="171">
        <f t="shared" si="0"/>
        <v>-1400</v>
      </c>
      <c r="F13" s="172">
        <f t="shared" si="1"/>
        <v>0</v>
      </c>
    </row>
    <row r="14" spans="1:6" ht="12" customHeight="1">
      <c r="A14" s="243">
        <v>6206</v>
      </c>
      <c r="B14" s="244" t="s">
        <v>109</v>
      </c>
      <c r="C14" s="173">
        <v>3200</v>
      </c>
      <c r="D14" s="257">
        <v>67.09</v>
      </c>
      <c r="E14" s="171">
        <f t="shared" si="0"/>
        <v>-3132.91</v>
      </c>
      <c r="F14" s="172">
        <f t="shared" si="1"/>
        <v>2.0965625000000001</v>
      </c>
    </row>
    <row r="15" spans="1:6" ht="12" customHeight="1">
      <c r="A15" s="243">
        <v>6207</v>
      </c>
      <c r="B15" s="244" t="s">
        <v>110</v>
      </c>
      <c r="C15" s="173">
        <v>1100</v>
      </c>
      <c r="D15" s="257">
        <v>137.22</v>
      </c>
      <c r="E15" s="171">
        <f t="shared" si="0"/>
        <v>-962.78</v>
      </c>
      <c r="F15" s="172">
        <f t="shared" si="1"/>
        <v>12.474545454545455</v>
      </c>
    </row>
    <row r="16" spans="1:6" ht="12" customHeight="1">
      <c r="A16" s="243">
        <v>6208</v>
      </c>
      <c r="B16" s="244" t="s">
        <v>39</v>
      </c>
      <c r="C16" s="173">
        <v>1400</v>
      </c>
      <c r="D16" s="257">
        <v>614.33000000000004</v>
      </c>
      <c r="E16" s="171">
        <f t="shared" si="0"/>
        <v>-785.67</v>
      </c>
      <c r="F16" s="172">
        <f t="shared" si="1"/>
        <v>43.880714285714291</v>
      </c>
    </row>
    <row r="17" spans="1:6" ht="12" customHeight="1">
      <c r="A17" s="243">
        <v>6209</v>
      </c>
      <c r="B17" s="244" t="s">
        <v>15</v>
      </c>
      <c r="C17" s="173">
        <v>1600</v>
      </c>
      <c r="D17" s="257">
        <v>42.82</v>
      </c>
      <c r="E17" s="171">
        <f t="shared" si="0"/>
        <v>-1557.18</v>
      </c>
      <c r="F17" s="172">
        <f t="shared" si="1"/>
        <v>2.67625</v>
      </c>
    </row>
    <row r="18" spans="1:6" ht="12" customHeight="1">
      <c r="A18" s="243">
        <v>6210</v>
      </c>
      <c r="B18" s="244" t="s">
        <v>57</v>
      </c>
      <c r="C18" s="173">
        <v>1100</v>
      </c>
      <c r="D18" s="257">
        <v>289.10000000000002</v>
      </c>
      <c r="E18" s="171">
        <f t="shared" si="0"/>
        <v>-810.9</v>
      </c>
      <c r="F18" s="172">
        <f t="shared" si="1"/>
        <v>26.281818181818185</v>
      </c>
    </row>
    <row r="19" spans="1:6" ht="12" customHeight="1">
      <c r="A19" s="243">
        <v>6211</v>
      </c>
      <c r="B19" s="244" t="s">
        <v>24</v>
      </c>
      <c r="C19" s="173">
        <v>1100</v>
      </c>
      <c r="D19" s="257"/>
      <c r="E19" s="171">
        <f t="shared" si="0"/>
        <v>-1100</v>
      </c>
      <c r="F19" s="172">
        <f t="shared" si="1"/>
        <v>0</v>
      </c>
    </row>
    <row r="20" spans="1:6" ht="12" customHeight="1">
      <c r="A20" s="243">
        <v>6212</v>
      </c>
      <c r="B20" s="244" t="s">
        <v>63</v>
      </c>
      <c r="C20" s="173">
        <v>1100</v>
      </c>
      <c r="D20" s="257"/>
      <c r="E20" s="171">
        <f t="shared" si="0"/>
        <v>-1100</v>
      </c>
      <c r="F20" s="172">
        <f t="shared" si="1"/>
        <v>0</v>
      </c>
    </row>
    <row r="21" spans="1:6" ht="12" customHeight="1">
      <c r="A21" s="243">
        <v>6213</v>
      </c>
      <c r="B21" s="244" t="s">
        <v>46</v>
      </c>
      <c r="C21" s="173">
        <v>1100</v>
      </c>
      <c r="D21" s="257">
        <v>55.7</v>
      </c>
      <c r="E21" s="171">
        <f t="shared" si="0"/>
        <v>-1044.3</v>
      </c>
      <c r="F21" s="172">
        <f t="shared" si="1"/>
        <v>5.0636363636363635</v>
      </c>
    </row>
    <row r="22" spans="1:6" ht="12" customHeight="1">
      <c r="A22" s="243">
        <v>6214</v>
      </c>
      <c r="B22" s="244" t="s">
        <v>41</v>
      </c>
      <c r="C22" s="173">
        <v>1600</v>
      </c>
      <c r="D22" s="257"/>
      <c r="E22" s="171">
        <f t="shared" si="0"/>
        <v>-1600</v>
      </c>
      <c r="F22" s="172">
        <f t="shared" si="1"/>
        <v>0</v>
      </c>
    </row>
    <row r="23" spans="1:6" ht="12" customHeight="1">
      <c r="A23" s="243">
        <v>6215</v>
      </c>
      <c r="B23" s="244" t="s">
        <v>14</v>
      </c>
      <c r="C23" s="173">
        <v>1600</v>
      </c>
      <c r="D23" s="257">
        <v>107.9</v>
      </c>
      <c r="E23" s="171">
        <f t="shared" si="0"/>
        <v>-1492.1</v>
      </c>
      <c r="F23" s="172">
        <f t="shared" si="1"/>
        <v>6.7437500000000004</v>
      </c>
    </row>
    <row r="24" spans="1:6" ht="12" customHeight="1">
      <c r="A24" s="243">
        <v>6216</v>
      </c>
      <c r="B24" s="244" t="s">
        <v>89</v>
      </c>
      <c r="C24" s="173">
        <v>1400</v>
      </c>
      <c r="D24" s="257">
        <v>24.82</v>
      </c>
      <c r="E24" s="171">
        <f t="shared" si="0"/>
        <v>-1375.18</v>
      </c>
      <c r="F24" s="172">
        <f t="shared" si="1"/>
        <v>1.7728571428571429</v>
      </c>
    </row>
    <row r="25" spans="1:6" ht="12" customHeight="1">
      <c r="A25" s="243">
        <v>6217</v>
      </c>
      <c r="B25" s="244" t="s">
        <v>111</v>
      </c>
      <c r="C25" s="173">
        <v>3200</v>
      </c>
      <c r="D25" s="257">
        <v>204.24</v>
      </c>
      <c r="E25" s="171">
        <f t="shared" si="0"/>
        <v>-2995.76</v>
      </c>
      <c r="F25" s="172">
        <f t="shared" si="1"/>
        <v>6.3825000000000003</v>
      </c>
    </row>
    <row r="26" spans="1:6" ht="12" customHeight="1">
      <c r="A26" s="243">
        <v>6218</v>
      </c>
      <c r="B26" s="244" t="s">
        <v>112</v>
      </c>
      <c r="C26" s="173">
        <v>3200</v>
      </c>
      <c r="D26" s="257">
        <v>218.3</v>
      </c>
      <c r="E26" s="171">
        <f t="shared" si="0"/>
        <v>-2981.7</v>
      </c>
      <c r="F26" s="172">
        <f t="shared" si="1"/>
        <v>6.8218750000000004</v>
      </c>
    </row>
    <row r="27" spans="1:6" ht="12" customHeight="1">
      <c r="A27" s="243">
        <v>6219</v>
      </c>
      <c r="B27" s="244" t="s">
        <v>52</v>
      </c>
      <c r="C27" s="173">
        <v>1600</v>
      </c>
      <c r="D27" s="257">
        <v>580.16</v>
      </c>
      <c r="E27" s="171">
        <f t="shared" si="0"/>
        <v>-1019.84</v>
      </c>
      <c r="F27" s="172">
        <f t="shared" si="1"/>
        <v>36.26</v>
      </c>
    </row>
    <row r="28" spans="1:6" ht="12" customHeight="1">
      <c r="A28" s="243">
        <v>6220</v>
      </c>
      <c r="B28" s="245" t="s">
        <v>66</v>
      </c>
      <c r="C28" s="173">
        <v>1400</v>
      </c>
      <c r="D28" s="257">
        <v>316.35000000000002</v>
      </c>
      <c r="E28" s="171">
        <f t="shared" si="0"/>
        <v>-1083.6500000000001</v>
      </c>
      <c r="F28" s="172">
        <f t="shared" si="1"/>
        <v>22.596428571428575</v>
      </c>
    </row>
    <row r="29" spans="1:6" ht="12" customHeight="1">
      <c r="A29" s="243">
        <v>6221</v>
      </c>
      <c r="B29" s="245" t="s">
        <v>22</v>
      </c>
      <c r="C29" s="173">
        <v>1400</v>
      </c>
      <c r="D29" s="257">
        <v>175.87</v>
      </c>
      <c r="E29" s="171">
        <f t="shared" si="0"/>
        <v>-1224.1300000000001</v>
      </c>
      <c r="F29" s="172">
        <f t="shared" si="1"/>
        <v>12.562142857142858</v>
      </c>
    </row>
    <row r="30" spans="1:6" ht="12" customHeight="1">
      <c r="A30" s="243">
        <v>6222</v>
      </c>
      <c r="B30" s="245" t="s">
        <v>113</v>
      </c>
      <c r="C30" s="173">
        <v>1400</v>
      </c>
      <c r="D30" s="257">
        <v>888.75</v>
      </c>
      <c r="E30" s="171">
        <f t="shared" si="0"/>
        <v>-511.25</v>
      </c>
      <c r="F30" s="172">
        <f t="shared" si="1"/>
        <v>63.482142857142854</v>
      </c>
    </row>
    <row r="31" spans="1:6" ht="12" customHeight="1">
      <c r="A31" s="243">
        <v>6223</v>
      </c>
      <c r="B31" s="245" t="s">
        <v>40</v>
      </c>
      <c r="C31" s="173">
        <v>1400</v>
      </c>
      <c r="D31" s="257">
        <v>969.88</v>
      </c>
      <c r="E31" s="171">
        <f t="shared" si="0"/>
        <v>-430.12</v>
      </c>
      <c r="F31" s="172">
        <f t="shared" si="1"/>
        <v>69.277142857142863</v>
      </c>
    </row>
    <row r="32" spans="1:6" ht="12" customHeight="1">
      <c r="A32" s="243">
        <v>6224</v>
      </c>
      <c r="B32" s="245" t="s">
        <v>77</v>
      </c>
      <c r="C32" s="173">
        <v>6100</v>
      </c>
      <c r="D32" s="257">
        <v>246.16</v>
      </c>
      <c r="E32" s="171">
        <f t="shared" si="0"/>
        <v>-5853.84</v>
      </c>
      <c r="F32" s="172">
        <f t="shared" si="1"/>
        <v>4.0354098360655737</v>
      </c>
    </row>
    <row r="33" spans="1:6" ht="12" customHeight="1">
      <c r="A33" s="243">
        <v>6225</v>
      </c>
      <c r="B33" s="245" t="s">
        <v>25</v>
      </c>
      <c r="C33" s="173">
        <v>1400</v>
      </c>
      <c r="D33" s="257">
        <v>159.52000000000001</v>
      </c>
      <c r="E33" s="171">
        <f t="shared" si="0"/>
        <v>-1240.48</v>
      </c>
      <c r="F33" s="172">
        <f t="shared" si="1"/>
        <v>11.394285714285715</v>
      </c>
    </row>
    <row r="34" spans="1:6" ht="12" customHeight="1">
      <c r="A34" s="243">
        <v>6226</v>
      </c>
      <c r="B34" s="244" t="s">
        <v>38</v>
      </c>
      <c r="C34" s="173">
        <v>1100</v>
      </c>
      <c r="D34" s="257">
        <v>58.55</v>
      </c>
      <c r="E34" s="171">
        <f t="shared" si="0"/>
        <v>-1041.45</v>
      </c>
      <c r="F34" s="172">
        <f t="shared" si="1"/>
        <v>5.3227272727272723</v>
      </c>
    </row>
    <row r="35" spans="1:6" ht="12" customHeight="1">
      <c r="A35" s="243">
        <v>6227</v>
      </c>
      <c r="B35" s="245" t="s">
        <v>114</v>
      </c>
      <c r="C35" s="173">
        <v>4000</v>
      </c>
      <c r="D35" s="257"/>
      <c r="E35" s="171">
        <f t="shared" si="0"/>
        <v>-4000</v>
      </c>
      <c r="F35" s="172">
        <f t="shared" si="1"/>
        <v>0</v>
      </c>
    </row>
    <row r="36" spans="1:6" ht="12" customHeight="1">
      <c r="A36" s="243">
        <v>6228</v>
      </c>
      <c r="B36" s="245" t="s">
        <v>69</v>
      </c>
      <c r="C36" s="173">
        <v>1100</v>
      </c>
      <c r="D36" s="257"/>
      <c r="E36" s="171">
        <f t="shared" si="0"/>
        <v>-1100</v>
      </c>
      <c r="F36" s="172">
        <f t="shared" si="1"/>
        <v>0</v>
      </c>
    </row>
    <row r="37" spans="1:6" ht="12" customHeight="1">
      <c r="A37" s="243">
        <v>6229</v>
      </c>
      <c r="B37" s="245" t="s">
        <v>115</v>
      </c>
      <c r="C37" s="173">
        <v>1100</v>
      </c>
      <c r="D37" s="257">
        <v>68.430000000000007</v>
      </c>
      <c r="E37" s="171">
        <f t="shared" si="0"/>
        <v>-1031.57</v>
      </c>
      <c r="F37" s="172">
        <f t="shared" si="1"/>
        <v>6.2209090909090916</v>
      </c>
    </row>
    <row r="38" spans="1:6" ht="12" customHeight="1">
      <c r="A38" s="243">
        <v>6230</v>
      </c>
      <c r="B38" s="245" t="s">
        <v>36</v>
      </c>
      <c r="C38" s="173">
        <v>3200</v>
      </c>
      <c r="D38" s="257">
        <v>727.6</v>
      </c>
      <c r="E38" s="171">
        <f t="shared" si="0"/>
        <v>-2472.4</v>
      </c>
      <c r="F38" s="172">
        <f t="shared" si="1"/>
        <v>22.737500000000001</v>
      </c>
    </row>
    <row r="39" spans="1:6" ht="12" customHeight="1">
      <c r="A39" s="243">
        <v>6231</v>
      </c>
      <c r="B39" s="245" t="s">
        <v>26</v>
      </c>
      <c r="C39" s="173">
        <v>3200</v>
      </c>
      <c r="D39" s="257">
        <v>140.69999999999999</v>
      </c>
      <c r="E39" s="171">
        <f t="shared" si="0"/>
        <v>-3059.3</v>
      </c>
      <c r="F39" s="172">
        <f t="shared" si="1"/>
        <v>4.3968749999999996</v>
      </c>
    </row>
    <row r="40" spans="1:6" ht="12" customHeight="1">
      <c r="A40" s="243">
        <v>6232</v>
      </c>
      <c r="B40" s="245" t="s">
        <v>116</v>
      </c>
      <c r="C40" s="173">
        <v>3200</v>
      </c>
      <c r="D40" s="257">
        <v>332.47</v>
      </c>
      <c r="E40" s="171">
        <f t="shared" si="0"/>
        <v>-2867.5299999999997</v>
      </c>
      <c r="F40" s="172">
        <f t="shared" si="1"/>
        <v>10.389687500000001</v>
      </c>
    </row>
    <row r="41" spans="1:6" ht="12" customHeight="1">
      <c r="A41" s="243">
        <v>6233</v>
      </c>
      <c r="B41" s="245" t="s">
        <v>55</v>
      </c>
      <c r="C41" s="173">
        <v>1100</v>
      </c>
      <c r="D41" s="257">
        <v>43.14</v>
      </c>
      <c r="E41" s="171">
        <f t="shared" ref="E41:E66" si="2">D41-C41</f>
        <v>-1056.8599999999999</v>
      </c>
      <c r="F41" s="172">
        <f t="shared" ref="F41:F66" si="3">D41*100/C41</f>
        <v>3.9218181818181819</v>
      </c>
    </row>
    <row r="42" spans="1:6" ht="12" customHeight="1">
      <c r="A42" s="243">
        <v>6234</v>
      </c>
      <c r="B42" s="245" t="s">
        <v>117</v>
      </c>
      <c r="C42" s="173">
        <v>1400</v>
      </c>
      <c r="D42" s="257"/>
      <c r="E42" s="171">
        <f t="shared" si="2"/>
        <v>-1400</v>
      </c>
      <c r="F42" s="172">
        <f t="shared" si="3"/>
        <v>0</v>
      </c>
    </row>
    <row r="43" spans="1:6" ht="12" customHeight="1">
      <c r="A43" s="243">
        <v>6235</v>
      </c>
      <c r="B43" s="245" t="s">
        <v>118</v>
      </c>
      <c r="C43" s="173">
        <v>1100</v>
      </c>
      <c r="D43" s="257">
        <v>893</v>
      </c>
      <c r="E43" s="171">
        <f t="shared" si="2"/>
        <v>-207</v>
      </c>
      <c r="F43" s="172">
        <f t="shared" si="3"/>
        <v>81.181818181818187</v>
      </c>
    </row>
    <row r="44" spans="1:6" ht="12" customHeight="1">
      <c r="A44" s="243">
        <v>6236</v>
      </c>
      <c r="B44" s="245" t="s">
        <v>119</v>
      </c>
      <c r="C44" s="173">
        <v>1400</v>
      </c>
      <c r="D44" s="257">
        <v>246</v>
      </c>
      <c r="E44" s="171">
        <f t="shared" si="2"/>
        <v>-1154</v>
      </c>
      <c r="F44" s="172">
        <f t="shared" si="3"/>
        <v>17.571428571428573</v>
      </c>
    </row>
    <row r="45" spans="1:6" ht="12" customHeight="1">
      <c r="A45" s="243">
        <v>6237</v>
      </c>
      <c r="B45" s="245" t="s">
        <v>120</v>
      </c>
      <c r="C45" s="173">
        <v>3200</v>
      </c>
      <c r="D45" s="257">
        <v>278.48</v>
      </c>
      <c r="E45" s="171">
        <f t="shared" si="2"/>
        <v>-2921.52</v>
      </c>
      <c r="F45" s="172">
        <f t="shared" si="3"/>
        <v>8.7025000000000006</v>
      </c>
    </row>
    <row r="46" spans="1:6" ht="12" customHeight="1">
      <c r="A46" s="243">
        <v>6238</v>
      </c>
      <c r="B46" s="245" t="s">
        <v>121</v>
      </c>
      <c r="C46" s="173">
        <v>1100</v>
      </c>
      <c r="D46" s="257">
        <v>154.99</v>
      </c>
      <c r="E46" s="171">
        <f t="shared" si="2"/>
        <v>-945.01</v>
      </c>
      <c r="F46" s="172">
        <f t="shared" si="3"/>
        <v>14.09</v>
      </c>
    </row>
    <row r="47" spans="1:6" ht="12" customHeight="1">
      <c r="A47" s="243">
        <v>6239</v>
      </c>
      <c r="B47" s="245" t="s">
        <v>122</v>
      </c>
      <c r="C47" s="173">
        <v>1600</v>
      </c>
      <c r="D47" s="257"/>
      <c r="E47" s="171">
        <f t="shared" si="2"/>
        <v>-1600</v>
      </c>
      <c r="F47" s="172">
        <f t="shared" si="3"/>
        <v>0</v>
      </c>
    </row>
    <row r="48" spans="1:6" ht="12" customHeight="1">
      <c r="A48" s="243">
        <v>6240</v>
      </c>
      <c r="B48" s="245" t="s">
        <v>33</v>
      </c>
      <c r="C48" s="173">
        <v>1600</v>
      </c>
      <c r="D48" s="257">
        <v>264.77</v>
      </c>
      <c r="E48" s="171">
        <f t="shared" si="2"/>
        <v>-1335.23</v>
      </c>
      <c r="F48" s="172">
        <f t="shared" si="3"/>
        <v>16.548124999999999</v>
      </c>
    </row>
    <row r="49" spans="1:6" ht="12" customHeight="1">
      <c r="A49" s="243">
        <v>6241</v>
      </c>
      <c r="B49" s="245" t="s">
        <v>49</v>
      </c>
      <c r="C49" s="173">
        <v>1100</v>
      </c>
      <c r="D49" s="257"/>
      <c r="E49" s="171">
        <f t="shared" si="2"/>
        <v>-1100</v>
      </c>
      <c r="F49" s="172">
        <f t="shared" si="3"/>
        <v>0</v>
      </c>
    </row>
    <row r="50" spans="1:6" ht="12" customHeight="1">
      <c r="A50" s="243">
        <v>6242</v>
      </c>
      <c r="B50" s="245" t="s">
        <v>64</v>
      </c>
      <c r="C50" s="173">
        <v>1100</v>
      </c>
      <c r="D50" s="257">
        <v>216.32</v>
      </c>
      <c r="E50" s="171">
        <f t="shared" si="2"/>
        <v>-883.68000000000006</v>
      </c>
      <c r="F50" s="172">
        <f t="shared" si="3"/>
        <v>19.665454545454544</v>
      </c>
    </row>
    <row r="51" spans="1:6" ht="12" customHeight="1">
      <c r="A51" s="243">
        <v>6243</v>
      </c>
      <c r="B51" s="245" t="s">
        <v>88</v>
      </c>
      <c r="C51" s="173">
        <v>1400</v>
      </c>
      <c r="D51" s="257">
        <v>19.239999999999998</v>
      </c>
      <c r="E51" s="171">
        <f t="shared" si="2"/>
        <v>-1380.76</v>
      </c>
      <c r="F51" s="172">
        <f t="shared" si="3"/>
        <v>1.3742857142857141</v>
      </c>
    </row>
    <row r="52" spans="1:6" ht="12" customHeight="1">
      <c r="A52" s="243">
        <v>6244</v>
      </c>
      <c r="B52" s="245" t="s">
        <v>123</v>
      </c>
      <c r="C52" s="173">
        <v>1400</v>
      </c>
      <c r="D52" s="257">
        <v>290.31</v>
      </c>
      <c r="E52" s="171">
        <f t="shared" si="2"/>
        <v>-1109.69</v>
      </c>
      <c r="F52" s="172">
        <f t="shared" si="3"/>
        <v>20.736428571428572</v>
      </c>
    </row>
    <row r="53" spans="1:6" ht="12" customHeight="1">
      <c r="A53" s="243">
        <v>6245</v>
      </c>
      <c r="B53" s="245" t="s">
        <v>124</v>
      </c>
      <c r="C53" s="173">
        <v>1400</v>
      </c>
      <c r="D53" s="257">
        <v>372.51</v>
      </c>
      <c r="E53" s="171">
        <f t="shared" si="2"/>
        <v>-1027.49</v>
      </c>
      <c r="F53" s="172">
        <f t="shared" si="3"/>
        <v>26.607857142857142</v>
      </c>
    </row>
    <row r="54" spans="1:6" ht="12" customHeight="1">
      <c r="A54" s="243">
        <v>6246</v>
      </c>
      <c r="B54" s="245" t="s">
        <v>18</v>
      </c>
      <c r="C54" s="173">
        <v>1600</v>
      </c>
      <c r="D54" s="257">
        <v>274.32</v>
      </c>
      <c r="E54" s="171">
        <f t="shared" si="2"/>
        <v>-1325.68</v>
      </c>
      <c r="F54" s="172">
        <f t="shared" si="3"/>
        <v>17.145</v>
      </c>
    </row>
    <row r="55" spans="1:6" ht="12" customHeight="1">
      <c r="A55" s="243">
        <v>6247</v>
      </c>
      <c r="B55" s="245" t="s">
        <v>56</v>
      </c>
      <c r="C55" s="173">
        <v>1400</v>
      </c>
      <c r="D55" s="257">
        <v>283</v>
      </c>
      <c r="E55" s="171">
        <f t="shared" si="2"/>
        <v>-1117</v>
      </c>
      <c r="F55" s="172">
        <f t="shared" si="3"/>
        <v>20.214285714285715</v>
      </c>
    </row>
    <row r="56" spans="1:6" ht="12" customHeight="1">
      <c r="A56" s="243">
        <v>6248</v>
      </c>
      <c r="B56" s="245" t="s">
        <v>32</v>
      </c>
      <c r="C56" s="173">
        <v>1400</v>
      </c>
      <c r="D56" s="257">
        <v>73.349999999999994</v>
      </c>
      <c r="E56" s="171">
        <f t="shared" si="2"/>
        <v>-1326.65</v>
      </c>
      <c r="F56" s="172">
        <f t="shared" si="3"/>
        <v>5.2392857142857139</v>
      </c>
    </row>
    <row r="57" spans="1:6" ht="12" customHeight="1">
      <c r="A57" s="243">
        <v>6249</v>
      </c>
      <c r="B57" s="245" t="s">
        <v>125</v>
      </c>
      <c r="C57" s="173">
        <v>1600</v>
      </c>
      <c r="D57" s="257">
        <v>469.83</v>
      </c>
      <c r="E57" s="171">
        <f t="shared" si="2"/>
        <v>-1130.17</v>
      </c>
      <c r="F57" s="172">
        <f t="shared" si="3"/>
        <v>29.364374999999999</v>
      </c>
    </row>
    <row r="58" spans="1:6" ht="12" customHeight="1">
      <c r="A58" s="243">
        <v>6250</v>
      </c>
      <c r="B58" s="245" t="s">
        <v>126</v>
      </c>
      <c r="C58" s="173">
        <v>1600</v>
      </c>
      <c r="D58" s="257">
        <v>74.88</v>
      </c>
      <c r="E58" s="171">
        <f t="shared" si="2"/>
        <v>-1525.12</v>
      </c>
      <c r="F58" s="172">
        <f t="shared" si="3"/>
        <v>4.68</v>
      </c>
    </row>
    <row r="59" spans="1:6" ht="12" customHeight="1">
      <c r="A59" s="243">
        <v>6251</v>
      </c>
      <c r="B59" s="245" t="s">
        <v>127</v>
      </c>
      <c r="C59" s="173">
        <v>1400</v>
      </c>
      <c r="D59" s="257">
        <v>175.8</v>
      </c>
      <c r="E59" s="171">
        <f t="shared" si="2"/>
        <v>-1224.2</v>
      </c>
      <c r="F59" s="172">
        <f t="shared" si="3"/>
        <v>12.557142857142857</v>
      </c>
    </row>
    <row r="60" spans="1:6" ht="12" customHeight="1">
      <c r="A60" s="243">
        <v>6252</v>
      </c>
      <c r="B60" s="245" t="s">
        <v>60</v>
      </c>
      <c r="C60" s="173">
        <v>1100</v>
      </c>
      <c r="D60" s="257">
        <v>587.53</v>
      </c>
      <c r="E60" s="171">
        <f t="shared" si="2"/>
        <v>-512.47</v>
      </c>
      <c r="F60" s="172">
        <f t="shared" si="3"/>
        <v>53.411818181818184</v>
      </c>
    </row>
    <row r="61" spans="1:6" ht="12" customHeight="1">
      <c r="A61" s="243">
        <v>6253</v>
      </c>
      <c r="B61" s="245" t="s">
        <v>37</v>
      </c>
      <c r="C61" s="173">
        <v>1400</v>
      </c>
      <c r="D61" s="257"/>
      <c r="E61" s="171">
        <f t="shared" si="2"/>
        <v>-1400</v>
      </c>
      <c r="F61" s="172">
        <f t="shared" si="3"/>
        <v>0</v>
      </c>
    </row>
    <row r="62" spans="1:6" ht="12" customHeight="1">
      <c r="A62" s="243">
        <v>6254</v>
      </c>
      <c r="B62" s="245" t="s">
        <v>65</v>
      </c>
      <c r="C62" s="173">
        <v>1100</v>
      </c>
      <c r="D62" s="257">
        <v>194.8</v>
      </c>
      <c r="E62" s="171">
        <f t="shared" si="2"/>
        <v>-905.2</v>
      </c>
      <c r="F62" s="172">
        <f t="shared" si="3"/>
        <v>17.709090909090911</v>
      </c>
    </row>
    <row r="63" spans="1:6" ht="12" customHeight="1">
      <c r="A63" s="243">
        <v>6255</v>
      </c>
      <c r="B63" s="245" t="s">
        <v>128</v>
      </c>
      <c r="C63" s="173">
        <v>1600</v>
      </c>
      <c r="D63" s="257">
        <v>214.18</v>
      </c>
      <c r="E63" s="171">
        <f t="shared" si="2"/>
        <v>-1385.82</v>
      </c>
      <c r="F63" s="172">
        <f t="shared" si="3"/>
        <v>13.38625</v>
      </c>
    </row>
    <row r="64" spans="1:6" ht="12" customHeight="1">
      <c r="A64" s="243">
        <v>6256</v>
      </c>
      <c r="B64" s="245" t="s">
        <v>129</v>
      </c>
      <c r="C64" s="173">
        <v>1400</v>
      </c>
      <c r="D64" s="257">
        <v>60</v>
      </c>
      <c r="E64" s="171">
        <f t="shared" si="2"/>
        <v>-1340</v>
      </c>
      <c r="F64" s="172">
        <f t="shared" si="3"/>
        <v>4.2857142857142856</v>
      </c>
    </row>
    <row r="65" spans="1:6" ht="12" customHeight="1">
      <c r="A65" s="246">
        <v>6257</v>
      </c>
      <c r="B65" s="245" t="s">
        <v>130</v>
      </c>
      <c r="C65" s="173">
        <v>1100</v>
      </c>
      <c r="D65" s="257">
        <v>551.55999999999995</v>
      </c>
      <c r="E65" s="171">
        <f t="shared" si="2"/>
        <v>-548.44000000000005</v>
      </c>
      <c r="F65" s="172">
        <f t="shared" si="3"/>
        <v>50.141818181818174</v>
      </c>
    </row>
    <row r="66" spans="1:6" s="47" customFormat="1" ht="12" customHeight="1" thickBot="1">
      <c r="A66" s="243">
        <v>6258</v>
      </c>
      <c r="B66" s="247" t="s">
        <v>20</v>
      </c>
      <c r="C66" s="174">
        <v>1600</v>
      </c>
      <c r="D66" s="257">
        <v>187.79</v>
      </c>
      <c r="E66" s="171">
        <f t="shared" si="2"/>
        <v>-1412.21</v>
      </c>
      <c r="F66" s="172">
        <f t="shared" si="3"/>
        <v>11.736875</v>
      </c>
    </row>
    <row r="67" spans="1:6" s="89" customFormat="1" ht="15" customHeight="1" thickBot="1">
      <c r="A67" s="248"/>
      <c r="B67" s="249" t="s">
        <v>131</v>
      </c>
      <c r="C67" s="175">
        <v>100000</v>
      </c>
      <c r="D67" s="176">
        <f>SUM(D9:D66)</f>
        <v>13014.960000000001</v>
      </c>
      <c r="E67" s="176">
        <f>SUM(E9:E66)</f>
        <v>-86985.04</v>
      </c>
      <c r="F67" s="155">
        <f>D67*100/C67</f>
        <v>13.01496</v>
      </c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36</oddHeader>
    <oddFooter>&amp;C&amp;8Ministrstvo za javno upravo / Služba za upravne enote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Q62"/>
  <sheetViews>
    <sheetView zoomScaleNormal="100" workbookViewId="0">
      <selection activeCell="E6" sqref="E6:E8"/>
    </sheetView>
  </sheetViews>
  <sheetFormatPr defaultColWidth="8.85546875" defaultRowHeight="12.75"/>
  <cols>
    <col min="1" max="1" width="8.28515625" customWidth="1"/>
    <col min="2" max="2" width="17.85546875" bestFit="1" customWidth="1"/>
    <col min="3" max="4" width="14.140625" bestFit="1" customWidth="1"/>
    <col min="5" max="5" width="8" bestFit="1" customWidth="1"/>
    <col min="7" max="7" width="5.7109375" customWidth="1"/>
    <col min="10" max="10" width="8.28515625" customWidth="1"/>
    <col min="11" max="11" width="17.85546875" bestFit="1" customWidth="1"/>
    <col min="12" max="13" width="14.140625" bestFit="1" customWidth="1"/>
    <col min="14" max="14" width="8" bestFit="1" customWidth="1"/>
  </cols>
  <sheetData>
    <row r="1" spans="1:17">
      <c r="A1" s="47" t="s">
        <v>163</v>
      </c>
      <c r="E1" s="1"/>
      <c r="I1" s="92"/>
    </row>
    <row r="2" spans="1:17" s="2" customFormat="1" ht="15">
      <c r="A2" s="2" t="s">
        <v>177</v>
      </c>
      <c r="E2" s="3"/>
      <c r="I2" s="93"/>
      <c r="J2"/>
      <c r="K2"/>
      <c r="L2"/>
      <c r="M2"/>
      <c r="N2"/>
      <c r="O2"/>
      <c r="P2"/>
      <c r="Q2"/>
    </row>
    <row r="3" spans="1:17" s="4" customFormat="1" ht="15.75">
      <c r="A3" s="4" t="s">
        <v>175</v>
      </c>
      <c r="E3" s="5"/>
      <c r="J3"/>
      <c r="K3"/>
      <c r="L3"/>
      <c r="M3"/>
      <c r="N3"/>
      <c r="O3"/>
      <c r="P3"/>
      <c r="Q3"/>
    </row>
    <row r="4" spans="1:17" s="2" customFormat="1" ht="15.75">
      <c r="A4" s="4" t="s">
        <v>141</v>
      </c>
      <c r="C4" s="27"/>
      <c r="E4" s="3"/>
      <c r="H4" s="25"/>
      <c r="J4"/>
      <c r="K4"/>
      <c r="L4"/>
      <c r="M4"/>
      <c r="N4"/>
      <c r="O4"/>
      <c r="P4"/>
      <c r="Q4"/>
    </row>
    <row r="5" spans="1:17" s="4" customFormat="1" ht="16.5" thickBot="1">
      <c r="E5" s="5"/>
      <c r="J5"/>
      <c r="K5"/>
      <c r="L5"/>
      <c r="M5"/>
      <c r="N5"/>
      <c r="O5"/>
      <c r="P5"/>
      <c r="Q5"/>
    </row>
    <row r="6" spans="1:17" s="10" customFormat="1">
      <c r="A6" s="6" t="s">
        <v>94</v>
      </c>
      <c r="B6" s="7" t="s">
        <v>2</v>
      </c>
      <c r="C6" s="7" t="s">
        <v>173</v>
      </c>
      <c r="D6" s="7" t="s">
        <v>176</v>
      </c>
      <c r="E6" s="265" t="s">
        <v>132</v>
      </c>
      <c r="J6"/>
      <c r="K6"/>
      <c r="L6"/>
      <c r="M6"/>
      <c r="N6"/>
      <c r="O6"/>
      <c r="P6"/>
      <c r="Q6"/>
    </row>
    <row r="7" spans="1:17" s="10" customFormat="1" ht="12" customHeight="1">
      <c r="A7" s="11"/>
      <c r="B7" s="12"/>
      <c r="C7" s="12" t="s">
        <v>6</v>
      </c>
      <c r="D7" s="12" t="s">
        <v>6</v>
      </c>
      <c r="E7" s="266"/>
      <c r="J7"/>
      <c r="K7"/>
      <c r="L7"/>
      <c r="M7"/>
      <c r="N7"/>
      <c r="O7"/>
      <c r="P7"/>
      <c r="Q7"/>
    </row>
    <row r="8" spans="1:17" s="10" customFormat="1" ht="12" customHeight="1">
      <c r="A8" s="11"/>
      <c r="B8" s="99"/>
      <c r="C8" s="12"/>
      <c r="D8" s="12"/>
      <c r="E8" s="266"/>
      <c r="J8"/>
      <c r="K8"/>
      <c r="L8"/>
      <c r="M8"/>
      <c r="N8"/>
      <c r="O8"/>
      <c r="P8"/>
      <c r="Q8"/>
    </row>
    <row r="9" spans="1:17" s="10" customFormat="1" ht="13.5" thickBot="1">
      <c r="A9" s="15"/>
      <c r="B9" s="16"/>
      <c r="C9" s="16" t="s">
        <v>71</v>
      </c>
      <c r="D9" s="18">
        <v>2</v>
      </c>
      <c r="E9" s="19" t="s">
        <v>11</v>
      </c>
      <c r="F9" s="47"/>
      <c r="G9" s="47"/>
      <c r="H9" s="47"/>
      <c r="I9" s="47"/>
      <c r="J9"/>
      <c r="K9"/>
      <c r="L9"/>
      <c r="M9"/>
      <c r="N9"/>
      <c r="O9"/>
      <c r="P9"/>
      <c r="Q9"/>
    </row>
    <row r="10" spans="1:17" s="28" customFormat="1">
      <c r="A10" s="52"/>
      <c r="B10" s="52"/>
      <c r="C10" s="52"/>
      <c r="D10" s="52"/>
      <c r="E10" s="52"/>
      <c r="F10" s="47"/>
      <c r="G10" s="47"/>
      <c r="H10" s="47"/>
      <c r="I10" s="47"/>
      <c r="J10"/>
      <c r="K10"/>
      <c r="L10"/>
      <c r="M10"/>
      <c r="N10"/>
      <c r="O10"/>
      <c r="P10"/>
      <c r="Q10"/>
    </row>
    <row r="11" spans="1:17" s="47" customFormat="1">
      <c r="A11" s="178">
        <v>6230</v>
      </c>
      <c r="B11" s="179" t="s">
        <v>36</v>
      </c>
      <c r="C11" s="104">
        <f>'I-17,18'!C38</f>
        <v>192771.33</v>
      </c>
      <c r="D11" s="104">
        <f>'I-17,18'!D38</f>
        <v>181555.06</v>
      </c>
      <c r="E11" s="105">
        <f t="shared" ref="E11:E20" si="0">D11/C11*100</f>
        <v>94.181567352365107</v>
      </c>
      <c r="J11"/>
      <c r="K11"/>
      <c r="L11"/>
      <c r="M11"/>
      <c r="N11"/>
      <c r="O11"/>
      <c r="P11"/>
      <c r="Q11"/>
    </row>
    <row r="12" spans="1:17" s="47" customFormat="1">
      <c r="A12" s="178">
        <v>6206</v>
      </c>
      <c r="B12" s="179" t="s">
        <v>16</v>
      </c>
      <c r="C12" s="104">
        <f>'I-17,18'!C14</f>
        <v>169536.52</v>
      </c>
      <c r="D12" s="104">
        <f>'I-17,18'!D14</f>
        <v>159782.53</v>
      </c>
      <c r="E12" s="105">
        <f t="shared" si="0"/>
        <v>94.246673224152531</v>
      </c>
      <c r="J12"/>
      <c r="K12"/>
      <c r="L12"/>
      <c r="M12"/>
      <c r="N12"/>
      <c r="O12"/>
      <c r="P12"/>
      <c r="Q12"/>
    </row>
    <row r="13" spans="1:17" s="47" customFormat="1">
      <c r="A13" s="178">
        <v>6203</v>
      </c>
      <c r="B13" s="179" t="s">
        <v>54</v>
      </c>
      <c r="C13" s="104">
        <f>'I-17,18'!C11</f>
        <v>323799.53000000003</v>
      </c>
      <c r="D13" s="104">
        <f>'I-17,18'!D11</f>
        <v>327118.86</v>
      </c>
      <c r="E13" s="105">
        <f t="shared" si="0"/>
        <v>101.02511884436645</v>
      </c>
      <c r="J13"/>
      <c r="K13"/>
      <c r="L13"/>
      <c r="M13"/>
      <c r="N13"/>
      <c r="O13"/>
      <c r="P13"/>
      <c r="Q13"/>
    </row>
    <row r="14" spans="1:17" s="47" customFormat="1">
      <c r="A14" s="178">
        <v>6227</v>
      </c>
      <c r="B14" s="179" t="s">
        <v>12</v>
      </c>
      <c r="C14" s="104">
        <f>'I-17,18'!C35</f>
        <v>430671.56</v>
      </c>
      <c r="D14" s="104">
        <f>'I-17,18'!D35</f>
        <v>435288.08</v>
      </c>
      <c r="E14" s="105">
        <f t="shared" si="0"/>
        <v>101.07193518884785</v>
      </c>
      <c r="J14"/>
      <c r="K14"/>
      <c r="L14"/>
      <c r="M14"/>
      <c r="N14"/>
      <c r="O14"/>
      <c r="P14"/>
      <c r="Q14"/>
    </row>
    <row r="15" spans="1:17" s="47" customFormat="1" ht="13.5" thickBot="1">
      <c r="A15" s="178">
        <v>6232</v>
      </c>
      <c r="B15" s="179" t="s">
        <v>51</v>
      </c>
      <c r="C15" s="104">
        <f>'I-17,18'!C40</f>
        <v>227295.47</v>
      </c>
      <c r="D15" s="104">
        <f>'I-17,18'!D40</f>
        <v>229888.44</v>
      </c>
      <c r="E15" s="105">
        <f t="shared" si="0"/>
        <v>101.14079264316177</v>
      </c>
      <c r="J15"/>
      <c r="K15"/>
      <c r="L15"/>
      <c r="M15"/>
      <c r="N15"/>
      <c r="O15"/>
      <c r="P15"/>
      <c r="Q15"/>
    </row>
    <row r="16" spans="1:17" s="47" customFormat="1" ht="13.5" customHeight="1" thickBot="1">
      <c r="A16" s="181"/>
      <c r="B16" s="185" t="s">
        <v>131</v>
      </c>
      <c r="C16" s="112">
        <f ca="1">SUM(C11:C20)</f>
        <v>2220880.85</v>
      </c>
      <c r="D16" s="112">
        <f ca="1">SUM(D11:D20)</f>
        <v>2265127.38</v>
      </c>
      <c r="E16" s="106">
        <f t="shared" ca="1" si="0"/>
        <v>101.99229643499335</v>
      </c>
      <c r="J16"/>
      <c r="K16"/>
      <c r="L16"/>
      <c r="M16"/>
      <c r="N16"/>
      <c r="O16"/>
      <c r="P16"/>
      <c r="Q16"/>
    </row>
    <row r="17" spans="1:17" s="47" customFormat="1">
      <c r="A17" s="178">
        <v>6217</v>
      </c>
      <c r="B17" s="179" t="s">
        <v>28</v>
      </c>
      <c r="C17" s="104">
        <f>'I-17,18'!C25</f>
        <v>216668.55</v>
      </c>
      <c r="D17" s="104">
        <f>'I-17,18'!D25</f>
        <v>221381.48</v>
      </c>
      <c r="E17" s="105">
        <f t="shared" si="0"/>
        <v>102.1751795542085</v>
      </c>
      <c r="J17"/>
      <c r="K17"/>
      <c r="L17"/>
      <c r="M17"/>
      <c r="N17"/>
      <c r="O17"/>
      <c r="P17"/>
      <c r="Q17"/>
    </row>
    <row r="18" spans="1:17" s="47" customFormat="1">
      <c r="A18" s="189">
        <v>6231</v>
      </c>
      <c r="B18" s="197" t="s">
        <v>26</v>
      </c>
      <c r="C18" s="103">
        <f>'I-17,18'!C39</f>
        <v>185213.05</v>
      </c>
      <c r="D18" s="103">
        <f>'I-17,18'!D39</f>
        <v>190104.46</v>
      </c>
      <c r="E18" s="251">
        <f t="shared" si="0"/>
        <v>102.6409640141448</v>
      </c>
      <c r="J18"/>
      <c r="K18"/>
      <c r="L18"/>
      <c r="M18"/>
      <c r="N18"/>
      <c r="O18"/>
      <c r="P18"/>
      <c r="Q18"/>
    </row>
    <row r="19" spans="1:17" s="90" customFormat="1">
      <c r="A19" s="178">
        <v>6237</v>
      </c>
      <c r="B19" s="182" t="s">
        <v>19</v>
      </c>
      <c r="C19" s="102">
        <f>'I-17,18'!C45</f>
        <v>234986.39</v>
      </c>
      <c r="D19" s="102">
        <f>'I-17,18'!D45</f>
        <v>256140.37</v>
      </c>
      <c r="E19" s="250">
        <f t="shared" si="0"/>
        <v>109.00221497934413</v>
      </c>
      <c r="J19"/>
      <c r="K19"/>
      <c r="L19"/>
      <c r="M19"/>
      <c r="N19"/>
      <c r="O19"/>
      <c r="P19"/>
      <c r="Q19"/>
    </row>
    <row r="20" spans="1:17">
      <c r="A20" s="178">
        <v>6218</v>
      </c>
      <c r="B20" s="179" t="s">
        <v>13</v>
      </c>
      <c r="C20" s="104">
        <f>'I-17,18'!C26</f>
        <v>239938.45</v>
      </c>
      <c r="D20" s="104">
        <f>'I-17,18'!D26</f>
        <v>263868.09999999998</v>
      </c>
      <c r="E20" s="105">
        <f t="shared" si="0"/>
        <v>109.97324522184751</v>
      </c>
    </row>
    <row r="21" spans="1:17">
      <c r="A21" s="24"/>
    </row>
    <row r="25" spans="1:17" s="47" customFormat="1" ht="15.75" customHeight="1">
      <c r="J25"/>
      <c r="K25"/>
      <c r="L25"/>
      <c r="M25"/>
      <c r="N25"/>
      <c r="O25"/>
      <c r="P25"/>
      <c r="Q25"/>
    </row>
    <row r="29" spans="1:17">
      <c r="L29" s="94"/>
    </row>
    <row r="31" spans="1:17">
      <c r="C31" s="94"/>
    </row>
    <row r="32" spans="1:17" ht="15">
      <c r="F32" s="2"/>
    </row>
    <row r="33" spans="3:6" ht="15.75">
      <c r="F33" s="4"/>
    </row>
    <row r="34" spans="3:6" ht="15">
      <c r="F34" s="2"/>
    </row>
    <row r="35" spans="3:6" ht="15.75">
      <c r="F35" s="4"/>
    </row>
    <row r="36" spans="3:6">
      <c r="C36" s="94"/>
      <c r="F36" s="10"/>
    </row>
    <row r="37" spans="3:6">
      <c r="F37" s="10"/>
    </row>
    <row r="38" spans="3:6">
      <c r="F38" s="10"/>
    </row>
    <row r="39" spans="3:6">
      <c r="F39" s="47"/>
    </row>
    <row r="40" spans="3:6">
      <c r="F40" s="47"/>
    </row>
    <row r="41" spans="3:6">
      <c r="F41" s="47"/>
    </row>
    <row r="42" spans="3:6">
      <c r="F42" s="47"/>
    </row>
    <row r="43" spans="3:6">
      <c r="F43" s="47"/>
    </row>
    <row r="44" spans="3:6">
      <c r="F44" s="47"/>
    </row>
    <row r="45" spans="3:6">
      <c r="F45" s="47"/>
    </row>
    <row r="46" spans="3:6">
      <c r="F46" s="47"/>
    </row>
    <row r="47" spans="3:6">
      <c r="F47" s="47"/>
    </row>
    <row r="48" spans="3:6">
      <c r="F48" s="47"/>
    </row>
    <row r="49" spans="3:12">
      <c r="F49" s="90"/>
    </row>
    <row r="50" spans="3:12">
      <c r="C50" s="94"/>
    </row>
    <row r="55" spans="3:12">
      <c r="C55" s="94"/>
    </row>
    <row r="56" spans="3:12">
      <c r="L56" s="94"/>
    </row>
    <row r="62" spans="3:12">
      <c r="L62" s="94"/>
    </row>
  </sheetData>
  <sortState xmlns:xlrd2="http://schemas.microsoft.com/office/spreadsheetml/2017/richdata2" ref="A11:E20">
    <sortCondition ref="E11:E20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15</oddHeader>
    <oddFooter>&amp;C&amp;8Ministrstvo za javno upravo / Služba za upravne enote</oddFooter>
  </headerFooter>
  <ignoredErrors>
    <ignoredError sqref="C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</sheetPr>
  <dimension ref="A1:E45"/>
  <sheetViews>
    <sheetView zoomScaleNormal="100" workbookViewId="0">
      <selection activeCell="E6" sqref="E6:E8"/>
    </sheetView>
  </sheetViews>
  <sheetFormatPr defaultColWidth="8.85546875" defaultRowHeight="12.75"/>
  <cols>
    <col min="1" max="1" width="8.85546875" customWidth="1"/>
    <col min="2" max="2" width="17.85546875" bestFit="1" customWidth="1"/>
    <col min="3" max="4" width="14.140625" bestFit="1" customWidth="1"/>
    <col min="5" max="5" width="8" bestFit="1" customWidth="1"/>
  </cols>
  <sheetData>
    <row r="1" spans="1:5">
      <c r="A1" s="47" t="s">
        <v>73</v>
      </c>
      <c r="E1" s="1"/>
    </row>
    <row r="2" spans="1:5" s="2" customFormat="1" ht="15">
      <c r="A2" s="2" t="s">
        <v>177</v>
      </c>
      <c r="E2" s="3"/>
    </row>
    <row r="3" spans="1:5" s="4" customFormat="1" ht="15.75">
      <c r="A3" s="4" t="s">
        <v>175</v>
      </c>
      <c r="E3" s="5"/>
    </row>
    <row r="4" spans="1:5" s="2" customFormat="1" ht="15.75">
      <c r="A4" s="4" t="s">
        <v>161</v>
      </c>
      <c r="C4" s="27"/>
      <c r="E4" s="3"/>
    </row>
    <row r="5" spans="1:5" ht="13.5" thickBot="1"/>
    <row r="6" spans="1:5" s="10" customFormat="1" ht="12">
      <c r="A6" s="6" t="s">
        <v>94</v>
      </c>
      <c r="B6" s="7" t="s">
        <v>2</v>
      </c>
      <c r="C6" s="7" t="s">
        <v>173</v>
      </c>
      <c r="D6" s="7" t="s">
        <v>176</v>
      </c>
      <c r="E6" s="265" t="s">
        <v>132</v>
      </c>
    </row>
    <row r="7" spans="1:5" s="10" customFormat="1" ht="12" customHeight="1">
      <c r="A7" s="11"/>
      <c r="B7" s="12"/>
      <c r="C7" s="12" t="s">
        <v>6</v>
      </c>
      <c r="D7" s="12" t="s">
        <v>6</v>
      </c>
      <c r="E7" s="266"/>
    </row>
    <row r="8" spans="1:5" s="10" customFormat="1" ht="12" customHeight="1">
      <c r="A8" s="11"/>
      <c r="B8" s="12"/>
      <c r="C8" s="12"/>
      <c r="D8" s="12"/>
      <c r="E8" s="266"/>
    </row>
    <row r="9" spans="1:5" s="10" customFormat="1" thickBot="1">
      <c r="A9" s="15"/>
      <c r="B9" s="16"/>
      <c r="C9" s="16" t="s">
        <v>71</v>
      </c>
      <c r="D9" s="18">
        <v>2</v>
      </c>
      <c r="E9" s="19" t="s">
        <v>11</v>
      </c>
    </row>
    <row r="10" spans="1:5" s="55" customFormat="1">
      <c r="A10" s="54"/>
      <c r="B10" s="54"/>
      <c r="C10" s="54"/>
      <c r="D10" s="54"/>
      <c r="E10" s="54"/>
    </row>
    <row r="11" spans="1:5">
      <c r="A11" s="150">
        <v>6244</v>
      </c>
      <c r="B11" s="177" t="s">
        <v>59</v>
      </c>
      <c r="C11" s="109">
        <f>'I-17,18'!C52</f>
        <v>106561.32</v>
      </c>
      <c r="D11" s="109">
        <f>'I-17,18'!D52</f>
        <v>100675.81</v>
      </c>
      <c r="E11" s="110">
        <f t="shared" ref="E11:E39" si="0">D11/C11*100</f>
        <v>94.476879603218123</v>
      </c>
    </row>
    <row r="12" spans="1:5">
      <c r="A12" s="150">
        <v>6202</v>
      </c>
      <c r="B12" s="177" t="s">
        <v>61</v>
      </c>
      <c r="C12" s="109">
        <f>'I-17,18'!C10</f>
        <v>124584.31</v>
      </c>
      <c r="D12" s="109">
        <f>'I-17,18'!D10</f>
        <v>117828.3</v>
      </c>
      <c r="E12" s="110">
        <f t="shared" si="0"/>
        <v>94.577158231241171</v>
      </c>
    </row>
    <row r="13" spans="1:5">
      <c r="A13" s="150">
        <v>6219</v>
      </c>
      <c r="B13" s="177" t="s">
        <v>52</v>
      </c>
      <c r="C13" s="109">
        <f>'I-17,18'!C27</f>
        <v>114647.17</v>
      </c>
      <c r="D13" s="109">
        <f>'I-17,18'!D27</f>
        <v>108827.47</v>
      </c>
      <c r="E13" s="110">
        <f t="shared" si="0"/>
        <v>94.923817133907448</v>
      </c>
    </row>
    <row r="14" spans="1:5">
      <c r="A14" s="150">
        <v>6247</v>
      </c>
      <c r="B14" s="177" t="s">
        <v>56</v>
      </c>
      <c r="C14" s="109">
        <f>'I-17,18'!C55</f>
        <v>86718.24</v>
      </c>
      <c r="D14" s="109">
        <f>'I-17,18'!D55</f>
        <v>82362.149999999994</v>
      </c>
      <c r="E14" s="110">
        <f t="shared" si="0"/>
        <v>94.976731538831956</v>
      </c>
    </row>
    <row r="15" spans="1:5">
      <c r="A15" s="150">
        <v>6208</v>
      </c>
      <c r="B15" s="177" t="s">
        <v>39</v>
      </c>
      <c r="C15" s="109">
        <f>'I-17,18'!C16</f>
        <v>86222.84</v>
      </c>
      <c r="D15" s="109">
        <f>'I-17,18'!D16</f>
        <v>82130.33</v>
      </c>
      <c r="E15" s="110">
        <f t="shared" si="0"/>
        <v>95.253566224448193</v>
      </c>
    </row>
    <row r="16" spans="1:5">
      <c r="A16" s="150">
        <v>6256</v>
      </c>
      <c r="B16" s="177" t="s">
        <v>29</v>
      </c>
      <c r="C16" s="109">
        <f>'I-17,18'!C64</f>
        <v>67442.81</v>
      </c>
      <c r="D16" s="109">
        <f>'I-17,18'!D64</f>
        <v>64985.87</v>
      </c>
      <c r="E16" s="110">
        <f t="shared" si="0"/>
        <v>96.357002325377621</v>
      </c>
    </row>
    <row r="17" spans="1:5">
      <c r="A17" s="150">
        <v>6201</v>
      </c>
      <c r="B17" s="177" t="s">
        <v>35</v>
      </c>
      <c r="C17" s="109">
        <f>'I-17,18'!C9</f>
        <v>90180.12</v>
      </c>
      <c r="D17" s="109">
        <f>'I-17,18'!D9</f>
        <v>87632.15</v>
      </c>
      <c r="E17" s="110">
        <f t="shared" si="0"/>
        <v>97.174576835781551</v>
      </c>
    </row>
    <row r="18" spans="1:5">
      <c r="A18" s="150">
        <v>6243</v>
      </c>
      <c r="B18" s="177" t="s">
        <v>44</v>
      </c>
      <c r="C18" s="109">
        <f>'I-17,18'!C51</f>
        <v>65939.789999999994</v>
      </c>
      <c r="D18" s="109">
        <f>'I-17,18'!D51</f>
        <v>64357.09</v>
      </c>
      <c r="E18" s="110">
        <f t="shared" si="0"/>
        <v>97.599780041762344</v>
      </c>
    </row>
    <row r="19" spans="1:5">
      <c r="A19" s="150">
        <v>6234</v>
      </c>
      <c r="B19" s="177" t="s">
        <v>30</v>
      </c>
      <c r="C19" s="109">
        <f>'I-17,18'!C42</f>
        <v>72185.240000000005</v>
      </c>
      <c r="D19" s="109">
        <f>'I-17,18'!D42</f>
        <v>70921.36</v>
      </c>
      <c r="E19" s="110">
        <f t="shared" si="0"/>
        <v>98.249115747208151</v>
      </c>
    </row>
    <row r="20" spans="1:5">
      <c r="A20" s="150">
        <v>6239</v>
      </c>
      <c r="B20" s="177" t="s">
        <v>27</v>
      </c>
      <c r="C20" s="109">
        <f>'I-17,18'!C47</f>
        <v>108166</v>
      </c>
      <c r="D20" s="109">
        <f>'I-17,18'!D47</f>
        <v>106384.19</v>
      </c>
      <c r="E20" s="110">
        <f t="shared" si="0"/>
        <v>98.352707874932975</v>
      </c>
    </row>
    <row r="21" spans="1:5">
      <c r="A21" s="150">
        <v>6251</v>
      </c>
      <c r="B21" s="177" t="s">
        <v>47</v>
      </c>
      <c r="C21" s="109">
        <f>'I-17,18'!C59</f>
        <v>71804.929999999993</v>
      </c>
      <c r="D21" s="109">
        <f>'I-17,18'!D59</f>
        <v>71684.44</v>
      </c>
      <c r="E21" s="110">
        <f t="shared" si="0"/>
        <v>99.832198151296865</v>
      </c>
    </row>
    <row r="22" spans="1:5">
      <c r="A22" s="150">
        <v>6258</v>
      </c>
      <c r="B22" s="177" t="s">
        <v>20</v>
      </c>
      <c r="C22" s="109">
        <f>'I-17,18'!C66</f>
        <v>107908.2</v>
      </c>
      <c r="D22" s="109">
        <f>'I-17,18'!D66</f>
        <v>107746.97</v>
      </c>
      <c r="E22" s="110">
        <f t="shared" si="0"/>
        <v>99.85058596102985</v>
      </c>
    </row>
    <row r="23" spans="1:5">
      <c r="A23" s="150">
        <v>6246</v>
      </c>
      <c r="B23" s="177" t="s">
        <v>18</v>
      </c>
      <c r="C23" s="109">
        <f>'I-17,18'!C54</f>
        <v>109219.75</v>
      </c>
      <c r="D23" s="109">
        <f>'I-17,18'!D54</f>
        <v>109079.52</v>
      </c>
      <c r="E23" s="110">
        <f t="shared" si="0"/>
        <v>99.871607470260642</v>
      </c>
    </row>
    <row r="24" spans="1:5" s="89" customFormat="1">
      <c r="A24" s="150">
        <v>6223</v>
      </c>
      <c r="B24" s="177" t="s">
        <v>40</v>
      </c>
      <c r="C24" s="109">
        <f>'I-17,18'!C31</f>
        <v>68737.64</v>
      </c>
      <c r="D24" s="109">
        <f>'I-17,18'!D31</f>
        <v>68713.539999999994</v>
      </c>
      <c r="E24" s="110">
        <f t="shared" si="0"/>
        <v>99.964939151242305</v>
      </c>
    </row>
    <row r="25" spans="1:5" ht="13.5" thickBot="1">
      <c r="A25" s="150">
        <v>6215</v>
      </c>
      <c r="B25" s="177" t="s">
        <v>14</v>
      </c>
      <c r="C25" s="109">
        <f>'I-17,18'!C23</f>
        <v>96669.46</v>
      </c>
      <c r="D25" s="109">
        <f>'I-17,18'!D23</f>
        <v>96675.4</v>
      </c>
      <c r="E25" s="110">
        <f t="shared" si="0"/>
        <v>100.006144650027</v>
      </c>
    </row>
    <row r="26" spans="1:5" ht="13.5" thickBot="1">
      <c r="A26" s="186"/>
      <c r="B26" s="185" t="s">
        <v>131</v>
      </c>
      <c r="C26" s="111">
        <f ca="1">SUM(C11:C39)</f>
        <v>2678737.02</v>
      </c>
      <c r="D26" s="112">
        <f ca="1">SUM(D11:D39)</f>
        <v>2696124.9200000004</v>
      </c>
      <c r="E26" s="113">
        <f t="shared" ca="1" si="0"/>
        <v>100.6491081382823</v>
      </c>
    </row>
    <row r="27" spans="1:5">
      <c r="A27" s="150">
        <v>6205</v>
      </c>
      <c r="B27" s="177" t="s">
        <v>58</v>
      </c>
      <c r="C27" s="109">
        <f>'I-17,18'!C13</f>
        <v>98865.43</v>
      </c>
      <c r="D27" s="109">
        <f>'I-17,18'!D13</f>
        <v>99665.86</v>
      </c>
      <c r="E27" s="110">
        <f t="shared" si="0"/>
        <v>100.80961565635229</v>
      </c>
    </row>
    <row r="28" spans="1:5">
      <c r="A28" s="150">
        <v>6209</v>
      </c>
      <c r="B28" s="177" t="s">
        <v>15</v>
      </c>
      <c r="C28" s="109">
        <f>'I-17,18'!C17</f>
        <v>146760.38</v>
      </c>
      <c r="D28" s="109">
        <f>'I-17,18'!D17</f>
        <v>148660.85</v>
      </c>
      <c r="E28" s="110">
        <f t="shared" si="0"/>
        <v>101.29494758735294</v>
      </c>
    </row>
    <row r="29" spans="1:5">
      <c r="A29" s="150">
        <v>6255</v>
      </c>
      <c r="B29" s="177" t="s">
        <v>34</v>
      </c>
      <c r="C29" s="109">
        <f>'I-17,18'!C63</f>
        <v>139573.85</v>
      </c>
      <c r="D29" s="109">
        <f>'I-17,18'!D63</f>
        <v>141392.54999999999</v>
      </c>
      <c r="E29" s="110">
        <f t="shared" si="0"/>
        <v>101.30303778250725</v>
      </c>
    </row>
    <row r="30" spans="1:5">
      <c r="A30" s="150">
        <v>6249</v>
      </c>
      <c r="B30" s="177" t="s">
        <v>23</v>
      </c>
      <c r="C30" s="109">
        <f>'I-17,18'!C57</f>
        <v>129924.81</v>
      </c>
      <c r="D30" s="109">
        <f>'I-17,18'!D57</f>
        <v>132337.12</v>
      </c>
      <c r="E30" s="110">
        <f t="shared" si="0"/>
        <v>101.85669696188127</v>
      </c>
    </row>
    <row r="31" spans="1:5">
      <c r="A31" s="150">
        <v>6222</v>
      </c>
      <c r="B31" s="177" t="s">
        <v>31</v>
      </c>
      <c r="C31" s="109">
        <f>'I-17,18'!C30</f>
        <v>88067.11</v>
      </c>
      <c r="D31" s="109">
        <f>'I-17,18'!D30</f>
        <v>89841.06</v>
      </c>
      <c r="E31" s="110">
        <f t="shared" si="0"/>
        <v>102.01431612778026</v>
      </c>
    </row>
    <row r="32" spans="1:5">
      <c r="A32" s="150">
        <v>6245</v>
      </c>
      <c r="B32" s="177" t="s">
        <v>45</v>
      </c>
      <c r="C32" s="109">
        <f>'I-17,18'!C53</f>
        <v>79564.61</v>
      </c>
      <c r="D32" s="109">
        <f>'I-17,18'!D53</f>
        <v>81970.64</v>
      </c>
      <c r="E32" s="110">
        <f t="shared" si="0"/>
        <v>103.02399521596348</v>
      </c>
    </row>
    <row r="33" spans="1:5">
      <c r="A33" s="150">
        <v>6236</v>
      </c>
      <c r="B33" s="177" t="s">
        <v>53</v>
      </c>
      <c r="C33" s="109">
        <f>'I-17,18'!C44</f>
        <v>77229.210000000006</v>
      </c>
      <c r="D33" s="109">
        <f>'I-17,18'!D44</f>
        <v>79750.36</v>
      </c>
      <c r="E33" s="110">
        <f t="shared" si="0"/>
        <v>103.26450315884365</v>
      </c>
    </row>
    <row r="34" spans="1:5">
      <c r="A34" s="150">
        <v>6253</v>
      </c>
      <c r="B34" s="177" t="s">
        <v>37</v>
      </c>
      <c r="C34" s="109">
        <f>'I-17,18'!C61</f>
        <v>79072.240000000005</v>
      </c>
      <c r="D34" s="109">
        <f>'I-17,18'!D61</f>
        <v>81680.460000000006</v>
      </c>
      <c r="E34" s="110">
        <f t="shared" si="0"/>
        <v>103.2985280295588</v>
      </c>
    </row>
    <row r="35" spans="1:5">
      <c r="A35" s="150">
        <v>6214</v>
      </c>
      <c r="B35" s="177" t="s">
        <v>41</v>
      </c>
      <c r="C35" s="109">
        <f>'I-17,18'!C22</f>
        <v>127363.17</v>
      </c>
      <c r="D35" s="109">
        <f>'I-17,18'!D22</f>
        <v>131813.92000000001</v>
      </c>
      <c r="E35" s="110">
        <f t="shared" si="0"/>
        <v>103.4945345659974</v>
      </c>
    </row>
    <row r="36" spans="1:5">
      <c r="A36" s="150">
        <v>6250</v>
      </c>
      <c r="B36" s="177" t="s">
        <v>42</v>
      </c>
      <c r="C36" s="109">
        <f>'I-17,18'!C58</f>
        <v>115276.65</v>
      </c>
      <c r="D36" s="109">
        <f>'I-17,18'!D58</f>
        <v>120166.97</v>
      </c>
      <c r="E36" s="110">
        <f t="shared" si="0"/>
        <v>104.24224680366754</v>
      </c>
    </row>
    <row r="37" spans="1:5">
      <c r="A37" s="150">
        <v>6248</v>
      </c>
      <c r="B37" s="177" t="s">
        <v>32</v>
      </c>
      <c r="C37" s="109">
        <f>'I-17,18'!C56</f>
        <v>68180.55</v>
      </c>
      <c r="D37" s="109">
        <f>'I-17,18'!D56</f>
        <v>74432.100000000006</v>
      </c>
      <c r="E37" s="110">
        <f t="shared" si="0"/>
        <v>109.16911054545615</v>
      </c>
    </row>
    <row r="38" spans="1:5">
      <c r="A38" s="150">
        <v>6240</v>
      </c>
      <c r="B38" s="177" t="s">
        <v>33</v>
      </c>
      <c r="C38" s="109">
        <f>'I-17,18'!C48</f>
        <v>84958.68</v>
      </c>
      <c r="D38" s="109">
        <f>'I-17,18'!D48</f>
        <v>96301.32</v>
      </c>
      <c r="E38" s="110">
        <f t="shared" si="0"/>
        <v>113.35077239900622</v>
      </c>
    </row>
    <row r="39" spans="1:5">
      <c r="A39" s="150">
        <v>6221</v>
      </c>
      <c r="B39" s="177" t="s">
        <v>22</v>
      </c>
      <c r="C39" s="109">
        <f>'I-17,18'!C29</f>
        <v>66912.509999999995</v>
      </c>
      <c r="D39" s="109">
        <f>'I-17,18'!D29</f>
        <v>78107.12</v>
      </c>
      <c r="E39" s="110">
        <f t="shared" si="0"/>
        <v>116.73021980493633</v>
      </c>
    </row>
    <row r="40" spans="1:5">
      <c r="A40" s="53"/>
    </row>
    <row r="45" spans="1:5" ht="15.75" customHeight="1"/>
  </sheetData>
  <sortState xmlns:xlrd2="http://schemas.microsoft.com/office/spreadsheetml/2017/richdata2" ref="A11:E39">
    <sortCondition ref="E11:E39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16</oddHeader>
    <oddFooter>&amp;C&amp;8Ministrstvo za javno upravo / Služba za upravne enote</oddFooter>
  </headerFooter>
  <ignoredErrors>
    <ignoredError sqref="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</sheetPr>
  <dimension ref="A1:E34"/>
  <sheetViews>
    <sheetView zoomScaleNormal="100" workbookViewId="0">
      <selection activeCell="E6" sqref="E6:E8"/>
    </sheetView>
  </sheetViews>
  <sheetFormatPr defaultColWidth="8.85546875" defaultRowHeight="12.75"/>
  <cols>
    <col min="1" max="1" width="9.28515625" customWidth="1"/>
    <col min="2" max="2" width="17.85546875" bestFit="1" customWidth="1"/>
    <col min="3" max="4" width="14.140625" bestFit="1" customWidth="1"/>
    <col min="5" max="5" width="8" bestFit="1" customWidth="1"/>
  </cols>
  <sheetData>
    <row r="1" spans="1:5">
      <c r="A1" s="47" t="s">
        <v>75</v>
      </c>
      <c r="E1" s="1"/>
    </row>
    <row r="2" spans="1:5" s="2" customFormat="1" ht="15">
      <c r="A2" s="2" t="s">
        <v>177</v>
      </c>
      <c r="E2" s="3"/>
    </row>
    <row r="3" spans="1:5" s="4" customFormat="1" ht="15.75">
      <c r="A3" s="4" t="s">
        <v>175</v>
      </c>
      <c r="E3" s="5"/>
    </row>
    <row r="4" spans="1:5" s="2" customFormat="1" ht="15.75">
      <c r="A4" s="4" t="s">
        <v>162</v>
      </c>
      <c r="C4" s="27"/>
      <c r="E4" s="3"/>
    </row>
    <row r="5" spans="1:5" ht="13.5" thickBot="1"/>
    <row r="6" spans="1:5" s="10" customFormat="1" ht="12">
      <c r="A6" s="6" t="s">
        <v>94</v>
      </c>
      <c r="B6" s="7" t="s">
        <v>2</v>
      </c>
      <c r="C6" s="7" t="s">
        <v>173</v>
      </c>
      <c r="D6" s="7" t="s">
        <v>176</v>
      </c>
      <c r="E6" s="265" t="s">
        <v>132</v>
      </c>
    </row>
    <row r="7" spans="1:5" s="10" customFormat="1" ht="12" customHeight="1">
      <c r="A7" s="11"/>
      <c r="B7" s="12"/>
      <c r="C7" s="12" t="s">
        <v>6</v>
      </c>
      <c r="D7" s="12" t="s">
        <v>6</v>
      </c>
      <c r="E7" s="266"/>
    </row>
    <row r="8" spans="1:5" s="10" customFormat="1" ht="12" customHeight="1">
      <c r="A8" s="11"/>
      <c r="B8" s="12"/>
      <c r="C8" s="99"/>
      <c r="D8" s="12"/>
      <c r="E8" s="266"/>
    </row>
    <row r="9" spans="1:5" s="10" customFormat="1" thickBot="1">
      <c r="A9" s="15"/>
      <c r="B9" s="16"/>
      <c r="C9" s="16" t="s">
        <v>71</v>
      </c>
      <c r="D9" s="18">
        <v>2</v>
      </c>
      <c r="E9" s="19" t="s">
        <v>11</v>
      </c>
    </row>
    <row r="10" spans="1:5" s="28" customFormat="1">
      <c r="A10" s="52"/>
      <c r="B10" s="52"/>
      <c r="C10" s="52"/>
      <c r="D10" s="52"/>
      <c r="E10" s="52"/>
    </row>
    <row r="11" spans="1:5">
      <c r="A11" s="178">
        <v>6254</v>
      </c>
      <c r="B11" s="179" t="s">
        <v>65</v>
      </c>
      <c r="C11" s="104">
        <f>'I-17,18'!C62</f>
        <v>60660.86</v>
      </c>
      <c r="D11" s="104">
        <f>'I-17,18'!D62</f>
        <v>52358.44</v>
      </c>
      <c r="E11" s="115">
        <f t="shared" ref="E11:E31" si="0">D11/C11*100</f>
        <v>86.313382302855572</v>
      </c>
    </row>
    <row r="12" spans="1:5">
      <c r="A12" s="178">
        <v>6241</v>
      </c>
      <c r="B12" s="179" t="s">
        <v>49</v>
      </c>
      <c r="C12" s="104">
        <f>'I-17,18'!C49</f>
        <v>64233.03</v>
      </c>
      <c r="D12" s="104">
        <f>'I-17,18'!D49</f>
        <v>56621.3</v>
      </c>
      <c r="E12" s="115">
        <f t="shared" si="0"/>
        <v>88.149819493179763</v>
      </c>
    </row>
    <row r="13" spans="1:5">
      <c r="A13" s="178">
        <v>6220</v>
      </c>
      <c r="B13" s="179" t="s">
        <v>66</v>
      </c>
      <c r="C13" s="104">
        <f>'I-17,18'!C28</f>
        <v>79258.77</v>
      </c>
      <c r="D13" s="104">
        <f>'I-17,18'!D28</f>
        <v>73663.41</v>
      </c>
      <c r="E13" s="115">
        <f t="shared" si="0"/>
        <v>92.940390066613446</v>
      </c>
    </row>
    <row r="14" spans="1:5">
      <c r="A14" s="178">
        <v>6226</v>
      </c>
      <c r="B14" s="179" t="s">
        <v>38</v>
      </c>
      <c r="C14" s="104">
        <f>'I-17,18'!C34</f>
        <v>73019.820000000007</v>
      </c>
      <c r="D14" s="104">
        <f>'I-17,18'!D34</f>
        <v>69885.42</v>
      </c>
      <c r="E14" s="115">
        <f t="shared" si="0"/>
        <v>95.707466822021729</v>
      </c>
    </row>
    <row r="15" spans="1:5">
      <c r="A15" s="178">
        <v>6242</v>
      </c>
      <c r="B15" s="179" t="s">
        <v>64</v>
      </c>
      <c r="C15" s="104">
        <f>'I-17,18'!C50</f>
        <v>49527.42</v>
      </c>
      <c r="D15" s="104">
        <f>'I-17,18'!D50</f>
        <v>47825.11</v>
      </c>
      <c r="E15" s="115">
        <f t="shared" si="0"/>
        <v>96.562893847488922</v>
      </c>
    </row>
    <row r="16" spans="1:5">
      <c r="A16" s="178">
        <v>6207</v>
      </c>
      <c r="B16" s="179" t="s">
        <v>68</v>
      </c>
      <c r="C16" s="104">
        <f>'I-17,18'!C15</f>
        <v>51244.639999999999</v>
      </c>
      <c r="D16" s="104">
        <f>'I-17,18'!D15</f>
        <v>49609.57</v>
      </c>
      <c r="E16" s="115">
        <f t="shared" si="0"/>
        <v>96.809285810184235</v>
      </c>
    </row>
    <row r="17" spans="1:5">
      <c r="A17" s="178">
        <v>6238</v>
      </c>
      <c r="B17" s="179" t="s">
        <v>48</v>
      </c>
      <c r="C17" s="104">
        <f>'I-17,18'!C46</f>
        <v>62542.25</v>
      </c>
      <c r="D17" s="104">
        <f>'I-17,18'!D46</f>
        <v>61178.400000000001</v>
      </c>
      <c r="E17" s="115">
        <f t="shared" si="0"/>
        <v>97.819314143638906</v>
      </c>
    </row>
    <row r="18" spans="1:5" ht="13.5" thickBot="1">
      <c r="A18" s="178">
        <v>6257</v>
      </c>
      <c r="B18" s="179" t="s">
        <v>17</v>
      </c>
      <c r="C18" s="104">
        <f>'I-17,18'!C65</f>
        <v>55280.71</v>
      </c>
      <c r="D18" s="104">
        <f>'I-17,18'!D65</f>
        <v>54368.38</v>
      </c>
      <c r="E18" s="115">
        <f t="shared" si="0"/>
        <v>98.349641312494001</v>
      </c>
    </row>
    <row r="19" spans="1:5" ht="13.5" thickBot="1">
      <c r="A19" s="253"/>
      <c r="B19" s="188" t="s">
        <v>131</v>
      </c>
      <c r="C19" s="111">
        <f ca="1">SUM(C11:C31)</f>
        <v>1310149.3699999999</v>
      </c>
      <c r="D19" s="112">
        <f ca="1">SUM(D11:D31)</f>
        <v>1292725.8500000001</v>
      </c>
      <c r="E19" s="113">
        <f ca="1">D19/C19*100</f>
        <v>98.670111943037469</v>
      </c>
    </row>
    <row r="20" spans="1:5">
      <c r="A20" s="178">
        <v>6216</v>
      </c>
      <c r="B20" s="179" t="s">
        <v>43</v>
      </c>
      <c r="C20" s="104">
        <f>'I-17,18'!C24</f>
        <v>65443.97</v>
      </c>
      <c r="D20" s="104">
        <f>'I-17,18'!D24</f>
        <v>64848.65</v>
      </c>
      <c r="E20" s="115">
        <f t="shared" si="0"/>
        <v>99.090336359484297</v>
      </c>
    </row>
    <row r="21" spans="1:5">
      <c r="A21" s="178">
        <v>6233</v>
      </c>
      <c r="B21" s="179" t="s">
        <v>55</v>
      </c>
      <c r="C21" s="104">
        <f>'I-17,18'!C41</f>
        <v>67474.38</v>
      </c>
      <c r="D21" s="104">
        <f>'I-17,18'!D41</f>
        <v>67108.5</v>
      </c>
      <c r="E21" s="115">
        <f t="shared" si="0"/>
        <v>99.45774974145742</v>
      </c>
    </row>
    <row r="22" spans="1:5">
      <c r="A22" s="189">
        <v>6229</v>
      </c>
      <c r="B22" s="182" t="s">
        <v>50</v>
      </c>
      <c r="C22" s="102">
        <f>'I-17,18'!C37</f>
        <v>68402.03</v>
      </c>
      <c r="D22" s="102">
        <f>'I-17,18'!D37</f>
        <v>68214.42</v>
      </c>
      <c r="E22" s="252">
        <f t="shared" si="0"/>
        <v>99.725724514316312</v>
      </c>
    </row>
    <row r="23" spans="1:5">
      <c r="A23" s="178">
        <v>6204</v>
      </c>
      <c r="B23" s="179" t="s">
        <v>62</v>
      </c>
      <c r="C23" s="104">
        <f>'I-17,18'!C12</f>
        <v>89009.2</v>
      </c>
      <c r="D23" s="104">
        <f>'I-17,18'!D12</f>
        <v>89034.62</v>
      </c>
      <c r="E23" s="115">
        <f t="shared" si="0"/>
        <v>100.02855884560246</v>
      </c>
    </row>
    <row r="24" spans="1:5" s="89" customFormat="1">
      <c r="A24" s="178">
        <v>6212</v>
      </c>
      <c r="B24" s="179" t="s">
        <v>63</v>
      </c>
      <c r="C24" s="104">
        <f>'I-17,18'!C20</f>
        <v>48550.34</v>
      </c>
      <c r="D24" s="104">
        <f>'I-17,18'!D20</f>
        <v>48629.01</v>
      </c>
      <c r="E24" s="115">
        <f t="shared" si="0"/>
        <v>100.16203800014584</v>
      </c>
    </row>
    <row r="25" spans="1:5">
      <c r="A25" s="178">
        <v>6252</v>
      </c>
      <c r="B25" s="179" t="s">
        <v>60</v>
      </c>
      <c r="C25" s="104">
        <f>'I-17,18'!C60</f>
        <v>62831.33</v>
      </c>
      <c r="D25" s="104">
        <f>'I-17,18'!D60</f>
        <v>63186.86</v>
      </c>
      <c r="E25" s="115">
        <f t="shared" si="0"/>
        <v>100.5658482798311</v>
      </c>
    </row>
    <row r="26" spans="1:5">
      <c r="A26" s="178">
        <v>6228</v>
      </c>
      <c r="B26" s="179" t="s">
        <v>69</v>
      </c>
      <c r="C26" s="104">
        <f>'I-17,18'!C36</f>
        <v>56720.57</v>
      </c>
      <c r="D26" s="104">
        <f>'I-17,18'!D36</f>
        <v>57398.48</v>
      </c>
      <c r="E26" s="115">
        <f t="shared" si="0"/>
        <v>101.19517487218484</v>
      </c>
    </row>
    <row r="27" spans="1:5">
      <c r="A27" s="178">
        <v>6225</v>
      </c>
      <c r="B27" s="179" t="s">
        <v>25</v>
      </c>
      <c r="C27" s="104">
        <f>'I-17,18'!C33</f>
        <v>61311.78</v>
      </c>
      <c r="D27" s="104">
        <f>'I-17,18'!D33</f>
        <v>62084.03</v>
      </c>
      <c r="E27" s="115">
        <f t="shared" si="0"/>
        <v>101.25954588172125</v>
      </c>
    </row>
    <row r="28" spans="1:5">
      <c r="A28" s="178">
        <v>6210</v>
      </c>
      <c r="B28" s="179" t="s">
        <v>57</v>
      </c>
      <c r="C28" s="116">
        <f>'I-17,18'!C18</f>
        <v>52538.94</v>
      </c>
      <c r="D28" s="116">
        <f>'I-17,18'!D18</f>
        <v>53244.82</v>
      </c>
      <c r="E28" s="115">
        <f t="shared" si="0"/>
        <v>101.34353681288584</v>
      </c>
    </row>
    <row r="29" spans="1:5">
      <c r="A29" s="178">
        <v>6235</v>
      </c>
      <c r="B29" s="179" t="s">
        <v>67</v>
      </c>
      <c r="C29" s="104">
        <f>'I-17,18'!C43</f>
        <v>109948.55</v>
      </c>
      <c r="D29" s="104">
        <f>'I-17,18'!D43</f>
        <v>111997.67</v>
      </c>
      <c r="E29" s="115">
        <f t="shared" si="0"/>
        <v>101.86370807072944</v>
      </c>
    </row>
    <row r="30" spans="1:5">
      <c r="A30" s="178">
        <v>6211</v>
      </c>
      <c r="B30" s="179" t="s">
        <v>24</v>
      </c>
      <c r="C30" s="104">
        <f>'I-17,18'!C19</f>
        <v>53885.03</v>
      </c>
      <c r="D30" s="104">
        <f>'I-17,18'!D19</f>
        <v>56366.19</v>
      </c>
      <c r="E30" s="115">
        <f t="shared" si="0"/>
        <v>104.60454415632692</v>
      </c>
    </row>
    <row r="31" spans="1:5">
      <c r="A31" s="178">
        <v>6213</v>
      </c>
      <c r="B31" s="179" t="s">
        <v>46</v>
      </c>
      <c r="C31" s="104">
        <f>'I-17,18'!C21</f>
        <v>78265.75</v>
      </c>
      <c r="D31" s="104">
        <f>'I-17,18'!D21</f>
        <v>85102.57</v>
      </c>
      <c r="E31" s="115">
        <f t="shared" si="0"/>
        <v>108.73539191792068</v>
      </c>
    </row>
    <row r="32" spans="1:5">
      <c r="A32" s="53"/>
    </row>
    <row r="34" ht="15.75" customHeight="1"/>
  </sheetData>
  <sortState xmlns:xlrd2="http://schemas.microsoft.com/office/spreadsheetml/2017/richdata2" ref="A11:E31">
    <sortCondition ref="E11:E31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17</oddHeader>
    <oddFooter>&amp;C&amp;8Ministrstvo za javno upravo / Služba za upravne enote</oddFooter>
  </headerFooter>
  <ignoredErrors>
    <ignoredError sqref="C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</sheetPr>
  <dimension ref="A1:E63"/>
  <sheetViews>
    <sheetView zoomScaleNormal="100" workbookViewId="0">
      <selection activeCell="E6" sqref="E6:E8"/>
    </sheetView>
  </sheetViews>
  <sheetFormatPr defaultColWidth="8.85546875" defaultRowHeight="12.75"/>
  <cols>
    <col min="2" max="2" width="21.28515625" customWidth="1"/>
    <col min="3" max="4" width="12" bestFit="1" customWidth="1"/>
    <col min="5" max="5" width="12.7109375" bestFit="1" customWidth="1"/>
  </cols>
  <sheetData>
    <row r="1" spans="1:5">
      <c r="A1" s="47" t="s">
        <v>80</v>
      </c>
      <c r="E1" s="1"/>
    </row>
    <row r="2" spans="1:5" s="2" customFormat="1" ht="15">
      <c r="A2" s="2" t="s">
        <v>177</v>
      </c>
      <c r="E2" s="3"/>
    </row>
    <row r="3" spans="1:5" s="4" customFormat="1" ht="15.75">
      <c r="A3" s="4" t="s">
        <v>175</v>
      </c>
      <c r="E3" s="5"/>
    </row>
    <row r="4" spans="1:5" ht="15.75">
      <c r="A4" s="4" t="s">
        <v>76</v>
      </c>
      <c r="B4" s="2"/>
      <c r="C4" s="2"/>
      <c r="D4" s="27"/>
      <c r="E4" s="3"/>
    </row>
    <row r="5" spans="1:5" ht="13.5" thickBot="1"/>
    <row r="6" spans="1:5" s="10" customFormat="1" ht="12">
      <c r="A6" s="6" t="s">
        <v>94</v>
      </c>
      <c r="B6" s="7" t="s">
        <v>2</v>
      </c>
      <c r="C6" s="7" t="s">
        <v>173</v>
      </c>
      <c r="D6" s="7" t="s">
        <v>176</v>
      </c>
      <c r="E6" s="265" t="s">
        <v>132</v>
      </c>
    </row>
    <row r="7" spans="1:5" s="10" customFormat="1" ht="12" customHeight="1">
      <c r="A7" s="11"/>
      <c r="B7" s="12"/>
      <c r="C7" s="12" t="s">
        <v>6</v>
      </c>
      <c r="D7" s="12" t="s">
        <v>6</v>
      </c>
      <c r="E7" s="266"/>
    </row>
    <row r="8" spans="1:5" s="10" customFormat="1" ht="12" customHeight="1">
      <c r="A8" s="11"/>
      <c r="B8" s="12"/>
      <c r="C8" s="12"/>
      <c r="D8" s="12"/>
      <c r="E8" s="266"/>
    </row>
    <row r="9" spans="1:5" s="10" customFormat="1" thickBot="1">
      <c r="A9" s="15"/>
      <c r="B9" s="18"/>
      <c r="C9" s="16" t="s">
        <v>71</v>
      </c>
      <c r="D9" s="18">
        <v>2</v>
      </c>
      <c r="E9" s="19" t="s">
        <v>11</v>
      </c>
    </row>
    <row r="10" spans="1:5" ht="13.5" thickBot="1"/>
    <row r="11" spans="1:5" ht="15.75" customHeight="1" thickBot="1">
      <c r="A11" s="191">
        <v>6224</v>
      </c>
      <c r="B11" s="192" t="s">
        <v>21</v>
      </c>
      <c r="C11" s="117">
        <f>'I-17,18'!C32</f>
        <v>1189179.24</v>
      </c>
      <c r="D11" s="117">
        <f>'I-17,18'!D32</f>
        <v>1302038.51</v>
      </c>
      <c r="E11" s="118">
        <f>D11/C11*100</f>
        <v>109.49051801476118</v>
      </c>
    </row>
    <row r="12" spans="1:5" ht="13.5" thickBot="1">
      <c r="A12" s="133"/>
      <c r="B12" s="133"/>
      <c r="C12" s="119"/>
      <c r="D12" s="119"/>
      <c r="E12" s="119"/>
    </row>
    <row r="13" spans="1:5" s="89" customFormat="1" ht="15.75" customHeight="1" thickBot="1">
      <c r="A13" s="193"/>
      <c r="B13" s="194" t="s">
        <v>78</v>
      </c>
      <c r="C13" s="107">
        <f>C11+C14+C15+C16</f>
        <v>7398946.4799999995</v>
      </c>
      <c r="D13" s="107">
        <f>D11+D14+D15+D16</f>
        <v>7556016.6600000001</v>
      </c>
      <c r="E13" s="120">
        <f>D13/C13*100</f>
        <v>102.12287222815539</v>
      </c>
    </row>
    <row r="14" spans="1:5">
      <c r="A14" s="119"/>
      <c r="B14" s="195" t="s">
        <v>72</v>
      </c>
      <c r="C14" s="121">
        <v>2220880.85</v>
      </c>
      <c r="D14" s="121">
        <v>2265127.38</v>
      </c>
      <c r="E14" s="114">
        <f>D14/C14*100</f>
        <v>101.99229643499335</v>
      </c>
    </row>
    <row r="15" spans="1:5">
      <c r="A15" s="119"/>
      <c r="B15" s="191" t="s">
        <v>79</v>
      </c>
      <c r="C15" s="122">
        <v>2678737.02</v>
      </c>
      <c r="D15" s="122">
        <v>2696124.9200000004</v>
      </c>
      <c r="E15" s="110">
        <f>D15/C15*100</f>
        <v>100.6491081382823</v>
      </c>
    </row>
    <row r="16" spans="1:5">
      <c r="A16" s="119"/>
      <c r="B16" s="191" t="s">
        <v>74</v>
      </c>
      <c r="C16" s="122">
        <v>1310149.3699999999</v>
      </c>
      <c r="D16" s="122">
        <v>1292725.8500000001</v>
      </c>
      <c r="E16" s="110">
        <f>D16/C16*100</f>
        <v>98.670111943037469</v>
      </c>
    </row>
    <row r="63" spans="3:3">
      <c r="C63" s="70"/>
    </row>
  </sheetData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18</oddHeader>
    <oddFooter>&amp;C&amp;8Ministrstvo za javno upravo / Služba za upravne enote</oddFooter>
  </headerFooter>
  <ignoredErrors>
    <ignoredError sqref="C9" numberStoredAsText="1"/>
    <ignoredError sqref="C13:D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5"/>
  </sheetPr>
  <dimension ref="A2:F85"/>
  <sheetViews>
    <sheetView workbookViewId="0">
      <pane xSplit="2" ySplit="9" topLeftCell="C46" activePane="bottomRight" state="frozen"/>
      <selection activeCell="G3" sqref="G3"/>
      <selection pane="topRight" activeCell="G3" sqref="G3"/>
      <selection pane="bottomLeft" activeCell="G3" sqref="G3"/>
      <selection pane="bottomRight" activeCell="B21" sqref="B21"/>
    </sheetView>
  </sheetViews>
  <sheetFormatPr defaultColWidth="8.85546875" defaultRowHeight="12.75"/>
  <cols>
    <col min="2" max="2" width="18" bestFit="1" customWidth="1"/>
    <col min="3" max="3" width="11.140625" customWidth="1"/>
    <col min="4" max="4" width="12.42578125" bestFit="1" customWidth="1"/>
    <col min="5" max="5" width="13.85546875" style="1" customWidth="1"/>
    <col min="6" max="6" width="12.7109375" customWidth="1"/>
  </cols>
  <sheetData>
    <row r="2" spans="1:6" s="2" customFormat="1" ht="15">
      <c r="A2" s="2" t="s">
        <v>177</v>
      </c>
      <c r="E2" s="3"/>
    </row>
    <row r="3" spans="1:6" s="4" customFormat="1" ht="15.75">
      <c r="A3" s="4" t="s">
        <v>139</v>
      </c>
      <c r="E3" s="5"/>
    </row>
    <row r="4" spans="1:6" ht="6" customHeight="1" thickBot="1"/>
    <row r="5" spans="1:6" s="10" customFormat="1" ht="12">
      <c r="A5" s="6" t="s">
        <v>94</v>
      </c>
      <c r="B5" s="7" t="s">
        <v>2</v>
      </c>
      <c r="C5" s="8" t="s">
        <v>3</v>
      </c>
      <c r="D5" s="7" t="s">
        <v>176</v>
      </c>
      <c r="E5" s="9" t="s">
        <v>176</v>
      </c>
      <c r="F5" s="7" t="s">
        <v>4</v>
      </c>
    </row>
    <row r="6" spans="1:6" s="10" customFormat="1" ht="12">
      <c r="A6" s="11"/>
      <c r="B6" s="12"/>
      <c r="C6" s="13" t="s">
        <v>5</v>
      </c>
      <c r="D6" s="12" t="s">
        <v>6</v>
      </c>
      <c r="E6" s="14" t="s">
        <v>7</v>
      </c>
      <c r="F6" s="12" t="s">
        <v>8</v>
      </c>
    </row>
    <row r="7" spans="1:6" s="10" customFormat="1" ht="12">
      <c r="A7" s="11"/>
      <c r="B7" s="12"/>
      <c r="C7" s="13">
        <v>43282</v>
      </c>
      <c r="D7" s="99"/>
      <c r="E7" s="14" t="s">
        <v>9</v>
      </c>
      <c r="F7" s="12" t="s">
        <v>10</v>
      </c>
    </row>
    <row r="8" spans="1:6" s="10" customFormat="1" ht="12">
      <c r="A8" s="11"/>
      <c r="B8" s="12"/>
      <c r="C8" s="13"/>
      <c r="D8" s="12"/>
      <c r="E8" s="14" t="s">
        <v>6</v>
      </c>
      <c r="F8" s="12"/>
    </row>
    <row r="9" spans="1:6" s="10" customFormat="1" thickBot="1">
      <c r="A9" s="15"/>
      <c r="B9" s="16"/>
      <c r="C9" s="17">
        <v>1</v>
      </c>
      <c r="D9" s="18">
        <v>2</v>
      </c>
      <c r="E9" s="19" t="s">
        <v>11</v>
      </c>
      <c r="F9" s="18">
        <v>4</v>
      </c>
    </row>
    <row r="10" spans="1:6" s="79" customFormat="1" ht="12" customHeight="1">
      <c r="A10" s="74">
        <v>6201</v>
      </c>
      <c r="B10" s="75" t="s">
        <v>35</v>
      </c>
      <c r="C10" s="61">
        <v>24747</v>
      </c>
      <c r="D10" s="102">
        <f>'I-17,18'!D9</f>
        <v>87632.15</v>
      </c>
      <c r="E10" s="77">
        <f>D10/C10</f>
        <v>3.5411221562209558</v>
      </c>
      <c r="F10" s="78">
        <f>E10*100/3.65</f>
        <v>97.017045375916595</v>
      </c>
    </row>
    <row r="11" spans="1:6" s="79" customFormat="1" ht="12" customHeight="1">
      <c r="A11" s="178">
        <v>6202</v>
      </c>
      <c r="B11" s="179" t="s">
        <v>61</v>
      </c>
      <c r="C11" s="61">
        <v>24089</v>
      </c>
      <c r="D11" s="102">
        <f>'I-17,18'!D10</f>
        <v>117828.3</v>
      </c>
      <c r="E11" s="77">
        <f t="shared" ref="E11:E67" si="0">D11/C11</f>
        <v>4.8913736560255723</v>
      </c>
      <c r="F11" s="78">
        <f t="shared" ref="F11:F67" si="1">E11*100/3.65</f>
        <v>134.01023715138555</v>
      </c>
    </row>
    <row r="12" spans="1:6" s="79" customFormat="1" ht="12" customHeight="1">
      <c r="A12" s="178">
        <v>6203</v>
      </c>
      <c r="B12" s="179" t="s">
        <v>54</v>
      </c>
      <c r="C12" s="61">
        <v>64888</v>
      </c>
      <c r="D12" s="102">
        <f>'I-17,18'!D11</f>
        <v>327118.86</v>
      </c>
      <c r="E12" s="77">
        <f t="shared" si="0"/>
        <v>5.0412843669091352</v>
      </c>
      <c r="F12" s="78">
        <f t="shared" si="1"/>
        <v>138.11737991531879</v>
      </c>
    </row>
    <row r="13" spans="1:6" s="79" customFormat="1" ht="12" customHeight="1">
      <c r="A13" s="178">
        <v>6204</v>
      </c>
      <c r="B13" s="179" t="s">
        <v>62</v>
      </c>
      <c r="C13" s="61">
        <v>16770</v>
      </c>
      <c r="D13" s="102">
        <f>'I-17,18'!D12</f>
        <v>89034.62</v>
      </c>
      <c r="E13" s="77">
        <f t="shared" si="0"/>
        <v>5.3091604054859864</v>
      </c>
      <c r="F13" s="78">
        <f t="shared" si="1"/>
        <v>145.4564494653695</v>
      </c>
    </row>
    <row r="14" spans="1:6" s="79" customFormat="1" ht="12" customHeight="1">
      <c r="A14" s="178">
        <v>6205</v>
      </c>
      <c r="B14" s="179" t="s">
        <v>58</v>
      </c>
      <c r="C14" s="61">
        <v>18059</v>
      </c>
      <c r="D14" s="102">
        <f>'I-17,18'!D13</f>
        <v>99665.86</v>
      </c>
      <c r="E14" s="77">
        <f t="shared" si="0"/>
        <v>5.5189024862949223</v>
      </c>
      <c r="F14" s="78">
        <f t="shared" si="1"/>
        <v>151.20280784369652</v>
      </c>
    </row>
    <row r="15" spans="1:6" s="79" customFormat="1" ht="12" customHeight="1">
      <c r="A15" s="178">
        <v>6206</v>
      </c>
      <c r="B15" s="179" t="s">
        <v>16</v>
      </c>
      <c r="C15" s="61">
        <v>58937</v>
      </c>
      <c r="D15" s="102">
        <f>'I-17,18'!D14</f>
        <v>159782.53</v>
      </c>
      <c r="E15" s="77">
        <f t="shared" si="0"/>
        <v>2.7110733495087973</v>
      </c>
      <c r="F15" s="78">
        <f t="shared" si="1"/>
        <v>74.275982178323204</v>
      </c>
    </row>
    <row r="16" spans="1:6" s="79" customFormat="1" ht="12" customHeight="1">
      <c r="A16" s="178">
        <v>6207</v>
      </c>
      <c r="B16" s="179" t="s">
        <v>68</v>
      </c>
      <c r="C16" s="61">
        <v>8787</v>
      </c>
      <c r="D16" s="102">
        <f>'I-17,18'!D15</f>
        <v>49609.57</v>
      </c>
      <c r="E16" s="77">
        <f t="shared" si="0"/>
        <v>5.645791510185501</v>
      </c>
      <c r="F16" s="78">
        <f t="shared" si="1"/>
        <v>154.67921945713701</v>
      </c>
    </row>
    <row r="17" spans="1:6" s="79" customFormat="1" ht="12" customHeight="1">
      <c r="A17" s="178">
        <v>6208</v>
      </c>
      <c r="B17" s="179" t="s">
        <v>39</v>
      </c>
      <c r="C17" s="61">
        <v>19890</v>
      </c>
      <c r="D17" s="102">
        <f>'I-17,18'!D16</f>
        <v>82130.33</v>
      </c>
      <c r="E17" s="77">
        <f t="shared" si="0"/>
        <v>4.129227249874309</v>
      </c>
      <c r="F17" s="78">
        <f t="shared" si="1"/>
        <v>113.12951369518656</v>
      </c>
    </row>
    <row r="18" spans="1:6" s="79" customFormat="1" ht="12" customHeight="1">
      <c r="A18" s="178">
        <v>6209</v>
      </c>
      <c r="B18" s="179" t="s">
        <v>15</v>
      </c>
      <c r="C18" s="61">
        <v>41081</v>
      </c>
      <c r="D18" s="102">
        <f>'I-17,18'!D17</f>
        <v>148660.85</v>
      </c>
      <c r="E18" s="77">
        <f t="shared" si="0"/>
        <v>3.6187252014313187</v>
      </c>
      <c r="F18" s="78">
        <f t="shared" si="1"/>
        <v>99.143156203597769</v>
      </c>
    </row>
    <row r="19" spans="1:6" s="79" customFormat="1" ht="12" customHeight="1">
      <c r="A19" s="178">
        <v>6210</v>
      </c>
      <c r="B19" s="179" t="s">
        <v>57</v>
      </c>
      <c r="C19" s="61">
        <v>9191</v>
      </c>
      <c r="D19" s="102">
        <f>'I-17,18'!D18</f>
        <v>53244.82</v>
      </c>
      <c r="E19" s="77">
        <f t="shared" si="0"/>
        <v>5.7931476444347734</v>
      </c>
      <c r="F19" s="78">
        <f t="shared" si="1"/>
        <v>158.71637382013077</v>
      </c>
    </row>
    <row r="20" spans="1:6" s="79" customFormat="1" ht="12" customHeight="1">
      <c r="A20" s="178">
        <v>6211</v>
      </c>
      <c r="B20" s="179" t="s">
        <v>24</v>
      </c>
      <c r="C20" s="61">
        <v>16314</v>
      </c>
      <c r="D20" s="102">
        <f>'I-17,18'!D19</f>
        <v>56366.19</v>
      </c>
      <c r="E20" s="77">
        <f t="shared" si="0"/>
        <v>3.455080912100037</v>
      </c>
      <c r="F20" s="78">
        <f t="shared" si="1"/>
        <v>94.659751016439373</v>
      </c>
    </row>
    <row r="21" spans="1:6" s="79" customFormat="1" ht="12" customHeight="1">
      <c r="A21" s="178">
        <v>6212</v>
      </c>
      <c r="B21" s="179" t="s">
        <v>63</v>
      </c>
      <c r="C21" s="61">
        <v>13313</v>
      </c>
      <c r="D21" s="102">
        <f>'I-17,18'!D20</f>
        <v>48629.01</v>
      </c>
      <c r="E21" s="77">
        <f t="shared" si="0"/>
        <v>3.6527461879366037</v>
      </c>
      <c r="F21" s="78">
        <f t="shared" si="1"/>
        <v>100.07523802566037</v>
      </c>
    </row>
    <row r="22" spans="1:6" s="79" customFormat="1" ht="12" customHeight="1">
      <c r="A22" s="178">
        <v>6213</v>
      </c>
      <c r="B22" s="179" t="s">
        <v>46</v>
      </c>
      <c r="C22" s="61">
        <v>16099</v>
      </c>
      <c r="D22" s="102">
        <f>'I-17,18'!D21</f>
        <v>85102.57</v>
      </c>
      <c r="E22" s="77">
        <f t="shared" si="0"/>
        <v>5.2862022485868696</v>
      </c>
      <c r="F22" s="78">
        <f t="shared" si="1"/>
        <v>144.82745886539368</v>
      </c>
    </row>
    <row r="23" spans="1:6" s="79" customFormat="1" ht="12" customHeight="1">
      <c r="A23" s="178">
        <v>6214</v>
      </c>
      <c r="B23" s="179" t="s">
        <v>41</v>
      </c>
      <c r="C23" s="61">
        <v>30437</v>
      </c>
      <c r="D23" s="102">
        <f>'I-17,18'!D22</f>
        <v>131813.92000000001</v>
      </c>
      <c r="E23" s="77">
        <f t="shared" si="0"/>
        <v>4.3307132766041336</v>
      </c>
      <c r="F23" s="78">
        <f t="shared" si="1"/>
        <v>118.64967881107216</v>
      </c>
    </row>
    <row r="24" spans="1:6" s="79" customFormat="1" ht="12" customHeight="1">
      <c r="A24" s="178">
        <v>6215</v>
      </c>
      <c r="B24" s="179" t="s">
        <v>14</v>
      </c>
      <c r="C24" s="61">
        <v>35751</v>
      </c>
      <c r="D24" s="102">
        <f>'I-17,18'!D23</f>
        <v>96675.4</v>
      </c>
      <c r="E24" s="77">
        <f t="shared" si="0"/>
        <v>2.7041313529691475</v>
      </c>
      <c r="F24" s="78">
        <f t="shared" si="1"/>
        <v>74.085790492305406</v>
      </c>
    </row>
    <row r="25" spans="1:6" s="79" customFormat="1" ht="12" customHeight="1">
      <c r="A25" s="178">
        <v>6216</v>
      </c>
      <c r="B25" s="179" t="s">
        <v>43</v>
      </c>
      <c r="C25" s="61">
        <v>16694</v>
      </c>
      <c r="D25" s="102">
        <f>'I-17,18'!D24</f>
        <v>64848.65</v>
      </c>
      <c r="E25" s="77">
        <f t="shared" si="0"/>
        <v>3.8845483407212171</v>
      </c>
      <c r="F25" s="78">
        <f t="shared" si="1"/>
        <v>106.42598193756758</v>
      </c>
    </row>
    <row r="26" spans="1:6" s="79" customFormat="1" ht="12" customHeight="1">
      <c r="A26" s="178">
        <v>6217</v>
      </c>
      <c r="B26" s="179" t="s">
        <v>28</v>
      </c>
      <c r="C26" s="61">
        <v>55044</v>
      </c>
      <c r="D26" s="102">
        <f>'I-17,18'!D25</f>
        <v>221381.48</v>
      </c>
      <c r="E26" s="77">
        <f t="shared" si="0"/>
        <v>4.0219002979434633</v>
      </c>
      <c r="F26" s="78">
        <f t="shared" si="1"/>
        <v>110.18904925872503</v>
      </c>
    </row>
    <row r="27" spans="1:6" s="79" customFormat="1" ht="12" customHeight="1">
      <c r="A27" s="178">
        <v>6218</v>
      </c>
      <c r="B27" s="179" t="s">
        <v>13</v>
      </c>
      <c r="C27" s="61">
        <v>81640</v>
      </c>
      <c r="D27" s="102">
        <f>'I-17,18'!D26</f>
        <v>263868.09999999998</v>
      </c>
      <c r="E27" s="77">
        <f t="shared" si="0"/>
        <v>3.2320933365997058</v>
      </c>
      <c r="F27" s="78">
        <f t="shared" si="1"/>
        <v>88.550502372594678</v>
      </c>
    </row>
    <row r="28" spans="1:6" s="79" customFormat="1" ht="11.25" customHeight="1">
      <c r="A28" s="178">
        <v>6219</v>
      </c>
      <c r="B28" s="180" t="s">
        <v>52</v>
      </c>
      <c r="C28" s="61">
        <v>28275</v>
      </c>
      <c r="D28" s="102">
        <f>'I-17,18'!D27</f>
        <v>108827.47</v>
      </c>
      <c r="E28" s="77">
        <f t="shared" si="0"/>
        <v>3.8488937223695845</v>
      </c>
      <c r="F28" s="78">
        <f t="shared" si="1"/>
        <v>105.44914307861875</v>
      </c>
    </row>
    <row r="29" spans="1:6" s="79" customFormat="1" ht="12" customHeight="1">
      <c r="A29" s="181">
        <v>6220</v>
      </c>
      <c r="B29" s="179" t="s">
        <v>66</v>
      </c>
      <c r="C29" s="61">
        <v>17230</v>
      </c>
      <c r="D29" s="102">
        <f>'I-17,18'!D28</f>
        <v>73663.41</v>
      </c>
      <c r="E29" s="77">
        <f t="shared" si="0"/>
        <v>4.2752994776552526</v>
      </c>
      <c r="F29" s="78">
        <f t="shared" si="1"/>
        <v>117.13149253850007</v>
      </c>
    </row>
    <row r="30" spans="1:6" s="79" customFormat="1" ht="12" customHeight="1">
      <c r="A30" s="196">
        <v>6221</v>
      </c>
      <c r="B30" s="197" t="s">
        <v>22</v>
      </c>
      <c r="C30" s="61">
        <v>19338</v>
      </c>
      <c r="D30" s="102">
        <f>'I-17,18'!D29</f>
        <v>78107.12</v>
      </c>
      <c r="E30" s="77">
        <f t="shared" si="0"/>
        <v>4.0390485055331471</v>
      </c>
      <c r="F30" s="78">
        <f t="shared" si="1"/>
        <v>110.65886316529171</v>
      </c>
    </row>
    <row r="31" spans="1:6" s="79" customFormat="1" ht="12" customHeight="1">
      <c r="A31" s="196">
        <v>6222</v>
      </c>
      <c r="B31" s="180" t="s">
        <v>31</v>
      </c>
      <c r="C31" s="61">
        <v>22464</v>
      </c>
      <c r="D31" s="102">
        <f>'I-17,18'!D30</f>
        <v>89841.06</v>
      </c>
      <c r="E31" s="77">
        <f t="shared" si="0"/>
        <v>3.9993349358974357</v>
      </c>
      <c r="F31" s="78">
        <f t="shared" si="1"/>
        <v>109.57082016157359</v>
      </c>
    </row>
    <row r="32" spans="1:6" s="79" customFormat="1" ht="12.75" customHeight="1">
      <c r="A32" s="196">
        <v>6223</v>
      </c>
      <c r="B32" s="179" t="s">
        <v>40</v>
      </c>
      <c r="C32" s="61">
        <v>21149</v>
      </c>
      <c r="D32" s="102">
        <f>'I-17,18'!D31</f>
        <v>68713.539999999994</v>
      </c>
      <c r="E32" s="77">
        <f t="shared" si="0"/>
        <v>3.2490207574826231</v>
      </c>
      <c r="F32" s="78">
        <f t="shared" si="1"/>
        <v>89.014267328291041</v>
      </c>
    </row>
    <row r="33" spans="1:6" s="79" customFormat="1">
      <c r="A33" s="196">
        <v>6224</v>
      </c>
      <c r="B33" s="198" t="s">
        <v>21</v>
      </c>
      <c r="C33" s="61">
        <v>363167</v>
      </c>
      <c r="D33" s="102">
        <f>'I-17,18'!D32</f>
        <v>1302038.51</v>
      </c>
      <c r="E33" s="77">
        <f t="shared" si="0"/>
        <v>3.5852335426952338</v>
      </c>
      <c r="F33" s="78">
        <f t="shared" si="1"/>
        <v>98.225576512198188</v>
      </c>
    </row>
    <row r="34" spans="1:6" s="95" customFormat="1">
      <c r="A34" s="178">
        <v>6225</v>
      </c>
      <c r="B34" s="179" t="s">
        <v>25</v>
      </c>
      <c r="C34" s="61">
        <v>17473</v>
      </c>
      <c r="D34" s="102">
        <f>'I-17,18'!D33</f>
        <v>62084.03</v>
      </c>
      <c r="E34" s="77">
        <f t="shared" si="0"/>
        <v>3.553140845876495</v>
      </c>
      <c r="F34" s="78">
        <f t="shared" si="1"/>
        <v>97.346324544561512</v>
      </c>
    </row>
    <row r="35" spans="1:6" s="79" customFormat="1" ht="12" customHeight="1">
      <c r="A35" s="189">
        <v>6226</v>
      </c>
      <c r="B35" s="190" t="s">
        <v>38</v>
      </c>
      <c r="C35" s="61">
        <v>14048</v>
      </c>
      <c r="D35" s="102">
        <f>'I-17,18'!D34</f>
        <v>69885.42</v>
      </c>
      <c r="E35" s="77">
        <f t="shared" si="0"/>
        <v>4.9747593963553527</v>
      </c>
      <c r="F35" s="78">
        <f t="shared" si="1"/>
        <v>136.29477798233845</v>
      </c>
    </row>
    <row r="36" spans="1:6" s="79" customFormat="1" ht="12" customHeight="1">
      <c r="A36" s="189">
        <v>6227</v>
      </c>
      <c r="B36" s="179" t="s">
        <v>12</v>
      </c>
      <c r="C36" s="61">
        <v>148215</v>
      </c>
      <c r="D36" s="102">
        <f>'I-17,18'!D35</f>
        <v>435288.08</v>
      </c>
      <c r="E36" s="77">
        <f t="shared" si="0"/>
        <v>2.9368692777384204</v>
      </c>
      <c r="F36" s="78">
        <f t="shared" si="1"/>
        <v>80.462171992833447</v>
      </c>
    </row>
    <row r="37" spans="1:6" s="79" customFormat="1" ht="12" customHeight="1">
      <c r="A37" s="178">
        <v>6228</v>
      </c>
      <c r="B37" s="179" t="s">
        <v>69</v>
      </c>
      <c r="C37" s="61">
        <v>8345</v>
      </c>
      <c r="D37" s="102">
        <f>'I-17,18'!D36</f>
        <v>57398.48</v>
      </c>
      <c r="E37" s="77">
        <f t="shared" si="0"/>
        <v>6.8781881366087481</v>
      </c>
      <c r="F37" s="78">
        <f t="shared" si="1"/>
        <v>188.44351059202049</v>
      </c>
    </row>
    <row r="38" spans="1:6" s="79" customFormat="1" ht="12" customHeight="1">
      <c r="A38" s="178">
        <v>6229</v>
      </c>
      <c r="B38" s="179" t="s">
        <v>50</v>
      </c>
      <c r="C38" s="61">
        <v>16085</v>
      </c>
      <c r="D38" s="102">
        <f>'I-17,18'!D37</f>
        <v>68214.42</v>
      </c>
      <c r="E38" s="77">
        <f t="shared" si="0"/>
        <v>4.2408716195212932</v>
      </c>
      <c r="F38" s="78">
        <f t="shared" si="1"/>
        <v>116.1882635485286</v>
      </c>
    </row>
    <row r="39" spans="1:6" s="79" customFormat="1" ht="12" customHeight="1">
      <c r="A39" s="178">
        <v>6230</v>
      </c>
      <c r="B39" s="179" t="s">
        <v>36</v>
      </c>
      <c r="C39" s="61">
        <v>54822</v>
      </c>
      <c r="D39" s="102">
        <f>'I-17,18'!D38</f>
        <v>181555.06</v>
      </c>
      <c r="E39" s="77">
        <f t="shared" si="0"/>
        <v>3.3117190179125169</v>
      </c>
      <c r="F39" s="78">
        <f t="shared" si="1"/>
        <v>90.732027888014159</v>
      </c>
    </row>
    <row r="40" spans="1:6" s="79" customFormat="1" ht="12" customHeight="1">
      <c r="A40" s="178">
        <v>6231</v>
      </c>
      <c r="B40" s="179" t="s">
        <v>26</v>
      </c>
      <c r="C40" s="61">
        <v>58035</v>
      </c>
      <c r="D40" s="102">
        <f>'I-17,18'!D39</f>
        <v>190104.46</v>
      </c>
      <c r="E40" s="77">
        <f t="shared" si="0"/>
        <v>3.27568639614026</v>
      </c>
      <c r="F40" s="78">
        <f t="shared" si="1"/>
        <v>89.744832770966028</v>
      </c>
    </row>
    <row r="41" spans="1:6" s="79" customFormat="1" ht="12" customHeight="1">
      <c r="A41" s="178">
        <v>6232</v>
      </c>
      <c r="B41" s="179" t="s">
        <v>51</v>
      </c>
      <c r="C41" s="61">
        <v>64825</v>
      </c>
      <c r="D41" s="102">
        <f>'I-17,18'!D40</f>
        <v>229888.44</v>
      </c>
      <c r="E41" s="77">
        <f t="shared" si="0"/>
        <v>3.5462929425376011</v>
      </c>
      <c r="F41" s="78">
        <f t="shared" si="1"/>
        <v>97.15871075445483</v>
      </c>
    </row>
    <row r="42" spans="1:6" s="79" customFormat="1" ht="12" customHeight="1">
      <c r="A42" s="178">
        <v>6233</v>
      </c>
      <c r="B42" s="179" t="s">
        <v>55</v>
      </c>
      <c r="C42" s="61">
        <v>16066</v>
      </c>
      <c r="D42" s="102">
        <f>'I-17,18'!D41</f>
        <v>67108.5</v>
      </c>
      <c r="E42" s="77">
        <f t="shared" si="0"/>
        <v>4.1770509149757249</v>
      </c>
      <c r="F42" s="78">
        <f t="shared" si="1"/>
        <v>114.43975109522535</v>
      </c>
    </row>
    <row r="43" spans="1:6" s="79" customFormat="1" ht="12" customHeight="1">
      <c r="A43" s="178">
        <v>6234</v>
      </c>
      <c r="B43" s="179" t="s">
        <v>30</v>
      </c>
      <c r="C43" s="61">
        <v>19103</v>
      </c>
      <c r="D43" s="102">
        <f>'I-17,18'!D42</f>
        <v>70921.36</v>
      </c>
      <c r="E43" s="77">
        <f t="shared" si="0"/>
        <v>3.7125770821336963</v>
      </c>
      <c r="F43" s="78">
        <f t="shared" si="1"/>
        <v>101.71444060640265</v>
      </c>
    </row>
    <row r="44" spans="1:6" s="79" customFormat="1" ht="12" customHeight="1">
      <c r="A44" s="178">
        <v>6235</v>
      </c>
      <c r="B44" s="179" t="s">
        <v>67</v>
      </c>
      <c r="C44" s="61">
        <v>17613</v>
      </c>
      <c r="D44" s="102">
        <f>'I-17,18'!D43</f>
        <v>111997.67</v>
      </c>
      <c r="E44" s="77">
        <f t="shared" si="0"/>
        <v>6.3588071310963494</v>
      </c>
      <c r="F44" s="78">
        <f t="shared" si="1"/>
        <v>174.21389400263971</v>
      </c>
    </row>
    <row r="45" spans="1:6" s="79" customFormat="1" ht="12" customHeight="1">
      <c r="A45" s="178">
        <v>6236</v>
      </c>
      <c r="B45" s="179" t="s">
        <v>53</v>
      </c>
      <c r="C45" s="61">
        <v>22232</v>
      </c>
      <c r="D45" s="102">
        <f>'I-17,18'!D44</f>
        <v>79750.36</v>
      </c>
      <c r="E45" s="77">
        <f t="shared" si="0"/>
        <v>3.5871878373515655</v>
      </c>
      <c r="F45" s="78">
        <f t="shared" si="1"/>
        <v>98.279118831549738</v>
      </c>
    </row>
    <row r="46" spans="1:6" s="79" customFormat="1" ht="12" customHeight="1">
      <c r="A46" s="178">
        <v>6237</v>
      </c>
      <c r="B46" s="179" t="s">
        <v>19</v>
      </c>
      <c r="C46" s="61">
        <v>68609</v>
      </c>
      <c r="D46" s="102">
        <f>'I-17,18'!D45</f>
        <v>256140.37</v>
      </c>
      <c r="E46" s="77">
        <f t="shared" si="0"/>
        <v>3.7333348394525498</v>
      </c>
      <c r="F46" s="78">
        <f t="shared" si="1"/>
        <v>102.28314628637123</v>
      </c>
    </row>
    <row r="47" spans="1:6" s="79" customFormat="1" ht="12" customHeight="1">
      <c r="A47" s="178">
        <v>6238</v>
      </c>
      <c r="B47" s="179" t="s">
        <v>48</v>
      </c>
      <c r="C47" s="61">
        <v>15766</v>
      </c>
      <c r="D47" s="102">
        <f>'I-17,18'!D46</f>
        <v>61178.400000000001</v>
      </c>
      <c r="E47" s="77">
        <f t="shared" si="0"/>
        <v>3.8804008626157556</v>
      </c>
      <c r="F47" s="78">
        <f t="shared" si="1"/>
        <v>106.31235240043166</v>
      </c>
    </row>
    <row r="48" spans="1:6" s="79" customFormat="1" ht="12" customHeight="1">
      <c r="A48" s="178">
        <v>6239</v>
      </c>
      <c r="B48" s="179" t="s">
        <v>27</v>
      </c>
      <c r="C48" s="61">
        <v>34616</v>
      </c>
      <c r="D48" s="102">
        <f>'I-17,18'!D47</f>
        <v>106384.19</v>
      </c>
      <c r="E48" s="77">
        <f t="shared" si="0"/>
        <v>3.0732664085971804</v>
      </c>
      <c r="F48" s="78">
        <f t="shared" si="1"/>
        <v>84.199079687593994</v>
      </c>
    </row>
    <row r="49" spans="1:6" s="79" customFormat="1" ht="12" customHeight="1">
      <c r="A49" s="178">
        <v>6240</v>
      </c>
      <c r="B49" s="179" t="s">
        <v>33</v>
      </c>
      <c r="C49" s="61">
        <v>24917</v>
      </c>
      <c r="D49" s="102">
        <f>'I-17,18'!D48</f>
        <v>96301.32</v>
      </c>
      <c r="E49" s="77">
        <f t="shared" si="0"/>
        <v>3.8648842155957781</v>
      </c>
      <c r="F49" s="78">
        <f t="shared" si="1"/>
        <v>105.88723878344598</v>
      </c>
    </row>
    <row r="50" spans="1:6" s="79" customFormat="1" ht="12" customHeight="1">
      <c r="A50" s="178">
        <v>6241</v>
      </c>
      <c r="B50" s="179" t="s">
        <v>49</v>
      </c>
      <c r="C50" s="61">
        <v>13441</v>
      </c>
      <c r="D50" s="102">
        <f>'I-17,18'!D49</f>
        <v>56621.3</v>
      </c>
      <c r="E50" s="77">
        <f t="shared" si="0"/>
        <v>4.2125809091585449</v>
      </c>
      <c r="F50" s="78">
        <f t="shared" si="1"/>
        <v>115.41317559338479</v>
      </c>
    </row>
    <row r="51" spans="1:6" s="79" customFormat="1" ht="12" customHeight="1">
      <c r="A51" s="178">
        <v>6242</v>
      </c>
      <c r="B51" s="179" t="s">
        <v>64</v>
      </c>
      <c r="C51" s="61">
        <v>14552</v>
      </c>
      <c r="D51" s="102">
        <f>'I-17,18'!D50</f>
        <v>47825.11</v>
      </c>
      <c r="E51" s="77">
        <f t="shared" si="0"/>
        <v>3.2864973886750963</v>
      </c>
      <c r="F51" s="78">
        <f t="shared" si="1"/>
        <v>90.041024347262919</v>
      </c>
    </row>
    <row r="52" spans="1:6" s="79" customFormat="1" ht="12" customHeight="1">
      <c r="A52" s="178">
        <v>6243</v>
      </c>
      <c r="B52" s="179" t="s">
        <v>44</v>
      </c>
      <c r="C52" s="61">
        <v>18111</v>
      </c>
      <c r="D52" s="102">
        <f>'I-17,18'!D51</f>
        <v>64357.09</v>
      </c>
      <c r="E52" s="77">
        <f t="shared" si="0"/>
        <v>3.5534807575506595</v>
      </c>
      <c r="F52" s="78">
        <f t="shared" si="1"/>
        <v>97.355637193168761</v>
      </c>
    </row>
    <row r="53" spans="1:6" s="79" customFormat="1" ht="12" customHeight="1">
      <c r="A53" s="178">
        <v>6244</v>
      </c>
      <c r="B53" s="179" t="s">
        <v>59</v>
      </c>
      <c r="C53" s="61">
        <v>25329</v>
      </c>
      <c r="D53" s="102">
        <f>'I-17,18'!D52</f>
        <v>100675.81</v>
      </c>
      <c r="E53" s="77">
        <f t="shared" si="0"/>
        <v>3.9747250187532077</v>
      </c>
      <c r="F53" s="78">
        <f t="shared" si="1"/>
        <v>108.89657585625226</v>
      </c>
    </row>
    <row r="54" spans="1:6" s="79" customFormat="1" ht="12" customHeight="1">
      <c r="A54" s="178">
        <v>6245</v>
      </c>
      <c r="B54" s="179" t="s">
        <v>45</v>
      </c>
      <c r="C54" s="61">
        <v>21133</v>
      </c>
      <c r="D54" s="102">
        <f>'I-17,18'!D53</f>
        <v>81970.64</v>
      </c>
      <c r="E54" s="77">
        <f t="shared" si="0"/>
        <v>3.8787980882979225</v>
      </c>
      <c r="F54" s="78">
        <f t="shared" si="1"/>
        <v>106.26844077528554</v>
      </c>
    </row>
    <row r="55" spans="1:6" s="79" customFormat="1" ht="12" customHeight="1">
      <c r="A55" s="178">
        <v>6246</v>
      </c>
      <c r="B55" s="179" t="s">
        <v>18</v>
      </c>
      <c r="C55" s="61">
        <v>36077</v>
      </c>
      <c r="D55" s="102">
        <f>'I-17,18'!D54</f>
        <v>109079.52</v>
      </c>
      <c r="E55" s="77">
        <f t="shared" si="0"/>
        <v>3.0235196939878595</v>
      </c>
      <c r="F55" s="78">
        <f t="shared" si="1"/>
        <v>82.836155999667398</v>
      </c>
    </row>
    <row r="56" spans="1:6" s="79" customFormat="1" ht="12" customHeight="1">
      <c r="A56" s="178">
        <v>6247</v>
      </c>
      <c r="B56" s="179" t="s">
        <v>56</v>
      </c>
      <c r="C56" s="61">
        <v>23611</v>
      </c>
      <c r="D56" s="102">
        <f>'I-17,18'!D55</f>
        <v>82362.149999999994</v>
      </c>
      <c r="E56" s="77">
        <f t="shared" si="0"/>
        <v>3.4882957096268687</v>
      </c>
      <c r="F56" s="78">
        <f t="shared" si="1"/>
        <v>95.569745469229289</v>
      </c>
    </row>
    <row r="57" spans="1:6" s="79" customFormat="1" ht="12" customHeight="1">
      <c r="A57" s="178">
        <v>6248</v>
      </c>
      <c r="B57" s="179" t="s">
        <v>32</v>
      </c>
      <c r="C57" s="61">
        <v>19992</v>
      </c>
      <c r="D57" s="102">
        <f>'I-17,18'!D56</f>
        <v>74432.100000000006</v>
      </c>
      <c r="E57" s="77">
        <f t="shared" si="0"/>
        <v>3.7230942376950784</v>
      </c>
      <c r="F57" s="78">
        <f t="shared" si="1"/>
        <v>102.00258185465968</v>
      </c>
    </row>
    <row r="58" spans="1:6" s="79" customFormat="1" ht="12" customHeight="1">
      <c r="A58" s="178">
        <v>6249</v>
      </c>
      <c r="B58" s="179" t="s">
        <v>23</v>
      </c>
      <c r="C58" s="61">
        <v>42091</v>
      </c>
      <c r="D58" s="102">
        <f>'I-17,18'!D57</f>
        <v>132337.12</v>
      </c>
      <c r="E58" s="77">
        <f t="shared" si="0"/>
        <v>3.144071654272885</v>
      </c>
      <c r="F58" s="78">
        <f t="shared" si="1"/>
        <v>86.138949432133842</v>
      </c>
    </row>
    <row r="59" spans="1:6" s="79" customFormat="1" ht="12" customHeight="1">
      <c r="A59" s="178">
        <v>6250</v>
      </c>
      <c r="B59" s="179" t="s">
        <v>42</v>
      </c>
      <c r="C59" s="61">
        <v>32194</v>
      </c>
      <c r="D59" s="102">
        <f>'I-17,18'!D58</f>
        <v>120166.97</v>
      </c>
      <c r="E59" s="77">
        <f t="shared" si="0"/>
        <v>3.732588991737591</v>
      </c>
      <c r="F59" s="78">
        <f t="shared" si="1"/>
        <v>102.26271210239976</v>
      </c>
    </row>
    <row r="60" spans="1:6" s="79" customFormat="1" ht="12" customHeight="1">
      <c r="A60" s="178">
        <v>6251</v>
      </c>
      <c r="B60" s="179" t="s">
        <v>47</v>
      </c>
      <c r="C60" s="61">
        <v>18257</v>
      </c>
      <c r="D60" s="102">
        <f>'I-17,18'!D59</f>
        <v>71684.44</v>
      </c>
      <c r="E60" s="77">
        <f t="shared" si="0"/>
        <v>3.9264085008489897</v>
      </c>
      <c r="F60" s="78">
        <f t="shared" si="1"/>
        <v>107.57283563969835</v>
      </c>
    </row>
    <row r="61" spans="1:6" s="79" customFormat="1" ht="12" customHeight="1">
      <c r="A61" s="178">
        <v>6252</v>
      </c>
      <c r="B61" s="179" t="s">
        <v>60</v>
      </c>
      <c r="C61" s="61">
        <v>16041</v>
      </c>
      <c r="D61" s="102">
        <f>'I-17,18'!D60</f>
        <v>63186.86</v>
      </c>
      <c r="E61" s="77">
        <f t="shared" si="0"/>
        <v>3.9390848450844711</v>
      </c>
      <c r="F61" s="78">
        <f t="shared" si="1"/>
        <v>107.92013274204029</v>
      </c>
    </row>
    <row r="62" spans="1:6" s="79" customFormat="1" ht="12" customHeight="1">
      <c r="A62" s="178">
        <v>6253</v>
      </c>
      <c r="B62" s="179" t="s">
        <v>37</v>
      </c>
      <c r="C62" s="61">
        <v>21409</v>
      </c>
      <c r="D62" s="102">
        <f>'I-17,18'!D61</f>
        <v>81680.460000000006</v>
      </c>
      <c r="E62" s="77">
        <f t="shared" si="0"/>
        <v>3.815239385305246</v>
      </c>
      <c r="F62" s="78">
        <f t="shared" si="1"/>
        <v>104.52710644671907</v>
      </c>
    </row>
    <row r="63" spans="1:6" s="79" customFormat="1" ht="12" customHeight="1">
      <c r="A63" s="178">
        <v>6254</v>
      </c>
      <c r="B63" s="179" t="s">
        <v>65</v>
      </c>
      <c r="C63" s="61">
        <v>14784</v>
      </c>
      <c r="D63" s="102">
        <f>'I-17,18'!D62</f>
        <v>52358.44</v>
      </c>
      <c r="E63" s="77">
        <f t="shared" si="0"/>
        <v>3.5415611471861475</v>
      </c>
      <c r="F63" s="78">
        <f t="shared" si="1"/>
        <v>97.029072525647877</v>
      </c>
    </row>
    <row r="64" spans="1:6" s="79" customFormat="1" ht="12" customHeight="1">
      <c r="A64" s="178">
        <v>6255</v>
      </c>
      <c r="B64" s="179" t="s">
        <v>34</v>
      </c>
      <c r="C64" s="61">
        <v>44896</v>
      </c>
      <c r="D64" s="102">
        <f>'I-17,18'!D63</f>
        <v>141392.54999999999</v>
      </c>
      <c r="E64" s="77">
        <f t="shared" si="0"/>
        <v>3.1493351300784034</v>
      </c>
      <c r="F64" s="78">
        <f t="shared" si="1"/>
        <v>86.283154248723392</v>
      </c>
    </row>
    <row r="65" spans="1:6" s="79" customFormat="1" ht="12" customHeight="1">
      <c r="A65" s="178">
        <v>6256</v>
      </c>
      <c r="B65" s="179" t="s">
        <v>29</v>
      </c>
      <c r="C65" s="61">
        <v>25173</v>
      </c>
      <c r="D65" s="102">
        <f>'I-17,18'!D64</f>
        <v>64985.87</v>
      </c>
      <c r="E65" s="77">
        <f t="shared" si="0"/>
        <v>2.5815703332936084</v>
      </c>
      <c r="F65" s="78">
        <f t="shared" si="1"/>
        <v>70.727954336811194</v>
      </c>
    </row>
    <row r="66" spans="1:6" s="79" customFormat="1" ht="12" customHeight="1">
      <c r="A66" s="178">
        <v>6257</v>
      </c>
      <c r="B66" s="179" t="s">
        <v>17</v>
      </c>
      <c r="C66" s="61">
        <v>16476</v>
      </c>
      <c r="D66" s="102">
        <f>'I-17,18'!D65</f>
        <v>54368.38</v>
      </c>
      <c r="E66" s="77">
        <f t="shared" si="0"/>
        <v>3.2998531196892449</v>
      </c>
      <c r="F66" s="78">
        <f t="shared" si="1"/>
        <v>90.406934786006701</v>
      </c>
    </row>
    <row r="67" spans="1:6" s="79" customFormat="1" ht="13.5" thickBot="1">
      <c r="A67" s="178">
        <v>6258</v>
      </c>
      <c r="B67" s="180" t="s">
        <v>20</v>
      </c>
      <c r="C67" s="61">
        <v>42359</v>
      </c>
      <c r="D67" s="103">
        <f>'I-17,18'!D66</f>
        <v>107746.97</v>
      </c>
      <c r="E67" s="80">
        <f t="shared" si="0"/>
        <v>2.54366179560424</v>
      </c>
      <c r="F67" s="78">
        <f t="shared" si="1"/>
        <v>69.68936426312986</v>
      </c>
    </row>
    <row r="68" spans="1:6" s="79" customFormat="1" ht="13.5" thickBot="1">
      <c r="A68" s="199"/>
      <c r="B68" s="184" t="s">
        <v>131</v>
      </c>
      <c r="C68" s="123">
        <f>SUM(C10:C67)</f>
        <v>2070050</v>
      </c>
      <c r="D68" s="124">
        <f>'I-17,18'!D67</f>
        <v>7556016.6600000011</v>
      </c>
      <c r="E68" s="125">
        <f>D68/C68</f>
        <v>3.6501614260525113</v>
      </c>
      <c r="F68" s="126">
        <f>E68*100/3.65</f>
        <v>100.00442263157565</v>
      </c>
    </row>
    <row r="69" spans="1:6" s="85" customFormat="1">
      <c r="A69" s="81"/>
      <c r="B69" s="82"/>
      <c r="C69" s="83"/>
      <c r="D69" s="83"/>
      <c r="E69" s="84"/>
    </row>
    <row r="70" spans="1:6" s="79" customFormat="1">
      <c r="C70" s="76"/>
      <c r="D70" s="76"/>
      <c r="E70" s="86"/>
      <c r="F70" s="76"/>
    </row>
    <row r="71" spans="1:6" s="79" customFormat="1">
      <c r="E71" s="87"/>
    </row>
    <row r="72" spans="1:6" s="79" customFormat="1">
      <c r="E72" s="87"/>
    </row>
    <row r="73" spans="1:6" s="79" customFormat="1">
      <c r="E73" s="87"/>
    </row>
    <row r="74" spans="1:6" s="79" customFormat="1">
      <c r="E74" s="87"/>
    </row>
    <row r="75" spans="1:6" s="79" customFormat="1">
      <c r="E75" s="87"/>
    </row>
    <row r="76" spans="1:6" s="79" customFormat="1">
      <c r="E76" s="87"/>
    </row>
    <row r="77" spans="1:6" s="79" customFormat="1">
      <c r="E77" s="87"/>
    </row>
    <row r="78" spans="1:6" s="79" customFormat="1">
      <c r="E78" s="87"/>
    </row>
    <row r="79" spans="1:6" s="79" customFormat="1">
      <c r="E79" s="87"/>
    </row>
    <row r="80" spans="1:6" s="79" customFormat="1">
      <c r="E80" s="87"/>
    </row>
    <row r="81" spans="5:5" s="79" customFormat="1">
      <c r="E81" s="87"/>
    </row>
    <row r="82" spans="5:5" s="79" customFormat="1">
      <c r="E82" s="87"/>
    </row>
    <row r="83" spans="5:5" s="79" customFormat="1">
      <c r="E83" s="87"/>
    </row>
    <row r="84" spans="5:5" s="79" customFormat="1">
      <c r="E84" s="87"/>
    </row>
    <row r="85" spans="5:5" s="79" customFormat="1">
      <c r="E85" s="87"/>
    </row>
  </sheetData>
  <phoneticPr fontId="11" type="noConversion"/>
  <pageMargins left="0.59055118110236227" right="0.75" top="0.19685039370078741" bottom="0.39370078740157483" header="0" footer="0"/>
  <pageSetup paperSize="9" orientation="portrait" r:id="rId1"/>
  <headerFooter alignWithMargins="0">
    <oddFooter>&amp;C&amp;8Ministrstvo za javno upravo / Služba za upravne enote</oddFooter>
  </headerFooter>
  <ignoredErrors>
    <ignoredError sqref="C6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7"/>
  </sheetPr>
  <dimension ref="A1:F85"/>
  <sheetViews>
    <sheetView workbookViewId="0">
      <pane xSplit="2" ySplit="9" topLeftCell="C10" activePane="bottomRight" state="frozen"/>
      <selection activeCell="G3" sqref="G3"/>
      <selection pane="topRight" activeCell="G3" sqref="G3"/>
      <selection pane="bottomLeft" activeCell="G3" sqref="G3"/>
      <selection pane="bottomRight" activeCell="B16" sqref="B16"/>
    </sheetView>
  </sheetViews>
  <sheetFormatPr defaultColWidth="8.85546875" defaultRowHeight="12.75"/>
  <cols>
    <col min="2" max="2" width="18" bestFit="1" customWidth="1"/>
    <col min="3" max="3" width="11.140625" customWidth="1"/>
    <col min="4" max="4" width="12.42578125" bestFit="1" customWidth="1"/>
    <col min="5" max="5" width="13.85546875" style="1" customWidth="1"/>
    <col min="6" max="6" width="12.7109375" customWidth="1"/>
  </cols>
  <sheetData>
    <row r="1" spans="1:6">
      <c r="A1" t="s">
        <v>86</v>
      </c>
    </row>
    <row r="2" spans="1:6" s="2" customFormat="1" ht="15">
      <c r="A2" s="2" t="s">
        <v>177</v>
      </c>
      <c r="E2" s="3"/>
    </row>
    <row r="3" spans="1:6" s="4" customFormat="1" ht="15.75">
      <c r="A3" s="4" t="s">
        <v>139</v>
      </c>
      <c r="E3" s="5"/>
    </row>
    <row r="4" spans="1:6" ht="6" customHeight="1" thickBot="1"/>
    <row r="5" spans="1:6" s="10" customFormat="1" ht="12">
      <c r="A5" s="6" t="s">
        <v>94</v>
      </c>
      <c r="B5" s="7" t="s">
        <v>2</v>
      </c>
      <c r="C5" s="8" t="s">
        <v>3</v>
      </c>
      <c r="D5" s="7" t="s">
        <v>176</v>
      </c>
      <c r="E5" s="9" t="s">
        <v>176</v>
      </c>
      <c r="F5" s="7" t="s">
        <v>4</v>
      </c>
    </row>
    <row r="6" spans="1:6" s="10" customFormat="1" ht="12">
      <c r="A6" s="11"/>
      <c r="B6" s="12"/>
      <c r="C6" s="13" t="s">
        <v>5</v>
      </c>
      <c r="D6" s="12" t="s">
        <v>6</v>
      </c>
      <c r="E6" s="14" t="s">
        <v>7</v>
      </c>
      <c r="F6" s="12" t="s">
        <v>8</v>
      </c>
    </row>
    <row r="7" spans="1:6" s="10" customFormat="1" ht="12">
      <c r="A7" s="11"/>
      <c r="B7" s="12"/>
      <c r="C7" s="13">
        <v>43282</v>
      </c>
      <c r="D7" s="12"/>
      <c r="E7" s="14" t="s">
        <v>9</v>
      </c>
      <c r="F7" s="12" t="s">
        <v>10</v>
      </c>
    </row>
    <row r="8" spans="1:6" s="10" customFormat="1" ht="12">
      <c r="A8" s="11"/>
      <c r="B8" s="12"/>
      <c r="C8" s="100"/>
      <c r="D8" s="12"/>
      <c r="E8" s="14" t="s">
        <v>6</v>
      </c>
      <c r="F8" s="12"/>
    </row>
    <row r="9" spans="1:6" s="10" customFormat="1" thickBot="1">
      <c r="A9" s="15"/>
      <c r="B9" s="16"/>
      <c r="C9" s="17">
        <v>1</v>
      </c>
      <c r="D9" s="18">
        <v>2</v>
      </c>
      <c r="E9" s="19" t="s">
        <v>11</v>
      </c>
      <c r="F9" s="18">
        <v>4</v>
      </c>
    </row>
    <row r="10" spans="1:6" s="79" customFormat="1" ht="12" customHeight="1">
      <c r="A10" s="178">
        <v>6258</v>
      </c>
      <c r="B10" s="179" t="s">
        <v>20</v>
      </c>
      <c r="C10" s="127">
        <f>'II-preb-vse UE '!C67</f>
        <v>42359</v>
      </c>
      <c r="D10" s="102">
        <f>'I-17,18'!D66</f>
        <v>107746.97</v>
      </c>
      <c r="E10" s="128">
        <f>'II-preb-vse UE '!E67</f>
        <v>2.54366179560424</v>
      </c>
      <c r="F10" s="129">
        <f>'II-preb-vse UE '!F67</f>
        <v>69.68936426312986</v>
      </c>
    </row>
    <row r="11" spans="1:6" s="79" customFormat="1" ht="12" customHeight="1">
      <c r="A11" s="178">
        <v>6256</v>
      </c>
      <c r="B11" s="200" t="s">
        <v>29</v>
      </c>
      <c r="C11" s="116">
        <f>'II-preb-vse UE '!C65</f>
        <v>25173</v>
      </c>
      <c r="D11" s="102">
        <f>'I-17,18'!D64</f>
        <v>64985.87</v>
      </c>
      <c r="E11" s="128">
        <f>'II-preb-vse UE '!E65</f>
        <v>2.5815703332936084</v>
      </c>
      <c r="F11" s="129">
        <f>'II-preb-vse UE '!F65</f>
        <v>70.727954336811194</v>
      </c>
    </row>
    <row r="12" spans="1:6" s="79" customFormat="1" ht="12" customHeight="1">
      <c r="A12" s="178">
        <v>6215</v>
      </c>
      <c r="B12" s="200" t="s">
        <v>14</v>
      </c>
      <c r="C12" s="116">
        <f>'II-preb-vse UE '!C24</f>
        <v>35751</v>
      </c>
      <c r="D12" s="102">
        <f>'I-17,18'!D23</f>
        <v>96675.4</v>
      </c>
      <c r="E12" s="128">
        <f>'II-preb-vse UE '!E24</f>
        <v>2.7041313529691475</v>
      </c>
      <c r="F12" s="129">
        <f>'II-preb-vse UE '!F24</f>
        <v>74.085790492305406</v>
      </c>
    </row>
    <row r="13" spans="1:6" s="79" customFormat="1" ht="12" customHeight="1">
      <c r="A13" s="178">
        <v>6206</v>
      </c>
      <c r="B13" s="200" t="s">
        <v>16</v>
      </c>
      <c r="C13" s="116">
        <f>'II-preb-vse UE '!C15</f>
        <v>58937</v>
      </c>
      <c r="D13" s="102">
        <f>'I-17,18'!D14</f>
        <v>159782.53</v>
      </c>
      <c r="E13" s="128">
        <f>'II-preb-vse UE '!E15</f>
        <v>2.7110733495087973</v>
      </c>
      <c r="F13" s="129">
        <f>'II-preb-vse UE '!F15</f>
        <v>74.275982178323204</v>
      </c>
    </row>
    <row r="14" spans="1:6" s="79" customFormat="1" ht="12" customHeight="1">
      <c r="A14" s="178">
        <v>6227</v>
      </c>
      <c r="B14" s="200" t="s">
        <v>12</v>
      </c>
      <c r="C14" s="116">
        <f>'II-preb-vse UE '!C36</f>
        <v>148215</v>
      </c>
      <c r="D14" s="102">
        <f>'I-17,18'!D35</f>
        <v>435288.08</v>
      </c>
      <c r="E14" s="128">
        <f>'II-preb-vse UE '!E36</f>
        <v>2.9368692777384204</v>
      </c>
      <c r="F14" s="129">
        <f>'II-preb-vse UE '!F36</f>
        <v>80.462171992833447</v>
      </c>
    </row>
    <row r="15" spans="1:6" s="79" customFormat="1" ht="12" customHeight="1">
      <c r="A15" s="178">
        <v>6246</v>
      </c>
      <c r="B15" s="200" t="s">
        <v>18</v>
      </c>
      <c r="C15" s="116">
        <f>'II-preb-vse UE '!C55</f>
        <v>36077</v>
      </c>
      <c r="D15" s="102">
        <f>'I-17,18'!D54</f>
        <v>109079.52</v>
      </c>
      <c r="E15" s="128">
        <f>'II-preb-vse UE '!E55</f>
        <v>3.0235196939878595</v>
      </c>
      <c r="F15" s="129">
        <f>'II-preb-vse UE '!F55</f>
        <v>82.836155999667398</v>
      </c>
    </row>
    <row r="16" spans="1:6" s="79" customFormat="1" ht="12" customHeight="1">
      <c r="A16" s="178">
        <v>6239</v>
      </c>
      <c r="B16" s="200" t="s">
        <v>27</v>
      </c>
      <c r="C16" s="116">
        <f>'II-preb-vse UE '!C48</f>
        <v>34616</v>
      </c>
      <c r="D16" s="102">
        <f>'I-17,18'!D47</f>
        <v>106384.19</v>
      </c>
      <c r="E16" s="128">
        <f>'II-preb-vse UE '!E48</f>
        <v>3.0732664085971804</v>
      </c>
      <c r="F16" s="129">
        <f>'II-preb-vse UE '!F48</f>
        <v>84.199079687593994</v>
      </c>
    </row>
    <row r="17" spans="1:6" s="79" customFormat="1" ht="12" customHeight="1">
      <c r="A17" s="178">
        <v>6249</v>
      </c>
      <c r="B17" s="200" t="s">
        <v>23</v>
      </c>
      <c r="C17" s="116">
        <f>'II-preb-vse UE '!C58</f>
        <v>42091</v>
      </c>
      <c r="D17" s="102">
        <f>'I-17,18'!D57</f>
        <v>132337.12</v>
      </c>
      <c r="E17" s="128">
        <f>'II-preb-vse UE '!E58</f>
        <v>3.144071654272885</v>
      </c>
      <c r="F17" s="129">
        <f>'II-preb-vse UE '!F58</f>
        <v>86.138949432133842</v>
      </c>
    </row>
    <row r="18" spans="1:6" s="79" customFormat="1" ht="12" customHeight="1">
      <c r="A18" s="178">
        <v>6255</v>
      </c>
      <c r="B18" s="200" t="s">
        <v>34</v>
      </c>
      <c r="C18" s="116">
        <f>'II-preb-vse UE '!C64</f>
        <v>44896</v>
      </c>
      <c r="D18" s="102">
        <f>'I-17,18'!D63</f>
        <v>141392.54999999999</v>
      </c>
      <c r="E18" s="128">
        <f>'II-preb-vse UE '!E64</f>
        <v>3.1493351300784034</v>
      </c>
      <c r="F18" s="129">
        <f>'II-preb-vse UE '!F64</f>
        <v>86.283154248723392</v>
      </c>
    </row>
    <row r="19" spans="1:6" s="79" customFormat="1" ht="12" customHeight="1">
      <c r="A19" s="178">
        <v>6218</v>
      </c>
      <c r="B19" s="200" t="s">
        <v>13</v>
      </c>
      <c r="C19" s="116">
        <f>'II-preb-vse UE '!C27</f>
        <v>81640</v>
      </c>
      <c r="D19" s="102">
        <f>'I-17,18'!D26</f>
        <v>263868.09999999998</v>
      </c>
      <c r="E19" s="128">
        <f>'II-preb-vse UE '!E27</f>
        <v>3.2320933365997058</v>
      </c>
      <c r="F19" s="129">
        <f>'II-preb-vse UE '!F27</f>
        <v>88.550502372594678</v>
      </c>
    </row>
    <row r="20" spans="1:6" s="79" customFormat="1" ht="12" customHeight="1">
      <c r="A20" s="178">
        <v>6223</v>
      </c>
      <c r="B20" s="200" t="s">
        <v>40</v>
      </c>
      <c r="C20" s="116">
        <f>'II-preb-vse UE '!C32</f>
        <v>21149</v>
      </c>
      <c r="D20" s="102">
        <f>'I-17,18'!D31</f>
        <v>68713.539999999994</v>
      </c>
      <c r="E20" s="128">
        <f>'II-preb-vse UE '!E32</f>
        <v>3.2490207574826231</v>
      </c>
      <c r="F20" s="129">
        <f>'II-preb-vse UE '!F32</f>
        <v>89.014267328291041</v>
      </c>
    </row>
    <row r="21" spans="1:6" s="79" customFormat="1" ht="12" customHeight="1">
      <c r="A21" s="178">
        <v>6231</v>
      </c>
      <c r="B21" s="200" t="s">
        <v>26</v>
      </c>
      <c r="C21" s="116">
        <f>'II-preb-vse UE '!C40</f>
        <v>58035</v>
      </c>
      <c r="D21" s="102">
        <f>'I-17,18'!D39</f>
        <v>190104.46</v>
      </c>
      <c r="E21" s="128">
        <f>'II-preb-vse UE '!E40</f>
        <v>3.27568639614026</v>
      </c>
      <c r="F21" s="129">
        <f>'II-preb-vse UE '!F40</f>
        <v>89.744832770966028</v>
      </c>
    </row>
    <row r="22" spans="1:6" s="79" customFormat="1" ht="12" customHeight="1">
      <c r="A22" s="178">
        <v>6242</v>
      </c>
      <c r="B22" s="200" t="s">
        <v>64</v>
      </c>
      <c r="C22" s="116">
        <f>'II-preb-vse UE '!C51</f>
        <v>14552</v>
      </c>
      <c r="D22" s="102">
        <f>'I-17,18'!D50</f>
        <v>47825.11</v>
      </c>
      <c r="E22" s="128">
        <f>'II-preb-vse UE '!E51</f>
        <v>3.2864973886750963</v>
      </c>
      <c r="F22" s="129">
        <f>'II-preb-vse UE '!F51</f>
        <v>90.041024347262919</v>
      </c>
    </row>
    <row r="23" spans="1:6" s="79" customFormat="1" ht="12" customHeight="1">
      <c r="A23" s="178">
        <v>6257</v>
      </c>
      <c r="B23" s="200" t="s">
        <v>17</v>
      </c>
      <c r="C23" s="116">
        <f>'II-preb-vse UE '!C66</f>
        <v>16476</v>
      </c>
      <c r="D23" s="102">
        <f>'I-17,18'!D65</f>
        <v>54368.38</v>
      </c>
      <c r="E23" s="128">
        <f>'II-preb-vse UE '!E66</f>
        <v>3.2998531196892449</v>
      </c>
      <c r="F23" s="129">
        <f>'II-preb-vse UE '!F66</f>
        <v>90.406934786006701</v>
      </c>
    </row>
    <row r="24" spans="1:6" s="79" customFormat="1" ht="12" customHeight="1">
      <c r="A24" s="178">
        <v>6230</v>
      </c>
      <c r="B24" s="200" t="s">
        <v>36</v>
      </c>
      <c r="C24" s="116">
        <f>'II-preb-vse UE '!C39</f>
        <v>54822</v>
      </c>
      <c r="D24" s="102">
        <f>'I-17,18'!D38</f>
        <v>181555.06</v>
      </c>
      <c r="E24" s="128">
        <f>'II-preb-vse UE '!E39</f>
        <v>3.3117190179125169</v>
      </c>
      <c r="F24" s="129">
        <f>'II-preb-vse UE '!F39</f>
        <v>90.732027888014159</v>
      </c>
    </row>
    <row r="25" spans="1:6" s="79" customFormat="1" ht="12" customHeight="1">
      <c r="A25" s="178">
        <v>6211</v>
      </c>
      <c r="B25" s="200" t="s">
        <v>24</v>
      </c>
      <c r="C25" s="116">
        <f>'II-preb-vse UE '!C20</f>
        <v>16314</v>
      </c>
      <c r="D25" s="102">
        <f>'I-17,18'!D19</f>
        <v>56366.19</v>
      </c>
      <c r="E25" s="128">
        <f>'II-preb-vse UE '!E20</f>
        <v>3.455080912100037</v>
      </c>
      <c r="F25" s="129">
        <f>'II-preb-vse UE '!F20</f>
        <v>94.659751016439373</v>
      </c>
    </row>
    <row r="26" spans="1:6" s="79" customFormat="1" ht="12" customHeight="1">
      <c r="A26" s="178">
        <v>6247</v>
      </c>
      <c r="B26" s="200" t="s">
        <v>56</v>
      </c>
      <c r="C26" s="116">
        <f>'II-preb-vse UE '!C56</f>
        <v>23611</v>
      </c>
      <c r="D26" s="102">
        <f>'I-17,18'!D55</f>
        <v>82362.149999999994</v>
      </c>
      <c r="E26" s="128">
        <f>'II-preb-vse UE '!E56</f>
        <v>3.4882957096268687</v>
      </c>
      <c r="F26" s="129">
        <f>'II-preb-vse UE '!F56</f>
        <v>95.569745469229289</v>
      </c>
    </row>
    <row r="27" spans="1:6" s="79" customFormat="1" ht="12" customHeight="1">
      <c r="A27" s="178">
        <v>6201</v>
      </c>
      <c r="B27" s="200" t="s">
        <v>35</v>
      </c>
      <c r="C27" s="116">
        <f>'II-preb-vse UE '!C10</f>
        <v>24747</v>
      </c>
      <c r="D27" s="102">
        <f>'I-17,18'!D9</f>
        <v>87632.15</v>
      </c>
      <c r="E27" s="128">
        <f>'II-preb-vse UE '!E10</f>
        <v>3.5411221562209558</v>
      </c>
      <c r="F27" s="129">
        <f>'II-preb-vse UE '!F10</f>
        <v>97.017045375916595</v>
      </c>
    </row>
    <row r="28" spans="1:6" s="79" customFormat="1" ht="12" customHeight="1">
      <c r="A28" s="178">
        <v>6254</v>
      </c>
      <c r="B28" s="201" t="s">
        <v>65</v>
      </c>
      <c r="C28" s="116">
        <f>'II-preb-vse UE '!C63</f>
        <v>14784</v>
      </c>
      <c r="D28" s="102">
        <f>'I-17,18'!D62</f>
        <v>52358.44</v>
      </c>
      <c r="E28" s="128">
        <f>'II-preb-vse UE '!E63</f>
        <v>3.5415611471861475</v>
      </c>
      <c r="F28" s="129">
        <f>'II-preb-vse UE '!F63</f>
        <v>97.029072525647877</v>
      </c>
    </row>
    <row r="29" spans="1:6" s="79" customFormat="1" ht="12" customHeight="1">
      <c r="A29" s="181">
        <v>6232</v>
      </c>
      <c r="B29" s="200" t="s">
        <v>51</v>
      </c>
      <c r="C29" s="116">
        <f>'II-preb-vse UE '!C41</f>
        <v>64825</v>
      </c>
      <c r="D29" s="102">
        <f>'I-17,18'!D40</f>
        <v>229888.44</v>
      </c>
      <c r="E29" s="128">
        <f>'II-preb-vse UE '!E41</f>
        <v>3.5462929425376011</v>
      </c>
      <c r="F29" s="129">
        <f>'II-preb-vse UE '!F41</f>
        <v>97.15871075445483</v>
      </c>
    </row>
    <row r="30" spans="1:6" s="79" customFormat="1" ht="12" customHeight="1">
      <c r="A30" s="196">
        <v>6225</v>
      </c>
      <c r="B30" s="202" t="s">
        <v>25</v>
      </c>
      <c r="C30" s="116">
        <f>'II-preb-vse UE '!C34</f>
        <v>17473</v>
      </c>
      <c r="D30" s="102">
        <f>'I-17,18'!D33</f>
        <v>62084.03</v>
      </c>
      <c r="E30" s="128">
        <f>'II-preb-vse UE '!E34</f>
        <v>3.553140845876495</v>
      </c>
      <c r="F30" s="129">
        <f>'II-preb-vse UE '!F34</f>
        <v>97.346324544561512</v>
      </c>
    </row>
    <row r="31" spans="1:6" s="79" customFormat="1" ht="12" customHeight="1">
      <c r="A31" s="178">
        <v>6243</v>
      </c>
      <c r="B31" s="179" t="s">
        <v>44</v>
      </c>
      <c r="C31" s="116">
        <f>'II-preb-vse UE '!C52</f>
        <v>18111</v>
      </c>
      <c r="D31" s="104">
        <f>'I-17,18'!D51</f>
        <v>64357.09</v>
      </c>
      <c r="E31" s="128">
        <f>'II-preb-vse UE '!E52</f>
        <v>3.5534807575506595</v>
      </c>
      <c r="F31" s="129">
        <f>'II-preb-vse UE '!F52</f>
        <v>97.355637193168761</v>
      </c>
    </row>
    <row r="32" spans="1:6" s="79" customFormat="1" ht="12" customHeight="1">
      <c r="A32" s="178">
        <v>6224</v>
      </c>
      <c r="B32" s="179" t="s">
        <v>21</v>
      </c>
      <c r="C32" s="116">
        <f>'II-preb-vse UE '!C33</f>
        <v>363167</v>
      </c>
      <c r="D32" s="104">
        <f>'I-17,18'!D32</f>
        <v>1302038.51</v>
      </c>
      <c r="E32" s="128">
        <f>'II-preb-vse UE '!E33</f>
        <v>3.5852335426952338</v>
      </c>
      <c r="F32" s="129">
        <f>'II-preb-vse UE '!F33</f>
        <v>98.225576512198188</v>
      </c>
    </row>
    <row r="33" spans="1:6" s="79" customFormat="1" ht="12" customHeight="1">
      <c r="A33" s="178">
        <v>6236</v>
      </c>
      <c r="B33" s="179" t="s">
        <v>53</v>
      </c>
      <c r="C33" s="116">
        <f>'II-preb-vse UE '!C45</f>
        <v>22232</v>
      </c>
      <c r="D33" s="104">
        <f>'I-17,18'!D44</f>
        <v>79750.36</v>
      </c>
      <c r="E33" s="128">
        <f>'II-preb-vse UE '!E45</f>
        <v>3.5871878373515655</v>
      </c>
      <c r="F33" s="129">
        <f>'II-preb-vse UE '!F45</f>
        <v>98.279118831549738</v>
      </c>
    </row>
    <row r="34" spans="1:6" s="79" customFormat="1" ht="12.75" customHeight="1" thickBot="1">
      <c r="A34" s="178">
        <v>6209</v>
      </c>
      <c r="B34" s="179" t="s">
        <v>15</v>
      </c>
      <c r="C34" s="116">
        <f>'II-preb-vse UE '!C18</f>
        <v>41081</v>
      </c>
      <c r="D34" s="104">
        <f>'I-17,18'!D17</f>
        <v>148660.85</v>
      </c>
      <c r="E34" s="128">
        <f>'II-preb-vse UE '!E18</f>
        <v>3.6187252014313187</v>
      </c>
      <c r="F34" s="129">
        <f>'II-preb-vse UE '!F18</f>
        <v>99.143156203597769</v>
      </c>
    </row>
    <row r="35" spans="1:6" s="79" customFormat="1" ht="15.75" customHeight="1" thickBot="1">
      <c r="A35" s="181"/>
      <c r="B35" s="185" t="s">
        <v>131</v>
      </c>
      <c r="C35" s="130">
        <f ca="1">SUM(C10:C68)</f>
        <v>2070050</v>
      </c>
      <c r="D35" s="130">
        <f ca="1">SUM(D10:D68)</f>
        <v>7556016.6600000011</v>
      </c>
      <c r="E35" s="131">
        <f ca="1">D35/C35</f>
        <v>3.6501614260525113</v>
      </c>
      <c r="F35" s="126">
        <f ca="1">E35*100/3.65</f>
        <v>100.00442263157565</v>
      </c>
    </row>
    <row r="36" spans="1:6" s="79" customFormat="1">
      <c r="A36" s="178">
        <v>6212</v>
      </c>
      <c r="B36" s="179" t="s">
        <v>63</v>
      </c>
      <c r="C36" s="116">
        <f>'II-preb-vse UE '!C21</f>
        <v>13313</v>
      </c>
      <c r="D36" s="104">
        <f>'I-17,18'!D20</f>
        <v>48629.01</v>
      </c>
      <c r="E36" s="128">
        <f>'II-preb-vse UE '!E21</f>
        <v>3.6527461879366037</v>
      </c>
      <c r="F36" s="129">
        <f>'II-preb-vse UE '!F21</f>
        <v>100.07523802566037</v>
      </c>
    </row>
    <row r="37" spans="1:6" s="79" customFormat="1" ht="12" customHeight="1">
      <c r="A37" s="178">
        <v>6234</v>
      </c>
      <c r="B37" s="179" t="s">
        <v>30</v>
      </c>
      <c r="C37" s="116">
        <f>'II-preb-vse UE '!C43</f>
        <v>19103</v>
      </c>
      <c r="D37" s="104">
        <f>'I-17,18'!D42</f>
        <v>70921.36</v>
      </c>
      <c r="E37" s="128">
        <f>'II-preb-vse UE '!E43</f>
        <v>3.7125770821336963</v>
      </c>
      <c r="F37" s="129">
        <f>'II-preb-vse UE '!F43</f>
        <v>101.71444060640265</v>
      </c>
    </row>
    <row r="38" spans="1:6" s="79" customFormat="1" ht="12" customHeight="1">
      <c r="A38" s="178">
        <v>6248</v>
      </c>
      <c r="B38" s="200" t="s">
        <v>32</v>
      </c>
      <c r="C38" s="116">
        <f>'II-preb-vse UE '!C57</f>
        <v>19992</v>
      </c>
      <c r="D38" s="102">
        <f>'I-17,18'!D56</f>
        <v>74432.100000000006</v>
      </c>
      <c r="E38" s="128">
        <f>'II-preb-vse UE '!E57</f>
        <v>3.7230942376950784</v>
      </c>
      <c r="F38" s="129">
        <f>'II-preb-vse UE '!F57</f>
        <v>102.00258185465968</v>
      </c>
    </row>
    <row r="39" spans="1:6" s="79" customFormat="1" ht="12" customHeight="1">
      <c r="A39" s="178">
        <v>6250</v>
      </c>
      <c r="B39" s="200" t="s">
        <v>42</v>
      </c>
      <c r="C39" s="116">
        <f>'II-preb-vse UE '!C59</f>
        <v>32194</v>
      </c>
      <c r="D39" s="102">
        <f>'I-17,18'!D58</f>
        <v>120166.97</v>
      </c>
      <c r="E39" s="128">
        <f>'II-preb-vse UE '!E59</f>
        <v>3.732588991737591</v>
      </c>
      <c r="F39" s="129">
        <f>'II-preb-vse UE '!F59</f>
        <v>102.26271210239976</v>
      </c>
    </row>
    <row r="40" spans="1:6" s="79" customFormat="1" ht="12" customHeight="1">
      <c r="A40" s="178">
        <v>6237</v>
      </c>
      <c r="B40" s="200" t="s">
        <v>19</v>
      </c>
      <c r="C40" s="116">
        <f>'II-preb-vse UE '!C46</f>
        <v>68609</v>
      </c>
      <c r="D40" s="102">
        <f>'I-17,18'!D45</f>
        <v>256140.37</v>
      </c>
      <c r="E40" s="128">
        <f>'II-preb-vse UE '!E46</f>
        <v>3.7333348394525498</v>
      </c>
      <c r="F40" s="129">
        <f>'II-preb-vse UE '!F46</f>
        <v>102.28314628637123</v>
      </c>
    </row>
    <row r="41" spans="1:6" s="79" customFormat="1" ht="12" customHeight="1">
      <c r="A41" s="178">
        <v>6253</v>
      </c>
      <c r="B41" s="200" t="s">
        <v>37</v>
      </c>
      <c r="C41" s="116">
        <f>'II-preb-vse UE '!C62</f>
        <v>21409</v>
      </c>
      <c r="D41" s="102">
        <f>'I-17,18'!D61</f>
        <v>81680.460000000006</v>
      </c>
      <c r="E41" s="128">
        <f>'II-preb-vse UE '!E62</f>
        <v>3.815239385305246</v>
      </c>
      <c r="F41" s="129">
        <f>'II-preb-vse UE '!F62</f>
        <v>104.52710644671907</v>
      </c>
    </row>
    <row r="42" spans="1:6" s="79" customFormat="1" ht="12" customHeight="1">
      <c r="A42" s="178">
        <v>6219</v>
      </c>
      <c r="B42" s="200" t="s">
        <v>52</v>
      </c>
      <c r="C42" s="116">
        <f>'II-preb-vse UE '!C28</f>
        <v>28275</v>
      </c>
      <c r="D42" s="102">
        <f>'I-17,18'!D27</f>
        <v>108827.47</v>
      </c>
      <c r="E42" s="128">
        <f>'II-preb-vse UE '!E28</f>
        <v>3.8488937223695845</v>
      </c>
      <c r="F42" s="129">
        <f>'II-preb-vse UE '!F28</f>
        <v>105.44914307861875</v>
      </c>
    </row>
    <row r="43" spans="1:6" s="79" customFormat="1" ht="12" customHeight="1">
      <c r="A43" s="178">
        <v>6240</v>
      </c>
      <c r="B43" s="200" t="s">
        <v>33</v>
      </c>
      <c r="C43" s="116">
        <f>'II-preb-vse UE '!C49</f>
        <v>24917</v>
      </c>
      <c r="D43" s="102">
        <f>'I-17,18'!D48</f>
        <v>96301.32</v>
      </c>
      <c r="E43" s="128">
        <f>'II-preb-vse UE '!E49</f>
        <v>3.8648842155957781</v>
      </c>
      <c r="F43" s="129">
        <f>'II-preb-vse UE '!F49</f>
        <v>105.88723878344598</v>
      </c>
    </row>
    <row r="44" spans="1:6" s="79" customFormat="1" ht="12" customHeight="1">
      <c r="A44" s="178">
        <v>6245</v>
      </c>
      <c r="B44" s="200" t="s">
        <v>45</v>
      </c>
      <c r="C44" s="116">
        <f>'II-preb-vse UE '!C54</f>
        <v>21133</v>
      </c>
      <c r="D44" s="102">
        <f>'I-17,18'!D53</f>
        <v>81970.64</v>
      </c>
      <c r="E44" s="128">
        <f>'II-preb-vse UE '!E54</f>
        <v>3.8787980882979225</v>
      </c>
      <c r="F44" s="129">
        <f>'II-preb-vse UE '!F54</f>
        <v>106.26844077528554</v>
      </c>
    </row>
    <row r="45" spans="1:6" s="79" customFormat="1" ht="12" customHeight="1">
      <c r="A45" s="178">
        <v>6238</v>
      </c>
      <c r="B45" s="200" t="s">
        <v>48</v>
      </c>
      <c r="C45" s="116">
        <f>'II-preb-vse UE '!C47</f>
        <v>15766</v>
      </c>
      <c r="D45" s="102">
        <f>'I-17,18'!D46</f>
        <v>61178.400000000001</v>
      </c>
      <c r="E45" s="128">
        <f>'II-preb-vse UE '!E47</f>
        <v>3.8804008626157556</v>
      </c>
      <c r="F45" s="129">
        <f>'II-preb-vse UE '!F47</f>
        <v>106.31235240043166</v>
      </c>
    </row>
    <row r="46" spans="1:6" s="79" customFormat="1" ht="12" customHeight="1">
      <c r="A46" s="178">
        <v>6216</v>
      </c>
      <c r="B46" s="200" t="s">
        <v>43</v>
      </c>
      <c r="C46" s="116">
        <f>'II-preb-vse UE '!C25</f>
        <v>16694</v>
      </c>
      <c r="D46" s="102">
        <f>'I-17,18'!D24</f>
        <v>64848.65</v>
      </c>
      <c r="E46" s="128">
        <f>'II-preb-vse UE '!E25</f>
        <v>3.8845483407212171</v>
      </c>
      <c r="F46" s="129">
        <f>'II-preb-vse UE '!F25</f>
        <v>106.42598193756758</v>
      </c>
    </row>
    <row r="47" spans="1:6" s="79" customFormat="1" ht="12" customHeight="1">
      <c r="A47" s="178">
        <v>6251</v>
      </c>
      <c r="B47" s="200" t="s">
        <v>47</v>
      </c>
      <c r="C47" s="116">
        <f>'II-preb-vse UE '!C60</f>
        <v>18257</v>
      </c>
      <c r="D47" s="102">
        <f>'I-17,18'!D59</f>
        <v>71684.44</v>
      </c>
      <c r="E47" s="128">
        <f>'II-preb-vse UE '!E60</f>
        <v>3.9264085008489897</v>
      </c>
      <c r="F47" s="129">
        <f>'II-preb-vse UE '!F60</f>
        <v>107.57283563969835</v>
      </c>
    </row>
    <row r="48" spans="1:6" s="79" customFormat="1" ht="12" customHeight="1">
      <c r="A48" s="178">
        <v>6252</v>
      </c>
      <c r="B48" s="200" t="s">
        <v>60</v>
      </c>
      <c r="C48" s="116">
        <f>'II-preb-vse UE '!C61</f>
        <v>16041</v>
      </c>
      <c r="D48" s="102">
        <f>'I-17,18'!D60</f>
        <v>63186.86</v>
      </c>
      <c r="E48" s="128">
        <f>'II-preb-vse UE '!E61</f>
        <v>3.9390848450844711</v>
      </c>
      <c r="F48" s="129">
        <f>'II-preb-vse UE '!F61</f>
        <v>107.92013274204029</v>
      </c>
    </row>
    <row r="49" spans="1:6" s="79" customFormat="1" ht="12" customHeight="1">
      <c r="A49" s="178">
        <v>6244</v>
      </c>
      <c r="B49" s="200" t="s">
        <v>59</v>
      </c>
      <c r="C49" s="116">
        <f>'II-preb-vse UE '!C53</f>
        <v>25329</v>
      </c>
      <c r="D49" s="102">
        <f>'I-17,18'!D52</f>
        <v>100675.81</v>
      </c>
      <c r="E49" s="128">
        <f>'II-preb-vse UE '!E53</f>
        <v>3.9747250187532077</v>
      </c>
      <c r="F49" s="129">
        <f>'II-preb-vse UE '!F53</f>
        <v>108.89657585625226</v>
      </c>
    </row>
    <row r="50" spans="1:6" s="79" customFormat="1" ht="12" customHeight="1">
      <c r="A50" s="178">
        <v>6222</v>
      </c>
      <c r="B50" s="200" t="s">
        <v>31</v>
      </c>
      <c r="C50" s="116">
        <f>'II-preb-vse UE '!C31</f>
        <v>22464</v>
      </c>
      <c r="D50" s="102">
        <f>'I-17,18'!D30</f>
        <v>89841.06</v>
      </c>
      <c r="E50" s="128">
        <f>'II-preb-vse UE '!E31</f>
        <v>3.9993349358974357</v>
      </c>
      <c r="F50" s="129">
        <f>'II-preb-vse UE '!F31</f>
        <v>109.57082016157359</v>
      </c>
    </row>
    <row r="51" spans="1:6" s="79" customFormat="1" ht="12" customHeight="1">
      <c r="A51" s="178">
        <v>6217</v>
      </c>
      <c r="B51" s="200" t="s">
        <v>28</v>
      </c>
      <c r="C51" s="116">
        <f>'II-preb-vse UE '!C26</f>
        <v>55044</v>
      </c>
      <c r="D51" s="102">
        <f>'I-17,18'!D25</f>
        <v>221381.48</v>
      </c>
      <c r="E51" s="128">
        <f>'II-preb-vse UE '!E26</f>
        <v>4.0219002979434633</v>
      </c>
      <c r="F51" s="129">
        <f>'II-preb-vse UE '!F26</f>
        <v>110.18904925872503</v>
      </c>
    </row>
    <row r="52" spans="1:6" s="79" customFormat="1" ht="12" customHeight="1">
      <c r="A52" s="178">
        <v>6221</v>
      </c>
      <c r="B52" s="200" t="s">
        <v>22</v>
      </c>
      <c r="C52" s="116">
        <f>'II-preb-vse UE '!C30</f>
        <v>19338</v>
      </c>
      <c r="D52" s="102">
        <f>'I-17,18'!D29</f>
        <v>78107.12</v>
      </c>
      <c r="E52" s="128">
        <f>'II-preb-vse UE '!E30</f>
        <v>4.0390485055331471</v>
      </c>
      <c r="F52" s="129">
        <f>'II-preb-vse UE '!F30</f>
        <v>110.65886316529171</v>
      </c>
    </row>
    <row r="53" spans="1:6" s="79" customFormat="1" ht="12" customHeight="1">
      <c r="A53" s="178">
        <v>6208</v>
      </c>
      <c r="B53" s="200" t="s">
        <v>39</v>
      </c>
      <c r="C53" s="116">
        <f>'II-preb-vse UE '!C17</f>
        <v>19890</v>
      </c>
      <c r="D53" s="102">
        <f>'I-17,18'!D16</f>
        <v>82130.33</v>
      </c>
      <c r="E53" s="128">
        <f>'II-preb-vse UE '!E17</f>
        <v>4.129227249874309</v>
      </c>
      <c r="F53" s="129">
        <f>'II-preb-vse UE '!F17</f>
        <v>113.12951369518656</v>
      </c>
    </row>
    <row r="54" spans="1:6" s="79" customFormat="1" ht="12" customHeight="1">
      <c r="A54" s="178">
        <v>6233</v>
      </c>
      <c r="B54" s="200" t="s">
        <v>55</v>
      </c>
      <c r="C54" s="116">
        <f>'II-preb-vse UE '!C42</f>
        <v>16066</v>
      </c>
      <c r="D54" s="102">
        <f>'I-17,18'!D41</f>
        <v>67108.5</v>
      </c>
      <c r="E54" s="128">
        <f>'II-preb-vse UE '!E42</f>
        <v>4.1770509149757249</v>
      </c>
      <c r="F54" s="129">
        <f>'II-preb-vse UE '!F42</f>
        <v>114.43975109522535</v>
      </c>
    </row>
    <row r="55" spans="1:6" s="79" customFormat="1" ht="12" customHeight="1">
      <c r="A55" s="178">
        <v>6241</v>
      </c>
      <c r="B55" s="200" t="s">
        <v>49</v>
      </c>
      <c r="C55" s="116">
        <f>'II-preb-vse UE '!C50</f>
        <v>13441</v>
      </c>
      <c r="D55" s="102">
        <f>'I-17,18'!D49</f>
        <v>56621.3</v>
      </c>
      <c r="E55" s="128">
        <f>'II-preb-vse UE '!E50</f>
        <v>4.2125809091585449</v>
      </c>
      <c r="F55" s="129">
        <f>'II-preb-vse UE '!F50</f>
        <v>115.41317559338479</v>
      </c>
    </row>
    <row r="56" spans="1:6" s="79" customFormat="1" ht="12" customHeight="1">
      <c r="A56" s="178">
        <v>6229</v>
      </c>
      <c r="B56" s="200" t="s">
        <v>50</v>
      </c>
      <c r="C56" s="116">
        <f>'II-preb-vse UE '!C38</f>
        <v>16085</v>
      </c>
      <c r="D56" s="102">
        <f>'I-17,18'!D37</f>
        <v>68214.42</v>
      </c>
      <c r="E56" s="128">
        <f>'II-preb-vse UE '!E38</f>
        <v>4.2408716195212932</v>
      </c>
      <c r="F56" s="129">
        <f>'II-preb-vse UE '!F38</f>
        <v>116.1882635485286</v>
      </c>
    </row>
    <row r="57" spans="1:6" s="79" customFormat="1" ht="12" customHeight="1">
      <c r="A57" s="178">
        <v>6220</v>
      </c>
      <c r="B57" s="200" t="s">
        <v>66</v>
      </c>
      <c r="C57" s="116">
        <f>'II-preb-vse UE '!C29</f>
        <v>17230</v>
      </c>
      <c r="D57" s="102">
        <f>'I-17,18'!D28</f>
        <v>73663.41</v>
      </c>
      <c r="E57" s="128">
        <f>'II-preb-vse UE '!E29</f>
        <v>4.2752994776552526</v>
      </c>
      <c r="F57" s="129">
        <f>'II-preb-vse UE '!F29</f>
        <v>117.13149253850007</v>
      </c>
    </row>
    <row r="58" spans="1:6" s="79" customFormat="1" ht="12" customHeight="1">
      <c r="A58" s="178">
        <v>6214</v>
      </c>
      <c r="B58" s="200" t="s">
        <v>41</v>
      </c>
      <c r="C58" s="116">
        <f>'II-preb-vse UE '!C23</f>
        <v>30437</v>
      </c>
      <c r="D58" s="102">
        <f>'I-17,18'!D22</f>
        <v>131813.92000000001</v>
      </c>
      <c r="E58" s="128">
        <f>'II-preb-vse UE '!E23</f>
        <v>4.3307132766041336</v>
      </c>
      <c r="F58" s="129">
        <f>'II-preb-vse UE '!F23</f>
        <v>118.64967881107216</v>
      </c>
    </row>
    <row r="59" spans="1:6" s="79" customFormat="1" ht="12" customHeight="1">
      <c r="A59" s="178">
        <v>6202</v>
      </c>
      <c r="B59" s="200" t="s">
        <v>61</v>
      </c>
      <c r="C59" s="116">
        <f>'II-preb-vse UE '!C11</f>
        <v>24089</v>
      </c>
      <c r="D59" s="102">
        <f>'I-17,18'!D10</f>
        <v>117828.3</v>
      </c>
      <c r="E59" s="128">
        <f>'II-preb-vse UE '!E11</f>
        <v>4.8913736560255723</v>
      </c>
      <c r="F59" s="129">
        <f>'II-preb-vse UE '!F11</f>
        <v>134.01023715138555</v>
      </c>
    </row>
    <row r="60" spans="1:6" s="79" customFormat="1" ht="12" customHeight="1">
      <c r="A60" s="178">
        <v>6226</v>
      </c>
      <c r="B60" s="200" t="s">
        <v>38</v>
      </c>
      <c r="C60" s="116">
        <f>'II-preb-vse UE '!C35</f>
        <v>14048</v>
      </c>
      <c r="D60" s="102">
        <f>'I-17,18'!D34</f>
        <v>69885.42</v>
      </c>
      <c r="E60" s="128">
        <f>'II-preb-vse UE '!E35</f>
        <v>4.9747593963553527</v>
      </c>
      <c r="F60" s="129">
        <f>'II-preb-vse UE '!F35</f>
        <v>136.29477798233845</v>
      </c>
    </row>
    <row r="61" spans="1:6" s="79" customFormat="1" ht="12" customHeight="1">
      <c r="A61" s="178">
        <v>6203</v>
      </c>
      <c r="B61" s="200" t="s">
        <v>54</v>
      </c>
      <c r="C61" s="116">
        <f>'II-preb-vse UE '!C12</f>
        <v>64888</v>
      </c>
      <c r="D61" s="102">
        <f>'I-17,18'!D11</f>
        <v>327118.86</v>
      </c>
      <c r="E61" s="128">
        <f>'II-preb-vse UE '!E12</f>
        <v>5.0412843669091352</v>
      </c>
      <c r="F61" s="129">
        <f>'II-preb-vse UE '!F12</f>
        <v>138.11737991531879</v>
      </c>
    </row>
    <row r="62" spans="1:6" s="79" customFormat="1" ht="12" customHeight="1">
      <c r="A62" s="178">
        <v>6213</v>
      </c>
      <c r="B62" s="200" t="s">
        <v>46</v>
      </c>
      <c r="C62" s="116">
        <f>'II-preb-vse UE '!C22</f>
        <v>16099</v>
      </c>
      <c r="D62" s="102">
        <f>'I-17,18'!D21</f>
        <v>85102.57</v>
      </c>
      <c r="E62" s="128">
        <f>'II-preb-vse UE '!E22</f>
        <v>5.2862022485868696</v>
      </c>
      <c r="F62" s="129">
        <f>'II-preb-vse UE '!F22</f>
        <v>144.82745886539368</v>
      </c>
    </row>
    <row r="63" spans="1:6" s="79" customFormat="1" ht="12" customHeight="1">
      <c r="A63" s="178">
        <v>6204</v>
      </c>
      <c r="B63" s="200" t="s">
        <v>62</v>
      </c>
      <c r="C63" s="116">
        <f>'II-preb-vse UE '!C13</f>
        <v>16770</v>
      </c>
      <c r="D63" s="102">
        <f>'I-17,18'!D12</f>
        <v>89034.62</v>
      </c>
      <c r="E63" s="128">
        <f>'II-preb-vse UE '!E13</f>
        <v>5.3091604054859864</v>
      </c>
      <c r="F63" s="129">
        <f>'II-preb-vse UE '!F13</f>
        <v>145.4564494653695</v>
      </c>
    </row>
    <row r="64" spans="1:6" s="79" customFormat="1" ht="12" customHeight="1">
      <c r="A64" s="178">
        <v>6205</v>
      </c>
      <c r="B64" s="200" t="s">
        <v>58</v>
      </c>
      <c r="C64" s="116">
        <f>'II-preb-vse UE '!C14</f>
        <v>18059</v>
      </c>
      <c r="D64" s="102">
        <f>'I-17,18'!D13</f>
        <v>99665.86</v>
      </c>
      <c r="E64" s="128">
        <f>'II-preb-vse UE '!E14</f>
        <v>5.5189024862949223</v>
      </c>
      <c r="F64" s="129">
        <f>'II-preb-vse UE '!F14</f>
        <v>151.20280784369652</v>
      </c>
    </row>
    <row r="65" spans="1:6" s="79" customFormat="1" ht="12" customHeight="1">
      <c r="A65" s="178">
        <v>6207</v>
      </c>
      <c r="B65" s="200" t="s">
        <v>68</v>
      </c>
      <c r="C65" s="116">
        <f>'II-preb-vse UE '!C16</f>
        <v>8787</v>
      </c>
      <c r="D65" s="102">
        <f>'I-17,18'!D15</f>
        <v>49609.57</v>
      </c>
      <c r="E65" s="128">
        <f>'II-preb-vse UE '!E16</f>
        <v>5.645791510185501</v>
      </c>
      <c r="F65" s="129">
        <f>'II-preb-vse UE '!F16</f>
        <v>154.67921945713701</v>
      </c>
    </row>
    <row r="66" spans="1:6" s="79" customFormat="1" ht="12" customHeight="1">
      <c r="A66" s="178">
        <v>6210</v>
      </c>
      <c r="B66" s="200" t="s">
        <v>57</v>
      </c>
      <c r="C66" s="116">
        <f>'II-preb-vse UE '!C19</f>
        <v>9191</v>
      </c>
      <c r="D66" s="102">
        <f>'I-17,18'!D18</f>
        <v>53244.82</v>
      </c>
      <c r="E66" s="128">
        <f>'II-preb-vse UE '!E19</f>
        <v>5.7931476444347734</v>
      </c>
      <c r="F66" s="129">
        <f>'II-preb-vse UE '!F19</f>
        <v>158.71637382013077</v>
      </c>
    </row>
    <row r="67" spans="1:6" s="79" customFormat="1" ht="12" customHeight="1">
      <c r="A67" s="196">
        <v>6235</v>
      </c>
      <c r="B67" s="201" t="s">
        <v>67</v>
      </c>
      <c r="C67" s="116">
        <f>'II-preb-vse UE '!C44</f>
        <v>17613</v>
      </c>
      <c r="D67" s="103">
        <f>'I-17,18'!D43</f>
        <v>111997.67</v>
      </c>
      <c r="E67" s="128">
        <f>'II-preb-vse UE '!E44</f>
        <v>6.3588071310963494</v>
      </c>
      <c r="F67" s="129">
        <f>'II-preb-vse UE '!F44</f>
        <v>174.21389400263971</v>
      </c>
    </row>
    <row r="68" spans="1:6" s="79" customFormat="1" ht="12" customHeight="1">
      <c r="A68" s="178">
        <v>6228</v>
      </c>
      <c r="B68" s="179" t="s">
        <v>69</v>
      </c>
      <c r="C68" s="116">
        <f>'II-preb-vse UE '!C37</f>
        <v>8345</v>
      </c>
      <c r="D68" s="104">
        <f>'I-17,18'!D36</f>
        <v>57398.48</v>
      </c>
      <c r="E68" s="128">
        <f>'II-preb-vse UE '!E37</f>
        <v>6.8781881366087481</v>
      </c>
      <c r="F68" s="129">
        <f>'II-preb-vse UE '!F37</f>
        <v>188.44351059202049</v>
      </c>
    </row>
    <row r="69" spans="1:6" s="85" customFormat="1">
      <c r="A69" s="81"/>
    </row>
    <row r="73" spans="1:6" s="79" customFormat="1">
      <c r="E73" s="87"/>
    </row>
    <row r="74" spans="1:6" s="79" customFormat="1">
      <c r="E74" s="87"/>
    </row>
    <row r="75" spans="1:6" s="79" customFormat="1">
      <c r="E75" s="87"/>
    </row>
    <row r="76" spans="1:6" s="79" customFormat="1">
      <c r="E76" s="87"/>
    </row>
    <row r="77" spans="1:6" s="79" customFormat="1">
      <c r="E77" s="87"/>
    </row>
    <row r="78" spans="1:6" s="79" customFormat="1">
      <c r="E78" s="87"/>
    </row>
    <row r="79" spans="1:6" s="79" customFormat="1">
      <c r="E79" s="87"/>
    </row>
    <row r="80" spans="1:6" s="79" customFormat="1">
      <c r="E80" s="87"/>
    </row>
    <row r="81" spans="5:5" s="79" customFormat="1">
      <c r="E81" s="87"/>
    </row>
    <row r="82" spans="5:5" s="79" customFormat="1">
      <c r="E82" s="87"/>
    </row>
    <row r="83" spans="5:5" s="79" customFormat="1">
      <c r="E83" s="87"/>
    </row>
    <row r="84" spans="5:5" s="79" customFormat="1">
      <c r="E84" s="87"/>
    </row>
    <row r="85" spans="5:5" s="79" customFormat="1">
      <c r="E85" s="87"/>
    </row>
  </sheetData>
  <sortState xmlns:xlrd2="http://schemas.microsoft.com/office/spreadsheetml/2017/richdata2" ref="A10:F68">
    <sortCondition ref="F10:F68"/>
  </sortState>
  <phoneticPr fontId="11" type="noConversion"/>
  <pageMargins left="0.59" right="0.75000000000000011" top="0" bottom="0" header="0" footer="0"/>
  <pageSetup paperSize="9" orientation="portrait" r:id="rId1"/>
  <headerFooter alignWithMargins="0">
    <oddHeader>&amp;R&amp;11&amp;K000000 19</oddHeader>
    <oddFooter>&amp;C&amp;8Ministrstvo za javno upravo / Služba za upravne enote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</sheetPr>
  <dimension ref="A1:G21"/>
  <sheetViews>
    <sheetView workbookViewId="0">
      <pane xSplit="1" ySplit="11" topLeftCell="B12" activePane="bottomRight" state="frozen"/>
      <selection activeCell="G3" sqref="G3"/>
      <selection pane="topRight" activeCell="G3" sqref="G3"/>
      <selection pane="bottomLeft" activeCell="G3" sqref="G3"/>
      <selection pane="bottomRight" activeCell="A17" sqref="A17:XFD17"/>
    </sheetView>
  </sheetViews>
  <sheetFormatPr defaultColWidth="8.85546875" defaultRowHeight="12.75"/>
  <cols>
    <col min="2" max="2" width="17.85546875" customWidth="1"/>
    <col min="3" max="3" width="11.28515625" bestFit="1" customWidth="1"/>
    <col min="4" max="4" width="12.42578125" bestFit="1" customWidth="1"/>
    <col min="5" max="5" width="14" bestFit="1" customWidth="1"/>
    <col min="6" max="6" width="12.42578125" bestFit="1" customWidth="1"/>
  </cols>
  <sheetData>
    <row r="1" spans="1:7">
      <c r="A1" t="s">
        <v>87</v>
      </c>
      <c r="E1" s="1"/>
    </row>
    <row r="2" spans="1:7" s="2" customFormat="1" ht="15">
      <c r="A2" s="2" t="s">
        <v>177</v>
      </c>
      <c r="E2" s="3"/>
    </row>
    <row r="3" spans="1:7" s="4" customFormat="1" ht="15.75">
      <c r="A3" s="4" t="s">
        <v>1</v>
      </c>
      <c r="E3" s="5"/>
    </row>
    <row r="4" spans="1:7" s="2" customFormat="1" ht="15.75">
      <c r="A4" s="4" t="s">
        <v>141</v>
      </c>
      <c r="D4" s="27"/>
      <c r="E4" s="3"/>
      <c r="G4" s="25"/>
    </row>
    <row r="5" spans="1:7" ht="12" customHeight="1" thickBot="1">
      <c r="E5" s="1"/>
    </row>
    <row r="6" spans="1:7" s="10" customFormat="1" ht="12">
      <c r="A6" s="6" t="s">
        <v>94</v>
      </c>
      <c r="B6" s="7" t="s">
        <v>2</v>
      </c>
      <c r="C6" s="8" t="s">
        <v>3</v>
      </c>
      <c r="D6" s="7" t="s">
        <v>176</v>
      </c>
      <c r="E6" s="9" t="s">
        <v>176</v>
      </c>
      <c r="F6" s="7" t="s">
        <v>4</v>
      </c>
    </row>
    <row r="7" spans="1:7" s="10" customFormat="1" ht="12">
      <c r="A7" s="11"/>
      <c r="B7" s="12"/>
      <c r="C7" s="13" t="s">
        <v>5</v>
      </c>
      <c r="D7" s="12" t="s">
        <v>6</v>
      </c>
      <c r="E7" s="14" t="s">
        <v>7</v>
      </c>
      <c r="F7" s="12" t="s">
        <v>8</v>
      </c>
    </row>
    <row r="8" spans="1:7" s="10" customFormat="1" ht="12">
      <c r="A8" s="11"/>
      <c r="B8" s="12"/>
      <c r="C8" s="13">
        <v>43282</v>
      </c>
      <c r="D8" s="12"/>
      <c r="E8" s="14" t="s">
        <v>9</v>
      </c>
      <c r="F8" s="12" t="s">
        <v>10</v>
      </c>
    </row>
    <row r="9" spans="1:7" s="10" customFormat="1" ht="12">
      <c r="A9" s="11"/>
      <c r="B9" s="12"/>
      <c r="C9" s="13"/>
      <c r="D9" s="12"/>
      <c r="E9" s="14" t="s">
        <v>6</v>
      </c>
      <c r="F9" s="12"/>
    </row>
    <row r="10" spans="1:7" s="10" customFormat="1" thickBot="1">
      <c r="A10" s="15"/>
      <c r="B10" s="16"/>
      <c r="C10" s="17">
        <v>1</v>
      </c>
      <c r="D10" s="18">
        <v>2</v>
      </c>
      <c r="E10" s="19" t="s">
        <v>11</v>
      </c>
      <c r="F10" s="18">
        <v>4</v>
      </c>
    </row>
    <row r="12" spans="1:7" ht="12" customHeight="1">
      <c r="A12" s="150">
        <v>6206</v>
      </c>
      <c r="B12" s="177" t="s">
        <v>16</v>
      </c>
      <c r="C12" s="122">
        <f>'II-preb-vse UE '!C15</f>
        <v>58937</v>
      </c>
      <c r="D12" s="122">
        <f>'II-preb-vse UE '!D15</f>
        <v>159782.53</v>
      </c>
      <c r="E12" s="142">
        <f t="shared" ref="E12:E21" si="0">D12/C12</f>
        <v>2.7110733495087973</v>
      </c>
      <c r="F12" s="144">
        <f>E12*100/3.46</f>
        <v>78.354721084069283</v>
      </c>
    </row>
    <row r="13" spans="1:7" ht="12" customHeight="1">
      <c r="A13" s="150">
        <v>6227</v>
      </c>
      <c r="B13" s="177" t="s">
        <v>12</v>
      </c>
      <c r="C13" s="122">
        <f>'II-preb-vse UE '!C36</f>
        <v>148215</v>
      </c>
      <c r="D13" s="122">
        <f>'II-preb-vse UE '!D36</f>
        <v>435288.08</v>
      </c>
      <c r="E13" s="142">
        <f t="shared" si="0"/>
        <v>2.9368692777384204</v>
      </c>
      <c r="F13" s="144">
        <f t="shared" ref="F13:F16" si="1">E13*100/3.46</f>
        <v>84.880614963538164</v>
      </c>
    </row>
    <row r="14" spans="1:7" ht="12" customHeight="1">
      <c r="A14" s="150">
        <v>6218</v>
      </c>
      <c r="B14" s="177" t="s">
        <v>13</v>
      </c>
      <c r="C14" s="122">
        <f>'II-preb-vse UE '!C27</f>
        <v>81640</v>
      </c>
      <c r="D14" s="122">
        <f>'II-preb-vse UE '!D27</f>
        <v>263868.09999999998</v>
      </c>
      <c r="E14" s="142">
        <f t="shared" si="0"/>
        <v>3.2320933365997058</v>
      </c>
      <c r="F14" s="144">
        <f t="shared" si="1"/>
        <v>93.413102213864335</v>
      </c>
    </row>
    <row r="15" spans="1:7" ht="12" customHeight="1">
      <c r="A15" s="150">
        <v>6231</v>
      </c>
      <c r="B15" s="177" t="s">
        <v>26</v>
      </c>
      <c r="C15" s="122">
        <f>'II-preb-vse UE '!C40</f>
        <v>58035</v>
      </c>
      <c r="D15" s="122">
        <f>'II-preb-vse UE '!D40</f>
        <v>190104.46</v>
      </c>
      <c r="E15" s="142">
        <f t="shared" si="0"/>
        <v>3.27568639614026</v>
      </c>
      <c r="F15" s="144">
        <f t="shared" si="1"/>
        <v>94.673017229487286</v>
      </c>
    </row>
    <row r="16" spans="1:7" s="89" customFormat="1" ht="12.75" customHeight="1" thickBot="1">
      <c r="A16" s="150">
        <v>6230</v>
      </c>
      <c r="B16" s="177" t="s">
        <v>36</v>
      </c>
      <c r="C16" s="122">
        <f>'II-preb-vse UE '!C39</f>
        <v>54822</v>
      </c>
      <c r="D16" s="122">
        <f>'II-preb-vse UE '!D39</f>
        <v>181555.06</v>
      </c>
      <c r="E16" s="142">
        <f t="shared" si="0"/>
        <v>3.3117190179125169</v>
      </c>
      <c r="F16" s="144">
        <f t="shared" si="1"/>
        <v>95.714422483020712</v>
      </c>
    </row>
    <row r="17" spans="1:6" ht="15.75" customHeight="1" thickBot="1">
      <c r="A17" s="186"/>
      <c r="B17" s="185" t="s">
        <v>131</v>
      </c>
      <c r="C17" s="112">
        <f ca="1">SUM(C12:C21)</f>
        <v>655015</v>
      </c>
      <c r="D17" s="112">
        <f ca="1">SUM(D12:D21)</f>
        <v>2265127.38</v>
      </c>
      <c r="E17" s="131">
        <f t="shared" ca="1" si="0"/>
        <v>3.4581305466287029</v>
      </c>
      <c r="F17" s="126">
        <f ca="1">E17*100/3.4581</f>
        <v>100.00088333560923</v>
      </c>
    </row>
    <row r="18" spans="1:6" ht="12.75" customHeight="1">
      <c r="A18" s="150">
        <v>6232</v>
      </c>
      <c r="B18" s="177" t="s">
        <v>51</v>
      </c>
      <c r="C18" s="122">
        <f>'II-preb-vse UE '!C41</f>
        <v>64825</v>
      </c>
      <c r="D18" s="122">
        <f>'II-preb-vse UE '!D41</f>
        <v>229888.44</v>
      </c>
      <c r="E18" s="142">
        <f t="shared" si="0"/>
        <v>3.5462929425376011</v>
      </c>
      <c r="F18" s="144">
        <f>E18*100/3.4</f>
        <v>104.30273360404709</v>
      </c>
    </row>
    <row r="19" spans="1:6" ht="12" customHeight="1">
      <c r="A19" s="150">
        <v>6237</v>
      </c>
      <c r="B19" s="177" t="s">
        <v>19</v>
      </c>
      <c r="C19" s="122">
        <f>'II-preb-vse UE '!C46</f>
        <v>68609</v>
      </c>
      <c r="D19" s="122">
        <f>'II-preb-vse UE '!D46</f>
        <v>256140.37</v>
      </c>
      <c r="E19" s="142">
        <f t="shared" si="0"/>
        <v>3.7333348394525498</v>
      </c>
      <c r="F19" s="144">
        <f t="shared" ref="F19:F21" si="2">E19*100/3.4</f>
        <v>109.80396586625147</v>
      </c>
    </row>
    <row r="20" spans="1:6" ht="12" customHeight="1">
      <c r="A20" s="150">
        <v>6217</v>
      </c>
      <c r="B20" s="177" t="s">
        <v>28</v>
      </c>
      <c r="C20" s="122">
        <f>'II-preb-vse UE '!C26</f>
        <v>55044</v>
      </c>
      <c r="D20" s="122">
        <f>'II-preb-vse UE '!D26</f>
        <v>221381.48</v>
      </c>
      <c r="E20" s="142">
        <f t="shared" si="0"/>
        <v>4.0219002979434633</v>
      </c>
      <c r="F20" s="144">
        <f t="shared" si="2"/>
        <v>118.29118523363128</v>
      </c>
    </row>
    <row r="21" spans="1:6">
      <c r="A21" s="150">
        <v>6203</v>
      </c>
      <c r="B21" s="177" t="s">
        <v>54</v>
      </c>
      <c r="C21" s="122">
        <f>'II-preb-vse UE '!C12</f>
        <v>64888</v>
      </c>
      <c r="D21" s="122">
        <f>'II-preb-vse UE '!D12</f>
        <v>327118.86</v>
      </c>
      <c r="E21" s="142">
        <f t="shared" si="0"/>
        <v>5.0412843669091352</v>
      </c>
      <c r="F21" s="144">
        <f t="shared" si="2"/>
        <v>148.27306961497456</v>
      </c>
    </row>
  </sheetData>
  <sortState xmlns:xlrd2="http://schemas.microsoft.com/office/spreadsheetml/2017/richdata2" ref="A12:F21">
    <sortCondition ref="F12:F21"/>
  </sortState>
  <phoneticPr fontId="11" type="noConversion"/>
  <pageMargins left="0.59" right="0.75000000000000011" top="0.2" bottom="0.39000000000000007" header="0" footer="0"/>
  <pageSetup paperSize="9" orientation="portrait" r:id="rId1"/>
  <headerFooter alignWithMargins="0">
    <oddHeader>&amp;R&amp;11&amp;K000000 20</oddHeader>
    <oddFooter>&amp;C&amp;8Ministrstvo za javno upravo / Služba za upravne enote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27</vt:i4>
      </vt:variant>
    </vt:vector>
  </HeadingPairs>
  <TitlesOfParts>
    <vt:vector size="27" baseType="lpstr">
      <vt:lpstr>I-17,18</vt:lpstr>
      <vt:lpstr>I-17,18 narašč</vt:lpstr>
      <vt:lpstr>I-17,18-velike</vt:lpstr>
      <vt:lpstr>I-17,18-srednje</vt:lpstr>
      <vt:lpstr>I-17,18-male</vt:lpstr>
      <vt:lpstr>I-17,18 UE LJ</vt:lpstr>
      <vt:lpstr>II-preb-vse UE </vt:lpstr>
      <vt:lpstr>II-preb-narašč</vt:lpstr>
      <vt:lpstr>II-preb-velike UE</vt:lpstr>
      <vt:lpstr>II-preb-srednje UE</vt:lpstr>
      <vt:lpstr>II-preb-male UE</vt:lpstr>
      <vt:lpstr>II-preb-UE LJ</vt:lpstr>
      <vt:lpstr>III-UZ-vse UE </vt:lpstr>
      <vt:lpstr>III-UZ-narašč</vt:lpstr>
      <vt:lpstr>III-UZ-velike UE</vt:lpstr>
      <vt:lpstr>III-UZ-srednje UE</vt:lpstr>
      <vt:lpstr>III-UZ-male UE</vt:lpstr>
      <vt:lpstr>III-UZ-UE LJ</vt:lpstr>
      <vt:lpstr>IV-zap-vse UE</vt:lpstr>
      <vt:lpstr>IV-zap-narašč</vt:lpstr>
      <vt:lpstr>IV-zap-velike UE</vt:lpstr>
      <vt:lpstr>IV-zap-srednje UE</vt:lpstr>
      <vt:lpstr>IV-zap-male UE</vt:lpstr>
      <vt:lpstr>IV-zap-UE LJ</vt:lpstr>
      <vt:lpstr>nad povprečjem</vt:lpstr>
      <vt:lpstr>pod povprečjem</vt:lpstr>
      <vt:lpstr>reprezentanca 18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Marn</dc:creator>
  <cp:lastModifiedBy>Tatjana Verbič</cp:lastModifiedBy>
  <cp:lastPrinted>2019-05-14T09:45:21Z</cp:lastPrinted>
  <dcterms:created xsi:type="dcterms:W3CDTF">2009-02-20T13:25:09Z</dcterms:created>
  <dcterms:modified xsi:type="dcterms:W3CDTF">2020-07-31T06:21:54Z</dcterms:modified>
</cp:coreProperties>
</file>