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Podatki2020\Del_skupina_za_RDU\RDU_sept2020\Pobrano s spleta10_9_2020\za objaviti okt 2020\"/>
    </mc:Choice>
  </mc:AlternateContent>
  <xr:revisionPtr revIDLastSave="0" documentId="13_ncr:1_{30044437-04EA-4C71-8056-96F7C341974F}" xr6:coauthVersionLast="44" xr6:coauthVersionMax="44" xr10:uidLastSave="{00000000-0000-0000-0000-000000000000}"/>
  <bookViews>
    <workbookView xWindow="-120" yWindow="-120" windowWidth="29040" windowHeight="17640" activeTab="5" xr2:uid="{00000000-000D-0000-FFFF-FFFF00000000}"/>
  </bookViews>
  <sheets>
    <sheet name="OSNOVNA PLAČA" sheetId="23" r:id="rId1"/>
    <sheet name="OBRAČUNANA OSNOVNA PLAČA" sheetId="24" r:id="rId2"/>
    <sheet name="7-9" sheetId="79" r:id="rId3"/>
    <sheet name="10-12" sheetId="133" r:id="rId4"/>
    <sheet name="LETNO OBVESTILO " sheetId="137" r:id="rId5"/>
    <sheet name="SEZNAM 7-9" sheetId="138" r:id="rId6"/>
    <sheet name="SEZNAM 10-12" sheetId="139" r:id="rId7"/>
  </sheets>
  <definedNames>
    <definedName name="_xlnm._FilterDatabase" localSheetId="5" hidden="1">'SEZNAM 7-9'!$C$9:$F$109</definedName>
    <definedName name="_xlnm.Print_Area" localSheetId="3">'10-12'!$A$1:$S$126</definedName>
    <definedName name="_xlnm.Print_Area" localSheetId="2">'7-9'!$A$1:$S$126</definedName>
    <definedName name="_xlnm.Print_Area" localSheetId="1">'OBRAČUNANA OSNOVNA PLAČA'!$A$1:$M$110</definedName>
    <definedName name="_xlnm.Print_Area" localSheetId="0">'OSNOVNA PLAČA'!$A$1:$M$110</definedName>
    <definedName name="_xlnm.Print_Titles" localSheetId="3">'10-12'!$10:$15</definedName>
    <definedName name="_xlnm.Print_Titles" localSheetId="2">'7-9'!$10:$15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37" l="1"/>
  <c r="A17" i="133"/>
  <c r="A18" i="133"/>
  <c r="A19" i="133"/>
  <c r="A20" i="133"/>
  <c r="A21" i="133"/>
  <c r="A22" i="133"/>
  <c r="A23" i="133"/>
  <c r="A24" i="133"/>
  <c r="A25" i="133"/>
  <c r="A26" i="133"/>
  <c r="A27" i="133"/>
  <c r="A28" i="133"/>
  <c r="A29" i="133"/>
  <c r="A30" i="133"/>
  <c r="A31" i="133"/>
  <c r="A32" i="133"/>
  <c r="A33" i="133"/>
  <c r="A34" i="133"/>
  <c r="A35" i="133"/>
  <c r="A36" i="133"/>
  <c r="A37" i="133"/>
  <c r="A38" i="133"/>
  <c r="A39" i="133"/>
  <c r="A40" i="133"/>
  <c r="A41" i="133"/>
  <c r="A42" i="133"/>
  <c r="A43" i="133"/>
  <c r="A44" i="133"/>
  <c r="A45" i="133"/>
  <c r="A46" i="133"/>
  <c r="A47" i="133"/>
  <c r="A48" i="133"/>
  <c r="A49" i="133"/>
  <c r="A50" i="133"/>
  <c r="A51" i="133"/>
  <c r="A52" i="133"/>
  <c r="A53" i="133"/>
  <c r="A54" i="133"/>
  <c r="A55" i="133"/>
  <c r="A56" i="133"/>
  <c r="A57" i="133"/>
  <c r="A58" i="133"/>
  <c r="A59" i="133"/>
  <c r="A60" i="133"/>
  <c r="A61" i="133"/>
  <c r="A62" i="133"/>
  <c r="A63" i="133"/>
  <c r="A64" i="133"/>
  <c r="A65" i="133"/>
  <c r="A66" i="133"/>
  <c r="A67" i="133"/>
  <c r="A68" i="133"/>
  <c r="A69" i="133"/>
  <c r="A70" i="133"/>
  <c r="A71" i="133"/>
  <c r="A72" i="133"/>
  <c r="A73" i="133"/>
  <c r="A74" i="133"/>
  <c r="A75" i="133"/>
  <c r="A76" i="133"/>
  <c r="A77" i="133"/>
  <c r="A78" i="133"/>
  <c r="A79" i="133"/>
  <c r="A80" i="133"/>
  <c r="A81" i="133"/>
  <c r="A82" i="133"/>
  <c r="A83" i="133"/>
  <c r="A84" i="133"/>
  <c r="A85" i="133"/>
  <c r="A86" i="133"/>
  <c r="A87" i="133"/>
  <c r="A88" i="133"/>
  <c r="A89" i="133"/>
  <c r="A90" i="133"/>
  <c r="A91" i="133"/>
  <c r="A92" i="133"/>
  <c r="A93" i="133"/>
  <c r="A94" i="133"/>
  <c r="A95" i="133"/>
  <c r="A96" i="133"/>
  <c r="A97" i="133"/>
  <c r="A98" i="133"/>
  <c r="A99" i="133"/>
  <c r="A100" i="133"/>
  <c r="A101" i="133"/>
  <c r="A102" i="133"/>
  <c r="A103" i="133"/>
  <c r="A104" i="133"/>
  <c r="A105" i="133"/>
  <c r="A106" i="133"/>
  <c r="A107" i="133"/>
  <c r="A108" i="133"/>
  <c r="A109" i="133"/>
  <c r="A110" i="133"/>
  <c r="A111" i="133"/>
  <c r="A112" i="133"/>
  <c r="A113" i="133"/>
  <c r="A114" i="133"/>
  <c r="A115" i="133"/>
  <c r="A16" i="133"/>
  <c r="A17" i="79"/>
  <c r="A18" i="79"/>
  <c r="A19" i="79"/>
  <c r="A20" i="79"/>
  <c r="A21" i="79"/>
  <c r="A22" i="79"/>
  <c r="A23" i="79"/>
  <c r="A24" i="79"/>
  <c r="A25" i="79"/>
  <c r="A26" i="79"/>
  <c r="A27" i="79"/>
  <c r="A28" i="79"/>
  <c r="A29" i="79"/>
  <c r="A30" i="79"/>
  <c r="A31" i="79"/>
  <c r="A32" i="79"/>
  <c r="A33" i="79"/>
  <c r="A34" i="79"/>
  <c r="A35" i="79"/>
  <c r="A36" i="79"/>
  <c r="A37" i="79"/>
  <c r="A38" i="79"/>
  <c r="A39" i="79"/>
  <c r="A40" i="79"/>
  <c r="A41" i="79"/>
  <c r="A42" i="79"/>
  <c r="A43" i="79"/>
  <c r="A44" i="79"/>
  <c r="A45" i="79"/>
  <c r="A46" i="79"/>
  <c r="A47" i="79"/>
  <c r="A48" i="79"/>
  <c r="A49" i="79"/>
  <c r="A50" i="79"/>
  <c r="A51" i="79"/>
  <c r="A52" i="79"/>
  <c r="A53" i="79"/>
  <c r="A54" i="79"/>
  <c r="A55" i="79"/>
  <c r="A56" i="79"/>
  <c r="A57" i="79"/>
  <c r="A58" i="79"/>
  <c r="A59" i="79"/>
  <c r="A60" i="79"/>
  <c r="A61" i="79"/>
  <c r="A62" i="79"/>
  <c r="A63" i="79"/>
  <c r="A64" i="79"/>
  <c r="A65" i="79"/>
  <c r="A66" i="79"/>
  <c r="A67" i="79"/>
  <c r="A68" i="79"/>
  <c r="A69" i="79"/>
  <c r="A70" i="79"/>
  <c r="A71" i="79"/>
  <c r="A72" i="79"/>
  <c r="A73" i="79"/>
  <c r="A74" i="79"/>
  <c r="A75" i="79"/>
  <c r="A76" i="79"/>
  <c r="A77" i="79"/>
  <c r="A78" i="79"/>
  <c r="A79" i="79"/>
  <c r="A80" i="79"/>
  <c r="A81" i="79"/>
  <c r="A82" i="79"/>
  <c r="A83" i="79"/>
  <c r="A84" i="79"/>
  <c r="A85" i="79"/>
  <c r="A86" i="79"/>
  <c r="A87" i="79"/>
  <c r="A88" i="79"/>
  <c r="A89" i="79"/>
  <c r="A90" i="79"/>
  <c r="A91" i="79"/>
  <c r="A92" i="79"/>
  <c r="A93" i="79"/>
  <c r="A94" i="79"/>
  <c r="A95" i="79"/>
  <c r="A96" i="79"/>
  <c r="A97" i="79"/>
  <c r="A98" i="79"/>
  <c r="A99" i="79"/>
  <c r="A100" i="79"/>
  <c r="A101" i="79"/>
  <c r="A102" i="79"/>
  <c r="A103" i="79"/>
  <c r="A104" i="79"/>
  <c r="A105" i="79"/>
  <c r="A106" i="79"/>
  <c r="A107" i="79"/>
  <c r="A108" i="79"/>
  <c r="A109" i="79"/>
  <c r="A110" i="79"/>
  <c r="A111" i="79"/>
  <c r="A112" i="79"/>
  <c r="A113" i="79"/>
  <c r="A114" i="79"/>
  <c r="A115" i="79"/>
  <c r="A16" i="79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0" i="24"/>
  <c r="C10" i="139" l="1"/>
  <c r="C109" i="139"/>
  <c r="C108" i="139"/>
  <c r="C107" i="139"/>
  <c r="C106" i="139"/>
  <c r="C105" i="139"/>
  <c r="C104" i="139"/>
  <c r="C103" i="139"/>
  <c r="C102" i="139"/>
  <c r="C101" i="139"/>
  <c r="C100" i="139"/>
  <c r="C99" i="139"/>
  <c r="C98" i="139"/>
  <c r="C97" i="139"/>
  <c r="C96" i="139"/>
  <c r="C95" i="139"/>
  <c r="C94" i="139"/>
  <c r="C93" i="139"/>
  <c r="C92" i="139"/>
  <c r="C91" i="139"/>
  <c r="C90" i="139"/>
  <c r="C89" i="139"/>
  <c r="C88" i="139"/>
  <c r="C87" i="139"/>
  <c r="C86" i="139"/>
  <c r="C85" i="139"/>
  <c r="C84" i="139"/>
  <c r="C83" i="139"/>
  <c r="C82" i="139"/>
  <c r="C81" i="139"/>
  <c r="C80" i="139"/>
  <c r="C79" i="139"/>
  <c r="C78" i="139"/>
  <c r="C77" i="139"/>
  <c r="C76" i="139"/>
  <c r="C75" i="139"/>
  <c r="C74" i="139"/>
  <c r="C73" i="139"/>
  <c r="C72" i="139"/>
  <c r="C71" i="139"/>
  <c r="C70" i="139"/>
  <c r="C69" i="139"/>
  <c r="C68" i="139"/>
  <c r="C67" i="139"/>
  <c r="C66" i="139"/>
  <c r="C65" i="139"/>
  <c r="C64" i="139"/>
  <c r="C63" i="139"/>
  <c r="C62" i="139"/>
  <c r="C61" i="139"/>
  <c r="C60" i="139"/>
  <c r="C59" i="139"/>
  <c r="C58" i="139"/>
  <c r="C57" i="139"/>
  <c r="C56" i="139"/>
  <c r="C55" i="139"/>
  <c r="C54" i="139"/>
  <c r="C53" i="139"/>
  <c r="C52" i="139"/>
  <c r="C51" i="139"/>
  <c r="C50" i="139"/>
  <c r="C49" i="139"/>
  <c r="C48" i="139"/>
  <c r="C47" i="139"/>
  <c r="C46" i="139"/>
  <c r="C45" i="139"/>
  <c r="C44" i="139"/>
  <c r="C43" i="139"/>
  <c r="C42" i="139"/>
  <c r="C41" i="139"/>
  <c r="C40" i="139"/>
  <c r="C39" i="139"/>
  <c r="C38" i="139"/>
  <c r="C37" i="139"/>
  <c r="C36" i="139"/>
  <c r="C35" i="139"/>
  <c r="C34" i="139"/>
  <c r="C33" i="139"/>
  <c r="C32" i="139"/>
  <c r="C31" i="139"/>
  <c r="C30" i="139"/>
  <c r="C29" i="139"/>
  <c r="C28" i="139"/>
  <c r="C27" i="139"/>
  <c r="C26" i="139"/>
  <c r="C25" i="139"/>
  <c r="C24" i="139"/>
  <c r="C23" i="139"/>
  <c r="C22" i="139"/>
  <c r="C21" i="139"/>
  <c r="C20" i="139"/>
  <c r="C19" i="139"/>
  <c r="C18" i="139"/>
  <c r="C17" i="139"/>
  <c r="C16" i="139"/>
  <c r="C15" i="139"/>
  <c r="C14" i="139"/>
  <c r="C13" i="139"/>
  <c r="C12" i="139"/>
  <c r="C11" i="139"/>
  <c r="C10" i="138"/>
  <c r="C11" i="138"/>
  <c r="C12" i="138"/>
  <c r="C13" i="138"/>
  <c r="C14" i="138"/>
  <c r="C15" i="138"/>
  <c r="C16" i="138"/>
  <c r="C17" i="138"/>
  <c r="C18" i="138"/>
  <c r="C19" i="138"/>
  <c r="C20" i="138"/>
  <c r="C21" i="138"/>
  <c r="C22" i="138"/>
  <c r="C23" i="138"/>
  <c r="C24" i="138"/>
  <c r="C25" i="138"/>
  <c r="C26" i="138"/>
  <c r="C27" i="138"/>
  <c r="C28" i="138"/>
  <c r="C29" i="138"/>
  <c r="C30" i="138"/>
  <c r="C31" i="138"/>
  <c r="C32" i="138"/>
  <c r="C33" i="138"/>
  <c r="C34" i="138"/>
  <c r="C35" i="138"/>
  <c r="C36" i="138"/>
  <c r="C37" i="138"/>
  <c r="C38" i="138"/>
  <c r="C39" i="138"/>
  <c r="C40" i="138"/>
  <c r="C41" i="138"/>
  <c r="C42" i="138"/>
  <c r="C43" i="138"/>
  <c r="C44" i="138"/>
  <c r="C45" i="138"/>
  <c r="C46" i="138"/>
  <c r="C47" i="138"/>
  <c r="C48" i="138"/>
  <c r="C49" i="138"/>
  <c r="C50" i="138"/>
  <c r="C51" i="138"/>
  <c r="C52" i="138"/>
  <c r="C53" i="138"/>
  <c r="C54" i="138"/>
  <c r="C55" i="138"/>
  <c r="C56" i="138"/>
  <c r="C57" i="138"/>
  <c r="C58" i="138"/>
  <c r="C59" i="138"/>
  <c r="C60" i="138"/>
  <c r="C61" i="138"/>
  <c r="C62" i="138"/>
  <c r="C63" i="138"/>
  <c r="C64" i="138"/>
  <c r="C65" i="138"/>
  <c r="C66" i="138"/>
  <c r="C67" i="138"/>
  <c r="C68" i="138"/>
  <c r="C69" i="138"/>
  <c r="C70" i="138"/>
  <c r="C71" i="138"/>
  <c r="C72" i="138"/>
  <c r="C73" i="138"/>
  <c r="C74" i="138"/>
  <c r="C75" i="138"/>
  <c r="C76" i="138"/>
  <c r="C77" i="138"/>
  <c r="C78" i="138"/>
  <c r="C79" i="138"/>
  <c r="C80" i="138"/>
  <c r="C81" i="138"/>
  <c r="C82" i="138"/>
  <c r="C83" i="138"/>
  <c r="C84" i="138"/>
  <c r="C85" i="138"/>
  <c r="C86" i="138"/>
  <c r="C87" i="138"/>
  <c r="C88" i="138"/>
  <c r="C89" i="138"/>
  <c r="C90" i="138"/>
  <c r="C91" i="138"/>
  <c r="C92" i="138"/>
  <c r="C93" i="138"/>
  <c r="C94" i="138"/>
  <c r="C95" i="138"/>
  <c r="C96" i="138"/>
  <c r="C97" i="138"/>
  <c r="C98" i="138"/>
  <c r="C99" i="138"/>
  <c r="C100" i="138"/>
  <c r="C101" i="138"/>
  <c r="C102" i="138"/>
  <c r="C103" i="138"/>
  <c r="C104" i="138"/>
  <c r="C105" i="138"/>
  <c r="C106" i="138"/>
  <c r="C107" i="138"/>
  <c r="C108" i="138"/>
  <c r="C109" i="138"/>
  <c r="B10" i="24"/>
  <c r="J6" i="137"/>
  <c r="AF15" i="137" l="1"/>
  <c r="AA17" i="137"/>
  <c r="AA18" i="137"/>
  <c r="AA19" i="137"/>
  <c r="AA20" i="137"/>
  <c r="AA21" i="137"/>
  <c r="AA22" i="137"/>
  <c r="AA23" i="137"/>
  <c r="AA24" i="137"/>
  <c r="AA25" i="137"/>
  <c r="AA26" i="137"/>
  <c r="AA27" i="137"/>
  <c r="AA28" i="137"/>
  <c r="AA29" i="137"/>
  <c r="AA30" i="137"/>
  <c r="AA31" i="137"/>
  <c r="AA32" i="137"/>
  <c r="AA33" i="137"/>
  <c r="AA34" i="137"/>
  <c r="AA35" i="137"/>
  <c r="AA36" i="137"/>
  <c r="AA37" i="137"/>
  <c r="AA38" i="137"/>
  <c r="AA39" i="137"/>
  <c r="AA40" i="137"/>
  <c r="AA41" i="137"/>
  <c r="AA42" i="137"/>
  <c r="AA43" i="137"/>
  <c r="AA44" i="137"/>
  <c r="AA45" i="137"/>
  <c r="AA46" i="137"/>
  <c r="AA47" i="137"/>
  <c r="AA48" i="137"/>
  <c r="AA49" i="137"/>
  <c r="AA50" i="137"/>
  <c r="AA51" i="137"/>
  <c r="AA52" i="137"/>
  <c r="AA53" i="137"/>
  <c r="AA54" i="137"/>
  <c r="AA55" i="137"/>
  <c r="AA56" i="137"/>
  <c r="AA57" i="137"/>
  <c r="AA58" i="137"/>
  <c r="AA59" i="137"/>
  <c r="AA60" i="137"/>
  <c r="AA61" i="137"/>
  <c r="AA62" i="137"/>
  <c r="AA63" i="137"/>
  <c r="AA64" i="137"/>
  <c r="AA65" i="137"/>
  <c r="AA66" i="137"/>
  <c r="AA67" i="137"/>
  <c r="AA68" i="137"/>
  <c r="AA69" i="137"/>
  <c r="AA70" i="137"/>
  <c r="AA71" i="137"/>
  <c r="AA72" i="137"/>
  <c r="AA73" i="137"/>
  <c r="AA74" i="137"/>
  <c r="AA75" i="137"/>
  <c r="AA76" i="137"/>
  <c r="AA77" i="137"/>
  <c r="AA78" i="137"/>
  <c r="AA79" i="137"/>
  <c r="AA80" i="137"/>
  <c r="AA81" i="137"/>
  <c r="AA82" i="137"/>
  <c r="AA83" i="137"/>
  <c r="AA84" i="137"/>
  <c r="AA85" i="137"/>
  <c r="AA86" i="137"/>
  <c r="AA87" i="137"/>
  <c r="AA88" i="137"/>
  <c r="AA89" i="137"/>
  <c r="AA90" i="137"/>
  <c r="AA91" i="137"/>
  <c r="AA92" i="137"/>
  <c r="AA93" i="137"/>
  <c r="AA94" i="137"/>
  <c r="AA95" i="137"/>
  <c r="AA96" i="137"/>
  <c r="AA97" i="137"/>
  <c r="AA98" i="137"/>
  <c r="AA99" i="137"/>
  <c r="AA100" i="137"/>
  <c r="AA101" i="137"/>
  <c r="AA102" i="137"/>
  <c r="AA103" i="137"/>
  <c r="AA104" i="137"/>
  <c r="AA105" i="137"/>
  <c r="AA106" i="137"/>
  <c r="AA107" i="137"/>
  <c r="AA108" i="137"/>
  <c r="AA109" i="137"/>
  <c r="AA110" i="137"/>
  <c r="AA111" i="137"/>
  <c r="AA112" i="137"/>
  <c r="AA113" i="137"/>
  <c r="AA114" i="137"/>
  <c r="AA115" i="137"/>
  <c r="AA16" i="137"/>
  <c r="H6" i="137"/>
  <c r="I6" i="137"/>
  <c r="K11" i="137" l="1"/>
  <c r="E11" i="24" l="1"/>
  <c r="F11" i="24"/>
  <c r="E12" i="24"/>
  <c r="F12" i="24"/>
  <c r="F110" i="23" l="1"/>
  <c r="F13" i="24" l="1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E103" i="24"/>
  <c r="E104" i="24"/>
  <c r="E105" i="24"/>
  <c r="E106" i="24"/>
  <c r="E107" i="24"/>
  <c r="E108" i="24"/>
  <c r="E109" i="24"/>
  <c r="E10" i="24"/>
  <c r="F10" i="24"/>
  <c r="E5" i="133" l="1"/>
  <c r="E5" i="79"/>
  <c r="G110" i="23"/>
  <c r="H110" i="23"/>
  <c r="I110" i="23"/>
  <c r="J110" i="23"/>
  <c r="K110" i="23"/>
  <c r="L110" i="23"/>
  <c r="B1" i="79"/>
  <c r="B1" i="133"/>
  <c r="F116" i="79" l="1"/>
  <c r="F117" i="79" s="1"/>
  <c r="F116" i="133"/>
  <c r="B46" i="24"/>
  <c r="AO1" i="79"/>
  <c r="AO5" i="79" s="1"/>
  <c r="AT14" i="79"/>
  <c r="AT15" i="79"/>
  <c r="AT16" i="79"/>
  <c r="AT17" i="79"/>
  <c r="AB46" i="79"/>
  <c r="L46" i="79"/>
  <c r="AO1" i="133"/>
  <c r="AO5" i="133" s="1"/>
  <c r="AT14" i="133"/>
  <c r="AT15" i="133"/>
  <c r="AT16" i="133"/>
  <c r="AT17" i="133"/>
  <c r="AB46" i="133"/>
  <c r="L46" i="133"/>
  <c r="B47" i="24"/>
  <c r="AB47" i="79"/>
  <c r="L47" i="79"/>
  <c r="AB47" i="133"/>
  <c r="L47" i="133"/>
  <c r="B48" i="24"/>
  <c r="AB48" i="79"/>
  <c r="L48" i="79"/>
  <c r="AB48" i="133"/>
  <c r="L48" i="133"/>
  <c r="B49" i="24"/>
  <c r="AB49" i="79"/>
  <c r="L49" i="79"/>
  <c r="AB49" i="133"/>
  <c r="L49" i="133"/>
  <c r="B50" i="24"/>
  <c r="AB50" i="79"/>
  <c r="L50" i="79"/>
  <c r="AB50" i="133"/>
  <c r="L50" i="133"/>
  <c r="B51" i="24"/>
  <c r="AB51" i="79"/>
  <c r="L51" i="79"/>
  <c r="AB51" i="133"/>
  <c r="L51" i="133"/>
  <c r="B52" i="24"/>
  <c r="AB52" i="79"/>
  <c r="L52" i="79"/>
  <c r="AB52" i="133"/>
  <c r="L52" i="133"/>
  <c r="B53" i="24"/>
  <c r="AB53" i="79"/>
  <c r="L53" i="79"/>
  <c r="AB53" i="133"/>
  <c r="L53" i="133"/>
  <c r="B54" i="24"/>
  <c r="AB54" i="79"/>
  <c r="L54" i="79"/>
  <c r="AB54" i="133"/>
  <c r="L54" i="133"/>
  <c r="B55" i="24"/>
  <c r="AB55" i="79"/>
  <c r="L55" i="79"/>
  <c r="AB55" i="133"/>
  <c r="L55" i="133"/>
  <c r="B56" i="24"/>
  <c r="AB56" i="79"/>
  <c r="L56" i="79"/>
  <c r="AB56" i="133"/>
  <c r="L56" i="133"/>
  <c r="B57" i="24"/>
  <c r="AB57" i="79"/>
  <c r="L57" i="79"/>
  <c r="AB57" i="133"/>
  <c r="L57" i="133"/>
  <c r="B58" i="24"/>
  <c r="AB58" i="79"/>
  <c r="L58" i="79"/>
  <c r="AB58" i="133"/>
  <c r="L58" i="133"/>
  <c r="B59" i="24"/>
  <c r="AB59" i="79"/>
  <c r="L59" i="79"/>
  <c r="AB59" i="133"/>
  <c r="L59" i="133"/>
  <c r="B60" i="24"/>
  <c r="AB60" i="79"/>
  <c r="L60" i="79"/>
  <c r="AB60" i="133"/>
  <c r="L60" i="133"/>
  <c r="B61" i="24"/>
  <c r="AB61" i="79"/>
  <c r="L61" i="79"/>
  <c r="AB61" i="133"/>
  <c r="L61" i="133"/>
  <c r="B62" i="24"/>
  <c r="AB62" i="79"/>
  <c r="L62" i="79"/>
  <c r="AB62" i="133"/>
  <c r="L62" i="133"/>
  <c r="B63" i="24"/>
  <c r="AB63" i="79"/>
  <c r="L63" i="79"/>
  <c r="AB63" i="133"/>
  <c r="L63" i="133"/>
  <c r="B64" i="24"/>
  <c r="AB64" i="79"/>
  <c r="L64" i="79"/>
  <c r="AB64" i="133"/>
  <c r="L64" i="133"/>
  <c r="B65" i="24"/>
  <c r="AB65" i="79"/>
  <c r="L65" i="79"/>
  <c r="AB65" i="133"/>
  <c r="L65" i="133"/>
  <c r="B66" i="24"/>
  <c r="AB66" i="79"/>
  <c r="L66" i="79"/>
  <c r="AB66" i="133"/>
  <c r="L66" i="133"/>
  <c r="B67" i="24"/>
  <c r="AB67" i="79"/>
  <c r="L67" i="79"/>
  <c r="AB67" i="133"/>
  <c r="L67" i="133"/>
  <c r="B68" i="24"/>
  <c r="AB68" i="79"/>
  <c r="L68" i="79"/>
  <c r="AB68" i="133"/>
  <c r="L68" i="133"/>
  <c r="B69" i="24"/>
  <c r="AB69" i="79"/>
  <c r="L69" i="79"/>
  <c r="AB69" i="133"/>
  <c r="L69" i="133"/>
  <c r="B70" i="24"/>
  <c r="AB70" i="79"/>
  <c r="L70" i="79"/>
  <c r="AB70" i="133"/>
  <c r="L70" i="133"/>
  <c r="B71" i="24"/>
  <c r="AB71" i="79"/>
  <c r="L71" i="79"/>
  <c r="AB71" i="133"/>
  <c r="L71" i="133"/>
  <c r="B72" i="24"/>
  <c r="AB72" i="79"/>
  <c r="L72" i="79"/>
  <c r="AB72" i="133"/>
  <c r="L72" i="133"/>
  <c r="B73" i="24"/>
  <c r="AB73" i="79"/>
  <c r="L73" i="79"/>
  <c r="AB73" i="133"/>
  <c r="L73" i="133"/>
  <c r="B74" i="24"/>
  <c r="AB74" i="79"/>
  <c r="L74" i="79"/>
  <c r="AB74" i="133"/>
  <c r="L74" i="133"/>
  <c r="B75" i="24"/>
  <c r="AB75" i="79"/>
  <c r="L75" i="79"/>
  <c r="AB75" i="133"/>
  <c r="L75" i="133"/>
  <c r="B76" i="24"/>
  <c r="AB76" i="79"/>
  <c r="L76" i="79"/>
  <c r="AB76" i="133"/>
  <c r="L76" i="133"/>
  <c r="B77" i="24"/>
  <c r="AB77" i="79"/>
  <c r="L77" i="79"/>
  <c r="AB77" i="133"/>
  <c r="L77" i="133"/>
  <c r="B78" i="24"/>
  <c r="AB78" i="79"/>
  <c r="L78" i="79"/>
  <c r="AB78" i="133"/>
  <c r="L78" i="133"/>
  <c r="B79" i="24"/>
  <c r="AB79" i="79"/>
  <c r="L79" i="79"/>
  <c r="AB79" i="133"/>
  <c r="L79" i="133"/>
  <c r="B80" i="24"/>
  <c r="AB80" i="79"/>
  <c r="L80" i="79"/>
  <c r="AB80" i="133"/>
  <c r="L80" i="133"/>
  <c r="B81" i="24"/>
  <c r="AB81" i="79"/>
  <c r="L81" i="79"/>
  <c r="AB81" i="133"/>
  <c r="L81" i="133"/>
  <c r="B82" i="24"/>
  <c r="AB82" i="79"/>
  <c r="L82" i="79"/>
  <c r="AB82" i="133"/>
  <c r="L82" i="133"/>
  <c r="B83" i="24"/>
  <c r="AB83" i="79"/>
  <c r="L83" i="79"/>
  <c r="AB83" i="133"/>
  <c r="L83" i="133"/>
  <c r="B84" i="24"/>
  <c r="AB84" i="79"/>
  <c r="L84" i="79"/>
  <c r="AB84" i="133"/>
  <c r="L84" i="133"/>
  <c r="B85" i="24"/>
  <c r="AB85" i="79"/>
  <c r="L85" i="79"/>
  <c r="AB85" i="133"/>
  <c r="L85" i="133"/>
  <c r="B86" i="24"/>
  <c r="AB86" i="79"/>
  <c r="L86" i="79"/>
  <c r="AB86" i="133"/>
  <c r="L86" i="133"/>
  <c r="B87" i="24"/>
  <c r="AB87" i="79"/>
  <c r="L87" i="79"/>
  <c r="AB87" i="133"/>
  <c r="L87" i="133"/>
  <c r="B88" i="24"/>
  <c r="AB88" i="79"/>
  <c r="L88" i="79"/>
  <c r="AB88" i="133"/>
  <c r="L88" i="133"/>
  <c r="B89" i="24"/>
  <c r="AB89" i="79"/>
  <c r="L89" i="79"/>
  <c r="AB89" i="133"/>
  <c r="L89" i="133"/>
  <c r="B90" i="24"/>
  <c r="AB90" i="79"/>
  <c r="L90" i="79"/>
  <c r="AB90" i="133"/>
  <c r="L90" i="133"/>
  <c r="B91" i="24"/>
  <c r="AB91" i="79"/>
  <c r="L91" i="79"/>
  <c r="AB91" i="133"/>
  <c r="L91" i="133"/>
  <c r="B92" i="24"/>
  <c r="AB92" i="79"/>
  <c r="L92" i="79"/>
  <c r="AB92" i="133"/>
  <c r="L92" i="133"/>
  <c r="B93" i="24"/>
  <c r="AB93" i="79"/>
  <c r="L93" i="79"/>
  <c r="AB93" i="133"/>
  <c r="L93" i="133"/>
  <c r="B94" i="24"/>
  <c r="AB94" i="79"/>
  <c r="L94" i="79"/>
  <c r="AB94" i="133"/>
  <c r="L94" i="133"/>
  <c r="B95" i="24"/>
  <c r="AB95" i="79"/>
  <c r="L95" i="79"/>
  <c r="AB95" i="133"/>
  <c r="L95" i="133"/>
  <c r="B96" i="24"/>
  <c r="AB96" i="79"/>
  <c r="L96" i="79"/>
  <c r="AB96" i="133"/>
  <c r="L96" i="133"/>
  <c r="B97" i="24"/>
  <c r="AB97" i="79"/>
  <c r="L97" i="79"/>
  <c r="AB97" i="133"/>
  <c r="L97" i="133"/>
  <c r="B98" i="24"/>
  <c r="AB98" i="79"/>
  <c r="L98" i="79"/>
  <c r="AB98" i="133"/>
  <c r="L98" i="133"/>
  <c r="B99" i="24"/>
  <c r="AB99" i="79"/>
  <c r="L99" i="79"/>
  <c r="AB99" i="133"/>
  <c r="L99" i="133"/>
  <c r="B100" i="24"/>
  <c r="AB100" i="79"/>
  <c r="L100" i="79"/>
  <c r="AB100" i="133"/>
  <c r="L100" i="133"/>
  <c r="B101" i="24"/>
  <c r="AB101" i="79"/>
  <c r="L101" i="79"/>
  <c r="AB101" i="133"/>
  <c r="L101" i="133"/>
  <c r="B102" i="24"/>
  <c r="AB102" i="79"/>
  <c r="L102" i="79"/>
  <c r="AB102" i="133"/>
  <c r="L102" i="133"/>
  <c r="B103" i="24"/>
  <c r="AB103" i="79"/>
  <c r="L103" i="79"/>
  <c r="AB103" i="133"/>
  <c r="L103" i="133"/>
  <c r="B104" i="24"/>
  <c r="AB104" i="79"/>
  <c r="L104" i="79"/>
  <c r="AB104" i="133"/>
  <c r="L104" i="133"/>
  <c r="B105" i="24"/>
  <c r="AB105" i="79"/>
  <c r="L105" i="79"/>
  <c r="AB105" i="133"/>
  <c r="L105" i="133"/>
  <c r="B106" i="24"/>
  <c r="AB106" i="79"/>
  <c r="L106" i="79"/>
  <c r="AB106" i="133"/>
  <c r="L106" i="133"/>
  <c r="B107" i="24"/>
  <c r="AB107" i="79"/>
  <c r="L107" i="79"/>
  <c r="AB107" i="133"/>
  <c r="L107" i="133"/>
  <c r="B108" i="24"/>
  <c r="AB108" i="79"/>
  <c r="L108" i="79"/>
  <c r="AB108" i="133"/>
  <c r="L108" i="133"/>
  <c r="B109" i="24"/>
  <c r="AB109" i="79"/>
  <c r="L109" i="79"/>
  <c r="AB109" i="133"/>
  <c r="L109" i="133"/>
  <c r="AB110" i="79"/>
  <c r="L110" i="79"/>
  <c r="AB110" i="133"/>
  <c r="L110" i="133"/>
  <c r="AB111" i="79"/>
  <c r="L111" i="79"/>
  <c r="AB111" i="133"/>
  <c r="L111" i="133"/>
  <c r="AB112" i="79"/>
  <c r="L112" i="79"/>
  <c r="AB112" i="133"/>
  <c r="L112" i="133"/>
  <c r="AB113" i="79"/>
  <c r="L113" i="79"/>
  <c r="AB113" i="133"/>
  <c r="L113" i="133"/>
  <c r="AB114" i="79"/>
  <c r="L114" i="79"/>
  <c r="AB114" i="133"/>
  <c r="L114" i="133"/>
  <c r="AB115" i="79"/>
  <c r="L115" i="79"/>
  <c r="AB115" i="133"/>
  <c r="L115" i="133"/>
  <c r="AB16" i="79"/>
  <c r="AB16" i="133"/>
  <c r="AB17" i="79"/>
  <c r="AB17" i="133"/>
  <c r="AB18" i="79"/>
  <c r="AB18" i="133"/>
  <c r="AB19" i="79"/>
  <c r="AB19" i="133"/>
  <c r="AB20" i="79"/>
  <c r="AB20" i="133"/>
  <c r="AB21" i="79"/>
  <c r="AB21" i="133"/>
  <c r="AB22" i="79"/>
  <c r="AB22" i="133"/>
  <c r="AB23" i="79"/>
  <c r="AB23" i="133"/>
  <c r="AB24" i="79"/>
  <c r="AB24" i="133"/>
  <c r="AB25" i="79"/>
  <c r="AB25" i="133"/>
  <c r="AB26" i="79"/>
  <c r="AB26" i="133"/>
  <c r="AB27" i="79"/>
  <c r="AB27" i="133"/>
  <c r="AB28" i="79"/>
  <c r="AB28" i="133"/>
  <c r="AB29" i="79"/>
  <c r="AB29" i="133"/>
  <c r="AB30" i="79"/>
  <c r="AB30" i="133"/>
  <c r="AB31" i="79"/>
  <c r="AB31" i="133"/>
  <c r="AB32" i="79"/>
  <c r="AB32" i="133"/>
  <c r="AB33" i="79"/>
  <c r="AB33" i="133"/>
  <c r="AB34" i="79"/>
  <c r="AB34" i="133"/>
  <c r="AB35" i="79"/>
  <c r="AB35" i="133"/>
  <c r="AB36" i="79"/>
  <c r="AB36" i="133"/>
  <c r="AB37" i="79"/>
  <c r="AB37" i="133"/>
  <c r="AB38" i="79"/>
  <c r="AB38" i="133"/>
  <c r="AB39" i="79"/>
  <c r="AB39" i="133"/>
  <c r="AB40" i="79"/>
  <c r="AB40" i="133"/>
  <c r="AB41" i="79"/>
  <c r="AB41" i="133"/>
  <c r="AB42" i="79"/>
  <c r="AB42" i="133"/>
  <c r="AB43" i="79"/>
  <c r="AB43" i="133"/>
  <c r="AB44" i="79"/>
  <c r="AB44" i="133"/>
  <c r="AB45" i="79"/>
  <c r="AB45" i="133"/>
  <c r="AB117" i="133"/>
  <c r="AT2" i="133"/>
  <c r="AT3" i="133"/>
  <c r="AT4" i="133"/>
  <c r="AT5" i="133"/>
  <c r="AT6" i="133"/>
  <c r="AT7" i="133"/>
  <c r="AT8" i="133"/>
  <c r="AT9" i="133"/>
  <c r="AT10" i="133"/>
  <c r="AT11" i="133"/>
  <c r="AT12" i="133"/>
  <c r="AT13" i="133"/>
  <c r="AQ3" i="133"/>
  <c r="AQ4" i="133"/>
  <c r="AJ5" i="133"/>
  <c r="AQ5" i="133"/>
  <c r="AJ6" i="133"/>
  <c r="AQ6" i="133"/>
  <c r="AQ7" i="133"/>
  <c r="AQ8" i="133"/>
  <c r="AQ9" i="133"/>
  <c r="AQ10" i="133"/>
  <c r="AQ11" i="133"/>
  <c r="AC12" i="133"/>
  <c r="AD12" i="133"/>
  <c r="AK12" i="133"/>
  <c r="AL12" i="133"/>
  <c r="AQ12" i="133"/>
  <c r="AQ13" i="133"/>
  <c r="AQ14" i="133"/>
  <c r="AC15" i="133"/>
  <c r="AD15" i="133"/>
  <c r="AQ15" i="133"/>
  <c r="L16" i="133"/>
  <c r="AQ16" i="133"/>
  <c r="L17" i="133"/>
  <c r="AQ17" i="133"/>
  <c r="L18" i="133"/>
  <c r="AQ18" i="133"/>
  <c r="AT18" i="133"/>
  <c r="AT19" i="133"/>
  <c r="L19" i="133"/>
  <c r="AQ19" i="133"/>
  <c r="L20" i="133"/>
  <c r="L21" i="133"/>
  <c r="L22" i="133"/>
  <c r="L23" i="133"/>
  <c r="L24" i="133"/>
  <c r="L25" i="133"/>
  <c r="L26" i="133"/>
  <c r="L27" i="133"/>
  <c r="L28" i="133"/>
  <c r="L29" i="133"/>
  <c r="L30" i="133"/>
  <c r="L31" i="133"/>
  <c r="L32" i="133"/>
  <c r="L33" i="133"/>
  <c r="L34" i="133"/>
  <c r="L35" i="133"/>
  <c r="L36" i="133"/>
  <c r="L37" i="133"/>
  <c r="L38" i="133"/>
  <c r="L39" i="133"/>
  <c r="L40" i="133"/>
  <c r="L41" i="133"/>
  <c r="L42" i="133"/>
  <c r="L43" i="133"/>
  <c r="L44" i="133"/>
  <c r="L45" i="133"/>
  <c r="AB116" i="133"/>
  <c r="AE116" i="133"/>
  <c r="AH116" i="133"/>
  <c r="AM116" i="133"/>
  <c r="AC117" i="133"/>
  <c r="AH117" i="133" s="1"/>
  <c r="AE117" i="133"/>
  <c r="AM117" i="133"/>
  <c r="AN117" i="133"/>
  <c r="AT18" i="79"/>
  <c r="AT19" i="79"/>
  <c r="AM117" i="79"/>
  <c r="AT2" i="79"/>
  <c r="AT3" i="79"/>
  <c r="AT4" i="79"/>
  <c r="AT5" i="79"/>
  <c r="AT6" i="79"/>
  <c r="AT7" i="79"/>
  <c r="AT8" i="79"/>
  <c r="AT9" i="79"/>
  <c r="AT10" i="79"/>
  <c r="AT11" i="79"/>
  <c r="AT12" i="79"/>
  <c r="AT13" i="79"/>
  <c r="L16" i="79"/>
  <c r="F7" i="23"/>
  <c r="B11" i="24"/>
  <c r="B12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13" i="24"/>
  <c r="B14" i="24"/>
  <c r="B15" i="24"/>
  <c r="B16" i="24"/>
  <c r="B17" i="24"/>
  <c r="B18" i="24"/>
  <c r="B19" i="24"/>
  <c r="AQ14" i="79"/>
  <c r="AQ3" i="79"/>
  <c r="AQ4" i="79"/>
  <c r="AJ5" i="79"/>
  <c r="AQ5" i="79"/>
  <c r="AJ6" i="79"/>
  <c r="AQ6" i="79"/>
  <c r="AQ7" i="79"/>
  <c r="AQ8" i="79"/>
  <c r="AQ9" i="79"/>
  <c r="AQ10" i="79"/>
  <c r="AQ11" i="79"/>
  <c r="AC12" i="79"/>
  <c r="AD12" i="79"/>
  <c r="AK12" i="79"/>
  <c r="AL12" i="79"/>
  <c r="AQ12" i="79"/>
  <c r="AQ13" i="79"/>
  <c r="AC15" i="79"/>
  <c r="AD15" i="79"/>
  <c r="AQ15" i="79"/>
  <c r="AQ16" i="79"/>
  <c r="L17" i="79"/>
  <c r="AQ17" i="79"/>
  <c r="L18" i="79"/>
  <c r="AQ18" i="79"/>
  <c r="L19" i="79"/>
  <c r="AQ19" i="79"/>
  <c r="L20" i="79"/>
  <c r="L21" i="79"/>
  <c r="L22" i="79"/>
  <c r="L23" i="79"/>
  <c r="L24" i="79"/>
  <c r="L25" i="79"/>
  <c r="L26" i="79"/>
  <c r="L27" i="79"/>
  <c r="L28" i="79"/>
  <c r="L29" i="79"/>
  <c r="L30" i="79"/>
  <c r="L31" i="79"/>
  <c r="L32" i="79"/>
  <c r="L33" i="79"/>
  <c r="L34" i="79"/>
  <c r="L35" i="79"/>
  <c r="L36" i="79"/>
  <c r="L37" i="79"/>
  <c r="L38" i="79"/>
  <c r="L39" i="79"/>
  <c r="L40" i="79"/>
  <c r="L41" i="79"/>
  <c r="L42" i="79"/>
  <c r="L43" i="79"/>
  <c r="L44" i="79"/>
  <c r="L45" i="79"/>
  <c r="AB116" i="79"/>
  <c r="AE116" i="79"/>
  <c r="AH116" i="79"/>
  <c r="AM116" i="79"/>
  <c r="AB117" i="79"/>
  <c r="AC117" i="79"/>
  <c r="AH117" i="79" s="1"/>
  <c r="AE117" i="79"/>
  <c r="AN117" i="79"/>
  <c r="B45" i="24"/>
  <c r="B44" i="24"/>
  <c r="B43" i="24"/>
  <c r="B42" i="24"/>
  <c r="B41" i="24"/>
  <c r="B40" i="24"/>
  <c r="B39" i="24"/>
  <c r="B38" i="24"/>
  <c r="B21" i="24"/>
  <c r="B20" i="24"/>
  <c r="B1" i="24"/>
  <c r="K4" i="24"/>
  <c r="I4" i="24"/>
  <c r="G4" i="24"/>
  <c r="E4" i="24"/>
  <c r="E5" i="24"/>
  <c r="E3" i="24"/>
  <c r="B16" i="79"/>
  <c r="E10" i="138" l="1"/>
  <c r="AO2" i="79"/>
  <c r="AO3" i="133"/>
  <c r="AO2" i="133"/>
  <c r="AO3" i="79"/>
  <c r="AC48" i="79" l="1"/>
  <c r="AC46" i="79"/>
  <c r="AC47" i="79"/>
  <c r="AC50" i="79"/>
  <c r="AC52" i="79"/>
  <c r="AC51" i="79"/>
  <c r="AC56" i="79"/>
  <c r="AC57" i="79"/>
  <c r="AC54" i="79"/>
  <c r="AC55" i="79"/>
  <c r="AC62" i="79"/>
  <c r="AC49" i="79"/>
  <c r="AC53" i="79"/>
  <c r="AC60" i="79"/>
  <c r="AC61" i="79"/>
  <c r="AC58" i="79"/>
  <c r="AC59" i="79"/>
  <c r="AC63" i="79"/>
  <c r="AC67" i="79"/>
  <c r="AC69" i="79"/>
  <c r="AC71" i="79"/>
  <c r="AC73" i="79"/>
  <c r="AC65" i="79"/>
  <c r="AC68" i="79"/>
  <c r="AC72" i="79"/>
  <c r="AC64" i="79"/>
  <c r="AC76" i="79"/>
  <c r="AC77" i="79"/>
  <c r="AC79" i="79"/>
  <c r="AC81" i="79"/>
  <c r="AC66" i="79"/>
  <c r="AC70" i="79"/>
  <c r="AC74" i="79"/>
  <c r="AC75" i="79"/>
  <c r="AC78" i="79"/>
  <c r="AC83" i="79"/>
  <c r="AC80" i="79"/>
  <c r="AC84" i="79"/>
  <c r="AC86" i="79"/>
  <c r="AC88" i="79"/>
  <c r="AC90" i="79"/>
  <c r="AC92" i="79"/>
  <c r="AC94" i="79"/>
  <c r="AC96" i="79"/>
  <c r="AC98" i="79"/>
  <c r="AC100" i="79"/>
  <c r="AC102" i="79"/>
  <c r="AC104" i="79"/>
  <c r="AC106" i="79"/>
  <c r="AC108" i="79"/>
  <c r="AC110" i="79"/>
  <c r="AC82" i="79"/>
  <c r="AC85" i="79"/>
  <c r="AC89" i="79"/>
  <c r="AC93" i="79"/>
  <c r="AC97" i="79"/>
  <c r="AC101" i="79"/>
  <c r="AC105" i="79"/>
  <c r="AC109" i="79"/>
  <c r="AC112" i="79"/>
  <c r="AC114" i="79"/>
  <c r="AC87" i="79"/>
  <c r="AC91" i="79"/>
  <c r="AC95" i="79"/>
  <c r="AC99" i="79"/>
  <c r="AC107" i="79"/>
  <c r="AC111" i="79"/>
  <c r="AC115" i="79"/>
  <c r="AC103" i="79"/>
  <c r="AC113" i="79"/>
  <c r="AC20" i="79"/>
  <c r="AC24" i="79"/>
  <c r="AC28" i="79"/>
  <c r="AC32" i="79"/>
  <c r="AC36" i="79"/>
  <c r="AC40" i="79"/>
  <c r="AC44" i="79"/>
  <c r="AC16" i="79"/>
  <c r="AC17" i="79"/>
  <c r="AC23" i="79"/>
  <c r="AC27" i="79"/>
  <c r="AC31" i="79"/>
  <c r="AC35" i="79"/>
  <c r="AC39" i="79"/>
  <c r="AC43" i="79"/>
  <c r="AC18" i="79"/>
  <c r="AC22" i="79"/>
  <c r="AC26" i="79"/>
  <c r="AC30" i="79"/>
  <c r="AC34" i="79"/>
  <c r="AC38" i="79"/>
  <c r="AC42" i="79"/>
  <c r="AC19" i="79"/>
  <c r="AC21" i="79"/>
  <c r="AC25" i="79"/>
  <c r="AC29" i="79"/>
  <c r="AC33" i="79"/>
  <c r="AC37" i="79"/>
  <c r="AC41" i="79"/>
  <c r="AC45" i="79"/>
  <c r="AD117" i="79"/>
  <c r="AD46" i="79"/>
  <c r="AD52" i="79"/>
  <c r="AD54" i="79"/>
  <c r="AD53" i="79"/>
  <c r="AD63" i="79"/>
  <c r="AD66" i="79"/>
  <c r="AD74" i="79"/>
  <c r="AD83" i="79"/>
  <c r="AD71" i="79"/>
  <c r="AD82" i="79"/>
  <c r="AD88" i="79"/>
  <c r="AD96" i="79"/>
  <c r="AD104" i="79"/>
  <c r="AD95" i="79"/>
  <c r="AD110" i="79"/>
  <c r="AD89" i="79"/>
  <c r="AD85" i="79"/>
  <c r="AD101" i="79"/>
  <c r="AD93" i="79"/>
  <c r="AD18" i="79"/>
  <c r="AD26" i="79"/>
  <c r="AD34" i="79"/>
  <c r="AD42" i="79"/>
  <c r="AD27" i="79"/>
  <c r="AD35" i="79"/>
  <c r="AD43" i="79"/>
  <c r="AD47" i="79"/>
  <c r="AD56" i="79"/>
  <c r="AD62" i="79"/>
  <c r="AD61" i="79"/>
  <c r="AD59" i="79"/>
  <c r="AD68" i="79"/>
  <c r="AD76" i="79"/>
  <c r="AD77" i="79"/>
  <c r="AD57" i="79"/>
  <c r="AD75" i="79"/>
  <c r="AD65" i="79"/>
  <c r="AD90" i="79"/>
  <c r="AD98" i="79"/>
  <c r="AD106" i="79"/>
  <c r="AD99" i="79"/>
  <c r="AD111" i="79"/>
  <c r="AD25" i="79"/>
  <c r="AD33" i="79"/>
  <c r="AD41" i="79"/>
  <c r="AD20" i="79"/>
  <c r="AD28" i="79"/>
  <c r="AD36" i="79"/>
  <c r="AD44" i="79"/>
  <c r="AD48" i="79"/>
  <c r="AD51" i="79"/>
  <c r="AD58" i="79"/>
  <c r="AD55" i="79"/>
  <c r="AD64" i="79"/>
  <c r="AD70" i="79"/>
  <c r="AD79" i="79"/>
  <c r="AD78" i="79"/>
  <c r="AD69" i="79"/>
  <c r="AD84" i="79"/>
  <c r="AD92" i="79"/>
  <c r="AD100" i="79"/>
  <c r="AD108" i="79"/>
  <c r="AD87" i="79"/>
  <c r="AD103" i="79"/>
  <c r="AD113" i="79"/>
  <c r="AD109" i="79"/>
  <c r="AD105" i="79"/>
  <c r="AD22" i="79"/>
  <c r="AD30" i="79"/>
  <c r="AD38" i="79"/>
  <c r="AD19" i="79"/>
  <c r="AD16" i="79"/>
  <c r="AD23" i="79"/>
  <c r="AD31" i="79"/>
  <c r="AD39" i="79"/>
  <c r="AD50" i="79"/>
  <c r="AD49" i="79"/>
  <c r="AD60" i="79"/>
  <c r="AD72" i="79"/>
  <c r="AD81" i="79"/>
  <c r="AD67" i="79"/>
  <c r="AD80" i="79"/>
  <c r="AD73" i="79"/>
  <c r="AD86" i="79"/>
  <c r="AD94" i="79"/>
  <c r="AD102" i="79"/>
  <c r="AD91" i="79"/>
  <c r="AD107" i="79"/>
  <c r="AD115" i="79"/>
  <c r="AD114" i="79"/>
  <c r="AD97" i="79"/>
  <c r="AD112" i="79"/>
  <c r="AD21" i="79"/>
  <c r="AD29" i="79"/>
  <c r="AD37" i="79"/>
  <c r="AD45" i="79"/>
  <c r="AD24" i="79"/>
  <c r="AD32" i="79"/>
  <c r="AD40" i="79"/>
  <c r="AD17" i="79"/>
  <c r="AJ17" i="79" l="1"/>
  <c r="AJ40" i="79"/>
  <c r="AJ32" i="79"/>
  <c r="AJ24" i="79"/>
  <c r="AJ45" i="79"/>
  <c r="AJ37" i="79"/>
  <c r="AJ29" i="79"/>
  <c r="AJ21" i="79"/>
  <c r="AJ112" i="79"/>
  <c r="AJ97" i="79"/>
  <c r="AJ114" i="79"/>
  <c r="AJ115" i="79"/>
  <c r="AJ107" i="79"/>
  <c r="AJ91" i="79"/>
  <c r="AJ102" i="79"/>
  <c r="AJ94" i="79"/>
  <c r="AJ86" i="79"/>
  <c r="AJ73" i="79"/>
  <c r="AJ80" i="79"/>
  <c r="AJ67" i="79"/>
  <c r="AJ81" i="79"/>
  <c r="AJ72" i="79"/>
  <c r="AJ60" i="79"/>
  <c r="AJ49" i="79"/>
  <c r="AJ50" i="79"/>
  <c r="AJ39" i="79"/>
  <c r="AJ31" i="79"/>
  <c r="AJ23" i="79"/>
  <c r="AD116" i="79"/>
  <c r="AJ16" i="79"/>
  <c r="AJ19" i="79"/>
  <c r="AJ38" i="79"/>
  <c r="AJ30" i="79"/>
  <c r="AJ22" i="79"/>
  <c r="AJ105" i="79"/>
  <c r="AJ109" i="79"/>
  <c r="AJ113" i="79"/>
  <c r="AJ103" i="79"/>
  <c r="AJ87" i="79"/>
  <c r="AJ108" i="79"/>
  <c r="AJ100" i="79"/>
  <c r="AJ92" i="79"/>
  <c r="AJ84" i="79"/>
  <c r="AJ69" i="79"/>
  <c r="AJ78" i="79"/>
  <c r="AJ79" i="79"/>
  <c r="AJ70" i="79"/>
  <c r="AJ64" i="79"/>
  <c r="AJ55" i="79"/>
  <c r="AJ58" i="79"/>
  <c r="AJ51" i="79"/>
  <c r="AJ48" i="79"/>
  <c r="AJ44" i="79"/>
  <c r="AJ36" i="79"/>
  <c r="AJ28" i="79"/>
  <c r="AJ20" i="79"/>
  <c r="AJ41" i="79"/>
  <c r="AJ33" i="79"/>
  <c r="AJ25" i="79"/>
  <c r="AJ111" i="79"/>
  <c r="AJ99" i="79"/>
  <c r="AJ106" i="79"/>
  <c r="AJ98" i="79"/>
  <c r="AJ90" i="79"/>
  <c r="AJ65" i="79"/>
  <c r="AJ75" i="79"/>
  <c r="AJ57" i="79"/>
  <c r="AJ77" i="79"/>
  <c r="AJ76" i="79"/>
  <c r="AJ68" i="79"/>
  <c r="AJ59" i="79"/>
  <c r="AJ61" i="79"/>
  <c r="AJ62" i="79"/>
  <c r="AJ56" i="79"/>
  <c r="AJ47" i="79"/>
  <c r="AJ43" i="79"/>
  <c r="AJ35" i="79"/>
  <c r="AJ27" i="79"/>
  <c r="AJ42" i="79"/>
  <c r="AJ34" i="79"/>
  <c r="AJ26" i="79"/>
  <c r="AJ18" i="79"/>
  <c r="AJ93" i="79"/>
  <c r="AJ101" i="79"/>
  <c r="AJ85" i="79"/>
  <c r="AJ89" i="79"/>
  <c r="AJ110" i="79"/>
  <c r="AJ95" i="79"/>
  <c r="AJ104" i="79"/>
  <c r="AJ96" i="79"/>
  <c r="AJ88" i="79"/>
  <c r="AJ82" i="79"/>
  <c r="AJ71" i="79"/>
  <c r="AJ83" i="79"/>
  <c r="AJ74" i="79"/>
  <c r="AJ66" i="79"/>
  <c r="AJ63" i="79"/>
  <c r="AJ53" i="79"/>
  <c r="AJ54" i="79"/>
  <c r="AJ52" i="79"/>
  <c r="AJ46" i="79"/>
  <c r="AF41" i="79"/>
  <c r="AH41" i="79" s="1"/>
  <c r="AE41" i="79"/>
  <c r="AF33" i="79"/>
  <c r="AH33" i="79" s="1"/>
  <c r="AE33" i="79"/>
  <c r="AF25" i="79"/>
  <c r="AH25" i="79" s="1"/>
  <c r="AE25" i="79"/>
  <c r="AE40" i="79"/>
  <c r="AF40" i="79"/>
  <c r="AH40" i="79" s="1"/>
  <c r="AE32" i="79"/>
  <c r="AF32" i="79"/>
  <c r="AH32" i="79" s="1"/>
  <c r="AE24" i="79"/>
  <c r="AF24" i="79"/>
  <c r="AH24" i="79" s="1"/>
  <c r="AE111" i="79"/>
  <c r="AF111" i="79"/>
  <c r="AH111" i="79" s="1"/>
  <c r="AF99" i="79"/>
  <c r="AH99" i="79" s="1"/>
  <c r="AE99" i="79"/>
  <c r="AF114" i="79"/>
  <c r="AH114" i="79" s="1"/>
  <c r="AE114" i="79"/>
  <c r="AF101" i="79"/>
  <c r="AH101" i="79" s="1"/>
  <c r="AE101" i="79"/>
  <c r="AF85" i="79"/>
  <c r="AH85" i="79" s="1"/>
  <c r="AE85" i="79"/>
  <c r="AE106" i="79"/>
  <c r="AF106" i="79"/>
  <c r="AH106" i="79" s="1"/>
  <c r="AE98" i="79"/>
  <c r="AF98" i="79"/>
  <c r="AH98" i="79" s="1"/>
  <c r="AE90" i="79"/>
  <c r="AF90" i="79"/>
  <c r="AH90" i="79" s="1"/>
  <c r="AF80" i="79"/>
  <c r="AH80" i="79" s="1"/>
  <c r="AE80" i="79"/>
  <c r="AE70" i="79"/>
  <c r="AF70" i="79"/>
  <c r="AH70" i="79" s="1"/>
  <c r="AF77" i="79"/>
  <c r="AH77" i="79" s="1"/>
  <c r="AE77" i="79"/>
  <c r="AE68" i="79"/>
  <c r="AF68" i="79"/>
  <c r="AH68" i="79" s="1"/>
  <c r="AF73" i="79"/>
  <c r="AH73" i="79" s="1"/>
  <c r="AE73" i="79"/>
  <c r="AF63" i="79"/>
  <c r="AH63" i="79" s="1"/>
  <c r="AE63" i="79"/>
  <c r="AF61" i="79"/>
  <c r="AH61" i="79" s="1"/>
  <c r="AE61" i="79"/>
  <c r="AF49" i="79"/>
  <c r="AH49" i="79" s="1"/>
  <c r="AE49" i="79"/>
  <c r="AF54" i="79"/>
  <c r="AH54" i="79" s="1"/>
  <c r="AE54" i="79"/>
  <c r="AF56" i="79"/>
  <c r="AH56" i="79" s="1"/>
  <c r="AE56" i="79"/>
  <c r="AF52" i="79"/>
  <c r="AH52" i="79" s="1"/>
  <c r="AE52" i="79"/>
  <c r="AF38" i="79"/>
  <c r="AH38" i="79" s="1"/>
  <c r="AE38" i="79"/>
  <c r="AF30" i="79"/>
  <c r="AH30" i="79" s="1"/>
  <c r="AE30" i="79"/>
  <c r="AF22" i="79"/>
  <c r="AH22" i="79" s="1"/>
  <c r="AE22" i="79"/>
  <c r="AF43" i="79"/>
  <c r="AH43" i="79" s="1"/>
  <c r="AE43" i="79"/>
  <c r="AF35" i="79"/>
  <c r="AH35" i="79" s="1"/>
  <c r="AE35" i="79"/>
  <c r="AF27" i="79"/>
  <c r="AH27" i="79" s="1"/>
  <c r="AE27" i="79"/>
  <c r="AF95" i="79"/>
  <c r="AH95" i="79" s="1"/>
  <c r="AE95" i="79"/>
  <c r="AF112" i="79"/>
  <c r="AH112" i="79" s="1"/>
  <c r="AE112" i="79"/>
  <c r="AF97" i="79"/>
  <c r="AH97" i="79" s="1"/>
  <c r="AE97" i="79"/>
  <c r="AF82" i="79"/>
  <c r="AH82" i="79" s="1"/>
  <c r="AE82" i="79"/>
  <c r="AE104" i="79"/>
  <c r="AF104" i="79"/>
  <c r="AH104" i="79" s="1"/>
  <c r="AE96" i="79"/>
  <c r="AF96" i="79"/>
  <c r="AH96" i="79" s="1"/>
  <c r="AE88" i="79"/>
  <c r="AF88" i="79"/>
  <c r="AH88" i="79" s="1"/>
  <c r="AE66" i="79"/>
  <c r="AF66" i="79"/>
  <c r="AH66" i="79" s="1"/>
  <c r="AF76" i="79"/>
  <c r="AH76" i="79" s="1"/>
  <c r="AE76" i="79"/>
  <c r="AE64" i="79"/>
  <c r="AF64" i="79"/>
  <c r="AH64" i="79" s="1"/>
  <c r="AF65" i="79"/>
  <c r="AH65" i="79" s="1"/>
  <c r="AE65" i="79"/>
  <c r="AF71" i="79"/>
  <c r="AH71" i="79" s="1"/>
  <c r="AE71" i="79"/>
  <c r="AF59" i="79"/>
  <c r="AH59" i="79" s="1"/>
  <c r="AE59" i="79"/>
  <c r="AE60" i="79"/>
  <c r="AF60" i="79"/>
  <c r="AH60" i="79" s="1"/>
  <c r="AF62" i="79"/>
  <c r="AH62" i="79" s="1"/>
  <c r="AE62" i="79"/>
  <c r="AE47" i="79"/>
  <c r="AF47" i="79"/>
  <c r="AH47" i="79" s="1"/>
  <c r="AF45" i="79"/>
  <c r="AH45" i="79" s="1"/>
  <c r="AE45" i="79"/>
  <c r="AF37" i="79"/>
  <c r="AH37" i="79" s="1"/>
  <c r="AE37" i="79"/>
  <c r="AF29" i="79"/>
  <c r="AH29" i="79" s="1"/>
  <c r="AE29" i="79"/>
  <c r="AF21" i="79"/>
  <c r="AH21" i="79" s="1"/>
  <c r="AE21" i="79"/>
  <c r="AF17" i="79"/>
  <c r="AH17" i="79" s="1"/>
  <c r="AE17" i="79"/>
  <c r="AE44" i="79"/>
  <c r="AF44" i="79"/>
  <c r="AH44" i="79" s="1"/>
  <c r="AE36" i="79"/>
  <c r="AF36" i="79"/>
  <c r="AH36" i="79" s="1"/>
  <c r="AE28" i="79"/>
  <c r="AF28" i="79"/>
  <c r="AH28" i="79" s="1"/>
  <c r="AE20" i="79"/>
  <c r="AF20" i="79"/>
  <c r="AH20" i="79" s="1"/>
  <c r="AE113" i="79"/>
  <c r="AF113" i="79"/>
  <c r="AH113" i="79" s="1"/>
  <c r="AF103" i="79"/>
  <c r="AH103" i="79" s="1"/>
  <c r="AE103" i="79"/>
  <c r="AF107" i="79"/>
  <c r="AH107" i="79" s="1"/>
  <c r="AE107" i="79"/>
  <c r="AF91" i="79"/>
  <c r="AH91" i="79" s="1"/>
  <c r="AE91" i="79"/>
  <c r="AF109" i="79"/>
  <c r="AH109" i="79" s="1"/>
  <c r="AE109" i="79"/>
  <c r="AF93" i="79"/>
  <c r="AH93" i="79" s="1"/>
  <c r="AE93" i="79"/>
  <c r="AF110" i="79"/>
  <c r="AH110" i="79" s="1"/>
  <c r="AE110" i="79"/>
  <c r="AE102" i="79"/>
  <c r="AF102" i="79"/>
  <c r="AH102" i="79" s="1"/>
  <c r="AE94" i="79"/>
  <c r="AF94" i="79"/>
  <c r="AH94" i="79" s="1"/>
  <c r="AE86" i="79"/>
  <c r="AF86" i="79"/>
  <c r="AH86" i="79" s="1"/>
  <c r="AF83" i="79"/>
  <c r="AH83" i="79" s="1"/>
  <c r="AE83" i="79"/>
  <c r="AF75" i="79"/>
  <c r="AH75" i="79" s="1"/>
  <c r="AE75" i="79"/>
  <c r="AF81" i="79"/>
  <c r="AH81" i="79" s="1"/>
  <c r="AE81" i="79"/>
  <c r="AF69" i="79"/>
  <c r="AH69" i="79" s="1"/>
  <c r="AE69" i="79"/>
  <c r="AE58" i="79"/>
  <c r="AF58" i="79"/>
  <c r="AH58" i="79" s="1"/>
  <c r="AF51" i="79"/>
  <c r="AH51" i="79" s="1"/>
  <c r="AE51" i="79"/>
  <c r="AF46" i="79"/>
  <c r="AH46" i="79" s="1"/>
  <c r="AE46" i="79"/>
  <c r="AF48" i="79"/>
  <c r="AH48" i="79" s="1"/>
  <c r="AE48" i="79"/>
  <c r="AE19" i="79"/>
  <c r="AF19" i="79"/>
  <c r="AH19" i="79" s="1"/>
  <c r="AF42" i="79"/>
  <c r="AH42" i="79" s="1"/>
  <c r="AE42" i="79"/>
  <c r="AF34" i="79"/>
  <c r="AH34" i="79" s="1"/>
  <c r="AE34" i="79"/>
  <c r="AF26" i="79"/>
  <c r="AH26" i="79" s="1"/>
  <c r="AE26" i="79"/>
  <c r="AF18" i="79"/>
  <c r="AH18" i="79" s="1"/>
  <c r="AE18" i="79"/>
  <c r="AF39" i="79"/>
  <c r="AH39" i="79" s="1"/>
  <c r="AE39" i="79"/>
  <c r="AF31" i="79"/>
  <c r="AH31" i="79" s="1"/>
  <c r="AE31" i="79"/>
  <c r="AF23" i="79"/>
  <c r="AH23" i="79" s="1"/>
  <c r="AE23" i="79"/>
  <c r="AF16" i="79"/>
  <c r="AE16" i="79"/>
  <c r="AC116" i="79"/>
  <c r="AE115" i="79"/>
  <c r="AF115" i="79"/>
  <c r="AH115" i="79" s="1"/>
  <c r="AF87" i="79"/>
  <c r="AH87" i="79" s="1"/>
  <c r="AE87" i="79"/>
  <c r="AF105" i="79"/>
  <c r="AH105" i="79" s="1"/>
  <c r="AE105" i="79"/>
  <c r="AF89" i="79"/>
  <c r="AH89" i="79" s="1"/>
  <c r="AE89" i="79"/>
  <c r="AE108" i="79"/>
  <c r="AF108" i="79"/>
  <c r="AH108" i="79" s="1"/>
  <c r="AE100" i="79"/>
  <c r="AF100" i="79"/>
  <c r="AH100" i="79" s="1"/>
  <c r="AE92" i="79"/>
  <c r="AF92" i="79"/>
  <c r="AH92" i="79" s="1"/>
  <c r="AE84" i="79"/>
  <c r="AF84" i="79"/>
  <c r="AH84" i="79" s="1"/>
  <c r="AF78" i="79"/>
  <c r="AH78" i="79" s="1"/>
  <c r="AE78" i="79"/>
  <c r="AE74" i="79"/>
  <c r="AF74" i="79"/>
  <c r="AH74" i="79" s="1"/>
  <c r="AF79" i="79"/>
  <c r="AH79" i="79" s="1"/>
  <c r="AE79" i="79"/>
  <c r="AE72" i="79"/>
  <c r="AF72" i="79"/>
  <c r="AH72" i="79" s="1"/>
  <c r="AF67" i="79"/>
  <c r="AH67" i="79" s="1"/>
  <c r="AE67" i="79"/>
  <c r="AF53" i="79"/>
  <c r="AH53" i="79" s="1"/>
  <c r="AE53" i="79"/>
  <c r="AF55" i="79"/>
  <c r="AH55" i="79" s="1"/>
  <c r="AE55" i="79"/>
  <c r="AF57" i="79"/>
  <c r="AH57" i="79" s="1"/>
  <c r="AE57" i="79"/>
  <c r="AF50" i="79"/>
  <c r="AH50" i="79" s="1"/>
  <c r="AE50" i="79"/>
  <c r="AD40" i="133"/>
  <c r="AD45" i="133"/>
  <c r="AD114" i="133"/>
  <c r="AD102" i="133"/>
  <c r="AD80" i="133"/>
  <c r="AD60" i="133"/>
  <c r="AD23" i="133"/>
  <c r="AD22" i="133"/>
  <c r="AD109" i="133"/>
  <c r="AD103" i="133"/>
  <c r="AD92" i="133"/>
  <c r="AD79" i="133"/>
  <c r="AD58" i="133"/>
  <c r="AD36" i="133"/>
  <c r="AD41" i="133"/>
  <c r="AD98" i="133"/>
  <c r="AD57" i="133"/>
  <c r="AD59" i="133"/>
  <c r="AD47" i="133"/>
  <c r="AD43" i="133"/>
  <c r="AD18" i="133"/>
  <c r="AD93" i="133"/>
  <c r="AD85" i="133"/>
  <c r="AD96" i="133"/>
  <c r="AD83" i="133"/>
  <c r="AD53" i="133"/>
  <c r="AC40" i="133"/>
  <c r="AC24" i="133"/>
  <c r="AC111" i="133"/>
  <c r="AC106" i="133"/>
  <c r="AC90" i="133"/>
  <c r="AC70" i="133"/>
  <c r="AC68" i="133"/>
  <c r="AC96" i="133"/>
  <c r="AC66" i="133"/>
  <c r="AC64" i="133"/>
  <c r="AC60" i="133"/>
  <c r="AC47" i="133"/>
  <c r="AC44" i="133"/>
  <c r="AC28" i="133"/>
  <c r="AC113" i="133"/>
  <c r="AC94" i="133"/>
  <c r="AC58" i="133"/>
  <c r="AC105" i="133"/>
  <c r="AC78" i="133"/>
  <c r="AC79" i="133"/>
  <c r="AC55" i="133"/>
  <c r="AC50" i="133"/>
  <c r="AC34" i="133"/>
  <c r="AC108" i="133"/>
  <c r="AC74" i="133"/>
  <c r="AD17" i="133"/>
  <c r="AD32" i="133"/>
  <c r="AD37" i="133"/>
  <c r="AD115" i="133"/>
  <c r="AD94" i="133"/>
  <c r="AD67" i="133"/>
  <c r="AD49" i="133"/>
  <c r="AD87" i="133"/>
  <c r="AD84" i="133"/>
  <c r="AD70" i="133"/>
  <c r="AD51" i="133"/>
  <c r="AD28" i="133"/>
  <c r="AD33" i="133"/>
  <c r="AD111" i="133"/>
  <c r="AD90" i="133"/>
  <c r="AD77" i="133"/>
  <c r="AD61" i="133"/>
  <c r="AD35" i="133"/>
  <c r="AD42" i="133"/>
  <c r="AD110" i="133"/>
  <c r="AD88" i="133"/>
  <c r="AD74" i="133"/>
  <c r="AD54" i="133"/>
  <c r="AC41" i="133"/>
  <c r="AC25" i="133"/>
  <c r="AC99" i="133"/>
  <c r="AC114" i="133"/>
  <c r="AC85" i="133"/>
  <c r="AC80" i="133"/>
  <c r="AC77" i="133"/>
  <c r="AC73" i="133"/>
  <c r="AC61" i="133"/>
  <c r="AC54" i="133"/>
  <c r="AC30" i="133"/>
  <c r="AC35" i="133"/>
  <c r="AC97" i="133"/>
  <c r="AC76" i="133"/>
  <c r="AC65" i="133"/>
  <c r="AC59" i="133"/>
  <c r="AC62" i="133"/>
  <c r="AC45" i="133"/>
  <c r="AC29" i="133"/>
  <c r="AC91" i="133"/>
  <c r="AC93" i="133"/>
  <c r="AC69" i="133"/>
  <c r="AC48" i="133"/>
  <c r="AC18" i="133"/>
  <c r="AC31" i="133"/>
  <c r="AC115" i="133"/>
  <c r="AC92" i="133"/>
  <c r="AD24" i="133"/>
  <c r="AD29" i="133"/>
  <c r="AD97" i="133"/>
  <c r="AD107" i="133"/>
  <c r="AD86" i="133"/>
  <c r="AD81" i="133"/>
  <c r="AD50" i="133"/>
  <c r="AD39" i="133"/>
  <c r="AD16" i="133"/>
  <c r="AD38" i="133"/>
  <c r="AD105" i="133"/>
  <c r="AD108" i="133"/>
  <c r="AD69" i="133"/>
  <c r="AD64" i="133"/>
  <c r="AD48" i="133"/>
  <c r="AD20" i="133"/>
  <c r="AD25" i="133"/>
  <c r="AD99" i="133"/>
  <c r="AD65" i="133"/>
  <c r="AD76" i="133"/>
  <c r="AD62" i="133"/>
  <c r="AD27" i="133"/>
  <c r="AD34" i="133"/>
  <c r="AD101" i="133"/>
  <c r="AD89" i="133"/>
  <c r="AD95" i="133"/>
  <c r="AD82" i="133"/>
  <c r="AD66" i="133"/>
  <c r="AD52" i="133"/>
  <c r="AC98" i="133"/>
  <c r="AC104" i="133"/>
  <c r="AC88" i="133"/>
  <c r="AC36" i="133"/>
  <c r="AC20" i="133"/>
  <c r="AC102" i="133"/>
  <c r="AC86" i="133"/>
  <c r="AC19" i="133"/>
  <c r="AC53" i="133"/>
  <c r="AC57" i="133"/>
  <c r="AC100" i="133"/>
  <c r="AC72" i="133"/>
  <c r="AD21" i="133"/>
  <c r="AD112" i="133"/>
  <c r="AD91" i="133"/>
  <c r="AD73" i="133"/>
  <c r="AD72" i="133"/>
  <c r="AD31" i="133"/>
  <c r="AD19" i="133"/>
  <c r="AD30" i="133"/>
  <c r="AD113" i="133"/>
  <c r="AD100" i="133"/>
  <c r="AD78" i="133"/>
  <c r="AD55" i="133"/>
  <c r="AD44" i="133"/>
  <c r="AD106" i="133"/>
  <c r="AD75" i="133"/>
  <c r="AD68" i="133"/>
  <c r="AD56" i="133"/>
  <c r="AD26" i="133"/>
  <c r="AD104" i="133"/>
  <c r="AD71" i="133"/>
  <c r="AD63" i="133"/>
  <c r="AD46" i="133"/>
  <c r="AC33" i="133"/>
  <c r="AC63" i="133"/>
  <c r="AC38" i="133"/>
  <c r="AC22" i="133"/>
  <c r="AC43" i="133"/>
  <c r="AC112" i="133"/>
  <c r="AC71" i="133"/>
  <c r="AC21" i="133"/>
  <c r="AC103" i="133"/>
  <c r="AC107" i="133"/>
  <c r="AC109" i="133"/>
  <c r="AC110" i="133"/>
  <c r="AC83" i="133"/>
  <c r="AC81" i="133"/>
  <c r="AC46" i="133"/>
  <c r="AC42" i="133"/>
  <c r="AC26" i="133"/>
  <c r="AC39" i="133"/>
  <c r="AC23" i="133"/>
  <c r="AF23" i="133" l="1"/>
  <c r="AH23" i="133" s="1"/>
  <c r="AE23" i="133"/>
  <c r="AF39" i="133"/>
  <c r="AH39" i="133" s="1"/>
  <c r="AE39" i="133"/>
  <c r="AF26" i="133"/>
  <c r="AH26" i="133" s="1"/>
  <c r="AE26" i="133"/>
  <c r="AF42" i="133"/>
  <c r="AH42" i="133" s="1"/>
  <c r="AE42" i="133"/>
  <c r="AF46" i="133"/>
  <c r="AH46" i="133" s="1"/>
  <c r="AE46" i="133"/>
  <c r="AE81" i="133"/>
  <c r="AF81" i="133"/>
  <c r="AH81" i="133" s="1"/>
  <c r="AE83" i="133"/>
  <c r="AF83" i="133"/>
  <c r="AH83" i="133" s="1"/>
  <c r="AE110" i="133"/>
  <c r="AF110" i="133"/>
  <c r="AH110" i="133" s="1"/>
  <c r="AF109" i="133"/>
  <c r="AH109" i="133" s="1"/>
  <c r="AE109" i="133"/>
  <c r="AF107" i="133"/>
  <c r="AH107" i="133" s="1"/>
  <c r="AE107" i="133"/>
  <c r="AF103" i="133"/>
  <c r="AH103" i="133" s="1"/>
  <c r="AE103" i="133"/>
  <c r="AF21" i="133"/>
  <c r="AH21" i="133" s="1"/>
  <c r="AE21" i="133"/>
  <c r="AE71" i="133"/>
  <c r="AF71" i="133"/>
  <c r="AH71" i="133" s="1"/>
  <c r="AE112" i="133"/>
  <c r="AF112" i="133"/>
  <c r="AH112" i="133" s="1"/>
  <c r="AF43" i="133"/>
  <c r="AH43" i="133" s="1"/>
  <c r="AE43" i="133"/>
  <c r="AF22" i="133"/>
  <c r="AH22" i="133" s="1"/>
  <c r="AE22" i="133"/>
  <c r="AF38" i="133"/>
  <c r="AH38" i="133" s="1"/>
  <c r="AE38" i="133"/>
  <c r="AE63" i="133"/>
  <c r="AF63" i="133"/>
  <c r="AH63" i="133" s="1"/>
  <c r="AF33" i="133"/>
  <c r="AH33" i="133" s="1"/>
  <c r="AE33" i="133"/>
  <c r="AJ46" i="133"/>
  <c r="AJ63" i="133"/>
  <c r="AJ71" i="133"/>
  <c r="AJ104" i="133"/>
  <c r="AJ26" i="133"/>
  <c r="AJ68" i="133"/>
  <c r="AJ106" i="133"/>
  <c r="AJ44" i="133"/>
  <c r="AJ55" i="133"/>
  <c r="AJ78" i="133"/>
  <c r="AJ100" i="133"/>
  <c r="AJ113" i="133"/>
  <c r="AJ30" i="133"/>
  <c r="AJ19" i="133"/>
  <c r="AJ31" i="133"/>
  <c r="AJ72" i="133"/>
  <c r="AJ73" i="133"/>
  <c r="AJ91" i="133"/>
  <c r="AJ112" i="133"/>
  <c r="AJ21" i="133"/>
  <c r="AF72" i="133"/>
  <c r="AH72" i="133" s="1"/>
  <c r="AE72" i="133"/>
  <c r="AE100" i="133"/>
  <c r="AF100" i="133"/>
  <c r="AH100" i="133" s="1"/>
  <c r="AE57" i="133"/>
  <c r="AF57" i="133"/>
  <c r="AH57" i="133" s="1"/>
  <c r="AF53" i="133"/>
  <c r="AH53" i="133" s="1"/>
  <c r="AE53" i="133"/>
  <c r="AE19" i="133"/>
  <c r="AF19" i="133"/>
  <c r="AH19" i="133" s="1"/>
  <c r="AE86" i="133"/>
  <c r="AF86" i="133"/>
  <c r="AH86" i="133" s="1"/>
  <c r="AE102" i="133"/>
  <c r="AF102" i="133"/>
  <c r="AH102" i="133" s="1"/>
  <c r="AF20" i="133"/>
  <c r="AH20" i="133" s="1"/>
  <c r="AE20" i="133"/>
  <c r="AF36" i="133"/>
  <c r="AH36" i="133" s="1"/>
  <c r="AE36" i="133"/>
  <c r="AE88" i="133"/>
  <c r="AF88" i="133"/>
  <c r="AH88" i="133" s="1"/>
  <c r="AE104" i="133"/>
  <c r="AF104" i="133"/>
  <c r="AH104" i="133" s="1"/>
  <c r="AE98" i="133"/>
  <c r="AF98" i="133"/>
  <c r="AH98" i="133" s="1"/>
  <c r="AJ66" i="133"/>
  <c r="AJ34" i="133"/>
  <c r="AJ62" i="133"/>
  <c r="AJ76" i="133"/>
  <c r="AJ65" i="133"/>
  <c r="AJ99" i="133"/>
  <c r="AJ25" i="133"/>
  <c r="AJ20" i="133"/>
  <c r="AJ48" i="133"/>
  <c r="AJ64" i="133"/>
  <c r="AJ69" i="133"/>
  <c r="AJ108" i="133"/>
  <c r="AJ105" i="133"/>
  <c r="AJ38" i="133"/>
  <c r="AD116" i="133"/>
  <c r="AJ39" i="133"/>
  <c r="AJ50" i="133"/>
  <c r="AJ81" i="133"/>
  <c r="AJ86" i="133"/>
  <c r="AJ107" i="133"/>
  <c r="AJ97" i="133"/>
  <c r="AJ29" i="133"/>
  <c r="AJ24" i="133"/>
  <c r="AE92" i="133"/>
  <c r="AF92" i="133"/>
  <c r="AH92" i="133" s="1"/>
  <c r="AF115" i="133"/>
  <c r="AH115" i="133" s="1"/>
  <c r="AE115" i="133"/>
  <c r="AF31" i="133"/>
  <c r="AH31" i="133" s="1"/>
  <c r="AE31" i="133"/>
  <c r="AF18" i="133"/>
  <c r="AH18" i="133" s="1"/>
  <c r="AE18" i="133"/>
  <c r="AF48" i="133"/>
  <c r="AH48" i="133" s="1"/>
  <c r="AE48" i="133"/>
  <c r="AE69" i="133"/>
  <c r="AF69" i="133"/>
  <c r="AH69" i="133" s="1"/>
  <c r="AF93" i="133"/>
  <c r="AH93" i="133" s="1"/>
  <c r="AE93" i="133"/>
  <c r="AF91" i="133"/>
  <c r="AH91" i="133" s="1"/>
  <c r="AE91" i="133"/>
  <c r="AF29" i="133"/>
  <c r="AH29" i="133" s="1"/>
  <c r="AE29" i="133"/>
  <c r="AF45" i="133"/>
  <c r="AH45" i="133" s="1"/>
  <c r="AE45" i="133"/>
  <c r="AE62" i="133"/>
  <c r="AF62" i="133"/>
  <c r="AH62" i="133" s="1"/>
  <c r="AE59" i="133"/>
  <c r="AF59" i="133"/>
  <c r="AH59" i="133" s="1"/>
  <c r="AE65" i="133"/>
  <c r="AF65" i="133"/>
  <c r="AH65" i="133" s="1"/>
  <c r="AE76" i="133"/>
  <c r="AF76" i="133"/>
  <c r="AH76" i="133" s="1"/>
  <c r="AF97" i="133"/>
  <c r="AH97" i="133" s="1"/>
  <c r="AE97" i="133"/>
  <c r="AF35" i="133"/>
  <c r="AH35" i="133" s="1"/>
  <c r="AE35" i="133"/>
  <c r="AF30" i="133"/>
  <c r="AH30" i="133" s="1"/>
  <c r="AE30" i="133"/>
  <c r="AE54" i="133"/>
  <c r="AF54" i="133"/>
  <c r="AH54" i="133" s="1"/>
  <c r="AF61" i="133"/>
  <c r="AH61" i="133" s="1"/>
  <c r="AE61" i="133"/>
  <c r="AE73" i="133"/>
  <c r="AF73" i="133"/>
  <c r="AH73" i="133" s="1"/>
  <c r="AF77" i="133"/>
  <c r="AH77" i="133" s="1"/>
  <c r="AE77" i="133"/>
  <c r="AF80" i="133"/>
  <c r="AH80" i="133" s="1"/>
  <c r="AE80" i="133"/>
  <c r="AF85" i="133"/>
  <c r="AH85" i="133" s="1"/>
  <c r="AE85" i="133"/>
  <c r="AE114" i="133"/>
  <c r="AF114" i="133"/>
  <c r="AH114" i="133" s="1"/>
  <c r="AF99" i="133"/>
  <c r="AH99" i="133" s="1"/>
  <c r="AE99" i="133"/>
  <c r="AF25" i="133"/>
  <c r="AH25" i="133" s="1"/>
  <c r="AE25" i="133"/>
  <c r="AF41" i="133"/>
  <c r="AH41" i="133" s="1"/>
  <c r="AE41" i="133"/>
  <c r="AJ54" i="133"/>
  <c r="AJ74" i="133"/>
  <c r="AJ88" i="133"/>
  <c r="AJ110" i="133"/>
  <c r="AJ42" i="133"/>
  <c r="AJ35" i="133"/>
  <c r="AJ61" i="133"/>
  <c r="AJ77" i="133"/>
  <c r="AJ90" i="133"/>
  <c r="AJ111" i="133"/>
  <c r="AJ33" i="133"/>
  <c r="AJ28" i="133"/>
  <c r="AJ70" i="133"/>
  <c r="AJ94" i="133"/>
  <c r="AJ115" i="133"/>
  <c r="AE74" i="133"/>
  <c r="AF74" i="133"/>
  <c r="AH74" i="133" s="1"/>
  <c r="AE108" i="133"/>
  <c r="AF108" i="133"/>
  <c r="AH108" i="133" s="1"/>
  <c r="AF34" i="133"/>
  <c r="AH34" i="133" s="1"/>
  <c r="AE34" i="133"/>
  <c r="AE50" i="133"/>
  <c r="AF50" i="133"/>
  <c r="AH50" i="133" s="1"/>
  <c r="AF55" i="133"/>
  <c r="AH55" i="133" s="1"/>
  <c r="AE55" i="133"/>
  <c r="AE79" i="133"/>
  <c r="AF79" i="133"/>
  <c r="AH79" i="133" s="1"/>
  <c r="AF78" i="133"/>
  <c r="AH78" i="133" s="1"/>
  <c r="AE78" i="133"/>
  <c r="AF105" i="133"/>
  <c r="AH105" i="133" s="1"/>
  <c r="AE105" i="133"/>
  <c r="AE58" i="133"/>
  <c r="AF58" i="133"/>
  <c r="AH58" i="133" s="1"/>
  <c r="AE94" i="133"/>
  <c r="AF94" i="133"/>
  <c r="AH94" i="133" s="1"/>
  <c r="AF113" i="133"/>
  <c r="AH113" i="133" s="1"/>
  <c r="AE113" i="133"/>
  <c r="AF28" i="133"/>
  <c r="AH28" i="133" s="1"/>
  <c r="AE28" i="133"/>
  <c r="AF44" i="133"/>
  <c r="AH44" i="133" s="1"/>
  <c r="AE44" i="133"/>
  <c r="AF47" i="133"/>
  <c r="AH47" i="133" s="1"/>
  <c r="AE47" i="133"/>
  <c r="AE60" i="133"/>
  <c r="AF60" i="133"/>
  <c r="AH60" i="133" s="1"/>
  <c r="AE64" i="133"/>
  <c r="AF64" i="133"/>
  <c r="AH64" i="133" s="1"/>
  <c r="AF66" i="133"/>
  <c r="AH66" i="133" s="1"/>
  <c r="AE66" i="133"/>
  <c r="AE96" i="133"/>
  <c r="AF96" i="133"/>
  <c r="AH96" i="133" s="1"/>
  <c r="AF68" i="133"/>
  <c r="AH68" i="133" s="1"/>
  <c r="AE68" i="133"/>
  <c r="AF70" i="133"/>
  <c r="AH70" i="133" s="1"/>
  <c r="AE70" i="133"/>
  <c r="AE90" i="133"/>
  <c r="AF90" i="133"/>
  <c r="AH90" i="133" s="1"/>
  <c r="AE106" i="133"/>
  <c r="AF106" i="133"/>
  <c r="AH106" i="133" s="1"/>
  <c r="AF111" i="133"/>
  <c r="AH111" i="133" s="1"/>
  <c r="AE111" i="133"/>
  <c r="AF24" i="133"/>
  <c r="AH24" i="133" s="1"/>
  <c r="AE24" i="133"/>
  <c r="AF40" i="133"/>
  <c r="AH40" i="133" s="1"/>
  <c r="AE40" i="133"/>
  <c r="AJ53" i="133"/>
  <c r="AJ83" i="133"/>
  <c r="AJ96" i="133"/>
  <c r="AJ85" i="133"/>
  <c r="AJ93" i="133"/>
  <c r="AJ18" i="133"/>
  <c r="AJ43" i="133"/>
  <c r="AJ47" i="133"/>
  <c r="AJ59" i="133"/>
  <c r="AJ57" i="133"/>
  <c r="AJ98" i="133"/>
  <c r="AJ41" i="133"/>
  <c r="AJ36" i="133"/>
  <c r="AJ58" i="133"/>
  <c r="AJ79" i="133"/>
  <c r="AJ92" i="133"/>
  <c r="AJ103" i="133"/>
  <c r="AJ109" i="133"/>
  <c r="AJ22" i="133"/>
  <c r="AJ23" i="133"/>
  <c r="AJ60" i="133"/>
  <c r="AJ80" i="133"/>
  <c r="AJ102" i="133"/>
  <c r="AJ114" i="133"/>
  <c r="AJ45" i="133"/>
  <c r="AJ40" i="133"/>
  <c r="AG57" i="79"/>
  <c r="AG58" i="79"/>
  <c r="AG94" i="79"/>
  <c r="AG113" i="79"/>
  <c r="AG28" i="79"/>
  <c r="AG44" i="79"/>
  <c r="AG47" i="79"/>
  <c r="AG60" i="79"/>
  <c r="AG64" i="79"/>
  <c r="AG66" i="79"/>
  <c r="AG96" i="79"/>
  <c r="AG68" i="79"/>
  <c r="AG70" i="79"/>
  <c r="AG90" i="79"/>
  <c r="AG106" i="79"/>
  <c r="AG111" i="79"/>
  <c r="AG24" i="79"/>
  <c r="AG40" i="79"/>
  <c r="AG87" i="79"/>
  <c r="AG72" i="79"/>
  <c r="AG74" i="79"/>
  <c r="AG84" i="79"/>
  <c r="AG100" i="79"/>
  <c r="AG31" i="79"/>
  <c r="AG18" i="79"/>
  <c r="AG34" i="79"/>
  <c r="AG48" i="79"/>
  <c r="AG51" i="79"/>
  <c r="AG69" i="79"/>
  <c r="AG75" i="79"/>
  <c r="AG93" i="79"/>
  <c r="AG91" i="79"/>
  <c r="AG29" i="79"/>
  <c r="AG45" i="79"/>
  <c r="AG62" i="79"/>
  <c r="AG59" i="79"/>
  <c r="AG65" i="79"/>
  <c r="AG76" i="79"/>
  <c r="AG97" i="79"/>
  <c r="AG35" i="79"/>
  <c r="AG30" i="79"/>
  <c r="AG52" i="79"/>
  <c r="AG54" i="79"/>
  <c r="AG61" i="79"/>
  <c r="AG73" i="79"/>
  <c r="AG77" i="79"/>
  <c r="AG80" i="79"/>
  <c r="AG85" i="79"/>
  <c r="AG114" i="79"/>
  <c r="AG99" i="79"/>
  <c r="AG25" i="79"/>
  <c r="AG41" i="79"/>
  <c r="AG55" i="79"/>
  <c r="AG79" i="79"/>
  <c r="AG105" i="79"/>
  <c r="AF116" i="79"/>
  <c r="AF117" i="79" s="1"/>
  <c r="AG19" i="79"/>
  <c r="AG86" i="79"/>
  <c r="AG102" i="79"/>
  <c r="AG20" i="79"/>
  <c r="AG36" i="79"/>
  <c r="AG88" i="79"/>
  <c r="AG104" i="79"/>
  <c r="AG98" i="79"/>
  <c r="AG32" i="79"/>
  <c r="AG53" i="79"/>
  <c r="AG89" i="79"/>
  <c r="AG50" i="79"/>
  <c r="AG67" i="79"/>
  <c r="AG78" i="79"/>
  <c r="AG92" i="79"/>
  <c r="AG108" i="79"/>
  <c r="AG115" i="79"/>
  <c r="AG23" i="79"/>
  <c r="AG39" i="79"/>
  <c r="AG26" i="79"/>
  <c r="AG42" i="79"/>
  <c r="AG46" i="79"/>
  <c r="AG81" i="79"/>
  <c r="AG83" i="79"/>
  <c r="AG110" i="79"/>
  <c r="AG109" i="79"/>
  <c r="AG107" i="79"/>
  <c r="AG103" i="79"/>
  <c r="AG17" i="79"/>
  <c r="AG21" i="79"/>
  <c r="AG37" i="79"/>
  <c r="AG71" i="79"/>
  <c r="AG82" i="79"/>
  <c r="AG112" i="79"/>
  <c r="AG95" i="79"/>
  <c r="AG27" i="79"/>
  <c r="AG43" i="79"/>
  <c r="AG22" i="79"/>
  <c r="AG38" i="79"/>
  <c r="AG56" i="79"/>
  <c r="AG49" i="79"/>
  <c r="AG63" i="79"/>
  <c r="AG101" i="79"/>
  <c r="AG33" i="79"/>
  <c r="AC17" i="133"/>
  <c r="AC49" i="133"/>
  <c r="AC67" i="133"/>
  <c r="AC32" i="133"/>
  <c r="AC87" i="133"/>
  <c r="AC37" i="133"/>
  <c r="AC27" i="133"/>
  <c r="AC101" i="133"/>
  <c r="AC82" i="133"/>
  <c r="AC84" i="133"/>
  <c r="AC51" i="133"/>
  <c r="AC95" i="133"/>
  <c r="AC56" i="133"/>
  <c r="AC89" i="133"/>
  <c r="AC75" i="133"/>
  <c r="AC52" i="133"/>
  <c r="AF52" i="133" l="1"/>
  <c r="AH52" i="133" s="1"/>
  <c r="AJ52" i="133"/>
  <c r="AE52" i="133"/>
  <c r="AG52" i="133" s="1"/>
  <c r="AJ75" i="133"/>
  <c r="AE75" i="133"/>
  <c r="AG75" i="133" s="1"/>
  <c r="AF75" i="133"/>
  <c r="AH75" i="133" s="1"/>
  <c r="AE89" i="133"/>
  <c r="AG89" i="133" s="1"/>
  <c r="AJ89" i="133"/>
  <c r="AF89" i="133"/>
  <c r="AH89" i="133" s="1"/>
  <c r="AJ56" i="133"/>
  <c r="AE56" i="133"/>
  <c r="AG56" i="133" s="1"/>
  <c r="AF56" i="133"/>
  <c r="AH56" i="133" s="1"/>
  <c r="AF95" i="133"/>
  <c r="AH95" i="133" s="1"/>
  <c r="AE95" i="133"/>
  <c r="AG95" i="133" s="1"/>
  <c r="AJ95" i="133"/>
  <c r="AE51" i="133"/>
  <c r="AG51" i="133" s="1"/>
  <c r="AF51" i="133"/>
  <c r="AH51" i="133" s="1"/>
  <c r="AJ51" i="133"/>
  <c r="AE84" i="133"/>
  <c r="AG84" i="133" s="1"/>
  <c r="AF84" i="133"/>
  <c r="AH84" i="133" s="1"/>
  <c r="AJ84" i="133"/>
  <c r="AF82" i="133"/>
  <c r="AH82" i="133" s="1"/>
  <c r="AE82" i="133"/>
  <c r="AG82" i="133" s="1"/>
  <c r="AJ82" i="133"/>
  <c r="AF101" i="133"/>
  <c r="AH101" i="133" s="1"/>
  <c r="AE101" i="133"/>
  <c r="AG101" i="133" s="1"/>
  <c r="AJ101" i="133"/>
  <c r="AF27" i="133"/>
  <c r="AH27" i="133" s="1"/>
  <c r="AE27" i="133"/>
  <c r="AG27" i="133" s="1"/>
  <c r="AJ27" i="133"/>
  <c r="AF37" i="133"/>
  <c r="AH37" i="133" s="1"/>
  <c r="AE37" i="133"/>
  <c r="AG37" i="133" s="1"/>
  <c r="AJ37" i="133"/>
  <c r="AE87" i="133"/>
  <c r="AG87" i="133" s="1"/>
  <c r="AF87" i="133"/>
  <c r="AH87" i="133" s="1"/>
  <c r="AJ87" i="133"/>
  <c r="AF32" i="133"/>
  <c r="AH32" i="133" s="1"/>
  <c r="AE32" i="133"/>
  <c r="AG32" i="133" s="1"/>
  <c r="AJ32" i="133"/>
  <c r="AE67" i="133"/>
  <c r="AG67" i="133" s="1"/>
  <c r="AJ67" i="133"/>
  <c r="AF67" i="133"/>
  <c r="AH67" i="133" s="1"/>
  <c r="AF49" i="133"/>
  <c r="AH49" i="133" s="1"/>
  <c r="AE49" i="133"/>
  <c r="AG49" i="133" s="1"/>
  <c r="AJ49" i="133"/>
  <c r="AF17" i="133"/>
  <c r="AH17" i="133" s="1"/>
  <c r="AE17" i="133"/>
  <c r="AG17" i="133" s="1"/>
  <c r="AJ17" i="133"/>
  <c r="AG16" i="79"/>
  <c r="AI16" i="79" s="1"/>
  <c r="AH16" i="79"/>
  <c r="AI33" i="79"/>
  <c r="AI63" i="79"/>
  <c r="AI56" i="79"/>
  <c r="AI38" i="79"/>
  <c r="AI27" i="79"/>
  <c r="AI95" i="79"/>
  <c r="AI82" i="79"/>
  <c r="AI21" i="79"/>
  <c r="AI17" i="79"/>
  <c r="AI110" i="79"/>
  <c r="AI81" i="79"/>
  <c r="AI23" i="79"/>
  <c r="AI115" i="79"/>
  <c r="AI92" i="79"/>
  <c r="AI78" i="79"/>
  <c r="AI50" i="79"/>
  <c r="AI53" i="79"/>
  <c r="AI30" i="79"/>
  <c r="AI48" i="79"/>
  <c r="AI34" i="79"/>
  <c r="AI87" i="79"/>
  <c r="AG24" i="133"/>
  <c r="AG111" i="133"/>
  <c r="AG68" i="133"/>
  <c r="AG47" i="133"/>
  <c r="AG28" i="133"/>
  <c r="AG79" i="133"/>
  <c r="AG74" i="133"/>
  <c r="AG41" i="133"/>
  <c r="AG99" i="133"/>
  <c r="AG85" i="133"/>
  <c r="AG77" i="133"/>
  <c r="AG61" i="133"/>
  <c r="AG97" i="133"/>
  <c r="AG45" i="133"/>
  <c r="AG31" i="133"/>
  <c r="AG115" i="133"/>
  <c r="AG36" i="133"/>
  <c r="AG53" i="133"/>
  <c r="AG72" i="133"/>
  <c r="AG33" i="133"/>
  <c r="AG38" i="133"/>
  <c r="AG21" i="133"/>
  <c r="AG103" i="133"/>
  <c r="AG26" i="133"/>
  <c r="AG39" i="133"/>
  <c r="AI26" i="79"/>
  <c r="AI32" i="79"/>
  <c r="AI98" i="79"/>
  <c r="AI88" i="79"/>
  <c r="AI36" i="79"/>
  <c r="AI102" i="79"/>
  <c r="AI19" i="79"/>
  <c r="AI79" i="79"/>
  <c r="AI25" i="79"/>
  <c r="AI114" i="79"/>
  <c r="AI80" i="79"/>
  <c r="AI73" i="79"/>
  <c r="AI54" i="79"/>
  <c r="AI35" i="79"/>
  <c r="AI76" i="79"/>
  <c r="AI59" i="79"/>
  <c r="AI29" i="79"/>
  <c r="AI91" i="79"/>
  <c r="AI93" i="79"/>
  <c r="AI69" i="79"/>
  <c r="AI31" i="79"/>
  <c r="AI100" i="79"/>
  <c r="AI74" i="79"/>
  <c r="AI24" i="79"/>
  <c r="AI111" i="79"/>
  <c r="AI90" i="79"/>
  <c r="AI68" i="79"/>
  <c r="AI96" i="79"/>
  <c r="AI64" i="79"/>
  <c r="AI47" i="79"/>
  <c r="AI28" i="79"/>
  <c r="AI94" i="79"/>
  <c r="AG90" i="133"/>
  <c r="AG96" i="133"/>
  <c r="AG64" i="133"/>
  <c r="AG94" i="133"/>
  <c r="AG78" i="133"/>
  <c r="AG65" i="133"/>
  <c r="AG62" i="133"/>
  <c r="AG98" i="133"/>
  <c r="AG88" i="133"/>
  <c r="AG102" i="133"/>
  <c r="AG19" i="133"/>
  <c r="AG63" i="133"/>
  <c r="AG110" i="133"/>
  <c r="AG81" i="133"/>
  <c r="AI101" i="79"/>
  <c r="AI49" i="79"/>
  <c r="AI22" i="79"/>
  <c r="AI43" i="79"/>
  <c r="AI112" i="79"/>
  <c r="AI71" i="79"/>
  <c r="AI37" i="79"/>
  <c r="AI107" i="79"/>
  <c r="AI109" i="79"/>
  <c r="AI83" i="79"/>
  <c r="AI46" i="79"/>
  <c r="AI39" i="79"/>
  <c r="AI108" i="79"/>
  <c r="AI67" i="79"/>
  <c r="AI89" i="79"/>
  <c r="AI55" i="79"/>
  <c r="AI77" i="79"/>
  <c r="AI18" i="79"/>
  <c r="AI57" i="79"/>
  <c r="AG40" i="133"/>
  <c r="AG70" i="133"/>
  <c r="AG66" i="133"/>
  <c r="AG44" i="133"/>
  <c r="AG113" i="133"/>
  <c r="AG50" i="133"/>
  <c r="AG108" i="133"/>
  <c r="AG25" i="133"/>
  <c r="AG80" i="133"/>
  <c r="AG30" i="133"/>
  <c r="AG35" i="133"/>
  <c r="AG29" i="133"/>
  <c r="AG91" i="133"/>
  <c r="AG93" i="133"/>
  <c r="AG48" i="133"/>
  <c r="AG18" i="133"/>
  <c r="AG20" i="133"/>
  <c r="AG22" i="133"/>
  <c r="AG43" i="133"/>
  <c r="AG107" i="133"/>
  <c r="AG109" i="133"/>
  <c r="AG46" i="133"/>
  <c r="AG42" i="133"/>
  <c r="AG23" i="133"/>
  <c r="AI103" i="79"/>
  <c r="AI42" i="79"/>
  <c r="AI104" i="79"/>
  <c r="AI20" i="79"/>
  <c r="AI86" i="79"/>
  <c r="AI105" i="79"/>
  <c r="AI41" i="79"/>
  <c r="AI99" i="79"/>
  <c r="AI85" i="79"/>
  <c r="AI61" i="79"/>
  <c r="AI52" i="79"/>
  <c r="AI97" i="79"/>
  <c r="AI65" i="79"/>
  <c r="AI62" i="79"/>
  <c r="AI45" i="79"/>
  <c r="AI75" i="79"/>
  <c r="AI51" i="79"/>
  <c r="AI84" i="79"/>
  <c r="AI72" i="79"/>
  <c r="AI40" i="79"/>
  <c r="AI106" i="79"/>
  <c r="AI70" i="79"/>
  <c r="AI66" i="79"/>
  <c r="AI60" i="79"/>
  <c r="AI44" i="79"/>
  <c r="AI113" i="79"/>
  <c r="AI58" i="79"/>
  <c r="AG106" i="133"/>
  <c r="AG60" i="133"/>
  <c r="AG58" i="133"/>
  <c r="AG105" i="133"/>
  <c r="AG55" i="133"/>
  <c r="AG34" i="133"/>
  <c r="AG114" i="133"/>
  <c r="AG73" i="133"/>
  <c r="AG54" i="133"/>
  <c r="AG76" i="133"/>
  <c r="AG59" i="133"/>
  <c r="AG69" i="133"/>
  <c r="AG92" i="133"/>
  <c r="AG104" i="133"/>
  <c r="AG86" i="133"/>
  <c r="AG57" i="133"/>
  <c r="AG100" i="133"/>
  <c r="AG112" i="133"/>
  <c r="AG71" i="133"/>
  <c r="AG83" i="133"/>
  <c r="AC16" i="133"/>
  <c r="AF16" i="133" l="1"/>
  <c r="AF116" i="133" s="1"/>
  <c r="AF117" i="133" s="1"/>
  <c r="AC116" i="133"/>
  <c r="AJ16" i="133"/>
  <c r="AE16" i="133"/>
  <c r="AI83" i="133"/>
  <c r="AI86" i="133"/>
  <c r="AI76" i="133"/>
  <c r="AI114" i="133"/>
  <c r="AI23" i="133"/>
  <c r="AI42" i="133"/>
  <c r="AI101" i="133"/>
  <c r="AI20" i="133"/>
  <c r="AI48" i="133"/>
  <c r="AI91" i="133"/>
  <c r="AI113" i="133"/>
  <c r="AI44" i="133"/>
  <c r="AI66" i="133"/>
  <c r="AI70" i="133"/>
  <c r="AI63" i="133"/>
  <c r="AI98" i="133"/>
  <c r="AI62" i="133"/>
  <c r="AI78" i="133"/>
  <c r="AI64" i="133"/>
  <c r="AI90" i="133"/>
  <c r="AI39" i="133"/>
  <c r="AI21" i="133"/>
  <c r="AI82" i="133"/>
  <c r="AI33" i="133"/>
  <c r="AI72" i="133"/>
  <c r="AI31" i="133"/>
  <c r="AI61" i="133"/>
  <c r="AI85" i="133"/>
  <c r="AI68" i="133"/>
  <c r="AI84" i="133"/>
  <c r="AI112" i="133"/>
  <c r="AI104" i="133"/>
  <c r="AI92" i="133"/>
  <c r="AI73" i="133"/>
  <c r="AI34" i="133"/>
  <c r="AI60" i="133"/>
  <c r="AI116" i="79"/>
  <c r="AI22" i="133"/>
  <c r="AI87" i="133"/>
  <c r="AI18" i="133"/>
  <c r="AI29" i="133"/>
  <c r="AI30" i="133"/>
  <c r="AI50" i="133"/>
  <c r="AI40" i="133"/>
  <c r="AI81" i="133"/>
  <c r="AI56" i="133"/>
  <c r="AI102" i="133"/>
  <c r="AI88" i="133"/>
  <c r="AI52" i="133"/>
  <c r="AI27" i="133"/>
  <c r="AI38" i="133"/>
  <c r="AI53" i="133"/>
  <c r="AI75" i="133"/>
  <c r="AI77" i="133"/>
  <c r="AI41" i="133"/>
  <c r="AI47" i="133"/>
  <c r="AI71" i="133"/>
  <c r="AI100" i="133"/>
  <c r="AI57" i="133"/>
  <c r="AI59" i="133"/>
  <c r="AI106" i="133"/>
  <c r="AI46" i="133"/>
  <c r="AI109" i="133"/>
  <c r="AI49" i="133"/>
  <c r="AI93" i="133"/>
  <c r="AI25" i="133"/>
  <c r="AI108" i="133"/>
  <c r="AI65" i="133"/>
  <c r="AI26" i="133"/>
  <c r="AI103" i="133"/>
  <c r="AI17" i="133"/>
  <c r="AI95" i="133"/>
  <c r="AI36" i="133"/>
  <c r="AI32" i="133"/>
  <c r="AI45" i="133"/>
  <c r="AI97" i="133"/>
  <c r="AI99" i="133"/>
  <c r="AI111" i="133"/>
  <c r="AI69" i="133"/>
  <c r="AI54" i="133"/>
  <c r="AI55" i="133"/>
  <c r="AI105" i="133"/>
  <c r="AI58" i="133"/>
  <c r="AI107" i="133"/>
  <c r="AI37" i="133"/>
  <c r="AI43" i="133"/>
  <c r="AI89" i="133"/>
  <c r="AI35" i="133"/>
  <c r="AI80" i="133"/>
  <c r="AI67" i="133"/>
  <c r="AI110" i="133"/>
  <c r="AI19" i="133"/>
  <c r="AI94" i="133"/>
  <c r="AI96" i="133"/>
  <c r="AI115" i="133"/>
  <c r="AI51" i="133"/>
  <c r="AI74" i="133"/>
  <c r="AI79" i="133"/>
  <c r="AI28" i="133"/>
  <c r="AI24" i="133"/>
  <c r="AG16" i="133" l="1"/>
  <c r="AI16" i="133" s="1"/>
  <c r="AI116" i="133" s="1"/>
  <c r="AH16" i="133"/>
  <c r="AI117" i="79"/>
  <c r="AD117" i="133"/>
  <c r="F16" i="79" l="1"/>
  <c r="M16" i="79"/>
  <c r="R16" i="79"/>
  <c r="N16" i="79" l="1"/>
  <c r="B82" i="133" l="1"/>
  <c r="D74" i="79"/>
  <c r="D90" i="133"/>
  <c r="B101" i="133"/>
  <c r="D89" i="133"/>
  <c r="B113" i="79"/>
  <c r="B58" i="79"/>
  <c r="D70" i="133"/>
  <c r="D68" i="79"/>
  <c r="D82" i="79"/>
  <c r="AS14" i="133"/>
  <c r="D82" i="133"/>
  <c r="E75" i="79"/>
  <c r="E84" i="133"/>
  <c r="D108" i="133"/>
  <c r="E73" i="79"/>
  <c r="E55" i="79"/>
  <c r="E70" i="79"/>
  <c r="D53" i="133"/>
  <c r="B97" i="79"/>
  <c r="D85" i="133"/>
  <c r="AS16" i="79"/>
  <c r="E47" i="133"/>
  <c r="E105" i="79"/>
  <c r="E56" i="79"/>
  <c r="E90" i="133"/>
  <c r="D51" i="133"/>
  <c r="E56" i="133"/>
  <c r="D96" i="133"/>
  <c r="D60" i="79"/>
  <c r="E87" i="79"/>
  <c r="E93" i="133"/>
  <c r="E65" i="79"/>
  <c r="D50" i="133"/>
  <c r="E70" i="133"/>
  <c r="D48" i="133"/>
  <c r="B72" i="79"/>
  <c r="D54" i="133"/>
  <c r="E110" i="79"/>
  <c r="B70" i="79"/>
  <c r="D49" i="79"/>
  <c r="B113" i="133"/>
  <c r="D105" i="133"/>
  <c r="E111" i="133"/>
  <c r="B94" i="133"/>
  <c r="D85" i="79"/>
  <c r="E81" i="133"/>
  <c r="E92" i="133"/>
  <c r="E113" i="79"/>
  <c r="B62" i="133"/>
  <c r="E59" i="133"/>
  <c r="E103" i="79"/>
  <c r="B105" i="79"/>
  <c r="B48" i="133"/>
  <c r="D57" i="79"/>
  <c r="B91" i="79"/>
  <c r="D56" i="133"/>
  <c r="B108" i="133"/>
  <c r="B50" i="79"/>
  <c r="D88" i="133"/>
  <c r="D87" i="79"/>
  <c r="E75" i="133"/>
  <c r="B54" i="79"/>
  <c r="D47" i="79"/>
  <c r="E88" i="133"/>
  <c r="D51" i="79"/>
  <c r="E108" i="133"/>
  <c r="B84" i="133"/>
  <c r="E57" i="79"/>
  <c r="E97" i="133"/>
  <c r="D109" i="79"/>
  <c r="D65" i="133"/>
  <c r="D93" i="133"/>
  <c r="D76" i="79"/>
  <c r="D113" i="79"/>
  <c r="B49" i="133"/>
  <c r="B72" i="133"/>
  <c r="B85" i="79"/>
  <c r="E52" i="79"/>
  <c r="B81" i="133"/>
  <c r="B52" i="133"/>
  <c r="E71" i="79"/>
  <c r="B68" i="79"/>
  <c r="D43" i="133"/>
  <c r="B86" i="133"/>
  <c r="B61" i="79"/>
  <c r="D62" i="79"/>
  <c r="B47" i="133"/>
  <c r="B36" i="133"/>
  <c r="D28" i="79"/>
  <c r="E87" i="133"/>
  <c r="E26" i="133"/>
  <c r="E33" i="79"/>
  <c r="E98" i="79"/>
  <c r="D48" i="79"/>
  <c r="AS6" i="79"/>
  <c r="E25" i="133"/>
  <c r="D19" i="79"/>
  <c r="E29" i="79"/>
  <c r="D16" i="133"/>
  <c r="E16" i="133"/>
  <c r="AS13" i="79"/>
  <c r="D63" i="133"/>
  <c r="D114" i="133"/>
  <c r="D20" i="79"/>
  <c r="AS9" i="79"/>
  <c r="B4" i="79"/>
  <c r="D31" i="133"/>
  <c r="B77" i="79"/>
  <c r="D27" i="79"/>
  <c r="D42" i="133"/>
  <c r="B108" i="79"/>
  <c r="D69" i="79"/>
  <c r="E28" i="79"/>
  <c r="D33" i="79"/>
  <c r="D37" i="133"/>
  <c r="B41" i="133"/>
  <c r="D41" i="79"/>
  <c r="E20" i="79"/>
  <c r="B99" i="133"/>
  <c r="D26" i="133"/>
  <c r="B18" i="79"/>
  <c r="E26" i="79"/>
  <c r="E37" i="133"/>
  <c r="E83" i="79"/>
  <c r="D42" i="79"/>
  <c r="AS5" i="133"/>
  <c r="B99" i="79"/>
  <c r="D61" i="79"/>
  <c r="B92" i="133"/>
  <c r="B105" i="133"/>
  <c r="D98" i="133"/>
  <c r="E107" i="79"/>
  <c r="AS15" i="79"/>
  <c r="D72" i="79"/>
  <c r="D86" i="133"/>
  <c r="B83" i="133"/>
  <c r="B101" i="79"/>
  <c r="E66" i="133"/>
  <c r="E59" i="79"/>
  <c r="E79" i="79"/>
  <c r="D83" i="133"/>
  <c r="D49" i="133"/>
  <c r="D102" i="133"/>
  <c r="E53" i="79"/>
  <c r="E60" i="133"/>
  <c r="E102" i="133"/>
  <c r="E105" i="133"/>
  <c r="D64" i="79"/>
  <c r="B90" i="133"/>
  <c r="E101" i="133"/>
  <c r="D97" i="133"/>
  <c r="D80" i="79"/>
  <c r="E82" i="79"/>
  <c r="E65" i="133"/>
  <c r="E106" i="133"/>
  <c r="E100" i="133"/>
  <c r="B87" i="79"/>
  <c r="E51" i="79"/>
  <c r="D65" i="79"/>
  <c r="E97" i="79"/>
  <c r="D62" i="133"/>
  <c r="E95" i="79"/>
  <c r="D67" i="79"/>
  <c r="B114" i="79"/>
  <c r="B59" i="79"/>
  <c r="E81" i="79"/>
  <c r="E54" i="79"/>
  <c r="B74" i="79"/>
  <c r="D94" i="133"/>
  <c r="B67" i="79"/>
  <c r="E64" i="133"/>
  <c r="E79" i="133"/>
  <c r="B56" i="133"/>
  <c r="B107" i="79"/>
  <c r="B70" i="133"/>
  <c r="B61" i="133"/>
  <c r="B71" i="79"/>
  <c r="AS16" i="133"/>
  <c r="E64" i="79"/>
  <c r="B106" i="133"/>
  <c r="E46" i="79"/>
  <c r="E108" i="79"/>
  <c r="B109" i="133"/>
  <c r="D115" i="79"/>
  <c r="E50" i="133"/>
  <c r="E110" i="133"/>
  <c r="D79" i="133"/>
  <c r="D93" i="79"/>
  <c r="E114" i="79"/>
  <c r="E109" i="133"/>
  <c r="D80" i="133"/>
  <c r="B82" i="79"/>
  <c r="D114" i="79"/>
  <c r="E72" i="133"/>
  <c r="E112" i="133"/>
  <c r="D74" i="133"/>
  <c r="AS17" i="79"/>
  <c r="E62" i="79"/>
  <c r="B75" i="133"/>
  <c r="B88" i="133"/>
  <c r="E66" i="79"/>
  <c r="E104" i="79"/>
  <c r="E49" i="79"/>
  <c r="E94" i="133"/>
  <c r="B95" i="79"/>
  <c r="D60" i="133"/>
  <c r="B93" i="133"/>
  <c r="E96" i="133"/>
  <c r="B75" i="79"/>
  <c r="D47" i="133"/>
  <c r="B89" i="133"/>
  <c r="E68" i="133"/>
  <c r="B66" i="133"/>
  <c r="B115" i="79"/>
  <c r="E102" i="79"/>
  <c r="B115" i="133"/>
  <c r="E115" i="79"/>
  <c r="E114" i="133"/>
  <c r="B57" i="79"/>
  <c r="D105" i="79"/>
  <c r="E91" i="79"/>
  <c r="E89" i="79"/>
  <c r="D58" i="133"/>
  <c r="E77" i="79"/>
  <c r="E58" i="133"/>
  <c r="B65" i="79"/>
  <c r="B64" i="79"/>
  <c r="E57" i="133"/>
  <c r="E58" i="79"/>
  <c r="E69" i="133"/>
  <c r="E74" i="133"/>
  <c r="D59" i="133"/>
  <c r="E99" i="79"/>
  <c r="E73" i="133"/>
  <c r="E48" i="133"/>
  <c r="E54" i="133"/>
  <c r="B110" i="79"/>
  <c r="D58" i="79"/>
  <c r="B80" i="79"/>
  <c r="D78" i="79"/>
  <c r="E101" i="79"/>
  <c r="D101" i="79"/>
  <c r="E109" i="79"/>
  <c r="B102" i="133"/>
  <c r="D81" i="133"/>
  <c r="E71" i="133"/>
  <c r="E61" i="133"/>
  <c r="D70" i="79"/>
  <c r="E63" i="133"/>
  <c r="E113" i="133"/>
  <c r="B49" i="79"/>
  <c r="B60" i="79"/>
  <c r="D75" i="79"/>
  <c r="D111" i="79"/>
  <c r="B78" i="79"/>
  <c r="B85" i="133"/>
  <c r="B103" i="79"/>
  <c r="B50" i="133"/>
  <c r="E68" i="79"/>
  <c r="D66" i="133"/>
  <c r="B63" i="133"/>
  <c r="B51" i="79"/>
  <c r="E47" i="79"/>
  <c r="E74" i="79"/>
  <c r="D106" i="133"/>
  <c r="E104" i="133"/>
  <c r="E46" i="133"/>
  <c r="E52" i="133"/>
  <c r="B93" i="79"/>
  <c r="E89" i="133"/>
  <c r="B62" i="79"/>
  <c r="E24" i="79"/>
  <c r="E90" i="79"/>
  <c r="B59" i="133"/>
  <c r="E27" i="133"/>
  <c r="B23" i="79"/>
  <c r="D113" i="133"/>
  <c r="E72" i="79"/>
  <c r="B24" i="79"/>
  <c r="D25" i="133"/>
  <c r="B63" i="79"/>
  <c r="D112" i="79"/>
  <c r="B32" i="133"/>
  <c r="AS18" i="79"/>
  <c r="B21" i="79"/>
  <c r="D86" i="79"/>
  <c r="E17" i="133"/>
  <c r="D40" i="133"/>
  <c r="D73" i="79"/>
  <c r="E40" i="79"/>
  <c r="E44" i="133"/>
  <c r="B44" i="79"/>
  <c r="AS4" i="79"/>
  <c r="B79" i="79"/>
  <c r="E3" i="79"/>
  <c r="D106" i="79"/>
  <c r="D97" i="79"/>
  <c r="D72" i="133"/>
  <c r="B54" i="133"/>
  <c r="E83" i="133"/>
  <c r="E69" i="79"/>
  <c r="D109" i="133"/>
  <c r="D100" i="133"/>
  <c r="B111" i="133"/>
  <c r="D89" i="79"/>
  <c r="B57" i="133"/>
  <c r="D71" i="79"/>
  <c r="B73" i="79"/>
  <c r="B74" i="133"/>
  <c r="B112" i="79"/>
  <c r="B80" i="133"/>
  <c r="AS15" i="133"/>
  <c r="B69" i="79"/>
  <c r="E94" i="79"/>
  <c r="E49" i="133"/>
  <c r="E86" i="79"/>
  <c r="B79" i="133"/>
  <c r="D75" i="133"/>
  <c r="B109" i="79"/>
  <c r="B96" i="133"/>
  <c r="E111" i="79"/>
  <c r="AS8" i="79"/>
  <c r="B46" i="133"/>
  <c r="AS11" i="79"/>
  <c r="D108" i="79"/>
  <c r="D29" i="79"/>
  <c r="B29" i="79"/>
  <c r="D79" i="79"/>
  <c r="E51" i="133"/>
  <c r="E31" i="79"/>
  <c r="D31" i="79"/>
  <c r="B39" i="79"/>
  <c r="E24" i="133"/>
  <c r="D16" i="79"/>
  <c r="B100" i="79"/>
  <c r="B91" i="133"/>
  <c r="E41" i="133"/>
  <c r="E36" i="133"/>
  <c r="D18" i="133"/>
  <c r="B31" i="79"/>
  <c r="D38" i="79"/>
  <c r="E21" i="79"/>
  <c r="B18" i="133"/>
  <c r="E30" i="133"/>
  <c r="AS7" i="79"/>
  <c r="E30" i="79"/>
  <c r="AS13" i="133"/>
  <c r="B37" i="79"/>
  <c r="AS10" i="133"/>
  <c r="D29" i="133"/>
  <c r="B16" i="133"/>
  <c r="E77" i="133"/>
  <c r="E23" i="79"/>
  <c r="B103" i="133"/>
  <c r="D56" i="79"/>
  <c r="AO7" i="79"/>
  <c r="D104" i="79"/>
  <c r="D17" i="79"/>
  <c r="AS2" i="133"/>
  <c r="B104" i="79"/>
  <c r="D34" i="133"/>
  <c r="B20" i="133"/>
  <c r="D84" i="79"/>
  <c r="B38" i="79"/>
  <c r="B94" i="79"/>
  <c r="B77" i="133"/>
  <c r="D55" i="79"/>
  <c r="E35" i="79"/>
  <c r="B83" i="79"/>
  <c r="AS19" i="133"/>
  <c r="B32" i="79"/>
  <c r="D91" i="133"/>
  <c r="B107" i="133"/>
  <c r="B88" i="79"/>
  <c r="B19" i="133"/>
  <c r="E40" i="133"/>
  <c r="E45" i="133"/>
  <c r="D24" i="79"/>
  <c r="E22" i="133"/>
  <c r="D57" i="133"/>
  <c r="B39" i="133"/>
  <c r="B52" i="79"/>
  <c r="D40" i="79"/>
  <c r="B25" i="79"/>
  <c r="D101" i="133"/>
  <c r="B47" i="79"/>
  <c r="E80" i="79"/>
  <c r="E78" i="133"/>
  <c r="AS17" i="133"/>
  <c r="E85" i="133"/>
  <c r="B76" i="133"/>
  <c r="B46" i="79"/>
  <c r="D25" i="79"/>
  <c r="D112" i="133"/>
  <c r="B26" i="133"/>
  <c r="D22" i="133"/>
  <c r="B35" i="133"/>
  <c r="D43" i="79"/>
  <c r="D90" i="79"/>
  <c r="AS3" i="133"/>
  <c r="E21" i="133"/>
  <c r="B28" i="79"/>
  <c r="B95" i="133"/>
  <c r="B92" i="79"/>
  <c r="B114" i="133"/>
  <c r="D39" i="133"/>
  <c r="B43" i="133"/>
  <c r="AS19" i="79"/>
  <c r="D37" i="79"/>
  <c r="B45" i="133"/>
  <c r="D52" i="79"/>
  <c r="B42" i="79"/>
  <c r="E98" i="133"/>
  <c r="E67" i="79"/>
  <c r="B89" i="79"/>
  <c r="B98" i="133"/>
  <c r="D52" i="133"/>
  <c r="D91" i="79"/>
  <c r="D110" i="133"/>
  <c r="D53" i="79"/>
  <c r="B78" i="133"/>
  <c r="E93" i="79"/>
  <c r="B97" i="133"/>
  <c r="E76" i="79"/>
  <c r="B104" i="133"/>
  <c r="AS14" i="79"/>
  <c r="B100" i="133"/>
  <c r="E60" i="79"/>
  <c r="D46" i="79"/>
  <c r="E112" i="79"/>
  <c r="D66" i="79"/>
  <c r="E84" i="79"/>
  <c r="D50" i="79"/>
  <c r="B64" i="133"/>
  <c r="D104" i="133"/>
  <c r="B23" i="133"/>
  <c r="B35" i="79"/>
  <c r="E3" i="133"/>
  <c r="B17" i="133"/>
  <c r="D44" i="79"/>
  <c r="D27" i="133"/>
  <c r="E4" i="133"/>
  <c r="D103" i="133"/>
  <c r="B102" i="79"/>
  <c r="D73" i="133"/>
  <c r="E78" i="79"/>
  <c r="B3" i="133"/>
  <c r="D94" i="79"/>
  <c r="B27" i="133"/>
  <c r="B96" i="79"/>
  <c r="D87" i="133"/>
  <c r="E18" i="133"/>
  <c r="B56" i="79"/>
  <c r="AS3" i="79"/>
  <c r="B67" i="133"/>
  <c r="D23" i="133"/>
  <c r="B84" i="79"/>
  <c r="D96" i="79"/>
  <c r="D20" i="133"/>
  <c r="B43" i="79"/>
  <c r="B51" i="133"/>
  <c r="E19" i="133"/>
  <c r="E16" i="79"/>
  <c r="D102" i="79"/>
  <c r="AS8" i="133"/>
  <c r="B38" i="133"/>
  <c r="D26" i="79"/>
  <c r="E48" i="79"/>
  <c r="E35" i="133"/>
  <c r="B33" i="79"/>
  <c r="E36" i="79"/>
  <c r="B5" i="133"/>
  <c r="E18" i="79"/>
  <c r="B34" i="133"/>
  <c r="B40" i="79"/>
  <c r="D34" i="79"/>
  <c r="D39" i="79"/>
  <c r="B98" i="79"/>
  <c r="D30" i="133"/>
  <c r="E23" i="133"/>
  <c r="D21" i="133"/>
  <c r="D41" i="133"/>
  <c r="E31" i="133"/>
  <c r="B86" i="79"/>
  <c r="D23" i="79"/>
  <c r="D24" i="133"/>
  <c r="E39" i="79"/>
  <c r="E25" i="79"/>
  <c r="B90" i="79"/>
  <c r="E33" i="133"/>
  <c r="E53" i="133"/>
  <c r="D45" i="79"/>
  <c r="B40" i="133"/>
  <c r="B27" i="79"/>
  <c r="B4" i="133"/>
  <c r="AS5" i="79"/>
  <c r="E103" i="133"/>
  <c r="B25" i="133"/>
  <c r="D67" i="133"/>
  <c r="D81" i="79"/>
  <c r="B76" i="79"/>
  <c r="E92" i="79"/>
  <c r="B110" i="133"/>
  <c r="E106" i="79"/>
  <c r="D46" i="133"/>
  <c r="E80" i="133"/>
  <c r="E29" i="133"/>
  <c r="D33" i="133"/>
  <c r="D110" i="79"/>
  <c r="B21" i="133"/>
  <c r="AS18" i="133"/>
  <c r="B42" i="133"/>
  <c r="D63" i="79"/>
  <c r="E42" i="133"/>
  <c r="B53" i="133"/>
  <c r="E22" i="79"/>
  <c r="B87" i="133"/>
  <c r="B22" i="79"/>
  <c r="D77" i="79"/>
  <c r="D77" i="133"/>
  <c r="B48" i="79"/>
  <c r="B106" i="79"/>
  <c r="B19" i="79"/>
  <c r="D45" i="133"/>
  <c r="E95" i="133"/>
  <c r="B69" i="133"/>
  <c r="D68" i="133"/>
  <c r="D78" i="133"/>
  <c r="E86" i="133"/>
  <c r="E100" i="79"/>
  <c r="E85" i="79"/>
  <c r="D84" i="133"/>
  <c r="D76" i="133"/>
  <c r="D61" i="133"/>
  <c r="D92" i="133"/>
  <c r="E50" i="79"/>
  <c r="E88" i="79"/>
  <c r="E115" i="133"/>
  <c r="E82" i="133"/>
  <c r="D59" i="79"/>
  <c r="B66" i="79"/>
  <c r="D95" i="79"/>
  <c r="B58" i="133"/>
  <c r="D115" i="133"/>
  <c r="D54" i="79"/>
  <c r="B68" i="133"/>
  <c r="B60" i="133"/>
  <c r="D107" i="79"/>
  <c r="E61" i="79"/>
  <c r="D92" i="79"/>
  <c r="E4" i="79"/>
  <c r="E44" i="79"/>
  <c r="B22" i="133"/>
  <c r="D107" i="133"/>
  <c r="E19" i="79"/>
  <c r="B24" i="133"/>
  <c r="AS4" i="133"/>
  <c r="D18" i="79"/>
  <c r="D36" i="79"/>
  <c r="E27" i="79"/>
  <c r="D17" i="133"/>
  <c r="AS2" i="79"/>
  <c r="E17" i="79"/>
  <c r="E38" i="133"/>
  <c r="E28" i="133"/>
  <c r="D71" i="133"/>
  <c r="D88" i="79"/>
  <c r="B17" i="79"/>
  <c r="D38" i="133"/>
  <c r="AS7" i="133"/>
  <c r="B26" i="79"/>
  <c r="AS12" i="133"/>
  <c r="B37" i="133"/>
  <c r="E55" i="133"/>
  <c r="B5" i="79"/>
  <c r="AS11" i="133"/>
  <c r="B30" i="133"/>
  <c r="B44" i="133"/>
  <c r="B29" i="133"/>
  <c r="E39" i="133"/>
  <c r="D19" i="133"/>
  <c r="AS10" i="79"/>
  <c r="E99" i="133"/>
  <c r="D100" i="79"/>
  <c r="D22" i="79"/>
  <c r="B31" i="133"/>
  <c r="AS6" i="133"/>
  <c r="B73" i="133"/>
  <c r="D83" i="79"/>
  <c r="B20" i="79"/>
  <c r="D35" i="79"/>
  <c r="D44" i="133"/>
  <c r="D32" i="79"/>
  <c r="B36" i="79"/>
  <c r="E38" i="79"/>
  <c r="B30" i="79"/>
  <c r="E45" i="79"/>
  <c r="B81" i="79"/>
  <c r="D98" i="79"/>
  <c r="E32" i="133"/>
  <c r="B3" i="79"/>
  <c r="D30" i="79"/>
  <c r="E43" i="79"/>
  <c r="E41" i="79"/>
  <c r="AS9" i="133"/>
  <c r="D69" i="133"/>
  <c r="B34" i="79"/>
  <c r="AS12" i="79"/>
  <c r="B28" i="133"/>
  <c r="E91" i="133"/>
  <c r="B55" i="133"/>
  <c r="D36" i="133"/>
  <c r="E34" i="133"/>
  <c r="D111" i="133"/>
  <c r="D64" i="133"/>
  <c r="B53" i="79"/>
  <c r="D103" i="79"/>
  <c r="E76" i="133"/>
  <c r="D99" i="79"/>
  <c r="B65" i="133"/>
  <c r="E67" i="133"/>
  <c r="E96" i="79"/>
  <c r="B111" i="79"/>
  <c r="B41" i="79"/>
  <c r="E62" i="133"/>
  <c r="B45" i="79"/>
  <c r="D35" i="133"/>
  <c r="B33" i="133"/>
  <c r="D55" i="133"/>
  <c r="D99" i="133"/>
  <c r="E43" i="133"/>
  <c r="B71" i="133"/>
  <c r="E20" i="133"/>
  <c r="D32" i="133"/>
  <c r="E34" i="79"/>
  <c r="E32" i="79"/>
  <c r="B55" i="79"/>
  <c r="D21" i="79"/>
  <c r="E37" i="79"/>
  <c r="AO7" i="133"/>
  <c r="D95" i="133"/>
  <c r="E107" i="133"/>
  <c r="D28" i="133"/>
  <c r="E42" i="79"/>
  <c r="E63" i="79"/>
  <c r="B112" i="133"/>
  <c r="E106" i="139" l="1"/>
  <c r="F112" i="133"/>
  <c r="M112" i="133"/>
  <c r="AO6" i="133"/>
  <c r="M55" i="79"/>
  <c r="E49" i="138"/>
  <c r="R55" i="79"/>
  <c r="F55" i="79"/>
  <c r="F71" i="133"/>
  <c r="M71" i="133"/>
  <c r="E65" i="139"/>
  <c r="M33" i="133"/>
  <c r="F33" i="133"/>
  <c r="E27" i="139"/>
  <c r="F45" i="79"/>
  <c r="E39" i="138"/>
  <c r="M45" i="79"/>
  <c r="R45" i="79"/>
  <c r="E35" i="138"/>
  <c r="R41" i="79"/>
  <c r="F41" i="79"/>
  <c r="M41" i="79"/>
  <c r="E105" i="138"/>
  <c r="R111" i="79"/>
  <c r="M111" i="79"/>
  <c r="F111" i="79"/>
  <c r="E59" i="139"/>
  <c r="F65" i="133"/>
  <c r="M65" i="133"/>
  <c r="F53" i="79"/>
  <c r="M53" i="79"/>
  <c r="E47" i="138"/>
  <c r="R53" i="79"/>
  <c r="E49" i="139"/>
  <c r="M55" i="133"/>
  <c r="F55" i="133"/>
  <c r="E22" i="139"/>
  <c r="F28" i="133"/>
  <c r="M28" i="133"/>
  <c r="M34" i="79"/>
  <c r="F34" i="79"/>
  <c r="E28" i="138"/>
  <c r="R34" i="79"/>
  <c r="F81" i="79"/>
  <c r="M81" i="79"/>
  <c r="R81" i="79"/>
  <c r="E75" i="138"/>
  <c r="M30" i="79"/>
  <c r="R30" i="79"/>
  <c r="E24" i="138"/>
  <c r="F30" i="79"/>
  <c r="R36" i="79"/>
  <c r="F36" i="79"/>
  <c r="N36" i="79" s="1"/>
  <c r="E30" i="138"/>
  <c r="M36" i="79"/>
  <c r="M20" i="79"/>
  <c r="E14" i="138"/>
  <c r="F20" i="79"/>
  <c r="R20" i="79"/>
  <c r="F73" i="133"/>
  <c r="E67" i="139"/>
  <c r="M73" i="133"/>
  <c r="E25" i="139"/>
  <c r="F31" i="133"/>
  <c r="M31" i="133"/>
  <c r="E23" i="139"/>
  <c r="M29" i="133"/>
  <c r="F29" i="133"/>
  <c r="M44" i="133"/>
  <c r="E38" i="139"/>
  <c r="F44" i="133"/>
  <c r="E24" i="139"/>
  <c r="M30" i="133"/>
  <c r="F30" i="133"/>
  <c r="M37" i="133"/>
  <c r="F37" i="133"/>
  <c r="E31" i="139"/>
  <c r="M26" i="79"/>
  <c r="E20" i="138"/>
  <c r="F26" i="79"/>
  <c r="N26" i="79" s="1"/>
  <c r="R26" i="79"/>
  <c r="M17" i="79"/>
  <c r="E12" i="137"/>
  <c r="C12" i="137"/>
  <c r="R17" i="79"/>
  <c r="I12" i="137"/>
  <c r="E11" i="138"/>
  <c r="H12" i="137"/>
  <c r="F17" i="79"/>
  <c r="D12" i="137"/>
  <c r="AR13" i="79"/>
  <c r="AR11" i="79"/>
  <c r="AR5" i="79"/>
  <c r="AR6" i="79"/>
  <c r="AR2" i="79"/>
  <c r="AR8" i="79"/>
  <c r="AR10" i="79"/>
  <c r="AR3" i="79"/>
  <c r="AR12" i="79"/>
  <c r="AR9" i="79"/>
  <c r="AR7" i="79"/>
  <c r="AR4" i="79"/>
  <c r="F24" i="133"/>
  <c r="E18" i="139"/>
  <c r="M24" i="133"/>
  <c r="M22" i="133"/>
  <c r="E16" i="139"/>
  <c r="F22" i="133"/>
  <c r="N22" i="133" s="1"/>
  <c r="M60" i="133"/>
  <c r="F60" i="133"/>
  <c r="E54" i="139"/>
  <c r="E62" i="139"/>
  <c r="M68" i="133"/>
  <c r="F68" i="133"/>
  <c r="M58" i="133"/>
  <c r="F58" i="133"/>
  <c r="E52" i="139"/>
  <c r="M66" i="79"/>
  <c r="E60" i="138"/>
  <c r="R66" i="79"/>
  <c r="F66" i="79"/>
  <c r="E63" i="139"/>
  <c r="F69" i="133"/>
  <c r="M69" i="133"/>
  <c r="E13" i="138"/>
  <c r="R19" i="79"/>
  <c r="M19" i="79"/>
  <c r="F19" i="79"/>
  <c r="R106" i="79"/>
  <c r="E100" i="138"/>
  <c r="F106" i="79"/>
  <c r="M106" i="79"/>
  <c r="R48" i="79"/>
  <c r="M48" i="79"/>
  <c r="E42" i="138"/>
  <c r="F48" i="79"/>
  <c r="M22" i="79"/>
  <c r="E16" i="138"/>
  <c r="F22" i="79"/>
  <c r="R22" i="79"/>
  <c r="M87" i="133"/>
  <c r="F87" i="133"/>
  <c r="E81" i="139"/>
  <c r="F53" i="133"/>
  <c r="M53" i="133"/>
  <c r="E47" i="139"/>
  <c r="E36" i="139"/>
  <c r="M42" i="133"/>
  <c r="F42" i="133"/>
  <c r="AR19" i="133"/>
  <c r="AR18" i="133"/>
  <c r="E15" i="139"/>
  <c r="M21" i="133"/>
  <c r="F21" i="133"/>
  <c r="F110" i="133"/>
  <c r="E104" i="139"/>
  <c r="M110" i="133"/>
  <c r="E70" i="138"/>
  <c r="M76" i="79"/>
  <c r="F76" i="79"/>
  <c r="R76" i="79"/>
  <c r="M25" i="133"/>
  <c r="F25" i="133"/>
  <c r="E19" i="139"/>
  <c r="E21" i="138"/>
  <c r="M27" i="79"/>
  <c r="F27" i="79"/>
  <c r="R27" i="79"/>
  <c r="E34" i="139"/>
  <c r="M40" i="133"/>
  <c r="F40" i="133"/>
  <c r="M90" i="79"/>
  <c r="E84" i="138"/>
  <c r="F90" i="79"/>
  <c r="R90" i="79"/>
  <c r="M86" i="79"/>
  <c r="E80" i="138"/>
  <c r="R86" i="79"/>
  <c r="F86" i="79"/>
  <c r="M98" i="79"/>
  <c r="E92" i="138"/>
  <c r="R98" i="79"/>
  <c r="F98" i="79"/>
  <c r="E34" i="138"/>
  <c r="R40" i="79"/>
  <c r="M40" i="79"/>
  <c r="F40" i="79"/>
  <c r="E28" i="139"/>
  <c r="F34" i="133"/>
  <c r="M34" i="133"/>
  <c r="F33" i="79"/>
  <c r="E27" i="138"/>
  <c r="R33" i="79"/>
  <c r="M33" i="79"/>
  <c r="F38" i="133"/>
  <c r="E32" i="139"/>
  <c r="M38" i="133"/>
  <c r="E45" i="139"/>
  <c r="M51" i="133"/>
  <c r="F51" i="133"/>
  <c r="M43" i="79"/>
  <c r="E37" i="138"/>
  <c r="F43" i="79"/>
  <c r="R43" i="79"/>
  <c r="F84" i="79"/>
  <c r="R84" i="79"/>
  <c r="E78" i="138"/>
  <c r="M84" i="79"/>
  <c r="F67" i="133"/>
  <c r="M67" i="133"/>
  <c r="E61" i="139"/>
  <c r="F56" i="79"/>
  <c r="E50" i="138"/>
  <c r="M56" i="79"/>
  <c r="R56" i="79"/>
  <c r="R96" i="79"/>
  <c r="M96" i="79"/>
  <c r="E90" i="138"/>
  <c r="F96" i="79"/>
  <c r="E21" i="139"/>
  <c r="F27" i="133"/>
  <c r="M27" i="133"/>
  <c r="R102" i="79"/>
  <c r="M102" i="79"/>
  <c r="F102" i="79"/>
  <c r="E96" i="138"/>
  <c r="E11" i="139"/>
  <c r="F17" i="133"/>
  <c r="M17" i="133"/>
  <c r="M35" i="79"/>
  <c r="E29" i="138"/>
  <c r="R35" i="79"/>
  <c r="F35" i="79"/>
  <c r="M23" i="133"/>
  <c r="E17" i="139"/>
  <c r="F23" i="133"/>
  <c r="N23" i="133" s="1"/>
  <c r="M64" i="133"/>
  <c r="E58" i="139"/>
  <c r="F64" i="133"/>
  <c r="M100" i="133"/>
  <c r="F100" i="133"/>
  <c r="E94" i="139"/>
  <c r="AR14" i="79"/>
  <c r="AO4" i="79" s="1"/>
  <c r="AR16" i="79"/>
  <c r="AR15" i="79"/>
  <c r="AR17" i="79"/>
  <c r="E98" i="139"/>
  <c r="M104" i="133"/>
  <c r="F104" i="133"/>
  <c r="F97" i="133"/>
  <c r="M97" i="133"/>
  <c r="E91" i="139"/>
  <c r="F78" i="133"/>
  <c r="E72" i="139"/>
  <c r="M78" i="133"/>
  <c r="F98" i="133"/>
  <c r="E92" i="139"/>
  <c r="M98" i="133"/>
  <c r="E83" i="138"/>
  <c r="M89" i="79"/>
  <c r="F89" i="79"/>
  <c r="R89" i="79"/>
  <c r="M42" i="79"/>
  <c r="E36" i="138"/>
  <c r="F42" i="79"/>
  <c r="R42" i="79"/>
  <c r="F45" i="133"/>
  <c r="M45" i="133"/>
  <c r="E39" i="139"/>
  <c r="E37" i="139"/>
  <c r="M43" i="133"/>
  <c r="F43" i="133"/>
  <c r="M114" i="133"/>
  <c r="F114" i="133"/>
  <c r="E108" i="139"/>
  <c r="M92" i="79"/>
  <c r="E86" i="138"/>
  <c r="R92" i="79"/>
  <c r="F92" i="79"/>
  <c r="E89" i="139"/>
  <c r="F95" i="133"/>
  <c r="M95" i="133"/>
  <c r="M28" i="79"/>
  <c r="F28" i="79"/>
  <c r="E22" i="138"/>
  <c r="R28" i="79"/>
  <c r="M35" i="133"/>
  <c r="F35" i="133"/>
  <c r="E29" i="139"/>
  <c r="E20" i="139"/>
  <c r="M26" i="133"/>
  <c r="F26" i="133"/>
  <c r="M46" i="79"/>
  <c r="R46" i="79"/>
  <c r="F46" i="79"/>
  <c r="E40" i="138"/>
  <c r="F76" i="133"/>
  <c r="E70" i="139"/>
  <c r="M76" i="133"/>
  <c r="M47" i="79"/>
  <c r="F47" i="79"/>
  <c r="R47" i="79"/>
  <c r="E41" i="138"/>
  <c r="E19" i="138"/>
  <c r="M25" i="79"/>
  <c r="F25" i="79"/>
  <c r="R25" i="79"/>
  <c r="E46" i="138"/>
  <c r="M52" i="79"/>
  <c r="R52" i="79"/>
  <c r="F52" i="79"/>
  <c r="E33" i="139"/>
  <c r="M39" i="133"/>
  <c r="F39" i="133"/>
  <c r="F19" i="133"/>
  <c r="M19" i="133"/>
  <c r="E13" i="139"/>
  <c r="R88" i="79"/>
  <c r="E82" i="138"/>
  <c r="M88" i="79"/>
  <c r="F88" i="79"/>
  <c r="M107" i="133"/>
  <c r="E101" i="139"/>
  <c r="F107" i="133"/>
  <c r="R32" i="79"/>
  <c r="E26" i="138"/>
  <c r="M32" i="79"/>
  <c r="F32" i="79"/>
  <c r="F83" i="79"/>
  <c r="M83" i="79"/>
  <c r="R83" i="79"/>
  <c r="E77" i="138"/>
  <c r="M77" i="133"/>
  <c r="F77" i="133"/>
  <c r="E71" i="139"/>
  <c r="R94" i="79"/>
  <c r="F94" i="79"/>
  <c r="N94" i="79" s="1"/>
  <c r="E88" i="138"/>
  <c r="M94" i="79"/>
  <c r="R38" i="79"/>
  <c r="E32" i="138"/>
  <c r="M38" i="79"/>
  <c r="F38" i="79"/>
  <c r="E14" i="139"/>
  <c r="F20" i="133"/>
  <c r="M20" i="133"/>
  <c r="E98" i="138"/>
  <c r="M104" i="79"/>
  <c r="F104" i="79"/>
  <c r="R104" i="79"/>
  <c r="AR11" i="133"/>
  <c r="AR10" i="133"/>
  <c r="AR2" i="133"/>
  <c r="AR7" i="133"/>
  <c r="AR12" i="133"/>
  <c r="AR9" i="133"/>
  <c r="AR13" i="133"/>
  <c r="AR6" i="133"/>
  <c r="AR4" i="133"/>
  <c r="AR3" i="133"/>
  <c r="AR5" i="133"/>
  <c r="AR8" i="133"/>
  <c r="AO6" i="79"/>
  <c r="E97" i="139"/>
  <c r="F103" i="133"/>
  <c r="M103" i="133"/>
  <c r="M16" i="133"/>
  <c r="E10" i="139"/>
  <c r="C13" i="137"/>
  <c r="H13" i="137"/>
  <c r="F16" i="133"/>
  <c r="D13" i="137"/>
  <c r="E13" i="137"/>
  <c r="I13" i="137"/>
  <c r="N16" i="133"/>
  <c r="E31" i="138"/>
  <c r="M37" i="79"/>
  <c r="F37" i="79"/>
  <c r="R37" i="79"/>
  <c r="F18" i="133"/>
  <c r="E12" i="139"/>
  <c r="M18" i="133"/>
  <c r="M31" i="79"/>
  <c r="E25" i="138"/>
  <c r="R31" i="79"/>
  <c r="F31" i="79"/>
  <c r="N31" i="79" s="1"/>
  <c r="M91" i="133"/>
  <c r="F91" i="133"/>
  <c r="E85" i="139"/>
  <c r="R100" i="79"/>
  <c r="F100" i="79"/>
  <c r="E94" i="138"/>
  <c r="M100" i="79"/>
  <c r="R39" i="79"/>
  <c r="F39" i="79"/>
  <c r="E33" i="138"/>
  <c r="M39" i="79"/>
  <c r="R29" i="79"/>
  <c r="M29" i="79"/>
  <c r="F29" i="79"/>
  <c r="E23" i="138"/>
  <c r="M46" i="133"/>
  <c r="F46" i="133"/>
  <c r="E40" i="139"/>
  <c r="M96" i="133"/>
  <c r="E90" i="139"/>
  <c r="F96" i="133"/>
  <c r="R109" i="79"/>
  <c r="M109" i="79"/>
  <c r="F109" i="79"/>
  <c r="E103" i="138"/>
  <c r="E73" i="139"/>
  <c r="F79" i="133"/>
  <c r="M79" i="133"/>
  <c r="M69" i="79"/>
  <c r="F69" i="79"/>
  <c r="R69" i="79"/>
  <c r="E63" i="138"/>
  <c r="M80" i="133"/>
  <c r="F80" i="133"/>
  <c r="E74" i="139"/>
  <c r="M112" i="79"/>
  <c r="E106" i="138"/>
  <c r="R112" i="79"/>
  <c r="F112" i="79"/>
  <c r="M74" i="133"/>
  <c r="E68" i="139"/>
  <c r="F74" i="133"/>
  <c r="N74" i="133" s="1"/>
  <c r="E67" i="138"/>
  <c r="M73" i="79"/>
  <c r="R73" i="79"/>
  <c r="F73" i="79"/>
  <c r="M57" i="133"/>
  <c r="F57" i="133"/>
  <c r="E51" i="139"/>
  <c r="N57" i="133"/>
  <c r="F111" i="133"/>
  <c r="E105" i="139"/>
  <c r="M111" i="133"/>
  <c r="M54" i="133"/>
  <c r="F54" i="133"/>
  <c r="E48" i="139"/>
  <c r="F79" i="79"/>
  <c r="R79" i="79"/>
  <c r="M79" i="79"/>
  <c r="E73" i="138"/>
  <c r="F44" i="79"/>
  <c r="E38" i="138"/>
  <c r="M44" i="79"/>
  <c r="R44" i="79"/>
  <c r="E15" i="138"/>
  <c r="F21" i="79"/>
  <c r="R21" i="79"/>
  <c r="M21" i="79"/>
  <c r="AR19" i="79"/>
  <c r="AR18" i="79"/>
  <c r="M32" i="133"/>
  <c r="F32" i="133"/>
  <c r="E26" i="139"/>
  <c r="R63" i="79"/>
  <c r="E57" i="138"/>
  <c r="F63" i="79"/>
  <c r="M63" i="79"/>
  <c r="M24" i="79"/>
  <c r="E18" i="138"/>
  <c r="R24" i="79"/>
  <c r="F24" i="79"/>
  <c r="F23" i="79"/>
  <c r="R23" i="79"/>
  <c r="E17" i="138"/>
  <c r="M23" i="79"/>
  <c r="M59" i="133"/>
  <c r="F59" i="133"/>
  <c r="E53" i="139"/>
  <c r="R62" i="79"/>
  <c r="E56" i="138"/>
  <c r="F62" i="79"/>
  <c r="M62" i="79"/>
  <c r="F93" i="79"/>
  <c r="R93" i="79"/>
  <c r="E87" i="138"/>
  <c r="M93" i="79"/>
  <c r="N93" i="79" s="1"/>
  <c r="R51" i="79"/>
  <c r="F51" i="79"/>
  <c r="N51" i="79" s="1"/>
  <c r="M51" i="79"/>
  <c r="E45" i="138"/>
  <c r="E57" i="139"/>
  <c r="M63" i="133"/>
  <c r="F63" i="133"/>
  <c r="M50" i="133"/>
  <c r="E44" i="139"/>
  <c r="F50" i="133"/>
  <c r="R103" i="79"/>
  <c r="M103" i="79"/>
  <c r="E97" i="138"/>
  <c r="F103" i="79"/>
  <c r="E79" i="139"/>
  <c r="M85" i="133"/>
  <c r="F85" i="133"/>
  <c r="E72" i="138"/>
  <c r="F78" i="79"/>
  <c r="R78" i="79"/>
  <c r="M78" i="79"/>
  <c r="E54" i="138"/>
  <c r="F60" i="79"/>
  <c r="R60" i="79"/>
  <c r="M60" i="79"/>
  <c r="R49" i="79"/>
  <c r="M49" i="79"/>
  <c r="F49" i="79"/>
  <c r="E43" i="138"/>
  <c r="F102" i="133"/>
  <c r="M102" i="133"/>
  <c r="E96" i="139"/>
  <c r="E74" i="138"/>
  <c r="F80" i="79"/>
  <c r="R80" i="79"/>
  <c r="M80" i="79"/>
  <c r="R110" i="79"/>
  <c r="M110" i="79"/>
  <c r="F110" i="79"/>
  <c r="E104" i="138"/>
  <c r="M64" i="79"/>
  <c r="R64" i="79"/>
  <c r="E58" i="138"/>
  <c r="F64" i="79"/>
  <c r="F65" i="79"/>
  <c r="R65" i="79"/>
  <c r="M65" i="79"/>
  <c r="E59" i="138"/>
  <c r="M57" i="79"/>
  <c r="F57" i="79"/>
  <c r="R57" i="79"/>
  <c r="E51" i="138"/>
  <c r="F115" i="133"/>
  <c r="E109" i="139"/>
  <c r="M115" i="133"/>
  <c r="F115" i="79"/>
  <c r="R115" i="79"/>
  <c r="E109" i="138"/>
  <c r="M115" i="79"/>
  <c r="E60" i="139"/>
  <c r="F66" i="133"/>
  <c r="M66" i="133"/>
  <c r="M89" i="133"/>
  <c r="E83" i="139"/>
  <c r="F89" i="133"/>
  <c r="E69" i="138"/>
  <c r="F75" i="79"/>
  <c r="R75" i="79"/>
  <c r="M75" i="79"/>
  <c r="M93" i="133"/>
  <c r="E87" i="139"/>
  <c r="F93" i="133"/>
  <c r="E89" i="138"/>
  <c r="R95" i="79"/>
  <c r="M95" i="79"/>
  <c r="F95" i="79"/>
  <c r="N95" i="79" s="1"/>
  <c r="F88" i="133"/>
  <c r="M88" i="133"/>
  <c r="E82" i="139"/>
  <c r="E69" i="139"/>
  <c r="F75" i="133"/>
  <c r="M75" i="133"/>
  <c r="E76" i="138"/>
  <c r="R82" i="79"/>
  <c r="F82" i="79"/>
  <c r="M82" i="79"/>
  <c r="F109" i="133"/>
  <c r="M109" i="133"/>
  <c r="E103" i="139"/>
  <c r="M106" i="133"/>
  <c r="E100" i="139"/>
  <c r="F106" i="133"/>
  <c r="M71" i="79"/>
  <c r="F71" i="79"/>
  <c r="R71" i="79"/>
  <c r="E65" i="138"/>
  <c r="E55" i="139"/>
  <c r="F61" i="133"/>
  <c r="M61" i="133"/>
  <c r="F70" i="133"/>
  <c r="E64" i="139"/>
  <c r="M70" i="133"/>
  <c r="E101" i="138"/>
  <c r="R107" i="79"/>
  <c r="F107" i="79"/>
  <c r="M107" i="79"/>
  <c r="M56" i="133"/>
  <c r="E50" i="139"/>
  <c r="F56" i="133"/>
  <c r="R67" i="79"/>
  <c r="F67" i="79"/>
  <c r="E61" i="138"/>
  <c r="M67" i="79"/>
  <c r="F74" i="79"/>
  <c r="M74" i="79"/>
  <c r="R74" i="79"/>
  <c r="E68" i="138"/>
  <c r="R59" i="79"/>
  <c r="F59" i="79"/>
  <c r="E53" i="138"/>
  <c r="M59" i="79"/>
  <c r="R114" i="79"/>
  <c r="F114" i="79"/>
  <c r="M114" i="79"/>
  <c r="E108" i="138"/>
  <c r="E81" i="138"/>
  <c r="M87" i="79"/>
  <c r="F87" i="79"/>
  <c r="R87" i="79"/>
  <c r="F90" i="133"/>
  <c r="E84" i="139"/>
  <c r="M90" i="133"/>
  <c r="F101" i="79"/>
  <c r="R101" i="79"/>
  <c r="M101" i="79"/>
  <c r="N101" i="79" s="1"/>
  <c r="E95" i="138"/>
  <c r="F83" i="133"/>
  <c r="M83" i="133"/>
  <c r="E77" i="139"/>
  <c r="E99" i="139"/>
  <c r="M105" i="133"/>
  <c r="F105" i="133"/>
  <c r="N105" i="133" s="1"/>
  <c r="F92" i="133"/>
  <c r="E86" i="139"/>
  <c r="M92" i="133"/>
  <c r="F99" i="79"/>
  <c r="R99" i="79"/>
  <c r="M99" i="79"/>
  <c r="E93" i="138"/>
  <c r="F18" i="79"/>
  <c r="R18" i="79"/>
  <c r="M18" i="79"/>
  <c r="E12" i="138"/>
  <c r="E93" i="139"/>
  <c r="M99" i="133"/>
  <c r="F99" i="133"/>
  <c r="F41" i="133"/>
  <c r="E35" i="139"/>
  <c r="M41" i="133"/>
  <c r="E102" i="138"/>
  <c r="R108" i="79"/>
  <c r="F108" i="79"/>
  <c r="M108" i="79"/>
  <c r="E71" i="138"/>
  <c r="R77" i="79"/>
  <c r="F77" i="79"/>
  <c r="M77" i="79"/>
  <c r="E30" i="139"/>
  <c r="M36" i="133"/>
  <c r="F36" i="133"/>
  <c r="M47" i="133"/>
  <c r="E41" i="139"/>
  <c r="F47" i="133"/>
  <c r="F61" i="79"/>
  <c r="E55" i="138"/>
  <c r="R61" i="79"/>
  <c r="M61" i="79"/>
  <c r="F86" i="133"/>
  <c r="N86" i="133" s="1"/>
  <c r="E80" i="139"/>
  <c r="M86" i="133"/>
  <c r="R68" i="79"/>
  <c r="E62" i="138"/>
  <c r="M68" i="79"/>
  <c r="F68" i="79"/>
  <c r="E46" i="139"/>
  <c r="M52" i="133"/>
  <c r="F52" i="133"/>
  <c r="M81" i="133"/>
  <c r="F81" i="133"/>
  <c r="E75" i="139"/>
  <c r="R85" i="79"/>
  <c r="E79" i="138"/>
  <c r="M85" i="79"/>
  <c r="F85" i="79"/>
  <c r="E66" i="139"/>
  <c r="M72" i="133"/>
  <c r="F72" i="133"/>
  <c r="E43" i="139"/>
  <c r="F49" i="133"/>
  <c r="M49" i="133"/>
  <c r="E78" i="139"/>
  <c r="F84" i="133"/>
  <c r="M84" i="133"/>
  <c r="M54" i="79"/>
  <c r="F54" i="79"/>
  <c r="R54" i="79"/>
  <c r="E48" i="138"/>
  <c r="F50" i="79"/>
  <c r="M50" i="79"/>
  <c r="E44" i="138"/>
  <c r="R50" i="79"/>
  <c r="M108" i="133"/>
  <c r="F108" i="133"/>
  <c r="E102" i="139"/>
  <c r="E85" i="138"/>
  <c r="M91" i="79"/>
  <c r="R91" i="79"/>
  <c r="F91" i="79"/>
  <c r="M48" i="133"/>
  <c r="E42" i="139"/>
  <c r="F48" i="133"/>
  <c r="M105" i="79"/>
  <c r="E99" i="138"/>
  <c r="R105" i="79"/>
  <c r="F105" i="79"/>
  <c r="E56" i="139"/>
  <c r="M62" i="133"/>
  <c r="F62" i="133"/>
  <c r="M94" i="133"/>
  <c r="F94" i="133"/>
  <c r="E88" i="139"/>
  <c r="M113" i="133"/>
  <c r="F113" i="133"/>
  <c r="E107" i="139"/>
  <c r="R70" i="79"/>
  <c r="M70" i="79"/>
  <c r="E64" i="138"/>
  <c r="F70" i="79"/>
  <c r="R72" i="79"/>
  <c r="F72" i="79"/>
  <c r="E66" i="138"/>
  <c r="M72" i="79"/>
  <c r="N72" i="79" s="1"/>
  <c r="E91" i="138"/>
  <c r="F97" i="79"/>
  <c r="M97" i="79"/>
  <c r="R97" i="79"/>
  <c r="AR14" i="133"/>
  <c r="AR16" i="133"/>
  <c r="AR15" i="133"/>
  <c r="AO4" i="133" s="1"/>
  <c r="AR17" i="133"/>
  <c r="R58" i="79"/>
  <c r="M58" i="79"/>
  <c r="F58" i="79"/>
  <c r="E52" i="138"/>
  <c r="M113" i="79"/>
  <c r="R113" i="79"/>
  <c r="E107" i="138"/>
  <c r="F113" i="79"/>
  <c r="E95" i="139"/>
  <c r="M101" i="133"/>
  <c r="F101" i="133"/>
  <c r="F82" i="133"/>
  <c r="E76" i="139"/>
  <c r="M82" i="133"/>
  <c r="N101" i="133" l="1"/>
  <c r="N58" i="79"/>
  <c r="N113" i="133"/>
  <c r="N108" i="133"/>
  <c r="N54" i="79"/>
  <c r="N81" i="133"/>
  <c r="N56" i="133"/>
  <c r="N38" i="79"/>
  <c r="N97" i="133"/>
  <c r="N103" i="133"/>
  <c r="N20" i="133"/>
  <c r="N105" i="79"/>
  <c r="N61" i="79"/>
  <c r="N88" i="133"/>
  <c r="N18" i="79"/>
  <c r="N17" i="79"/>
  <c r="N109" i="133"/>
  <c r="N79" i="79"/>
  <c r="N96" i="133"/>
  <c r="N39" i="79"/>
  <c r="N45" i="133"/>
  <c r="N98" i="79"/>
  <c r="N86" i="79"/>
  <c r="N27" i="79"/>
  <c r="N25" i="133"/>
  <c r="N69" i="133"/>
  <c r="N24" i="133"/>
  <c r="N48" i="133"/>
  <c r="N41" i="133"/>
  <c r="N99" i="79"/>
  <c r="N90" i="133"/>
  <c r="N70" i="133"/>
  <c r="N71" i="79"/>
  <c r="N37" i="79"/>
  <c r="N90" i="79"/>
  <c r="N20" i="79"/>
  <c r="N57" i="79"/>
  <c r="N76" i="133"/>
  <c r="N66" i="79"/>
  <c r="N81" i="79"/>
  <c r="N34" i="79"/>
  <c r="N62" i="133"/>
  <c r="N68" i="79"/>
  <c r="N99" i="133"/>
  <c r="N107" i="79"/>
  <c r="N49" i="79"/>
  <c r="N78" i="79"/>
  <c r="N63" i="133"/>
  <c r="N24" i="79"/>
  <c r="N100" i="79"/>
  <c r="N32" i="79"/>
  <c r="N107" i="133"/>
  <c r="N88" i="79"/>
  <c r="N26" i="133"/>
  <c r="N35" i="133"/>
  <c r="N28" i="79"/>
  <c r="N43" i="133"/>
  <c r="N17" i="133"/>
  <c r="N84" i="79"/>
  <c r="N76" i="79"/>
  <c r="N19" i="79"/>
  <c r="N68" i="133"/>
  <c r="N37" i="133"/>
  <c r="N29" i="133"/>
  <c r="N31" i="133"/>
  <c r="N106" i="133"/>
  <c r="N103" i="79"/>
  <c r="N21" i="79"/>
  <c r="N64" i="133"/>
  <c r="N43" i="79"/>
  <c r="N110" i="133"/>
  <c r="N22" i="79"/>
  <c r="N44" i="133"/>
  <c r="N113" i="79"/>
  <c r="N84" i="133"/>
  <c r="N85" i="79"/>
  <c r="N52" i="133"/>
  <c r="N36" i="133"/>
  <c r="N77" i="79"/>
  <c r="N114" i="79"/>
  <c r="N95" i="133"/>
  <c r="N114" i="133"/>
  <c r="N34" i="133"/>
  <c r="N21" i="133"/>
  <c r="N87" i="133"/>
  <c r="N58" i="133"/>
  <c r="N28" i="133"/>
  <c r="N112" i="133"/>
  <c r="N82" i="133"/>
  <c r="N49" i="133"/>
  <c r="N83" i="133"/>
  <c r="N74" i="79"/>
  <c r="N89" i="133"/>
  <c r="N66" i="133"/>
  <c r="N115" i="133"/>
  <c r="N65" i="79"/>
  <c r="N85" i="133"/>
  <c r="N62" i="79"/>
  <c r="N59" i="133"/>
  <c r="N32" i="133"/>
  <c r="N54" i="133"/>
  <c r="N112" i="79"/>
  <c r="N79" i="133"/>
  <c r="N83" i="79"/>
  <c r="N39" i="133"/>
  <c r="N42" i="79"/>
  <c r="N89" i="79"/>
  <c r="N104" i="133"/>
  <c r="N100" i="133"/>
  <c r="N35" i="79"/>
  <c r="N102" i="79"/>
  <c r="N27" i="133"/>
  <c r="N42" i="133"/>
  <c r="N30" i="79"/>
  <c r="N65" i="133"/>
  <c r="N55" i="79"/>
  <c r="N94" i="133"/>
  <c r="N93" i="133"/>
  <c r="N80" i="133"/>
  <c r="N69" i="79"/>
  <c r="N29" i="79"/>
  <c r="N91" i="133"/>
  <c r="N18" i="133"/>
  <c r="N104" i="79"/>
  <c r="N47" i="79"/>
  <c r="N51" i="133"/>
  <c r="N53" i="79"/>
  <c r="N82" i="79"/>
  <c r="N106" i="79"/>
  <c r="N72" i="133"/>
  <c r="N110" i="79"/>
  <c r="N102" i="133"/>
  <c r="N46" i="133"/>
  <c r="N52" i="79"/>
  <c r="N56" i="79"/>
  <c r="N33" i="79"/>
  <c r="N41" i="79"/>
  <c r="N45" i="79"/>
  <c r="N97" i="79"/>
  <c r="N50" i="79"/>
  <c r="N87" i="79"/>
  <c r="N75" i="133"/>
  <c r="N64" i="79"/>
  <c r="N44" i="79"/>
  <c r="N73" i="79"/>
  <c r="N19" i="133"/>
  <c r="N92" i="79"/>
  <c r="N78" i="133"/>
  <c r="N67" i="133"/>
  <c r="N38" i="133"/>
  <c r="N53" i="133"/>
  <c r="N60" i="133"/>
  <c r="N73" i="133"/>
  <c r="N111" i="79"/>
  <c r="N47" i="133"/>
  <c r="N59" i="79"/>
  <c r="N80" i="79"/>
  <c r="N50" i="133"/>
  <c r="N111" i="133"/>
  <c r="N46" i="79"/>
  <c r="N98" i="133"/>
  <c r="N96" i="79"/>
  <c r="N55" i="133"/>
  <c r="N67" i="79"/>
  <c r="N109" i="79"/>
  <c r="N77" i="133"/>
  <c r="N25" i="79"/>
  <c r="N40" i="79"/>
  <c r="N40" i="133"/>
  <c r="N48" i="79"/>
  <c r="N30" i="133"/>
  <c r="N33" i="133"/>
  <c r="N71" i="133"/>
  <c r="N108" i="79"/>
  <c r="N92" i="133"/>
  <c r="N61" i="133"/>
  <c r="N75" i="79"/>
  <c r="N115" i="79"/>
  <c r="N60" i="79"/>
  <c r="N23" i="79"/>
  <c r="N63" i="79"/>
  <c r="N70" i="79"/>
  <c r="N91" i="79"/>
  <c r="J13" i="137"/>
  <c r="J12" i="137"/>
  <c r="AK42" i="133"/>
  <c r="AK40" i="133"/>
  <c r="AL92" i="133"/>
  <c r="AK77" i="133"/>
  <c r="AL80" i="133"/>
  <c r="AK27" i="133"/>
  <c r="AK32" i="133"/>
  <c r="AL30" i="133"/>
  <c r="AK38" i="133"/>
  <c r="AK70" i="133"/>
  <c r="AK60" i="133"/>
  <c r="AK19" i="133"/>
  <c r="AK56" i="133"/>
  <c r="AL45" i="133"/>
  <c r="AK25" i="133"/>
  <c r="AK31" i="133"/>
  <c r="AL108" i="133"/>
  <c r="AK48" i="133"/>
  <c r="AK99" i="133"/>
  <c r="AL29" i="133"/>
  <c r="AK74" i="133"/>
  <c r="AL43" i="133"/>
  <c r="AL81" i="133"/>
  <c r="AK30" i="133"/>
  <c r="AL44" i="133"/>
  <c r="AK26" i="133"/>
  <c r="AL110" i="133"/>
  <c r="AL47" i="133"/>
  <c r="AL39" i="133"/>
  <c r="AL35" i="133"/>
  <c r="AL26" i="133"/>
  <c r="AL101" i="133"/>
  <c r="AL40" i="133"/>
  <c r="AK92" i="133"/>
  <c r="AK93" i="133"/>
  <c r="AK39" i="133"/>
  <c r="AL107" i="133"/>
  <c r="AL113" i="133"/>
  <c r="AK29" i="133"/>
  <c r="AK71" i="133"/>
  <c r="AL58" i="133"/>
  <c r="AK115" i="133"/>
  <c r="AK24" i="133"/>
  <c r="AK20" i="133"/>
  <c r="AK105" i="133"/>
  <c r="AK61" i="133"/>
  <c r="AK68" i="133"/>
  <c r="AK114" i="133"/>
  <c r="AK111" i="133"/>
  <c r="AL95" i="133"/>
  <c r="AL103" i="79"/>
  <c r="AK56" i="79"/>
  <c r="AL104" i="79"/>
  <c r="AK63" i="79"/>
  <c r="AK16" i="79"/>
  <c r="AL113" i="79"/>
  <c r="AL27" i="79"/>
  <c r="AK37" i="79"/>
  <c r="AK68" i="79"/>
  <c r="AL40" i="79"/>
  <c r="AK82" i="79"/>
  <c r="AL82" i="79"/>
  <c r="AK103" i="79"/>
  <c r="AK108" i="79"/>
  <c r="AK40" i="79"/>
  <c r="AL20" i="79"/>
  <c r="AL111" i="79"/>
  <c r="AK100" i="79"/>
  <c r="AK65" i="79"/>
  <c r="AL65" i="79"/>
  <c r="AK79" i="79"/>
  <c r="AL17" i="79"/>
  <c r="AK46" i="79"/>
  <c r="AK27" i="79"/>
  <c r="AK104" i="79"/>
  <c r="AK38" i="79"/>
  <c r="AL55" i="79"/>
  <c r="AK70" i="79"/>
  <c r="AK24" i="79"/>
  <c r="AL61" i="79"/>
  <c r="AK17" i="79"/>
  <c r="AL79" i="79"/>
  <c r="AL89" i="79"/>
  <c r="AK60" i="79"/>
  <c r="AK115" i="79"/>
  <c r="AL74" i="79"/>
  <c r="AK85" i="79"/>
  <c r="AK81" i="79"/>
  <c r="AL31" i="79"/>
  <c r="AL57" i="79"/>
  <c r="AL77" i="79"/>
  <c r="AL47" i="79"/>
  <c r="AK97" i="79"/>
  <c r="AL45" i="79"/>
  <c r="AK54" i="79"/>
  <c r="AK30" i="79"/>
  <c r="AL78" i="79"/>
  <c r="AK59" i="79"/>
  <c r="AK95" i="79"/>
  <c r="AK31" i="79"/>
  <c r="AK49" i="133"/>
  <c r="AL24" i="133"/>
  <c r="AK23" i="79"/>
  <c r="AK36" i="79"/>
  <c r="AK110" i="79"/>
  <c r="AL93" i="79"/>
  <c r="AL49" i="79"/>
  <c r="AL25" i="79"/>
  <c r="AK71" i="79"/>
  <c r="AL62" i="79"/>
  <c r="AL58" i="79"/>
  <c r="AK106" i="79"/>
  <c r="AK55" i="79"/>
  <c r="AL99" i="79"/>
  <c r="AK112" i="79"/>
  <c r="AK96" i="79"/>
  <c r="AL85" i="79"/>
  <c r="AL87" i="133"/>
  <c r="AL48" i="133"/>
  <c r="AK89" i="133"/>
  <c r="AL76" i="133"/>
  <c r="AL68" i="133"/>
  <c r="AL72" i="133"/>
  <c r="AL67" i="133"/>
  <c r="AL65" i="133"/>
  <c r="AL75" i="133"/>
  <c r="AK45" i="133"/>
  <c r="AK28" i="133"/>
  <c r="AL103" i="133"/>
  <c r="AK37" i="133"/>
  <c r="AK69" i="133"/>
  <c r="AK88" i="133"/>
  <c r="AL60" i="133"/>
  <c r="AK106" i="133"/>
  <c r="AL34" i="133"/>
  <c r="AL36" i="133"/>
  <c r="AK23" i="133"/>
  <c r="AL89" i="133"/>
  <c r="AL82" i="133"/>
  <c r="AL56" i="133"/>
  <c r="AK22" i="133"/>
  <c r="AL83" i="133"/>
  <c r="AL20" i="133"/>
  <c r="AL102" i="133"/>
  <c r="AL62" i="133"/>
  <c r="AL31" i="133"/>
  <c r="AL57" i="133"/>
  <c r="AL88" i="133"/>
  <c r="AL63" i="133"/>
  <c r="AK108" i="133"/>
  <c r="AK91" i="133"/>
  <c r="AK95" i="133"/>
  <c r="AK104" i="133"/>
  <c r="AL25" i="133"/>
  <c r="AL94" i="133"/>
  <c r="AK79" i="133"/>
  <c r="AK97" i="133"/>
  <c r="AL33" i="133"/>
  <c r="AL21" i="133"/>
  <c r="AL104" i="133"/>
  <c r="AL41" i="133"/>
  <c r="AK36" i="133"/>
  <c r="AL100" i="133"/>
  <c r="AK43" i="133"/>
  <c r="AL91" i="133"/>
  <c r="AL84" i="133"/>
  <c r="AL111" i="133"/>
  <c r="AL98" i="79"/>
  <c r="AL73" i="79"/>
  <c r="AK86" i="79"/>
  <c r="AL53" i="79"/>
  <c r="AL91" i="79"/>
  <c r="AK26" i="79"/>
  <c r="AK22" i="79"/>
  <c r="AK90" i="79"/>
  <c r="AK51" i="79"/>
  <c r="AL68" i="79"/>
  <c r="AL38" i="79"/>
  <c r="AL60" i="79"/>
  <c r="AK48" i="79"/>
  <c r="AL33" i="79"/>
  <c r="AL100" i="79"/>
  <c r="AK57" i="79"/>
  <c r="AL42" i="79"/>
  <c r="AK101" i="79"/>
  <c r="AK66" i="79"/>
  <c r="AK52" i="79"/>
  <c r="AK44" i="79"/>
  <c r="AK74" i="79"/>
  <c r="AK89" i="79"/>
  <c r="AL21" i="79"/>
  <c r="AK109" i="79"/>
  <c r="AL50" i="79"/>
  <c r="AL75" i="79"/>
  <c r="AK28" i="79"/>
  <c r="AL88" i="79"/>
  <c r="AL67" i="79"/>
  <c r="AL34" i="79"/>
  <c r="AK80" i="79"/>
  <c r="AK77" i="79"/>
  <c r="AK87" i="79"/>
  <c r="AL35" i="79"/>
  <c r="AL48" i="79"/>
  <c r="AL63" i="79"/>
  <c r="AK18" i="79"/>
  <c r="AK53" i="79"/>
  <c r="AL30" i="79"/>
  <c r="AK88" i="79"/>
  <c r="AL36" i="79"/>
  <c r="AL110" i="79"/>
  <c r="AL92" i="79"/>
  <c r="AL44" i="79"/>
  <c r="AL84" i="79"/>
  <c r="AL43" i="79"/>
  <c r="AL22" i="79"/>
  <c r="AK93" i="79"/>
  <c r="AK76" i="79"/>
  <c r="AL52" i="133"/>
  <c r="AK41" i="133"/>
  <c r="AK94" i="133"/>
  <c r="AK59" i="133"/>
  <c r="AL105" i="133"/>
  <c r="AL37" i="133"/>
  <c r="AK73" i="133"/>
  <c r="AK53" i="133"/>
  <c r="AL59" i="79"/>
  <c r="AL87" i="79"/>
  <c r="AK47" i="79"/>
  <c r="AL19" i="79"/>
  <c r="AL18" i="79"/>
  <c r="AK78" i="79"/>
  <c r="AL83" i="79"/>
  <c r="AK58" i="79"/>
  <c r="AL26" i="79"/>
  <c r="AL54" i="79"/>
  <c r="AK83" i="79"/>
  <c r="AL101" i="79"/>
  <c r="AL23" i="79"/>
  <c r="AL109" i="79"/>
  <c r="AL112" i="79"/>
  <c r="AL51" i="133"/>
  <c r="AL73" i="133"/>
  <c r="AL50" i="133"/>
  <c r="AL22" i="133"/>
  <c r="AK57" i="133"/>
  <c r="AL19" i="133"/>
  <c r="AK78" i="133"/>
  <c r="AL115" i="133"/>
  <c r="AL78" i="133"/>
  <c r="AK96" i="133"/>
  <c r="AL28" i="133"/>
  <c r="AK80" i="133"/>
  <c r="AK113" i="133"/>
  <c r="AL98" i="133"/>
  <c r="AL99" i="133"/>
  <c r="AL112" i="133"/>
  <c r="AK51" i="133"/>
  <c r="AL53" i="133"/>
  <c r="AL77" i="133"/>
  <c r="AK50" i="133"/>
  <c r="AK65" i="133"/>
  <c r="AK44" i="133"/>
  <c r="AL86" i="133"/>
  <c r="AL93" i="133"/>
  <c r="AL74" i="133"/>
  <c r="AK72" i="133"/>
  <c r="AK54" i="133"/>
  <c r="AL114" i="133"/>
  <c r="AL27" i="133"/>
  <c r="AK52" i="133"/>
  <c r="AK85" i="133"/>
  <c r="AL38" i="133"/>
  <c r="AL71" i="133"/>
  <c r="AK64" i="133"/>
  <c r="AL69" i="133"/>
  <c r="AL96" i="133"/>
  <c r="AL66" i="133"/>
  <c r="AK62" i="133"/>
  <c r="AK34" i="133"/>
  <c r="AK46" i="133"/>
  <c r="AL18" i="133"/>
  <c r="AK98" i="133"/>
  <c r="AK110" i="133"/>
  <c r="AL42" i="133"/>
  <c r="AL32" i="133"/>
  <c r="AK90" i="133"/>
  <c r="AL106" i="133"/>
  <c r="AL64" i="133"/>
  <c r="AK82" i="133"/>
  <c r="AK112" i="133"/>
  <c r="AL94" i="79"/>
  <c r="AL69" i="79"/>
  <c r="AL66" i="79"/>
  <c r="AK105" i="79"/>
  <c r="AK39" i="79"/>
  <c r="AK64" i="79"/>
  <c r="AK45" i="79"/>
  <c r="AL32" i="79"/>
  <c r="AL90" i="79"/>
  <c r="AK43" i="79"/>
  <c r="AK102" i="79"/>
  <c r="AL71" i="79"/>
  <c r="AK32" i="79"/>
  <c r="AL81" i="79"/>
  <c r="AL64" i="79"/>
  <c r="AL72" i="79"/>
  <c r="AK42" i="79"/>
  <c r="AL95" i="79"/>
  <c r="AK84" i="79"/>
  <c r="AK29" i="79"/>
  <c r="AK75" i="79"/>
  <c r="AK21" i="79"/>
  <c r="AK20" i="79"/>
  <c r="AL52" i="79"/>
  <c r="AK114" i="79"/>
  <c r="AK49" i="79"/>
  <c r="AK72" i="79"/>
  <c r="AL37" i="79"/>
  <c r="AL96" i="79"/>
  <c r="AL76" i="79"/>
  <c r="AL106" i="79"/>
  <c r="AL70" i="79"/>
  <c r="AL114" i="79"/>
  <c r="AL39" i="79"/>
  <c r="AL107" i="79"/>
  <c r="AL16" i="79"/>
  <c r="AL51" i="79"/>
  <c r="AK69" i="79"/>
  <c r="AL46" i="79"/>
  <c r="AK98" i="79"/>
  <c r="AK67" i="79"/>
  <c r="AK35" i="79"/>
  <c r="AK34" i="79"/>
  <c r="AK91" i="79"/>
  <c r="AK61" i="79"/>
  <c r="AK73" i="79"/>
  <c r="AK111" i="79"/>
  <c r="AL86" i="79"/>
  <c r="AL108" i="79"/>
  <c r="AL56" i="79"/>
  <c r="AL70" i="133"/>
  <c r="AL49" i="133"/>
  <c r="AL109" i="133"/>
  <c r="AL79" i="133"/>
  <c r="AK76" i="133"/>
  <c r="AK86" i="133"/>
  <c r="AK58" i="133"/>
  <c r="AK75" i="133"/>
  <c r="AK107" i="133"/>
  <c r="AK102" i="133"/>
  <c r="AK100" i="133"/>
  <c r="AK66" i="133"/>
  <c r="AK101" i="133"/>
  <c r="AL16" i="133"/>
  <c r="AK21" i="133"/>
  <c r="AK81" i="133"/>
  <c r="AK83" i="133"/>
  <c r="AK35" i="133"/>
  <c r="AK63" i="133"/>
  <c r="AL59" i="133"/>
  <c r="AK47" i="133"/>
  <c r="AK84" i="133"/>
  <c r="AL17" i="133"/>
  <c r="AL46" i="133"/>
  <c r="AL85" i="133"/>
  <c r="AK103" i="133"/>
  <c r="AK16" i="133"/>
  <c r="AL90" i="133"/>
  <c r="AL55" i="133"/>
  <c r="AK55" i="133"/>
  <c r="AL97" i="133"/>
  <c r="AK18" i="133"/>
  <c r="AK33" i="133"/>
  <c r="AK17" i="133"/>
  <c r="AL61" i="133"/>
  <c r="AL54" i="133"/>
  <c r="AL23" i="133"/>
  <c r="AK67" i="133"/>
  <c r="AK109" i="133"/>
  <c r="AK87" i="133"/>
  <c r="AK33" i="79"/>
  <c r="AL102" i="79"/>
  <c r="AK41" i="79"/>
  <c r="AK107" i="79"/>
  <c r="AK62" i="79"/>
  <c r="AK113" i="79"/>
  <c r="AL115" i="79"/>
  <c r="AL29" i="79"/>
  <c r="AL97" i="79"/>
  <c r="AL41" i="79"/>
  <c r="AK94" i="79"/>
  <c r="AK92" i="79"/>
  <c r="AK50" i="79"/>
  <c r="AL24" i="79"/>
  <c r="AK99" i="79"/>
  <c r="AK25" i="79"/>
  <c r="AL105" i="79"/>
  <c r="AK19" i="79"/>
  <c r="AL80" i="79"/>
  <c r="AL28" i="79"/>
  <c r="P117" i="79" l="1"/>
  <c r="O81" i="79" s="1"/>
  <c r="P81" i="79" s="1"/>
  <c r="Q81" i="79" s="1"/>
  <c r="R81" i="133" s="1"/>
  <c r="AL116" i="133"/>
  <c r="AL117" i="133" s="1"/>
  <c r="AL116" i="79"/>
  <c r="AL117" i="79" s="1"/>
  <c r="O90" i="79"/>
  <c r="P90" i="79" s="1"/>
  <c r="Q90" i="79" s="1"/>
  <c r="R90" i="133" s="1"/>
  <c r="O83" i="79"/>
  <c r="P83" i="79" s="1"/>
  <c r="Q83" i="79" s="1"/>
  <c r="R83" i="133" s="1"/>
  <c r="O17" i="79"/>
  <c r="P17" i="79" s="1"/>
  <c r="Q17" i="79" s="1"/>
  <c r="R17" i="133" s="1"/>
  <c r="O22" i="79"/>
  <c r="P22" i="79" s="1"/>
  <c r="Q22" i="79" s="1"/>
  <c r="R22" i="133" s="1"/>
  <c r="O29" i="79"/>
  <c r="P29" i="79" s="1"/>
  <c r="Q29" i="79" s="1"/>
  <c r="R29" i="133" s="1"/>
  <c r="O64" i="79"/>
  <c r="P64" i="79" s="1"/>
  <c r="Q64" i="79" s="1"/>
  <c r="R64" i="133" s="1"/>
  <c r="O56" i="79"/>
  <c r="P56" i="79" s="1"/>
  <c r="Q56" i="79" s="1"/>
  <c r="R56" i="133" s="1"/>
  <c r="O25" i="79"/>
  <c r="P25" i="79" s="1"/>
  <c r="Q25" i="79" s="1"/>
  <c r="R25" i="133" s="1"/>
  <c r="O59" i="79"/>
  <c r="P59" i="79" s="1"/>
  <c r="Q59" i="79" s="1"/>
  <c r="R59" i="133" s="1"/>
  <c r="O99" i="79"/>
  <c r="P99" i="79" s="1"/>
  <c r="Q99" i="79" s="1"/>
  <c r="R99" i="133" s="1"/>
  <c r="O88" i="79"/>
  <c r="P88" i="79" s="1"/>
  <c r="Q88" i="79" s="1"/>
  <c r="R88" i="133" s="1"/>
  <c r="O62" i="79"/>
  <c r="P62" i="79" s="1"/>
  <c r="Q62" i="79" s="1"/>
  <c r="R62" i="133" s="1"/>
  <c r="O107" i="79"/>
  <c r="P107" i="79" s="1"/>
  <c r="Q107" i="79" s="1"/>
  <c r="R107" i="133" s="1"/>
  <c r="O112" i="79"/>
  <c r="P112" i="79" s="1"/>
  <c r="Q112" i="79" s="1"/>
  <c r="R112" i="133" s="1"/>
  <c r="O23" i="79"/>
  <c r="P23" i="79" s="1"/>
  <c r="Q23" i="79" s="1"/>
  <c r="R23" i="133" s="1"/>
  <c r="O34" i="79"/>
  <c r="P34" i="79" s="1"/>
  <c r="Q34" i="79" s="1"/>
  <c r="R34" i="133" s="1"/>
  <c r="O85" i="79"/>
  <c r="P85" i="79" s="1"/>
  <c r="Q85" i="79" s="1"/>
  <c r="R85" i="133" s="1"/>
  <c r="O79" i="79"/>
  <c r="P79" i="79" s="1"/>
  <c r="Q79" i="79" s="1"/>
  <c r="R79" i="133" s="1"/>
  <c r="O45" i="79"/>
  <c r="P45" i="79" s="1"/>
  <c r="Q45" i="79" s="1"/>
  <c r="R45" i="133" s="1"/>
  <c r="P116" i="79"/>
  <c r="B20" i="137"/>
  <c r="B22" i="137"/>
  <c r="B17" i="137"/>
  <c r="B18" i="137"/>
  <c r="B21" i="137"/>
  <c r="O75" i="79" l="1"/>
  <c r="P75" i="79" s="1"/>
  <c r="Q75" i="79" s="1"/>
  <c r="R75" i="133" s="1"/>
  <c r="O20" i="79"/>
  <c r="P20" i="79" s="1"/>
  <c r="Q20" i="79" s="1"/>
  <c r="R20" i="133" s="1"/>
  <c r="O21" i="79"/>
  <c r="P21" i="79" s="1"/>
  <c r="Q21" i="79" s="1"/>
  <c r="R21" i="133" s="1"/>
  <c r="O95" i="79"/>
  <c r="P95" i="79" s="1"/>
  <c r="Q95" i="79" s="1"/>
  <c r="R95" i="133" s="1"/>
  <c r="O102" i="79"/>
  <c r="P102" i="79" s="1"/>
  <c r="Q102" i="79" s="1"/>
  <c r="R102" i="133" s="1"/>
  <c r="O78" i="79"/>
  <c r="P78" i="79" s="1"/>
  <c r="Q78" i="79" s="1"/>
  <c r="R78" i="133" s="1"/>
  <c r="O76" i="79"/>
  <c r="P76" i="79" s="1"/>
  <c r="Q76" i="79" s="1"/>
  <c r="R76" i="133" s="1"/>
  <c r="O46" i="79"/>
  <c r="P46" i="79" s="1"/>
  <c r="Q46" i="79" s="1"/>
  <c r="R46" i="133" s="1"/>
  <c r="O50" i="79"/>
  <c r="P50" i="79" s="1"/>
  <c r="Q50" i="79" s="1"/>
  <c r="R50" i="133" s="1"/>
  <c r="O111" i="79"/>
  <c r="P111" i="79" s="1"/>
  <c r="Q111" i="79" s="1"/>
  <c r="R111" i="133" s="1"/>
  <c r="O68" i="79"/>
  <c r="P68" i="79" s="1"/>
  <c r="Q68" i="79" s="1"/>
  <c r="R68" i="133" s="1"/>
  <c r="O26" i="79"/>
  <c r="P26" i="79" s="1"/>
  <c r="Q26" i="79" s="1"/>
  <c r="R26" i="133" s="1"/>
  <c r="O110" i="79"/>
  <c r="P110" i="79" s="1"/>
  <c r="Q110" i="79" s="1"/>
  <c r="R110" i="133" s="1"/>
  <c r="O54" i="79"/>
  <c r="P54" i="79" s="1"/>
  <c r="Q54" i="79" s="1"/>
  <c r="R54" i="133" s="1"/>
  <c r="O31" i="79"/>
  <c r="P31" i="79" s="1"/>
  <c r="Q31" i="79" s="1"/>
  <c r="R31" i="133" s="1"/>
  <c r="O97" i="79"/>
  <c r="P97" i="79" s="1"/>
  <c r="Q97" i="79" s="1"/>
  <c r="R97" i="133" s="1"/>
  <c r="O43" i="79"/>
  <c r="P43" i="79" s="1"/>
  <c r="Q43" i="79" s="1"/>
  <c r="R43" i="133" s="1"/>
  <c r="O69" i="79"/>
  <c r="P69" i="79" s="1"/>
  <c r="Q69" i="79" s="1"/>
  <c r="R69" i="133" s="1"/>
  <c r="O115" i="79"/>
  <c r="P115" i="79" s="1"/>
  <c r="Q115" i="79" s="1"/>
  <c r="R115" i="133" s="1"/>
  <c r="O44" i="79"/>
  <c r="P44" i="79" s="1"/>
  <c r="Q44" i="79" s="1"/>
  <c r="R44" i="133" s="1"/>
  <c r="O108" i="79"/>
  <c r="P108" i="79" s="1"/>
  <c r="Q108" i="79" s="1"/>
  <c r="R108" i="133" s="1"/>
  <c r="O91" i="79"/>
  <c r="P91" i="79" s="1"/>
  <c r="Q91" i="79" s="1"/>
  <c r="R91" i="133" s="1"/>
  <c r="O71" i="79"/>
  <c r="P71" i="79" s="1"/>
  <c r="Q71" i="79" s="1"/>
  <c r="R71" i="133" s="1"/>
  <c r="O51" i="79"/>
  <c r="P51" i="79" s="1"/>
  <c r="Q51" i="79" s="1"/>
  <c r="R51" i="133" s="1"/>
  <c r="O89" i="79"/>
  <c r="P89" i="79" s="1"/>
  <c r="Q89" i="79" s="1"/>
  <c r="R89" i="133" s="1"/>
  <c r="O61" i="79"/>
  <c r="P61" i="79" s="1"/>
  <c r="Q61" i="79" s="1"/>
  <c r="R61" i="133" s="1"/>
  <c r="O49" i="79"/>
  <c r="P49" i="79" s="1"/>
  <c r="Q49" i="79" s="1"/>
  <c r="R49" i="133" s="1"/>
  <c r="O32" i="79"/>
  <c r="P32" i="79" s="1"/>
  <c r="Q32" i="79" s="1"/>
  <c r="R32" i="133" s="1"/>
  <c r="O40" i="79"/>
  <c r="P40" i="79" s="1"/>
  <c r="Q40" i="79" s="1"/>
  <c r="R40" i="133" s="1"/>
  <c r="O57" i="79"/>
  <c r="P57" i="79" s="1"/>
  <c r="Q57" i="79" s="1"/>
  <c r="R57" i="133" s="1"/>
  <c r="O100" i="79"/>
  <c r="P100" i="79" s="1"/>
  <c r="Q100" i="79" s="1"/>
  <c r="R100" i="133" s="1"/>
  <c r="O33" i="79"/>
  <c r="P33" i="79" s="1"/>
  <c r="Q33" i="79" s="1"/>
  <c r="R33" i="133" s="1"/>
  <c r="O113" i="79"/>
  <c r="P113" i="79" s="1"/>
  <c r="Q113" i="79" s="1"/>
  <c r="R113" i="133" s="1"/>
  <c r="O104" i="79"/>
  <c r="P104" i="79" s="1"/>
  <c r="Q104" i="79" s="1"/>
  <c r="R104" i="133" s="1"/>
  <c r="O16" i="79"/>
  <c r="P16" i="79" s="1"/>
  <c r="Q16" i="79" s="1"/>
  <c r="O84" i="79"/>
  <c r="P84" i="79" s="1"/>
  <c r="Q84" i="79" s="1"/>
  <c r="R84" i="133" s="1"/>
  <c r="O60" i="79"/>
  <c r="P60" i="79" s="1"/>
  <c r="Q60" i="79" s="1"/>
  <c r="R60" i="133" s="1"/>
  <c r="O63" i="79"/>
  <c r="P63" i="79" s="1"/>
  <c r="Q63" i="79" s="1"/>
  <c r="R63" i="133" s="1"/>
  <c r="O39" i="79"/>
  <c r="P39" i="79" s="1"/>
  <c r="Q39" i="79" s="1"/>
  <c r="R39" i="133" s="1"/>
  <c r="O101" i="79"/>
  <c r="P101" i="79" s="1"/>
  <c r="Q101" i="79" s="1"/>
  <c r="R101" i="133" s="1"/>
  <c r="O19" i="79"/>
  <c r="P19" i="79" s="1"/>
  <c r="Q19" i="79" s="1"/>
  <c r="R19" i="133" s="1"/>
  <c r="O65" i="79"/>
  <c r="P65" i="79" s="1"/>
  <c r="Q65" i="79" s="1"/>
  <c r="R65" i="133" s="1"/>
  <c r="O37" i="79"/>
  <c r="P37" i="79" s="1"/>
  <c r="Q37" i="79" s="1"/>
  <c r="R37" i="133" s="1"/>
  <c r="O105" i="79"/>
  <c r="P105" i="79" s="1"/>
  <c r="Q105" i="79" s="1"/>
  <c r="R105" i="133" s="1"/>
  <c r="O87" i="79"/>
  <c r="P87" i="79" s="1"/>
  <c r="Q87" i="79" s="1"/>
  <c r="R87" i="133" s="1"/>
  <c r="O24" i="79"/>
  <c r="P24" i="79" s="1"/>
  <c r="Q24" i="79" s="1"/>
  <c r="R24" i="133" s="1"/>
  <c r="O35" i="79"/>
  <c r="P35" i="79" s="1"/>
  <c r="Q35" i="79" s="1"/>
  <c r="R35" i="133" s="1"/>
  <c r="O53" i="79"/>
  <c r="P53" i="79" s="1"/>
  <c r="Q53" i="79" s="1"/>
  <c r="R53" i="133" s="1"/>
  <c r="O80" i="79"/>
  <c r="P80" i="79" s="1"/>
  <c r="Q80" i="79" s="1"/>
  <c r="R80" i="133" s="1"/>
  <c r="O42" i="79"/>
  <c r="P42" i="79" s="1"/>
  <c r="Q42" i="79" s="1"/>
  <c r="R42" i="133" s="1"/>
  <c r="O106" i="79"/>
  <c r="P106" i="79" s="1"/>
  <c r="Q106" i="79" s="1"/>
  <c r="R106" i="133" s="1"/>
  <c r="O18" i="79"/>
  <c r="P18" i="79" s="1"/>
  <c r="Q18" i="79" s="1"/>
  <c r="R18" i="133" s="1"/>
  <c r="O98" i="79"/>
  <c r="P98" i="79" s="1"/>
  <c r="Q98" i="79" s="1"/>
  <c r="R98" i="133" s="1"/>
  <c r="O72" i="79"/>
  <c r="P72" i="79" s="1"/>
  <c r="Q72" i="79" s="1"/>
  <c r="R72" i="133" s="1"/>
  <c r="O70" i="79"/>
  <c r="P70" i="79" s="1"/>
  <c r="Q70" i="79" s="1"/>
  <c r="R70" i="133" s="1"/>
  <c r="O114" i="79"/>
  <c r="P114" i="79" s="1"/>
  <c r="Q114" i="79" s="1"/>
  <c r="R114" i="133" s="1"/>
  <c r="O38" i="79"/>
  <c r="P38" i="79" s="1"/>
  <c r="Q38" i="79" s="1"/>
  <c r="R38" i="133" s="1"/>
  <c r="O36" i="79"/>
  <c r="P36" i="79" s="1"/>
  <c r="Q36" i="79" s="1"/>
  <c r="R36" i="133" s="1"/>
  <c r="O30" i="79"/>
  <c r="P30" i="79" s="1"/>
  <c r="Q30" i="79" s="1"/>
  <c r="R30" i="133" s="1"/>
  <c r="O55" i="79"/>
  <c r="P55" i="79" s="1"/>
  <c r="Q55" i="79" s="1"/>
  <c r="R55" i="133" s="1"/>
  <c r="O93" i="79"/>
  <c r="P93" i="79" s="1"/>
  <c r="Q93" i="79" s="1"/>
  <c r="R93" i="133" s="1"/>
  <c r="O82" i="79"/>
  <c r="P82" i="79" s="1"/>
  <c r="Q82" i="79" s="1"/>
  <c r="R82" i="133" s="1"/>
  <c r="O103" i="79"/>
  <c r="P103" i="79" s="1"/>
  <c r="Q103" i="79" s="1"/>
  <c r="R103" i="133" s="1"/>
  <c r="O94" i="79"/>
  <c r="P94" i="79" s="1"/>
  <c r="Q94" i="79" s="1"/>
  <c r="R94" i="133" s="1"/>
  <c r="O48" i="79"/>
  <c r="P48" i="79" s="1"/>
  <c r="Q48" i="79" s="1"/>
  <c r="R48" i="133" s="1"/>
  <c r="O77" i="79"/>
  <c r="P77" i="79" s="1"/>
  <c r="Q77" i="79" s="1"/>
  <c r="R77" i="133" s="1"/>
  <c r="O67" i="79"/>
  <c r="P67" i="79" s="1"/>
  <c r="Q67" i="79" s="1"/>
  <c r="R67" i="133" s="1"/>
  <c r="O73" i="79"/>
  <c r="P73" i="79" s="1"/>
  <c r="Q73" i="79" s="1"/>
  <c r="R73" i="133" s="1"/>
  <c r="O92" i="79"/>
  <c r="P92" i="79" s="1"/>
  <c r="Q92" i="79" s="1"/>
  <c r="R92" i="133" s="1"/>
  <c r="O86" i="79"/>
  <c r="P86" i="79" s="1"/>
  <c r="Q86" i="79" s="1"/>
  <c r="R86" i="133" s="1"/>
  <c r="O58" i="79"/>
  <c r="P58" i="79" s="1"/>
  <c r="Q58" i="79" s="1"/>
  <c r="R58" i="133" s="1"/>
  <c r="O109" i="79"/>
  <c r="P109" i="79" s="1"/>
  <c r="Q109" i="79" s="1"/>
  <c r="R109" i="133" s="1"/>
  <c r="O28" i="79"/>
  <c r="P28" i="79" s="1"/>
  <c r="Q28" i="79" s="1"/>
  <c r="R28" i="133" s="1"/>
  <c r="O27" i="79"/>
  <c r="P27" i="79" s="1"/>
  <c r="Q27" i="79" s="1"/>
  <c r="O41" i="79"/>
  <c r="P41" i="79" s="1"/>
  <c r="Q41" i="79" s="1"/>
  <c r="R41" i="133" s="1"/>
  <c r="O74" i="79"/>
  <c r="P74" i="79" s="1"/>
  <c r="Q74" i="79" s="1"/>
  <c r="R74" i="133" s="1"/>
  <c r="O47" i="79"/>
  <c r="P47" i="79" s="1"/>
  <c r="Q47" i="79" s="1"/>
  <c r="R47" i="133" s="1"/>
  <c r="O52" i="79"/>
  <c r="P52" i="79" s="1"/>
  <c r="Q52" i="79" s="1"/>
  <c r="R52" i="133" s="1"/>
  <c r="O66" i="79"/>
  <c r="P66" i="79" s="1"/>
  <c r="Q66" i="79" s="1"/>
  <c r="R66" i="133" s="1"/>
  <c r="O96" i="79"/>
  <c r="P96" i="79" s="1"/>
  <c r="Q96" i="79" s="1"/>
  <c r="R96" i="133" s="1"/>
  <c r="R16" i="133"/>
  <c r="R116" i="79" l="1"/>
  <c r="R117" i="79" s="1"/>
  <c r="F117" i="133" s="1"/>
  <c r="AI117" i="133" s="1"/>
  <c r="K12" i="137"/>
  <c r="R27" i="133"/>
  <c r="P117" i="133"/>
  <c r="O58" i="133" l="1"/>
  <c r="P58" i="133" s="1"/>
  <c r="Q58" i="133" s="1"/>
  <c r="O112" i="133"/>
  <c r="P112" i="133" s="1"/>
  <c r="Q112" i="133" s="1"/>
  <c r="O31" i="133"/>
  <c r="P31" i="133" s="1"/>
  <c r="Q31" i="133" s="1"/>
  <c r="O37" i="133"/>
  <c r="P37" i="133" s="1"/>
  <c r="Q37" i="133" s="1"/>
  <c r="O22" i="133"/>
  <c r="P22" i="133" s="1"/>
  <c r="Q22" i="133" s="1"/>
  <c r="O42" i="133"/>
  <c r="P42" i="133" s="1"/>
  <c r="Q42" i="133" s="1"/>
  <c r="O110" i="133"/>
  <c r="P110" i="133" s="1"/>
  <c r="Q110" i="133" s="1"/>
  <c r="O67" i="133"/>
  <c r="P67" i="133" s="1"/>
  <c r="Q67" i="133" s="1"/>
  <c r="O64" i="133"/>
  <c r="P64" i="133" s="1"/>
  <c r="Q64" i="133" s="1"/>
  <c r="O114" i="133"/>
  <c r="P114" i="133" s="1"/>
  <c r="Q114" i="133" s="1"/>
  <c r="O39" i="133"/>
  <c r="P39" i="133" s="1"/>
  <c r="Q39" i="133" s="1"/>
  <c r="O107" i="133"/>
  <c r="P107" i="133" s="1"/>
  <c r="Q107" i="133" s="1"/>
  <c r="O16" i="133"/>
  <c r="P16" i="133" s="1"/>
  <c r="Q16" i="133" s="1"/>
  <c r="O74" i="133"/>
  <c r="P74" i="133" s="1"/>
  <c r="Q74" i="133" s="1"/>
  <c r="O63" i="133"/>
  <c r="P63" i="133" s="1"/>
  <c r="Q63" i="133" s="1"/>
  <c r="O85" i="133"/>
  <c r="P85" i="133" s="1"/>
  <c r="Q85" i="133" s="1"/>
  <c r="O88" i="133"/>
  <c r="P88" i="133" s="1"/>
  <c r="Q88" i="133" s="1"/>
  <c r="O109" i="133"/>
  <c r="P109" i="133" s="1"/>
  <c r="Q109" i="133" s="1"/>
  <c r="O56" i="133"/>
  <c r="P56" i="133" s="1"/>
  <c r="Q56" i="133" s="1"/>
  <c r="O47" i="133"/>
  <c r="P47" i="133" s="1"/>
  <c r="Q47" i="133" s="1"/>
  <c r="O84" i="133"/>
  <c r="P84" i="133" s="1"/>
  <c r="Q84" i="133" s="1"/>
  <c r="O48" i="133"/>
  <c r="P48" i="133" s="1"/>
  <c r="Q48" i="133" s="1"/>
  <c r="O94" i="133"/>
  <c r="P94" i="133" s="1"/>
  <c r="Q94" i="133" s="1"/>
  <c r="O101" i="133"/>
  <c r="P101" i="133" s="1"/>
  <c r="Q101" i="133" s="1"/>
  <c r="O33" i="133"/>
  <c r="P33" i="133" s="1"/>
  <c r="Q33" i="133" s="1"/>
  <c r="O29" i="133"/>
  <c r="P29" i="133" s="1"/>
  <c r="Q29" i="133" s="1"/>
  <c r="O60" i="133"/>
  <c r="P60" i="133" s="1"/>
  <c r="Q60" i="133" s="1"/>
  <c r="O69" i="133"/>
  <c r="P69" i="133" s="1"/>
  <c r="Q69" i="133" s="1"/>
  <c r="O27" i="133"/>
  <c r="P27" i="133" s="1"/>
  <c r="Q27" i="133" s="1"/>
  <c r="O100" i="133"/>
  <c r="P100" i="133" s="1"/>
  <c r="Q100" i="133" s="1"/>
  <c r="O98" i="133"/>
  <c r="P98" i="133" s="1"/>
  <c r="Q98" i="133" s="1"/>
  <c r="O77" i="133"/>
  <c r="P77" i="133" s="1"/>
  <c r="Q77" i="133" s="1"/>
  <c r="O80" i="133"/>
  <c r="P80" i="133" s="1"/>
  <c r="Q80" i="133" s="1"/>
  <c r="O54" i="133"/>
  <c r="P54" i="133" s="1"/>
  <c r="Q54" i="133" s="1"/>
  <c r="O59" i="133"/>
  <c r="P59" i="133" s="1"/>
  <c r="Q59" i="133" s="1"/>
  <c r="O50" i="133"/>
  <c r="P50" i="133" s="1"/>
  <c r="Q50" i="133" s="1"/>
  <c r="O66" i="133"/>
  <c r="P66" i="133" s="1"/>
  <c r="Q66" i="133" s="1"/>
  <c r="O93" i="133"/>
  <c r="P93" i="133" s="1"/>
  <c r="Q93" i="133" s="1"/>
  <c r="O75" i="133"/>
  <c r="P75" i="133" s="1"/>
  <c r="Q75" i="133" s="1"/>
  <c r="O106" i="133"/>
  <c r="P106" i="133" s="1"/>
  <c r="Q106" i="133" s="1"/>
  <c r="O70" i="133"/>
  <c r="P70" i="133" s="1"/>
  <c r="Q70" i="133" s="1"/>
  <c r="O108" i="133"/>
  <c r="P108" i="133" s="1"/>
  <c r="Q108" i="133" s="1"/>
  <c r="O113" i="133"/>
  <c r="P113" i="133" s="1"/>
  <c r="Q113" i="133" s="1"/>
  <c r="O44" i="133"/>
  <c r="P44" i="133" s="1"/>
  <c r="Q44" i="133" s="1"/>
  <c r="O87" i="133"/>
  <c r="P87" i="133" s="1"/>
  <c r="Q87" i="133" s="1"/>
  <c r="O40" i="133"/>
  <c r="P40" i="133" s="1"/>
  <c r="Q40" i="133" s="1"/>
  <c r="O38" i="133"/>
  <c r="P38" i="133" s="1"/>
  <c r="Q38" i="133" s="1"/>
  <c r="O104" i="133"/>
  <c r="P104" i="133" s="1"/>
  <c r="Q104" i="133" s="1"/>
  <c r="O45" i="133"/>
  <c r="P45" i="133" s="1"/>
  <c r="Q45" i="133" s="1"/>
  <c r="O35" i="133"/>
  <c r="P35" i="133" s="1"/>
  <c r="Q35" i="133" s="1"/>
  <c r="O76" i="133"/>
  <c r="P76" i="133" s="1"/>
  <c r="Q76" i="133" s="1"/>
  <c r="O20" i="133"/>
  <c r="P20" i="133" s="1"/>
  <c r="Q20" i="133" s="1"/>
  <c r="O103" i="133"/>
  <c r="P103" i="133" s="1"/>
  <c r="Q103" i="133" s="1"/>
  <c r="O46" i="133"/>
  <c r="P46" i="133" s="1"/>
  <c r="Q46" i="133" s="1"/>
  <c r="O79" i="133"/>
  <c r="P79" i="133" s="1"/>
  <c r="Q79" i="133" s="1"/>
  <c r="O32" i="133"/>
  <c r="P32" i="133" s="1"/>
  <c r="Q32" i="133" s="1"/>
  <c r="O115" i="133"/>
  <c r="P115" i="133" s="1"/>
  <c r="Q115" i="133" s="1"/>
  <c r="O89" i="133"/>
  <c r="P89" i="133" s="1"/>
  <c r="Q89" i="133" s="1"/>
  <c r="O83" i="133"/>
  <c r="P83" i="133" s="1"/>
  <c r="Q83" i="133" s="1"/>
  <c r="O41" i="133"/>
  <c r="P41" i="133" s="1"/>
  <c r="Q41" i="133" s="1"/>
  <c r="O52" i="133"/>
  <c r="P52" i="133" s="1"/>
  <c r="Q52" i="133" s="1"/>
  <c r="O49" i="133"/>
  <c r="P49" i="133" s="1"/>
  <c r="Q49" i="133" s="1"/>
  <c r="O62" i="133"/>
  <c r="P62" i="133" s="1"/>
  <c r="Q62" i="133" s="1"/>
  <c r="O53" i="133"/>
  <c r="P53" i="133" s="1"/>
  <c r="Q53" i="133" s="1"/>
  <c r="O21" i="133"/>
  <c r="P21" i="133" s="1"/>
  <c r="Q21" i="133" s="1"/>
  <c r="O25" i="133"/>
  <c r="P25" i="133" s="1"/>
  <c r="Q25" i="133" s="1"/>
  <c r="O23" i="133"/>
  <c r="P23" i="133" s="1"/>
  <c r="Q23" i="133" s="1"/>
  <c r="O97" i="133"/>
  <c r="P97" i="133" s="1"/>
  <c r="Q97" i="133" s="1"/>
  <c r="O95" i="133"/>
  <c r="P95" i="133" s="1"/>
  <c r="Q95" i="133" s="1"/>
  <c r="O26" i="133"/>
  <c r="P26" i="133" s="1"/>
  <c r="Q26" i="133" s="1"/>
  <c r="O91" i="133"/>
  <c r="P91" i="133" s="1"/>
  <c r="Q91" i="133" s="1"/>
  <c r="O96" i="133"/>
  <c r="P96" i="133" s="1"/>
  <c r="Q96" i="133" s="1"/>
  <c r="O57" i="133"/>
  <c r="P57" i="133" s="1"/>
  <c r="Q57" i="133" s="1"/>
  <c r="O102" i="133"/>
  <c r="P102" i="133" s="1"/>
  <c r="Q102" i="133" s="1"/>
  <c r="O90" i="133"/>
  <c r="P90" i="133" s="1"/>
  <c r="Q90" i="133" s="1"/>
  <c r="O105" i="133"/>
  <c r="P105" i="133" s="1"/>
  <c r="Q105" i="133" s="1"/>
  <c r="O36" i="133"/>
  <c r="P36" i="133" s="1"/>
  <c r="Q36" i="133" s="1"/>
  <c r="O86" i="133"/>
  <c r="P86" i="133" s="1"/>
  <c r="Q86" i="133" s="1"/>
  <c r="O81" i="133"/>
  <c r="P81" i="133" s="1"/>
  <c r="Q81" i="133" s="1"/>
  <c r="O61" i="133"/>
  <c r="P61" i="133" s="1"/>
  <c r="Q61" i="133" s="1"/>
  <c r="O30" i="133"/>
  <c r="P30" i="133" s="1"/>
  <c r="Q30" i="133" s="1"/>
  <c r="O24" i="133"/>
  <c r="P24" i="133" s="1"/>
  <c r="Q24" i="133" s="1"/>
  <c r="O71" i="133"/>
  <c r="P71" i="133" s="1"/>
  <c r="Q71" i="133" s="1"/>
  <c r="O68" i="133"/>
  <c r="P68" i="133" s="1"/>
  <c r="Q68" i="133" s="1"/>
  <c r="O18" i="133"/>
  <c r="P18" i="133" s="1"/>
  <c r="Q18" i="133" s="1"/>
  <c r="O34" i="133"/>
  <c r="P34" i="133" s="1"/>
  <c r="Q34" i="133" s="1"/>
  <c r="O99" i="133"/>
  <c r="P99" i="133" s="1"/>
  <c r="Q99" i="133" s="1"/>
  <c r="O78" i="133"/>
  <c r="P78" i="133" s="1"/>
  <c r="Q78" i="133" s="1"/>
  <c r="O28" i="133"/>
  <c r="P28" i="133" s="1"/>
  <c r="Q28" i="133" s="1"/>
  <c r="O72" i="133"/>
  <c r="P72" i="133" s="1"/>
  <c r="Q72" i="133" s="1"/>
  <c r="O111" i="133"/>
  <c r="P111" i="133" s="1"/>
  <c r="Q111" i="133" s="1"/>
  <c r="O92" i="133"/>
  <c r="P92" i="133" s="1"/>
  <c r="Q92" i="133" s="1"/>
  <c r="O65" i="133"/>
  <c r="P65" i="133" s="1"/>
  <c r="Q65" i="133" s="1"/>
  <c r="O17" i="133"/>
  <c r="P17" i="133" s="1"/>
  <c r="Q17" i="133" s="1"/>
  <c r="O55" i="133"/>
  <c r="P55" i="133" s="1"/>
  <c r="Q55" i="133" s="1"/>
  <c r="O73" i="133"/>
  <c r="P73" i="133" s="1"/>
  <c r="Q73" i="133" s="1"/>
  <c r="O82" i="133"/>
  <c r="P82" i="133" s="1"/>
  <c r="Q82" i="133" s="1"/>
  <c r="O19" i="133"/>
  <c r="P19" i="133" s="1"/>
  <c r="Q19" i="133" s="1"/>
  <c r="O43" i="133"/>
  <c r="P43" i="133" s="1"/>
  <c r="Q43" i="133" s="1"/>
  <c r="O51" i="133"/>
  <c r="P51" i="133" s="1"/>
  <c r="Q51" i="133" s="1"/>
  <c r="K13" i="137" l="1"/>
  <c r="K6" i="137" s="1"/>
  <c r="R116" i="133"/>
  <c r="R117" i="133" s="1"/>
  <c r="T117" i="133" s="1"/>
</calcChain>
</file>

<file path=xl/sharedStrings.xml><?xml version="1.0" encoding="utf-8"?>
<sst xmlns="http://schemas.openxmlformats.org/spreadsheetml/2006/main" count="433" uniqueCount="251">
  <si>
    <t>VREDNOTENJE KRITERIJEV</t>
  </si>
  <si>
    <t>IZRAČUN SREDSTEV</t>
  </si>
  <si>
    <t>Priimek in ime</t>
  </si>
  <si>
    <t>VSOTA</t>
  </si>
  <si>
    <t>A</t>
  </si>
  <si>
    <t>B</t>
  </si>
  <si>
    <t>C</t>
  </si>
  <si>
    <t>Šifra proračunskega uporabnika:</t>
  </si>
  <si>
    <t>Organizacijska enota:</t>
  </si>
  <si>
    <t>Datum ocenjevanja:</t>
  </si>
  <si>
    <t>Ocenjevalec:</t>
  </si>
  <si>
    <t>Tarifni razred</t>
  </si>
  <si>
    <t>Plačni razred</t>
  </si>
  <si>
    <t>OSNOVNI PODATKI O JAVNIH USLUŽBENCIH</t>
  </si>
  <si>
    <t>KRITERIJ</t>
  </si>
  <si>
    <t>DELOVNA USPEŠNOST</t>
  </si>
  <si>
    <t>KORIGIRANA DELOVNA USPEŠNOST</t>
  </si>
  <si>
    <t>IZPLAČILO DELOVNE USPEŠNOSTI</t>
  </si>
  <si>
    <t>NAJVIŠJE MOŽNO IZPLAČILO DELOVNE USPEŠNOSTI</t>
  </si>
  <si>
    <t>v koeficientu</t>
  </si>
  <si>
    <t>v €</t>
  </si>
  <si>
    <t>OCENE</t>
  </si>
  <si>
    <t>D</t>
  </si>
  <si>
    <t>E</t>
  </si>
  <si>
    <t>B - kakovost in natančnost</t>
  </si>
  <si>
    <t>A - znanje in strokovnost</t>
  </si>
  <si>
    <t>C - odnos do dela in delovnih sredstev</t>
  </si>
  <si>
    <t>D - obseg in učinkovitost</t>
  </si>
  <si>
    <t>E - inovativnost</t>
  </si>
  <si>
    <t>* LEGENDA:</t>
  </si>
  <si>
    <t>NAJVIŠJI DELEŽ
OSNOVNE PLAČE</t>
  </si>
  <si>
    <t>letno izplačilo</t>
  </si>
  <si>
    <t>10=SUM(5..9)</t>
  </si>
  <si>
    <t>LIST</t>
  </si>
  <si>
    <t>VRSTICA</t>
  </si>
  <si>
    <t>PREJŠNJI LIST</t>
  </si>
  <si>
    <t>12</t>
  </si>
  <si>
    <t>I</t>
  </si>
  <si>
    <t>IZPLAČILO REDNE DELOVNE USPEŠNOSTI</t>
  </si>
  <si>
    <t>Nadpovprečni delovni rezultati *</t>
  </si>
  <si>
    <t>Julij</t>
  </si>
  <si>
    <t>Avgust</t>
  </si>
  <si>
    <t>September</t>
  </si>
  <si>
    <t>Oktober</t>
  </si>
  <si>
    <t>November</t>
  </si>
  <si>
    <t>December</t>
  </si>
  <si>
    <t>SREDSTVA ZA
OSNOVNE PLAČE</t>
  </si>
  <si>
    <t>II=I x %</t>
  </si>
  <si>
    <t>SKUPEN OBSEG SREDSTEV
DELOVNE USPEŠNOSTI</t>
  </si>
  <si>
    <t>OSNOVNA PLAČA</t>
  </si>
  <si>
    <t>III</t>
  </si>
  <si>
    <t>Ocenjevalno obdobje</t>
  </si>
  <si>
    <t>Kriteriji za določitev dela plače za redno delovno upešnost</t>
  </si>
  <si>
    <t>Vsota točk po posameznem ocenjevalnem obdobju</t>
  </si>
  <si>
    <t>Višina izplačila redne delovne uspešnosti po ocenjevalnem obdobju</t>
  </si>
  <si>
    <t>znanje in strokovnost</t>
  </si>
  <si>
    <t>kakovost in natančnost</t>
  </si>
  <si>
    <t>odnos do dela in delovnih sredstev</t>
  </si>
  <si>
    <t>obseg in učinkovitost</t>
  </si>
  <si>
    <t>inovativnost</t>
  </si>
  <si>
    <t>Podpis odgovorne osebe:</t>
  </si>
  <si>
    <t>LETO</t>
  </si>
  <si>
    <t>Leto: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</si>
  <si>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</si>
  <si>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</si>
  <si>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</si>
  <si>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</si>
  <si>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</si>
  <si>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</si>
  <si>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</si>
  <si>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</si>
  <si>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</si>
  <si>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</si>
  <si>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</si>
  <si>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</si>
  <si>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11=10 / IV</t>
  </si>
  <si>
    <t>ŠTEVILO OBDOBIJ</t>
  </si>
  <si>
    <t>OBRAČUNANA OSNOVNA PLAČA</t>
  </si>
  <si>
    <t>delež maks. ocene</t>
  </si>
  <si>
    <t>IZRAČUN REDNE
DELOVNE USPEŠNOSTI</t>
  </si>
  <si>
    <t>koeficient</t>
  </si>
  <si>
    <t>€</t>
  </si>
  <si>
    <t>Kor. faktor (KF)</t>
  </si>
  <si>
    <t>NAJVIŠJE MOŽNO IZPLAČILO REDNE LETNE DELOVNE USPEŠNOSTI</t>
  </si>
  <si>
    <t>IV</t>
  </si>
  <si>
    <t>Izplačana masa</t>
  </si>
  <si>
    <t>Izračunana masa</t>
  </si>
  <si>
    <t>Ostanek</t>
  </si>
  <si>
    <t>MAKSIMALNA OCENA</t>
  </si>
  <si>
    <t>SKUPAJ</t>
  </si>
  <si>
    <t>12=11 x KF</t>
  </si>
  <si>
    <t>13=4 x 12</t>
  </si>
  <si>
    <t>14=MIN(13,15)</t>
  </si>
  <si>
    <t>5 x OCENE</t>
  </si>
  <si>
    <t>Obr. osnovna plača (obdobje)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</si>
  <si>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</si>
  <si>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</si>
  <si>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</si>
  <si>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</si>
  <si>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</si>
  <si>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</si>
  <si>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</si>
  <si>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</si>
  <si>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</si>
  <si>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</si>
  <si>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</si>
  <si>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OBDOBJE</t>
  </si>
  <si>
    <t>ZAČETEK SKLICEVANJA</t>
  </si>
  <si>
    <t>PREDHODNI LIST</t>
  </si>
  <si>
    <t>ZAMIK VRSTIC</t>
  </si>
  <si>
    <t>ZAČETNI STOLPEC</t>
  </si>
  <si>
    <t>ZAMIK STOPLCEV</t>
  </si>
  <si>
    <t>NASTAVITVE ZA IZRAČUN VSOTE RAZPOLOŽLJIVIH SREDSTEV GLEDE NA OBDOBJE</t>
  </si>
  <si>
    <t>ROČEN VNOS: VELJA ZA VSE LISTE</t>
  </si>
  <si>
    <t>OSNOVNA PLAČA (1. odst. 28. člena KPJS)</t>
  </si>
  <si>
    <t>OSNOVNA PLAČA ZA ČAS REDNEGA DELA V OCENJEVALNEM OBDOBJU (3. odst. 28. člena KPJS)</t>
  </si>
  <si>
    <t>$H$10</t>
  </si>
  <si>
    <t>11-1</t>
  </si>
  <si>
    <t>2-4</t>
  </si>
  <si>
    <t>5-7</t>
  </si>
  <si>
    <t>8-10</t>
  </si>
  <si>
    <t>11-4</t>
  </si>
  <si>
    <t>5-10</t>
  </si>
  <si>
    <t>november-januar</t>
  </si>
  <si>
    <t>februar-april</t>
  </si>
  <si>
    <t>maj-julij</t>
  </si>
  <si>
    <t>avgust-oktober</t>
  </si>
  <si>
    <t>november-april</t>
  </si>
  <si>
    <t>maj-oktober</t>
  </si>
  <si>
    <t>OBDOBJE IZPLAČILA</t>
  </si>
  <si>
    <t>Priloga 2: trimesečno izplačilo redne delovne uspešnosti</t>
  </si>
  <si>
    <t>Zap_št.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</si>
  <si>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</si>
  <si>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</si>
  <si>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</si>
  <si>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</si>
  <si>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</si>
  <si>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</si>
  <si>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</si>
  <si>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</si>
  <si>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</si>
  <si>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</si>
  <si>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</si>
  <si>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</si>
  <si>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</si>
  <si>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</si>
  <si>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</si>
  <si>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</si>
  <si>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</si>
  <si>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</si>
  <si>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</si>
  <si>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</si>
  <si>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</si>
  <si>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</si>
  <si>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</si>
  <si>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</si>
  <si>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</si>
  <si>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</si>
  <si>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</si>
  <si>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</si>
  <si>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</si>
  <si>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</si>
  <si>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</si>
  <si>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</si>
  <si>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</si>
  <si>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</si>
  <si>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</si>
  <si>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</si>
  <si>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</si>
  <si>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</si>
  <si>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</si>
  <si>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</si>
  <si>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</si>
  <si>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</si>
  <si>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</si>
  <si>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</si>
  <si>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</si>
  <si>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</si>
  <si>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</si>
  <si>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</si>
  <si>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</si>
  <si>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</si>
  <si>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</si>
  <si>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</si>
  <si>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</si>
  <si>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</si>
  <si>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</si>
  <si>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</si>
  <si>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</si>
  <si>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</si>
  <si>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</si>
  <si>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</si>
  <si>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</si>
  <si>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</si>
  <si>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</si>
  <si>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</si>
  <si>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</si>
  <si>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</si>
  <si>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</si>
  <si>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</si>
  <si>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</si>
  <si>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</si>
  <si>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</si>
  <si>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</si>
  <si>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</si>
  <si>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</si>
  <si>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</si>
  <si>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</si>
  <si>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</si>
  <si>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</si>
  <si>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</si>
  <si>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</si>
  <si>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</si>
  <si>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</si>
  <si>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</si>
  <si>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</si>
  <si>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</si>
  <si>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</si>
  <si>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</si>
  <si>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</si>
  <si>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</si>
  <si>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</si>
  <si>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</si>
  <si>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</si>
  <si>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</si>
  <si>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</si>
  <si>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</si>
  <si>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</si>
  <si>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</si>
  <si>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</si>
  <si>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</si>
  <si>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</si>
  <si>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V</t>
  </si>
  <si>
    <t>fgd</t>
  </si>
  <si>
    <t>xgd</t>
  </si>
  <si>
    <t>7-9</t>
  </si>
  <si>
    <t>10-12</t>
  </si>
  <si>
    <t>LETNO OBVESTILO
O OCENJEVANJU JAVNE/GA  USLUŽBEKE/CA
ZA DOLOČITEV DELA PLAČE ZA REDNO DELOVNO USPEŠNOST ZA LETO 2020</t>
  </si>
  <si>
    <t>OSNOVNA PLAČA
december 2019
(2. odst. 28. člena KPJS)</t>
  </si>
  <si>
    <t>Skupno izplačilo redne delovne uspešnosti za
leto 2020</t>
  </si>
  <si>
    <t xml:space="preserve">oktober-december </t>
  </si>
  <si>
    <t>toćko</t>
  </si>
  <si>
    <t>točki</t>
  </si>
  <si>
    <t>točke</t>
  </si>
  <si>
    <t>točk</t>
  </si>
  <si>
    <t>Priimek in ime:</t>
  </si>
  <si>
    <t>julij-september</t>
  </si>
  <si>
    <t xml:space="preserve">Število nadpovprečnih ocen </t>
  </si>
  <si>
    <t xml:space="preserve">OBDOBJE: julij - september 2020 </t>
  </si>
  <si>
    <t xml:space="preserve">OBDOBJE: oktober- december 2020 </t>
  </si>
  <si>
    <t xml:space="preserve">SEZNAM JAVNIH USLUŽBENCEV S ŠTEVILOM NADPOOVPREČNIH OCEN KRITERJEV ZA REDNO DELOVNO USPEŠNOST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</si>
</sst>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dd/mm/yyyy;@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b/>
      <sz val="9"/>
      <color indexed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8"/>
      <color indexed="10"/>
      <name val="Arial CE"/>
      <charset val="238"/>
    </font>
    <font>
      <sz val="10"/>
      <name val="Arial CE"/>
      <charset val="238"/>
    </font>
    <font>
      <sz val="10"/>
      <color rgb="FF3366FF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/>
  </cellStyleXfs>
  <cellXfs count="442">
    <xf numFmtId="0" fontId="0" fillId="0" borderId="0" xfId="0"/>
    <xf numFmtId="0" fontId="4" fillId="4" borderId="2" xfId="2" applyFont="1" applyFill="1" applyBorder="1" applyAlignment="1" applyProtection="1">
      <alignment horizontal="left" vertical="center"/>
      <protection locked="0"/>
    </xf>
    <xf numFmtId="0" fontId="21" fillId="4" borderId="63" xfId="2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1" fontId="15" fillId="0" borderId="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center"/>
      <protection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Protection="1">
      <protection hidden="1"/>
    </xf>
    <xf numFmtId="49" fontId="0" fillId="0" borderId="105" xfId="0" applyNumberFormat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hidden="1"/>
    </xf>
    <xf numFmtId="49" fontId="0" fillId="0" borderId="3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3" fontId="0" fillId="0" borderId="47" xfId="0" applyNumberForma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4" borderId="51" xfId="0" applyFill="1" applyBorder="1" applyAlignment="1" applyProtection="1">
      <alignment horizontal="center" vertical="center" wrapText="1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3" fontId="0" fillId="7" borderId="50" xfId="0" applyNumberFormat="1" applyFill="1" applyBorder="1" applyAlignment="1" applyProtection="1">
      <alignment horizontal="center" vertical="center" wrapText="1"/>
      <protection locked="0"/>
    </xf>
    <xf numFmtId="3" fontId="0" fillId="7" borderId="26" xfId="0" applyNumberFormat="1" applyFill="1" applyBorder="1" applyAlignment="1" applyProtection="1">
      <alignment horizontal="center" vertical="center" wrapText="1"/>
      <protection locked="0"/>
    </xf>
    <xf numFmtId="0" fontId="18" fillId="4" borderId="92" xfId="0" applyFont="1" applyFill="1" applyBorder="1" applyAlignment="1" applyProtection="1">
      <alignment horizontal="center" vertical="center" wrapText="1"/>
      <protection locked="0"/>
    </xf>
    <xf numFmtId="0" fontId="18" fillId="4" borderId="92" xfId="0" applyFont="1" applyFill="1" applyBorder="1" applyAlignment="1" applyProtection="1">
      <alignment horizontal="center" vertical="center"/>
      <protection locked="0"/>
    </xf>
    <xf numFmtId="0" fontId="18" fillId="4" borderId="94" xfId="0" applyFont="1" applyFill="1" applyBorder="1" applyAlignment="1" applyProtection="1">
      <alignment horizontal="center" vertical="center"/>
      <protection locked="0"/>
    </xf>
    <xf numFmtId="3" fontId="18" fillId="5" borderId="95" xfId="0" applyNumberFormat="1" applyFont="1" applyFill="1" applyBorder="1" applyAlignment="1" applyProtection="1">
      <alignment horizontal="center" vertical="center"/>
      <protection locked="0"/>
    </xf>
    <xf numFmtId="3" fontId="18" fillId="7" borderId="96" xfId="0" applyNumberFormat="1" applyFont="1" applyFill="1" applyBorder="1" applyAlignment="1" applyProtection="1">
      <alignment horizontal="center" vertical="center"/>
      <protection locked="0"/>
    </xf>
    <xf numFmtId="3" fontId="18" fillId="7" borderId="9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4" fontId="9" fillId="5" borderId="98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horizontal="left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vertical="center"/>
      <protection hidden="1"/>
    </xf>
    <xf numFmtId="3" fontId="0" fillId="0" borderId="47" xfId="0" applyNumberFormat="1" applyBorder="1" applyAlignment="1" applyProtection="1">
      <alignment vertical="center"/>
      <protection hidden="1"/>
    </xf>
    <xf numFmtId="0" fontId="4" fillId="4" borderId="2" xfId="2" applyFont="1" applyFill="1" applyBorder="1" applyAlignment="1" applyProtection="1">
      <alignment horizontal="left" vertical="center"/>
      <protection hidden="1"/>
    </xf>
    <xf numFmtId="0" fontId="21" fillId="4" borderId="63" xfId="2" applyFill="1" applyBorder="1" applyAlignment="1" applyProtection="1">
      <alignment horizontal="center" vertical="center" wrapText="1"/>
      <protection hidden="1"/>
    </xf>
    <xf numFmtId="0" fontId="0" fillId="4" borderId="48" xfId="0" applyFill="1" applyBorder="1" applyAlignment="1" applyProtection="1">
      <alignment horizontal="center" vertical="center" wrapText="1"/>
      <protection hidden="1"/>
    </xf>
    <xf numFmtId="0" fontId="0" fillId="4" borderId="49" xfId="0" applyFill="1" applyBorder="1" applyAlignment="1" applyProtection="1">
      <alignment horizontal="center" vertical="center" wrapText="1"/>
      <protection hidden="1"/>
    </xf>
    <xf numFmtId="3" fontId="0" fillId="7" borderId="50" xfId="0" applyNumberFormat="1" applyFill="1" applyBorder="1" applyAlignment="1" applyProtection="1">
      <alignment horizontal="center" vertical="center" wrapText="1"/>
      <protection hidden="1"/>
    </xf>
    <xf numFmtId="3" fontId="0" fillId="7" borderId="26" xfId="0" applyNumberFormat="1" applyFill="1" applyBorder="1" applyAlignment="1" applyProtection="1">
      <alignment horizontal="center" vertical="center" wrapText="1"/>
      <protection hidden="1"/>
    </xf>
    <xf numFmtId="0" fontId="18" fillId="4" borderId="92" xfId="0" applyFont="1" applyFill="1" applyBorder="1" applyAlignment="1" applyProtection="1">
      <alignment horizontal="center" vertical="center" wrapText="1"/>
      <protection hidden="1"/>
    </xf>
    <xf numFmtId="0" fontId="18" fillId="4" borderId="94" xfId="0" applyFont="1" applyFill="1" applyBorder="1" applyAlignment="1" applyProtection="1">
      <alignment horizontal="center" vertical="center"/>
      <protection hidden="1"/>
    </xf>
    <xf numFmtId="3" fontId="18" fillId="7" borderId="97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" fontId="9" fillId="0" borderId="2" xfId="0" applyNumberFormat="1" applyFont="1" applyFill="1" applyBorder="1" applyAlignment="1" applyProtection="1">
      <alignment horizontal="center" vertical="center"/>
      <protection hidden="1"/>
    </xf>
    <xf numFmtId="3" fontId="9" fillId="0" borderId="2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12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9" fillId="3" borderId="99" xfId="0" applyFont="1" applyFill="1" applyBorder="1" applyAlignment="1" applyProtection="1">
      <alignment horizontal="center" vertical="center"/>
      <protection locked="0"/>
    </xf>
    <xf numFmtId="0" fontId="19" fillId="3" borderId="92" xfId="0" applyFont="1" applyFill="1" applyBorder="1" applyAlignment="1" applyProtection="1">
      <alignment horizontal="center" vertical="center"/>
      <protection locked="0"/>
    </xf>
    <xf numFmtId="0" fontId="18" fillId="3" borderId="92" xfId="0" applyFont="1" applyFill="1" applyBorder="1" applyAlignment="1" applyProtection="1">
      <alignment horizontal="center" vertical="center"/>
      <protection locked="0"/>
    </xf>
    <xf numFmtId="0" fontId="18" fillId="3" borderId="96" xfId="0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3" fontId="20" fillId="2" borderId="2" xfId="0" applyNumberFormat="1" applyFont="1" applyFill="1" applyBorder="1" applyAlignment="1" applyProtection="1">
      <alignment horizontal="center" vertical="center"/>
      <protection locked="0"/>
    </xf>
    <xf numFmtId="3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3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5" borderId="2" xfId="0" applyNumberForma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3" fontId="12" fillId="2" borderId="2" xfId="0" applyNumberFormat="1" applyFont="1" applyFill="1" applyBorder="1" applyAlignment="1" applyProtection="1">
      <alignment vertical="center"/>
      <protection locked="0"/>
    </xf>
    <xf numFmtId="4" fontId="12" fillId="2" borderId="2" xfId="0" applyNumberFormat="1" applyFont="1" applyFill="1" applyBorder="1" applyAlignment="1" applyProtection="1">
      <alignment vertical="center"/>
      <protection locked="0"/>
    </xf>
    <xf numFmtId="165" fontId="0" fillId="5" borderId="2" xfId="0" applyNumberFormat="1" applyFill="1" applyBorder="1" applyAlignment="1" applyProtection="1">
      <alignment horizontal="right" vertical="center"/>
      <protection locked="0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  <xf numFmtId="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1" fillId="0" borderId="35" xfId="0" applyNumberFormat="1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protection locked="0"/>
    </xf>
    <xf numFmtId="0" fontId="1" fillId="0" borderId="37" xfId="0" applyFont="1" applyBorder="1" applyAlignment="1" applyProtection="1"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2" fontId="1" fillId="0" borderId="4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1" fillId="0" borderId="44" xfId="0" applyNumberFormat="1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protection locked="0"/>
    </xf>
    <xf numFmtId="0" fontId="1" fillId="0" borderId="46" xfId="0" applyFont="1" applyBorder="1" applyAlignment="1" applyProtection="1">
      <protection locked="0"/>
    </xf>
    <xf numFmtId="3" fontId="0" fillId="0" borderId="0" xfId="0" applyNumberForma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3" fontId="16" fillId="0" borderId="12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8" fillId="4" borderId="92" xfId="0" applyFont="1" applyFill="1" applyBorder="1" applyAlignment="1" applyProtection="1">
      <alignment horizontal="center" vertical="center"/>
      <protection hidden="1"/>
    </xf>
    <xf numFmtId="0" fontId="18" fillId="4" borderId="93" xfId="0" applyFont="1" applyFill="1" applyBorder="1" applyAlignment="1" applyProtection="1">
      <alignment horizontal="center" vertical="center"/>
      <protection hidden="1"/>
    </xf>
    <xf numFmtId="3" fontId="18" fillId="4" borderId="94" xfId="0" applyNumberFormat="1" applyFont="1" applyFill="1" applyBorder="1" applyAlignment="1" applyProtection="1">
      <alignment horizontal="center" vertical="center"/>
      <protection hidden="1"/>
    </xf>
    <xf numFmtId="4" fontId="9" fillId="0" borderId="2" xfId="0" applyNumberFormat="1" applyFont="1" applyFill="1" applyBorder="1" applyAlignment="1" applyProtection="1">
      <alignment horizontal="right" vertical="center"/>
      <protection hidden="1"/>
    </xf>
    <xf numFmtId="0" fontId="7" fillId="6" borderId="102" xfId="0" applyFont="1" applyFill="1" applyBorder="1" applyAlignment="1" applyProtection="1">
      <alignment horizontal="center" vertical="center"/>
      <protection hidden="1"/>
    </xf>
    <xf numFmtId="4" fontId="9" fillId="6" borderId="18" xfId="0" applyNumberFormat="1" applyFont="1" applyFill="1" applyBorder="1" applyAlignment="1" applyProtection="1">
      <alignment vertical="center"/>
      <protection hidden="1"/>
    </xf>
    <xf numFmtId="0" fontId="7" fillId="6" borderId="31" xfId="0" applyFont="1" applyFill="1" applyBorder="1" applyAlignment="1" applyProtection="1">
      <alignment horizontal="center" vertical="center"/>
      <protection hidden="1"/>
    </xf>
    <xf numFmtId="9" fontId="9" fillId="6" borderId="53" xfId="0" applyNumberFormat="1" applyFont="1" applyFill="1" applyBorder="1" applyAlignment="1" applyProtection="1">
      <alignment horizontal="center" vertical="center"/>
      <protection hidden="1"/>
    </xf>
    <xf numFmtId="4" fontId="9" fillId="6" borderId="43" xfId="0" applyNumberFormat="1" applyFont="1" applyFill="1" applyBorder="1" applyAlignment="1" applyProtection="1">
      <alignment vertical="center"/>
      <protection hidden="1"/>
    </xf>
    <xf numFmtId="0" fontId="18" fillId="3" borderId="95" xfId="0" applyFont="1" applyFill="1" applyBorder="1" applyAlignment="1" applyProtection="1">
      <alignment horizontal="center" vertical="center"/>
      <protection hidden="1"/>
    </xf>
    <xf numFmtId="3" fontId="18" fillId="5" borderId="96" xfId="0" applyNumberFormat="1" applyFont="1" applyFill="1" applyBorder="1" applyAlignment="1" applyProtection="1">
      <alignment horizontal="center" vertical="center"/>
      <protection hidden="1"/>
    </xf>
    <xf numFmtId="0" fontId="18" fillId="5" borderId="96" xfId="0" applyFont="1" applyFill="1" applyBorder="1" applyAlignment="1" applyProtection="1">
      <alignment horizontal="center" vertical="center" wrapText="1"/>
      <protection hidden="1"/>
    </xf>
    <xf numFmtId="0" fontId="18" fillId="5" borderId="100" xfId="0" applyFont="1" applyFill="1" applyBorder="1" applyAlignment="1" applyProtection="1">
      <alignment horizontal="center" vertical="center" wrapText="1"/>
      <protection hidden="1"/>
    </xf>
    <xf numFmtId="3" fontId="20" fillId="2" borderId="101" xfId="0" applyNumberFormat="1" applyFont="1" applyFill="1" applyBorder="1" applyAlignment="1" applyProtection="1">
      <alignment horizontal="center" vertical="center"/>
      <protection hidden="1"/>
    </xf>
    <xf numFmtId="3" fontId="20" fillId="2" borderId="100" xfId="0" applyNumberFormat="1" applyFont="1" applyFill="1" applyBorder="1" applyAlignment="1" applyProtection="1">
      <alignment horizontal="center" vertical="center"/>
      <protection hidden="1"/>
    </xf>
    <xf numFmtId="1" fontId="1" fillId="0" borderId="2" xfId="0" applyNumberFormat="1" applyFont="1" applyFill="1" applyBorder="1" applyAlignment="1" applyProtection="1">
      <alignment horizontal="center" vertical="center"/>
      <protection hidden="1"/>
    </xf>
    <xf numFmtId="165" fontId="1" fillId="0" borderId="2" xfId="1" applyNumberFormat="1" applyBorder="1" applyAlignment="1" applyProtection="1">
      <alignment horizontal="center" vertical="center"/>
      <protection hidden="1"/>
    </xf>
    <xf numFmtId="4" fontId="13" fillId="0" borderId="2" xfId="0" applyNumberFormat="1" applyFont="1" applyFill="1" applyBorder="1" applyAlignment="1" applyProtection="1">
      <alignment horizontal="right" vertical="center"/>
      <protection hidden="1"/>
    </xf>
    <xf numFmtId="3" fontId="4" fillId="5" borderId="13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6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103" xfId="0" applyNumberFormat="1" applyFont="1" applyFill="1" applyBorder="1" applyAlignment="1" applyProtection="1">
      <alignment horizontal="center" vertical="center" wrapText="1"/>
      <protection hidden="1"/>
    </xf>
    <xf numFmtId="4" fontId="12" fillId="2" borderId="75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28" xfId="0" applyNumberFormat="1" applyFont="1" applyFill="1" applyBorder="1" applyAlignment="1" applyProtection="1">
      <alignment horizontal="center" vertical="center" wrapText="1"/>
      <protection hidden="1"/>
    </xf>
    <xf numFmtId="165" fontId="4" fillId="5" borderId="29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31" xfId="0" applyNumberFormat="1" applyFont="1" applyFill="1" applyBorder="1" applyAlignment="1" applyProtection="1">
      <alignment horizontal="center" vertical="center" wrapText="1"/>
      <protection hidden="1"/>
    </xf>
    <xf numFmtId="4" fontId="12" fillId="2" borderId="32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 applyAlignment="1" applyProtection="1">
      <alignment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left" vertical="center"/>
      <protection hidden="1"/>
    </xf>
    <xf numFmtId="2" fontId="1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1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NumberFormat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36" xfId="0" applyFont="1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8" fillId="2" borderId="21" xfId="0" applyFont="1" applyFill="1" applyBorder="1" applyAlignment="1" applyProtection="1">
      <alignment horizontal="center" vertical="center"/>
      <protection hidden="1"/>
    </xf>
    <xf numFmtId="3" fontId="20" fillId="2" borderId="2" xfId="0" applyNumberFormat="1" applyFont="1" applyFill="1" applyBorder="1" applyAlignment="1" applyProtection="1">
      <alignment horizontal="center" vertical="center"/>
      <protection hidden="1"/>
    </xf>
    <xf numFmtId="3" fontId="18" fillId="5" borderId="2" xfId="0" applyNumberFormat="1" applyFont="1" applyFill="1" applyBorder="1" applyAlignment="1" applyProtection="1">
      <alignment horizontal="center" vertical="center" wrapText="1"/>
      <protection hidden="1"/>
    </xf>
    <xf numFmtId="3" fontId="18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3" fontId="20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20" fillId="2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vertical="center"/>
      <protection hidden="1"/>
    </xf>
    <xf numFmtId="164" fontId="0" fillId="0" borderId="2" xfId="0" applyNumberFormat="1" applyBorder="1" applyAlignment="1" applyProtection="1">
      <alignment vertical="center"/>
      <protection hidden="1"/>
    </xf>
    <xf numFmtId="4" fontId="0" fillId="0" borderId="27" xfId="0" applyNumberFormat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4" fontId="0" fillId="2" borderId="2" xfId="0" applyNumberFormat="1" applyFill="1" applyBorder="1" applyAlignment="1" applyProtection="1">
      <alignment vertical="center"/>
      <protection hidden="1"/>
    </xf>
    <xf numFmtId="4" fontId="0" fillId="5" borderId="2" xfId="0" applyNumberForma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3" fontId="1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3" fontId="12" fillId="2" borderId="2" xfId="0" applyNumberFormat="1" applyFont="1" applyFill="1" applyBorder="1" applyAlignment="1" applyProtection="1">
      <alignment vertical="center"/>
      <protection hidden="1"/>
    </xf>
    <xf numFmtId="4" fontId="12" fillId="2" borderId="2" xfId="0" applyNumberFormat="1" applyFont="1" applyFill="1" applyBorder="1" applyAlignment="1" applyProtection="1">
      <alignment vertical="center"/>
      <protection hidden="1"/>
    </xf>
    <xf numFmtId="165" fontId="0" fillId="5" borderId="2" xfId="0" applyNumberFormat="1" applyFill="1" applyBorder="1" applyAlignment="1" applyProtection="1">
      <alignment horizontal="right" vertical="center"/>
      <protection hidden="1"/>
    </xf>
    <xf numFmtId="3" fontId="12" fillId="2" borderId="2" xfId="0" applyNumberFormat="1" applyFont="1" applyFill="1" applyBorder="1" applyAlignment="1" applyProtection="1">
      <alignment horizontal="center" vertical="center"/>
      <protection hidden="1"/>
    </xf>
    <xf numFmtId="9" fontId="4" fillId="2" borderId="2" xfId="0" applyNumberFormat="1" applyFont="1" applyFill="1" applyBorder="1" applyAlignment="1" applyProtection="1">
      <alignment horizontal="center" vertical="center"/>
      <protection hidden="1"/>
    </xf>
    <xf numFmtId="4" fontId="4" fillId="5" borderId="6" xfId="0" applyNumberFormat="1" applyFont="1" applyFill="1" applyBorder="1" applyAlignment="1" applyProtection="1">
      <alignment horizontal="right" vertical="center" wrapText="1"/>
      <protection hidden="1"/>
    </xf>
    <xf numFmtId="49" fontId="7" fillId="2" borderId="42" xfId="0" applyNumberFormat="1" applyFont="1" applyFill="1" applyBorder="1" applyAlignment="1" applyProtection="1">
      <alignment horizontal="center" vertical="center"/>
      <protection hidden="1"/>
    </xf>
    <xf numFmtId="49" fontId="7" fillId="2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/>
    <xf numFmtId="0" fontId="0" fillId="0" borderId="1" xfId="0" applyBorder="1"/>
    <xf numFmtId="0" fontId="0" fillId="0" borderId="73" xfId="0" applyBorder="1"/>
    <xf numFmtId="0" fontId="0" fillId="0" borderId="107" xfId="0" applyBorder="1"/>
    <xf numFmtId="0" fontId="22" fillId="0" borderId="0" xfId="0" applyFont="1"/>
    <xf numFmtId="49" fontId="0" fillId="0" borderId="0" xfId="0" applyNumberForma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2" fontId="0" fillId="0" borderId="106" xfId="0" applyNumberFormat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center" vertical="center"/>
      <protection hidden="1"/>
    </xf>
    <xf numFmtId="0" fontId="4" fillId="0" borderId="0" xfId="0" applyFont="1"/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49" fontId="0" fillId="0" borderId="109" xfId="0" applyNumberFormat="1" applyBorder="1" applyAlignment="1" applyProtection="1">
      <alignment horizontal="center" vertical="center" wrapText="1"/>
      <protection hidden="1"/>
    </xf>
    <xf numFmtId="1" fontId="0" fillId="0" borderId="42" xfId="0" applyNumberForma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0" fillId="0" borderId="2" xfId="0" applyNumberForma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2" fontId="0" fillId="0" borderId="108" xfId="0" applyNumberFormat="1" applyBorder="1" applyAlignment="1" applyProtection="1">
      <alignment horizontal="center"/>
      <protection hidden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8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left" vertical="center"/>
      <protection locked="0"/>
    </xf>
    <xf numFmtId="3" fontId="0" fillId="0" borderId="36" xfId="0" applyNumberFormat="1" applyBorder="1" applyAlignment="1" applyProtection="1">
      <alignment horizontal="left" vertical="center"/>
      <protection locked="0"/>
    </xf>
    <xf numFmtId="3" fontId="0" fillId="0" borderId="27" xfId="0" applyNumberFormat="1" applyBorder="1" applyAlignment="1" applyProtection="1">
      <alignment horizontal="left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 wrapText="1"/>
      <protection locked="0"/>
    </xf>
    <xf numFmtId="0" fontId="0" fillId="4" borderId="58" xfId="0" applyFill="1" applyBorder="1" applyAlignment="1" applyProtection="1">
      <alignment horizontal="center" vertical="center" wrapText="1"/>
      <protection locked="0"/>
    </xf>
    <xf numFmtId="0" fontId="18" fillId="4" borderId="91" xfId="0" applyFont="1" applyFill="1" applyBorder="1" applyAlignment="1" applyProtection="1">
      <alignment horizontal="center" vertical="center"/>
      <protection locked="0"/>
    </xf>
    <xf numFmtId="0" fontId="18" fillId="4" borderId="93" xfId="0" applyFont="1" applyFill="1" applyBorder="1" applyAlignment="1" applyProtection="1">
      <alignment horizontal="center" vertical="center"/>
      <protection locked="0"/>
    </xf>
    <xf numFmtId="3" fontId="4" fillId="7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55" xfId="0" applyNumberFormat="1" applyFill="1" applyBorder="1" applyAlignment="1" applyProtection="1">
      <alignment horizontal="center" vertical="center" wrapText="1"/>
      <protection locked="0"/>
    </xf>
    <xf numFmtId="0" fontId="0" fillId="0" borderId="54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hidden="1"/>
    </xf>
    <xf numFmtId="2" fontId="4" fillId="0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3" fontId="4" fillId="7" borderId="21" xfId="0" applyNumberFormat="1" applyFont="1" applyFill="1" applyBorder="1" applyAlignment="1" applyProtection="1">
      <alignment horizontal="center" vertical="center" wrapText="1"/>
      <protection hidden="1"/>
    </xf>
    <xf numFmtId="3" fontId="4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3" fontId="0" fillId="0" borderId="2" xfId="0" applyNumberFormat="1" applyBorder="1" applyAlignment="1" applyProtection="1">
      <alignment horizontal="left" vertical="center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18" fillId="4" borderId="61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18" fillId="4" borderId="62" xfId="0" applyFont="1" applyFill="1" applyBorder="1" applyAlignment="1" applyProtection="1">
      <alignment horizontal="center" vertical="center"/>
      <protection hidden="1"/>
    </xf>
    <xf numFmtId="0" fontId="0" fillId="4" borderId="63" xfId="0" applyFill="1" applyBorder="1" applyAlignment="1" applyProtection="1">
      <alignment horizontal="center" vertical="center" wrapText="1"/>
      <protection hidden="1"/>
    </xf>
    <xf numFmtId="0" fontId="0" fillId="4" borderId="64" xfId="0" applyFill="1" applyBorder="1" applyAlignment="1" applyProtection="1">
      <alignment horizontal="center" vertical="center" wrapText="1"/>
      <protection hidden="1"/>
    </xf>
    <xf numFmtId="0" fontId="0" fillId="4" borderId="65" xfId="0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27" xfId="0" applyNumberFormat="1" applyBorder="1" applyAlignment="1" applyProtection="1">
      <alignment horizontal="center" vertic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0" fontId="0" fillId="0" borderId="27" xfId="0" applyBorder="1" applyProtection="1">
      <protection hidden="1"/>
    </xf>
    <xf numFmtId="3" fontId="0" fillId="0" borderId="21" xfId="0" applyNumberFormat="1" applyBorder="1" applyAlignment="1" applyProtection="1">
      <alignment horizontal="left" vertical="center"/>
      <protection hidden="1"/>
    </xf>
    <xf numFmtId="0" fontId="0" fillId="0" borderId="36" xfId="0" applyBorder="1" applyProtection="1">
      <protection hidden="1"/>
    </xf>
    <xf numFmtId="0" fontId="0" fillId="9" borderId="84" xfId="0" applyFill="1" applyBorder="1" applyAlignment="1" applyProtection="1">
      <alignment horizontal="center" vertical="center" wrapText="1"/>
      <protection locked="0"/>
    </xf>
    <xf numFmtId="0" fontId="0" fillId="9" borderId="86" xfId="0" applyFill="1" applyBorder="1" applyAlignment="1" applyProtection="1">
      <alignment horizontal="center" vertical="center" wrapText="1"/>
      <protection locked="0"/>
    </xf>
    <xf numFmtId="0" fontId="0" fillId="9" borderId="87" xfId="0" applyFill="1" applyBorder="1" applyAlignment="1" applyProtection="1">
      <alignment horizontal="center" vertical="center" wrapText="1"/>
      <protection locked="0"/>
    </xf>
    <xf numFmtId="0" fontId="0" fillId="9" borderId="66" xfId="0" applyFill="1" applyBorder="1" applyAlignment="1" applyProtection="1">
      <alignment horizontal="center" vertical="center" wrapText="1"/>
      <protection locked="0"/>
    </xf>
    <xf numFmtId="0" fontId="0" fillId="9" borderId="47" xfId="0" applyFill="1" applyBorder="1" applyAlignment="1" applyProtection="1">
      <alignment horizontal="center" vertical="center" wrapText="1"/>
      <protection locked="0"/>
    </xf>
    <xf numFmtId="0" fontId="0" fillId="9" borderId="67" xfId="0" applyFill="1" applyBorder="1" applyAlignment="1" applyProtection="1">
      <alignment horizontal="center" vertical="center" wrapText="1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36" xfId="0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73" xfId="0" applyFont="1" applyFill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17" fillId="6" borderId="78" xfId="0" applyFont="1" applyFill="1" applyBorder="1" applyAlignment="1" applyProtection="1">
      <alignment horizontal="center" vertical="center" wrapText="1"/>
      <protection hidden="1"/>
    </xf>
    <xf numFmtId="0" fontId="17" fillId="6" borderId="7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4" borderId="51" xfId="0" applyFill="1" applyBorder="1" applyAlignment="1" applyProtection="1">
      <alignment horizontal="center" vertical="center" wrapText="1"/>
      <protection hidden="1"/>
    </xf>
    <xf numFmtId="0" fontId="0" fillId="4" borderId="80" xfId="0" applyFill="1" applyBorder="1" applyAlignment="1" applyProtection="1">
      <alignment horizontal="center" vertical="center" wrapText="1"/>
      <protection hidden="1"/>
    </xf>
    <xf numFmtId="3" fontId="0" fillId="4" borderId="52" xfId="0" applyNumberFormat="1" applyFill="1" applyBorder="1" applyAlignment="1" applyProtection="1">
      <alignment horizontal="center" vertical="center" wrapText="1"/>
      <protection hidden="1"/>
    </xf>
    <xf numFmtId="3" fontId="0" fillId="4" borderId="81" xfId="0" applyNumberFormat="1" applyFill="1" applyBorder="1" applyAlignment="1" applyProtection="1">
      <alignment horizontal="center" vertical="center" wrapText="1"/>
      <protection hidden="1"/>
    </xf>
    <xf numFmtId="0" fontId="16" fillId="8" borderId="28" xfId="0" applyFont="1" applyFill="1" applyBorder="1" applyAlignment="1" applyProtection="1">
      <alignment horizontal="center" vertical="center"/>
      <protection locked="0"/>
    </xf>
    <xf numFmtId="0" fontId="16" fillId="8" borderId="56" xfId="0" applyFont="1" applyFill="1" applyBorder="1" applyAlignment="1" applyProtection="1">
      <alignment horizontal="center" vertical="center"/>
      <protection locked="0"/>
    </xf>
    <xf numFmtId="0" fontId="16" fillId="8" borderId="32" xfId="0" applyFont="1" applyFill="1" applyBorder="1" applyAlignment="1" applyProtection="1">
      <alignment horizontal="center" vertical="center"/>
      <protection locked="0"/>
    </xf>
    <xf numFmtId="0" fontId="4" fillId="4" borderId="66" xfId="0" applyFont="1" applyFill="1" applyBorder="1" applyAlignment="1" applyProtection="1">
      <alignment horizontal="center" vertical="center"/>
      <protection hidden="1"/>
    </xf>
    <xf numFmtId="0" fontId="4" fillId="4" borderId="47" xfId="0" applyFont="1" applyFill="1" applyBorder="1" applyAlignment="1" applyProtection="1">
      <alignment horizontal="center" vertical="center"/>
      <protection hidden="1"/>
    </xf>
    <xf numFmtId="0" fontId="4" fillId="4" borderId="82" xfId="0" applyFont="1" applyFill="1" applyBorder="1" applyAlignment="1" applyProtection="1">
      <alignment horizontal="center" vertical="center"/>
      <protection hidden="1"/>
    </xf>
    <xf numFmtId="0" fontId="4" fillId="3" borderId="83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4" fillId="3" borderId="82" xfId="0" applyFont="1" applyFill="1" applyBorder="1" applyAlignment="1" applyProtection="1">
      <alignment horizontal="center" vertical="center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0" fillId="4" borderId="84" xfId="0" applyFill="1" applyBorder="1" applyAlignment="1" applyProtection="1">
      <alignment horizontal="center" vertical="center" wrapText="1"/>
      <protection hidden="1"/>
    </xf>
    <xf numFmtId="0" fontId="0" fillId="4" borderId="85" xfId="0" applyFill="1" applyBorder="1" applyAlignment="1" applyProtection="1">
      <alignment horizontal="center" vertical="center" wrapText="1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 wrapText="1"/>
      <protection hidden="1"/>
    </xf>
    <xf numFmtId="0" fontId="0" fillId="2" borderId="69" xfId="0" applyFill="1" applyBorder="1" applyProtection="1">
      <protection hidden="1"/>
    </xf>
    <xf numFmtId="0" fontId="0" fillId="2" borderId="70" xfId="0" applyFill="1" applyBorder="1" applyAlignment="1" applyProtection="1">
      <alignment horizontal="center" vertical="center" wrapText="1"/>
      <protection hidden="1"/>
    </xf>
    <xf numFmtId="0" fontId="0" fillId="2" borderId="71" xfId="0" applyFill="1" applyBorder="1" applyProtection="1">
      <protection hidden="1"/>
    </xf>
    <xf numFmtId="3" fontId="16" fillId="5" borderId="28" xfId="0" applyNumberFormat="1" applyFont="1" applyFill="1" applyBorder="1" applyAlignment="1" applyProtection="1">
      <alignment horizontal="center" vertical="center"/>
      <protection locked="0"/>
    </xf>
    <xf numFmtId="3" fontId="16" fillId="5" borderId="56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Protection="1">
      <protection locked="0"/>
    </xf>
    <xf numFmtId="3" fontId="4" fillId="2" borderId="72" xfId="0" applyNumberFormat="1" applyFont="1" applyFill="1" applyBorder="1" applyAlignment="1" applyProtection="1">
      <alignment horizontal="center" vertical="center"/>
      <protection locked="0"/>
    </xf>
    <xf numFmtId="3" fontId="4" fillId="2" borderId="22" xfId="0" applyNumberFormat="1" applyFont="1" applyFill="1" applyBorder="1" applyAlignment="1" applyProtection="1">
      <alignment horizontal="center" vertical="center"/>
      <protection locked="0"/>
    </xf>
    <xf numFmtId="3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73" xfId="0" applyFont="1" applyFill="1" applyBorder="1" applyAlignment="1" applyProtection="1">
      <alignment horizontal="center" vertical="center" wrapText="1"/>
      <protection hidden="1"/>
    </xf>
    <xf numFmtId="0" fontId="4" fillId="2" borderId="74" xfId="0" applyFont="1" applyFill="1" applyBorder="1" applyAlignment="1" applyProtection="1">
      <alignment horizontal="center" vertical="center" wrapText="1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  <xf numFmtId="0" fontId="4" fillId="2" borderId="75" xfId="0" applyFont="1" applyFill="1" applyBorder="1" applyAlignment="1" applyProtection="1">
      <alignment horizontal="center" vertical="center" wrapText="1"/>
      <protection hidden="1"/>
    </xf>
    <xf numFmtId="3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91" xfId="0" applyFont="1" applyFill="1" applyBorder="1" applyAlignment="1" applyProtection="1">
      <alignment horizontal="center" vertical="center"/>
      <protection hidden="1"/>
    </xf>
    <xf numFmtId="0" fontId="18" fillId="4" borderId="93" xfId="0" applyFont="1" applyFill="1" applyBorder="1" applyAlignment="1" applyProtection="1">
      <alignment horizontal="center" vertical="center"/>
      <protection hidden="1"/>
    </xf>
    <xf numFmtId="3" fontId="0" fillId="5" borderId="59" xfId="0" applyNumberFormat="1" applyFill="1" applyBorder="1" applyAlignment="1" applyProtection="1">
      <alignment horizontal="center" vertical="center" wrapText="1"/>
      <protection hidden="1"/>
    </xf>
    <xf numFmtId="0" fontId="0" fillId="5" borderId="60" xfId="0" applyFill="1" applyBorder="1" applyProtection="1">
      <protection hidden="1"/>
    </xf>
    <xf numFmtId="3" fontId="4" fillId="5" borderId="76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61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15" xfId="0" applyFont="1" applyFill="1" applyBorder="1" applyAlignment="1" applyProtection="1">
      <alignment horizontal="center" vertical="center" wrapText="1"/>
      <protection hidden="1"/>
    </xf>
    <xf numFmtId="3" fontId="0" fillId="5" borderId="9" xfId="0" applyNumberFormat="1" applyFill="1" applyBorder="1" applyAlignment="1" applyProtection="1">
      <alignment horizontal="center" vertical="center" wrapText="1"/>
      <protection hidden="1"/>
    </xf>
    <xf numFmtId="0" fontId="0" fillId="5" borderId="50" xfId="0" applyFill="1" applyBorder="1" applyProtection="1"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77" xfId="0" applyFill="1" applyBorder="1" applyProtection="1">
      <protection hidden="1"/>
    </xf>
    <xf numFmtId="0" fontId="21" fillId="4" borderId="87" xfId="2" applyFill="1" applyBorder="1" applyAlignment="1" applyProtection="1">
      <alignment horizontal="center" vertical="center" wrapText="1"/>
      <protection hidden="1"/>
    </xf>
    <xf numFmtId="0" fontId="21" fillId="4" borderId="15" xfId="2" applyFill="1" applyBorder="1" applyAlignment="1" applyProtection="1">
      <alignment horizontal="center" vertical="center" wrapText="1"/>
      <protection hidden="1"/>
    </xf>
    <xf numFmtId="0" fontId="1" fillId="3" borderId="55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3" fontId="1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3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3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0" fillId="9" borderId="84" xfId="0" applyFill="1" applyBorder="1" applyAlignment="1" applyProtection="1">
      <alignment horizontal="center" vertical="center" wrapText="1"/>
      <protection hidden="1"/>
    </xf>
    <xf numFmtId="0" fontId="0" fillId="9" borderId="86" xfId="0" applyFill="1" applyBorder="1" applyAlignment="1" applyProtection="1">
      <alignment horizontal="center" vertical="center" wrapText="1"/>
      <protection hidden="1"/>
    </xf>
    <xf numFmtId="0" fontId="0" fillId="9" borderId="87" xfId="0" applyFill="1" applyBorder="1" applyAlignment="1" applyProtection="1">
      <alignment horizontal="center" vertical="center" wrapText="1"/>
      <protection hidden="1"/>
    </xf>
    <xf numFmtId="0" fontId="0" fillId="9" borderId="66" xfId="0" applyFill="1" applyBorder="1" applyAlignment="1" applyProtection="1">
      <alignment horizontal="center" vertical="center" wrapText="1"/>
      <protection hidden="1"/>
    </xf>
    <xf numFmtId="0" fontId="0" fillId="9" borderId="47" xfId="0" applyFill="1" applyBorder="1" applyAlignment="1" applyProtection="1">
      <alignment horizontal="center" vertical="center" wrapText="1"/>
      <protection hidden="1"/>
    </xf>
    <xf numFmtId="0" fontId="0" fillId="9" borderId="67" xfId="0" applyFill="1" applyBorder="1" applyAlignment="1" applyProtection="1">
      <alignment horizontal="center" vertical="center" wrapText="1"/>
      <protection hidden="1"/>
    </xf>
    <xf numFmtId="0" fontId="0" fillId="9" borderId="21" xfId="0" applyFill="1" applyBorder="1" applyAlignment="1" applyProtection="1">
      <alignment horizontal="center" vertical="center"/>
      <protection hidden="1"/>
    </xf>
    <xf numFmtId="0" fontId="0" fillId="9" borderId="36" xfId="0" applyFill="1" applyBorder="1" applyAlignment="1" applyProtection="1">
      <alignment horizontal="center" vertical="center"/>
      <protection hidden="1"/>
    </xf>
    <xf numFmtId="0" fontId="0" fillId="9" borderId="27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21" xfId="0" applyFill="1" applyBorder="1" applyAlignment="1" applyProtection="1">
      <alignment horizontal="left" vertical="center"/>
      <protection hidden="1"/>
    </xf>
    <xf numFmtId="0" fontId="0" fillId="2" borderId="36" xfId="0" applyFill="1" applyBorder="1" applyAlignment="1" applyProtection="1">
      <alignment horizontal="left" vertical="center"/>
      <protection hidden="1"/>
    </xf>
    <xf numFmtId="0" fontId="0" fillId="2" borderId="27" xfId="0" applyFill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left" vertical="center"/>
      <protection hidden="1"/>
    </xf>
    <xf numFmtId="0" fontId="1" fillId="2" borderId="27" xfId="0" applyFont="1" applyFill="1" applyBorder="1" applyAlignment="1" applyProtection="1">
      <alignment horizontal="left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hidden="1"/>
    </xf>
    <xf numFmtId="49" fontId="0" fillId="0" borderId="47" xfId="0" applyNumberFormat="1" applyBorder="1" applyAlignment="1" applyProtection="1">
      <alignment horizontal="center"/>
      <protection hidden="1"/>
    </xf>
    <xf numFmtId="49" fontId="16" fillId="0" borderId="0" xfId="0" applyNumberFormat="1" applyFont="1" applyAlignment="1" applyProtection="1">
      <alignment horizontal="center" wrapText="1"/>
      <protection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Protection="1">
      <protection hidden="1"/>
    </xf>
    <xf numFmtId="49" fontId="0" fillId="0" borderId="14" xfId="0" applyNumberFormat="1" applyBorder="1" applyProtection="1">
      <protection hidden="1"/>
    </xf>
    <xf numFmtId="49" fontId="0" fillId="0" borderId="13" xfId="0" applyNumberFormat="1" applyBorder="1" applyProtection="1">
      <protection hidden="1"/>
    </xf>
    <xf numFmtId="49" fontId="0" fillId="0" borderId="8" xfId="0" applyNumberFormat="1" applyBorder="1" applyProtection="1">
      <protection hidden="1"/>
    </xf>
    <xf numFmtId="49" fontId="0" fillId="0" borderId="7" xfId="0" applyNumberFormat="1" applyBorder="1" applyProtection="1"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89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90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88" xfId="0" applyNumberFormat="1" applyFont="1" applyFill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04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84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61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2" xfId="0" applyNumberFormat="1" applyBorder="1" applyAlignment="1" applyProtection="1">
      <alignment horizontal="center" vertical="center"/>
      <protection hidden="1"/>
    </xf>
    <xf numFmtId="1" fontId="0" fillId="0" borderId="42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73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56" xfId="0" applyFill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</cellXfs>
  <cellStyles count="3">
    <cellStyle name="Navadno" xfId="0" builtinId="0"/>
    <cellStyle name="Navadno 2" xfId="2" xr:uid="{00000000-0005-0000-0000-000001000000}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X143"/>
  <sheetViews>
    <sheetView showGridLines="0" showRowColHeaders="0" showZeros="0" topLeftCell="A10" zoomScale="95" workbookViewId="0">
      <selection activeCell="N37" sqref="N37"/>
    </sheetView>
  </sheetViews>
  <sheetFormatPr defaultColWidth="9.140625" defaultRowHeight="12.75" x14ac:dyDescent="0.2"/>
  <cols>
    <col min="1" max="1" width="13.28515625" style="16" customWidth="1"/>
    <col min="2" max="2" width="7.140625" style="16" customWidth="1"/>
    <col min="3" max="3" width="43.140625" style="16" customWidth="1"/>
    <col min="4" max="5" width="9" style="16" customWidth="1"/>
    <col min="6" max="6" width="15.140625" style="18" customWidth="1"/>
    <col min="7" max="7" width="13.7109375" style="18" customWidth="1"/>
    <col min="8" max="8" width="15.28515625" style="18" customWidth="1"/>
    <col min="9" max="9" width="13.140625" style="18" customWidth="1"/>
    <col min="10" max="10" width="13.5703125" style="18" customWidth="1"/>
    <col min="11" max="11" width="13.7109375" style="18" customWidth="1"/>
    <col min="12" max="12" width="16.7109375" style="18" customWidth="1"/>
    <col min="13" max="13" width="1.7109375" style="40" customWidth="1"/>
    <col min="14" max="14" width="10.85546875" style="41" customWidth="1"/>
    <col min="15" max="20" width="9.140625" style="41"/>
    <col min="21" max="21" width="9.140625" style="41" hidden="1" customWidth="1"/>
    <col min="22" max="24" width="0" style="41" hidden="1" customWidth="1"/>
    <col min="25" max="25" width="0" style="40" hidden="1" customWidth="1"/>
    <col min="26" max="26" width="0" style="41" hidden="1" customWidth="1"/>
    <col min="27" max="27" width="9.140625" style="41" hidden="1" customWidth="1"/>
    <col min="28" max="46" width="0" style="41" hidden="1" customWidth="1"/>
    <col min="47" max="50" width="9.140625" style="41"/>
    <col min="51" max="16384" width="9.140625" style="16"/>
  </cols>
  <sheetData>
    <row r="1" spans="1:50" ht="15.75" x14ac:dyDescent="0.2">
      <c r="B1" s="17" t="s">
        <v>130</v>
      </c>
      <c r="C1" s="17"/>
      <c r="U1" s="42" t="s">
        <v>61</v>
      </c>
    </row>
    <row r="2" spans="1:50" ht="15.75" x14ac:dyDescent="0.2">
      <c r="B2" s="17"/>
      <c r="C2" s="17"/>
      <c r="U2" s="43">
        <v>2009</v>
      </c>
    </row>
    <row r="3" spans="1:50" ht="15" customHeight="1" x14ac:dyDescent="0.2">
      <c r="B3" s="251" t="s">
        <v>7</v>
      </c>
      <c r="C3" s="251"/>
      <c r="D3" s="252"/>
      <c r="E3" s="253" t="s">
        <v>233</v>
      </c>
      <c r="F3" s="254"/>
      <c r="G3" s="21"/>
      <c r="H3" s="21"/>
      <c r="I3" s="21"/>
      <c r="J3" s="21"/>
      <c r="K3" s="21"/>
      <c r="L3" s="21"/>
      <c r="U3" s="43">
        <v>2010</v>
      </c>
    </row>
    <row r="4" spans="1:50" ht="15" customHeight="1" x14ac:dyDescent="0.2">
      <c r="B4" s="251" t="s">
        <v>8</v>
      </c>
      <c r="C4" s="251"/>
      <c r="D4" s="251"/>
      <c r="E4" s="255" t="s">
        <v>234</v>
      </c>
      <c r="F4" s="256"/>
      <c r="G4" s="256"/>
      <c r="H4" s="256"/>
      <c r="I4" s="256"/>
      <c r="J4" s="256"/>
      <c r="K4" s="256"/>
      <c r="L4" s="257"/>
      <c r="U4" s="43">
        <v>2011</v>
      </c>
    </row>
    <row r="5" spans="1:50" ht="15" customHeight="1" x14ac:dyDescent="0.2">
      <c r="B5" s="22" t="s">
        <v>62</v>
      </c>
      <c r="C5" s="19"/>
      <c r="D5" s="19"/>
      <c r="E5" s="267">
        <v>2020</v>
      </c>
      <c r="F5" s="268"/>
      <c r="G5" s="23"/>
      <c r="H5" s="23"/>
      <c r="I5" s="23"/>
      <c r="J5" s="23"/>
      <c r="K5" s="23"/>
      <c r="L5" s="23"/>
      <c r="U5" s="43">
        <v>2012</v>
      </c>
    </row>
    <row r="6" spans="1:50" x14ac:dyDescent="0.2"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U6" s="43">
        <v>2013</v>
      </c>
    </row>
    <row r="7" spans="1:50" s="26" customFormat="1" ht="35.1" customHeight="1" x14ac:dyDescent="0.2">
      <c r="A7" s="1"/>
      <c r="B7" s="258" t="s">
        <v>13</v>
      </c>
      <c r="C7" s="259"/>
      <c r="D7" s="259"/>
      <c r="E7" s="259"/>
      <c r="F7" s="265" t="str">
        <f>"OSNOVNA PLAČA 
" &amp; "december " &amp; E5-1 &amp; "
(2. odst. 28. člena KPJS)"</f>
        <v>OSNOVNA PLAČA 
december 2019
(2. odst. 28. člena KPJS)</v>
      </c>
      <c r="G7" s="264" t="s">
        <v>114</v>
      </c>
      <c r="H7" s="264"/>
      <c r="I7" s="264"/>
      <c r="J7" s="264"/>
      <c r="K7" s="264"/>
      <c r="L7" s="264"/>
      <c r="M7" s="44"/>
      <c r="N7" s="44"/>
      <c r="O7" s="44"/>
      <c r="P7" s="44"/>
      <c r="Q7" s="44"/>
      <c r="R7" s="44"/>
      <c r="S7" s="44"/>
      <c r="T7" s="44"/>
      <c r="U7" s="43">
        <v>2014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</row>
    <row r="8" spans="1:50" ht="35.1" customHeight="1" thickBot="1" x14ac:dyDescent="0.25">
      <c r="A8" s="2" t="s">
        <v>131</v>
      </c>
      <c r="B8" s="260" t="s">
        <v>2</v>
      </c>
      <c r="C8" s="261"/>
      <c r="D8" s="27" t="s">
        <v>11</v>
      </c>
      <c r="E8" s="28" t="s">
        <v>12</v>
      </c>
      <c r="F8" s="266"/>
      <c r="G8" s="29" t="s">
        <v>40</v>
      </c>
      <c r="H8" s="29" t="s">
        <v>41</v>
      </c>
      <c r="I8" s="29" t="s">
        <v>42</v>
      </c>
      <c r="J8" s="29" t="s">
        <v>43</v>
      </c>
      <c r="K8" s="30" t="s">
        <v>44</v>
      </c>
      <c r="L8" s="29" t="s">
        <v>45</v>
      </c>
      <c r="U8" s="43">
        <v>2015</v>
      </c>
    </row>
    <row r="9" spans="1:50" s="37" customFormat="1" ht="13.5" thickTop="1" x14ac:dyDescent="0.2">
      <c r="A9" s="31">
        <v>0</v>
      </c>
      <c r="B9" s="262">
        <v>1</v>
      </c>
      <c r="C9" s="263"/>
      <c r="D9" s="32">
        <v>2</v>
      </c>
      <c r="E9" s="33">
        <v>3</v>
      </c>
      <c r="F9" s="34">
        <v>5</v>
      </c>
      <c r="G9" s="35">
        <v>6</v>
      </c>
      <c r="H9" s="36">
        <v>7</v>
      </c>
      <c r="I9" s="36">
        <v>8</v>
      </c>
      <c r="J9" s="36">
        <v>9</v>
      </c>
      <c r="K9" s="36">
        <v>10</v>
      </c>
      <c r="L9" s="36">
        <v>11</v>
      </c>
      <c r="M9" s="45"/>
      <c r="N9" s="45"/>
      <c r="O9" s="45"/>
      <c r="P9" s="45"/>
      <c r="Q9" s="45"/>
      <c r="R9" s="45"/>
      <c r="S9" s="45"/>
      <c r="T9" s="45"/>
      <c r="U9" s="43">
        <v>2016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</row>
    <row r="10" spans="1:50" ht="26.25" customHeight="1" x14ac:dyDescent="0.2">
      <c r="A10" s="38">
        <v>1</v>
      </c>
      <c r="B10" s="250" t="s">
        <v>132</v>
      </c>
      <c r="C10" s="250"/>
      <c r="D10" s="3" t="s">
        <v>232</v>
      </c>
      <c r="E10" s="38">
        <v>30</v>
      </c>
      <c r="F10" s="239">
        <v>1000</v>
      </c>
      <c r="G10" s="239">
        <v>1000.34</v>
      </c>
      <c r="H10" s="239">
        <v>1000</v>
      </c>
      <c r="I10" s="239">
        <v>1000</v>
      </c>
      <c r="J10" s="239">
        <v>1000</v>
      </c>
      <c r="K10" s="239">
        <v>1000</v>
      </c>
      <c r="L10" s="239">
        <v>1000</v>
      </c>
      <c r="U10" s="43">
        <v>2017</v>
      </c>
    </row>
    <row r="11" spans="1:50" ht="26.25" customHeight="1" x14ac:dyDescent="0.2">
      <c r="A11" s="38">
        <v>2</v>
      </c>
      <c r="B11" s="250" t="s">
        <v>133</v>
      </c>
      <c r="C11" s="250"/>
      <c r="D11" s="3" t="s">
        <v>232</v>
      </c>
      <c r="E11" s="38">
        <v>30</v>
      </c>
      <c r="F11" s="239">
        <v>1000</v>
      </c>
      <c r="G11" s="239">
        <v>1000.34</v>
      </c>
      <c r="H11" s="239">
        <v>1000</v>
      </c>
      <c r="I11" s="239">
        <v>3000</v>
      </c>
      <c r="J11" s="239">
        <v>1000</v>
      </c>
      <c r="K11" s="239">
        <v>1000</v>
      </c>
      <c r="L11" s="239">
        <v>3000</v>
      </c>
      <c r="U11" s="43">
        <v>2018</v>
      </c>
    </row>
    <row r="12" spans="1:50" ht="26.25" customHeight="1" x14ac:dyDescent="0.2">
      <c r="A12" s="38">
        <v>3</v>
      </c>
      <c r="B12" s="250" t="s">
        <v>134</v>
      </c>
      <c r="C12" s="250"/>
      <c r="D12" s="3" t="s">
        <v>232</v>
      </c>
      <c r="E12" s="38">
        <v>30</v>
      </c>
      <c r="F12" s="239">
        <v>1000</v>
      </c>
      <c r="G12" s="239">
        <v>2000.34</v>
      </c>
      <c r="H12" s="239">
        <v>5000</v>
      </c>
      <c r="I12" s="239">
        <v>3000</v>
      </c>
      <c r="J12" s="239">
        <v>1000</v>
      </c>
      <c r="K12" s="239">
        <v>1000</v>
      </c>
      <c r="L12" s="239">
        <v>3000</v>
      </c>
      <c r="U12" s="43">
        <v>2019</v>
      </c>
    </row>
    <row r="13" spans="1:50" ht="26.25" customHeight="1" x14ac:dyDescent="0.2">
      <c r="A13" s="38">
        <v>4</v>
      </c>
      <c r="B13" s="250" t="s">
        <v>135</v>
      </c>
      <c r="C13" s="250"/>
      <c r="D13" s="3" t="s">
        <v>232</v>
      </c>
      <c r="E13" s="38">
        <v>30</v>
      </c>
      <c r="F13" s="239">
        <v>1000</v>
      </c>
      <c r="G13" s="239">
        <v>1000.34</v>
      </c>
      <c r="H13" s="239"/>
      <c r="I13" s="239">
        <v>1000</v>
      </c>
      <c r="J13" s="239">
        <v>1000</v>
      </c>
      <c r="K13" s="239">
        <v>1000</v>
      </c>
      <c r="L13" s="239">
        <v>1000</v>
      </c>
      <c r="U13" s="43">
        <v>2020</v>
      </c>
    </row>
    <row r="14" spans="1:50" ht="26.25" customHeight="1" x14ac:dyDescent="0.2">
      <c r="A14" s="38">
        <v>5</v>
      </c>
      <c r="B14" s="250" t="s">
        <v>136</v>
      </c>
      <c r="C14" s="250"/>
      <c r="D14" s="3" t="s">
        <v>232</v>
      </c>
      <c r="E14" s="38">
        <v>30</v>
      </c>
      <c r="F14" s="239">
        <v>1000</v>
      </c>
      <c r="G14" s="239">
        <v>1000.34</v>
      </c>
      <c r="H14" s="239">
        <v>1000</v>
      </c>
      <c r="I14" s="239">
        <v>3000</v>
      </c>
      <c r="J14" s="239">
        <v>1000</v>
      </c>
      <c r="K14" s="239">
        <v>1000</v>
      </c>
      <c r="L14" s="239">
        <v>3000</v>
      </c>
      <c r="U14" s="43">
        <v>2021</v>
      </c>
    </row>
    <row r="15" spans="1:50" ht="26.25" customHeight="1" x14ac:dyDescent="0.2">
      <c r="A15" s="38">
        <v>6</v>
      </c>
      <c r="B15" s="250" t="s">
        <v>137</v>
      </c>
      <c r="C15" s="250"/>
      <c r="D15" s="3" t="s">
        <v>232</v>
      </c>
      <c r="E15" s="38">
        <v>30</v>
      </c>
      <c r="F15" s="239">
        <v>1000</v>
      </c>
      <c r="G15" s="239">
        <v>2000.34</v>
      </c>
      <c r="H15" s="239">
        <v>5000</v>
      </c>
      <c r="I15" s="239">
        <v>3000</v>
      </c>
      <c r="J15" s="239"/>
      <c r="K15" s="239"/>
      <c r="L15" s="239"/>
      <c r="U15" s="43">
        <v>2022</v>
      </c>
    </row>
    <row r="16" spans="1:50" ht="26.25" customHeight="1" x14ac:dyDescent="0.2">
      <c r="A16" s="38">
        <v>7</v>
      </c>
      <c r="B16" s="250" t="s">
        <v>138</v>
      </c>
      <c r="C16" s="250"/>
      <c r="D16" s="3"/>
      <c r="E16" s="4"/>
      <c r="F16" s="239"/>
      <c r="G16" s="239"/>
      <c r="H16" s="239"/>
      <c r="I16" s="239"/>
      <c r="J16" s="239"/>
      <c r="K16" s="239"/>
      <c r="L16" s="239"/>
      <c r="U16" s="43">
        <v>2023</v>
      </c>
    </row>
    <row r="17" spans="1:21" ht="26.25" customHeight="1" x14ac:dyDescent="0.2">
      <c r="A17" s="38">
        <v>8</v>
      </c>
      <c r="B17" s="250" t="s">
        <v>139</v>
      </c>
      <c r="C17" s="250"/>
      <c r="D17" s="3"/>
      <c r="E17" s="4"/>
      <c r="F17" s="239"/>
      <c r="G17" s="239"/>
      <c r="H17" s="239"/>
      <c r="I17" s="239"/>
      <c r="J17" s="239"/>
      <c r="K17" s="239"/>
      <c r="L17" s="239"/>
      <c r="U17" s="43">
        <v>2024</v>
      </c>
    </row>
    <row r="18" spans="1:21" ht="26.25" customHeight="1" x14ac:dyDescent="0.2">
      <c r="A18" s="38">
        <v>9</v>
      </c>
      <c r="B18" s="250" t="s">
        <v>140</v>
      </c>
      <c r="C18" s="250"/>
      <c r="D18" s="3"/>
      <c r="E18" s="4"/>
      <c r="F18" s="239"/>
      <c r="G18" s="239"/>
      <c r="H18" s="239"/>
      <c r="I18" s="239"/>
      <c r="J18" s="239"/>
      <c r="K18" s="239"/>
      <c r="L18" s="239"/>
      <c r="U18" s="43">
        <v>2025</v>
      </c>
    </row>
    <row r="19" spans="1:21" ht="26.25" customHeight="1" x14ac:dyDescent="0.2">
      <c r="A19" s="38">
        <v>10</v>
      </c>
      <c r="B19" s="250" t="s">
        <v>141</v>
      </c>
      <c r="C19" s="250"/>
      <c r="D19" s="3"/>
      <c r="E19" s="4"/>
      <c r="F19" s="239"/>
      <c r="G19" s="239"/>
      <c r="H19" s="239"/>
      <c r="I19" s="239"/>
      <c r="J19" s="239"/>
      <c r="K19" s="239"/>
      <c r="L19" s="239"/>
      <c r="U19" s="43">
        <v>2026</v>
      </c>
    </row>
    <row r="20" spans="1:21" ht="26.25" customHeight="1" x14ac:dyDescent="0.2">
      <c r="A20" s="38">
        <v>11</v>
      </c>
      <c r="B20" s="250" t="s">
        <v>142</v>
      </c>
      <c r="C20" s="250"/>
      <c r="D20" s="3"/>
      <c r="E20" s="4"/>
      <c r="F20" s="239"/>
      <c r="G20" s="239"/>
      <c r="H20" s="239"/>
      <c r="I20" s="239"/>
      <c r="J20" s="239"/>
      <c r="K20" s="239"/>
      <c r="L20" s="239"/>
      <c r="U20" s="43">
        <v>2027</v>
      </c>
    </row>
    <row r="21" spans="1:21" ht="26.25" customHeight="1" x14ac:dyDescent="0.2">
      <c r="A21" s="38">
        <v>12</v>
      </c>
      <c r="B21" s="250" t="s">
        <v>143</v>
      </c>
      <c r="C21" s="250"/>
      <c r="D21" s="3"/>
      <c r="E21" s="4"/>
      <c r="F21" s="239"/>
      <c r="G21" s="239"/>
      <c r="H21" s="239"/>
      <c r="I21" s="239"/>
      <c r="J21" s="239"/>
      <c r="K21" s="239"/>
      <c r="L21" s="239"/>
      <c r="U21" s="43">
        <v>2028</v>
      </c>
    </row>
    <row r="22" spans="1:21" ht="26.25" customHeight="1" x14ac:dyDescent="0.2">
      <c r="A22" s="38">
        <v>13</v>
      </c>
      <c r="B22" s="250" t="s">
        <v>144</v>
      </c>
      <c r="C22" s="250"/>
      <c r="D22" s="3"/>
      <c r="E22" s="4"/>
      <c r="F22" s="239"/>
      <c r="G22" s="239"/>
      <c r="H22" s="239"/>
      <c r="I22" s="239"/>
      <c r="J22" s="239"/>
      <c r="K22" s="239"/>
      <c r="L22" s="239"/>
      <c r="U22" s="43">
        <v>2024</v>
      </c>
    </row>
    <row r="23" spans="1:21" ht="26.25" customHeight="1" x14ac:dyDescent="0.2">
      <c r="A23" s="38">
        <v>14</v>
      </c>
      <c r="B23" s="250" t="s">
        <v>145</v>
      </c>
      <c r="C23" s="250"/>
      <c r="D23" s="3"/>
      <c r="E23" s="4"/>
      <c r="F23" s="239"/>
      <c r="G23" s="239"/>
      <c r="H23" s="239"/>
      <c r="I23" s="239"/>
      <c r="J23" s="239"/>
      <c r="K23" s="239"/>
      <c r="L23" s="239"/>
      <c r="U23" s="43">
        <v>2025</v>
      </c>
    </row>
    <row r="24" spans="1:21" ht="26.25" customHeight="1" x14ac:dyDescent="0.2">
      <c r="A24" s="38">
        <v>15</v>
      </c>
      <c r="B24" s="250" t="s">
        <v>146</v>
      </c>
      <c r="C24" s="250"/>
      <c r="D24" s="3"/>
      <c r="E24" s="4"/>
      <c r="F24" s="239"/>
      <c r="G24" s="239"/>
      <c r="H24" s="239"/>
      <c r="I24" s="239"/>
      <c r="J24" s="239"/>
      <c r="K24" s="239"/>
      <c r="L24" s="239"/>
      <c r="U24" s="43">
        <v>2026</v>
      </c>
    </row>
    <row r="25" spans="1:21" ht="26.25" customHeight="1" x14ac:dyDescent="0.2">
      <c r="A25" s="38">
        <v>16</v>
      </c>
      <c r="B25" s="250" t="s">
        <v>147</v>
      </c>
      <c r="C25" s="250"/>
      <c r="D25" s="3"/>
      <c r="E25" s="4"/>
      <c r="F25" s="239"/>
      <c r="G25" s="239"/>
      <c r="H25" s="239"/>
      <c r="I25" s="239"/>
      <c r="J25" s="239"/>
      <c r="K25" s="239"/>
      <c r="L25" s="239"/>
      <c r="U25" s="43">
        <v>2027</v>
      </c>
    </row>
    <row r="26" spans="1:21" ht="26.25" customHeight="1" x14ac:dyDescent="0.2">
      <c r="A26" s="38">
        <v>17</v>
      </c>
      <c r="B26" s="250" t="s">
        <v>148</v>
      </c>
      <c r="C26" s="250"/>
      <c r="D26" s="3"/>
      <c r="E26" s="4"/>
      <c r="F26" s="239"/>
      <c r="G26" s="239"/>
      <c r="H26" s="239"/>
      <c r="I26" s="239"/>
      <c r="J26" s="239"/>
      <c r="K26" s="239"/>
      <c r="L26" s="239"/>
      <c r="U26" s="43">
        <v>2028</v>
      </c>
    </row>
    <row r="27" spans="1:21" ht="26.25" customHeight="1" x14ac:dyDescent="0.2">
      <c r="A27" s="38">
        <v>18</v>
      </c>
      <c r="B27" s="250" t="s">
        <v>149</v>
      </c>
      <c r="C27" s="250"/>
      <c r="D27" s="3"/>
      <c r="E27" s="4"/>
      <c r="F27" s="239"/>
      <c r="G27" s="239"/>
      <c r="H27" s="239"/>
      <c r="I27" s="239"/>
      <c r="J27" s="239"/>
      <c r="K27" s="239"/>
      <c r="L27" s="239"/>
      <c r="U27" s="43">
        <v>2024</v>
      </c>
    </row>
    <row r="28" spans="1:21" ht="26.25" customHeight="1" x14ac:dyDescent="0.2">
      <c r="A28" s="38">
        <v>19</v>
      </c>
      <c r="B28" s="250" t="s">
        <v>150</v>
      </c>
      <c r="C28" s="250"/>
      <c r="D28" s="3"/>
      <c r="E28" s="4"/>
      <c r="F28" s="239"/>
      <c r="G28" s="239"/>
      <c r="H28" s="239"/>
      <c r="I28" s="239"/>
      <c r="J28" s="239"/>
      <c r="K28" s="239"/>
      <c r="L28" s="239"/>
      <c r="U28" s="43">
        <v>2025</v>
      </c>
    </row>
    <row r="29" spans="1:21" ht="26.25" customHeight="1" x14ac:dyDescent="0.2">
      <c r="A29" s="38">
        <v>20</v>
      </c>
      <c r="B29" s="250" t="s">
        <v>151</v>
      </c>
      <c r="C29" s="250"/>
      <c r="D29" s="3"/>
      <c r="E29" s="4"/>
      <c r="F29" s="239"/>
      <c r="G29" s="239"/>
      <c r="H29" s="239"/>
      <c r="I29" s="239"/>
      <c r="J29" s="239"/>
      <c r="K29" s="239"/>
      <c r="L29" s="239"/>
      <c r="U29" s="43">
        <v>2026</v>
      </c>
    </row>
    <row r="30" spans="1:21" ht="26.25" customHeight="1" x14ac:dyDescent="0.2">
      <c r="A30" s="38">
        <v>21</v>
      </c>
      <c r="B30" s="250" t="s">
        <v>152</v>
      </c>
      <c r="C30" s="250"/>
      <c r="D30" s="3"/>
      <c r="E30" s="4"/>
      <c r="F30" s="239"/>
      <c r="G30" s="239"/>
      <c r="H30" s="239"/>
      <c r="I30" s="239"/>
      <c r="J30" s="239"/>
      <c r="K30" s="239"/>
      <c r="L30" s="239"/>
      <c r="U30" s="43">
        <v>2027</v>
      </c>
    </row>
    <row r="31" spans="1:21" ht="26.25" customHeight="1" x14ac:dyDescent="0.2">
      <c r="A31" s="38">
        <v>22</v>
      </c>
      <c r="B31" s="250" t="s">
        <v>153</v>
      </c>
      <c r="C31" s="250"/>
      <c r="D31" s="3"/>
      <c r="E31" s="4"/>
      <c r="F31" s="239"/>
      <c r="G31" s="239"/>
      <c r="H31" s="239"/>
      <c r="I31" s="239"/>
      <c r="J31" s="239"/>
      <c r="K31" s="239"/>
      <c r="L31" s="239"/>
      <c r="U31" s="43">
        <v>2028</v>
      </c>
    </row>
    <row r="32" spans="1:21" ht="26.25" customHeight="1" x14ac:dyDescent="0.2">
      <c r="A32" s="38">
        <v>23</v>
      </c>
      <c r="B32" s="250" t="s">
        <v>154</v>
      </c>
      <c r="C32" s="250"/>
      <c r="D32" s="3"/>
      <c r="E32" s="4"/>
      <c r="F32" s="239"/>
      <c r="G32" s="239"/>
      <c r="H32" s="239"/>
      <c r="I32" s="239"/>
      <c r="J32" s="239"/>
      <c r="K32" s="239"/>
      <c r="L32" s="239"/>
      <c r="U32" s="43">
        <v>2024</v>
      </c>
    </row>
    <row r="33" spans="1:21" ht="26.25" customHeight="1" x14ac:dyDescent="0.2">
      <c r="A33" s="38">
        <v>24</v>
      </c>
      <c r="B33" s="250" t="s">
        <v>155</v>
      </c>
      <c r="C33" s="250"/>
      <c r="D33" s="3"/>
      <c r="E33" s="4"/>
      <c r="F33" s="239"/>
      <c r="G33" s="239"/>
      <c r="H33" s="239"/>
      <c r="I33" s="239"/>
      <c r="J33" s="239"/>
      <c r="K33" s="239"/>
      <c r="L33" s="239"/>
      <c r="U33" s="43">
        <v>2025</v>
      </c>
    </row>
    <row r="34" spans="1:21" ht="26.25" customHeight="1" x14ac:dyDescent="0.2">
      <c r="A34" s="38">
        <v>25</v>
      </c>
      <c r="B34" s="250" t="s">
        <v>156</v>
      </c>
      <c r="C34" s="250"/>
      <c r="D34" s="3"/>
      <c r="E34" s="4"/>
      <c r="F34" s="239"/>
      <c r="G34" s="239"/>
      <c r="H34" s="239"/>
      <c r="I34" s="239"/>
      <c r="J34" s="239"/>
      <c r="K34" s="239"/>
      <c r="L34" s="239"/>
      <c r="U34" s="43">
        <v>2026</v>
      </c>
    </row>
    <row r="35" spans="1:21" ht="26.25" customHeight="1" x14ac:dyDescent="0.2">
      <c r="A35" s="38">
        <v>26</v>
      </c>
      <c r="B35" s="250" t="s">
        <v>157</v>
      </c>
      <c r="C35" s="250"/>
      <c r="D35" s="3"/>
      <c r="E35" s="4"/>
      <c r="F35" s="239"/>
      <c r="G35" s="239"/>
      <c r="H35" s="239"/>
      <c r="I35" s="239"/>
      <c r="J35" s="239"/>
      <c r="K35" s="239"/>
      <c r="L35" s="239"/>
      <c r="U35" s="43">
        <v>2022</v>
      </c>
    </row>
    <row r="36" spans="1:21" ht="26.25" customHeight="1" x14ac:dyDescent="0.2">
      <c r="A36" s="38">
        <v>27</v>
      </c>
      <c r="B36" s="250" t="s">
        <v>158</v>
      </c>
      <c r="C36" s="250"/>
      <c r="D36" s="3"/>
      <c r="E36" s="4"/>
      <c r="F36" s="239"/>
      <c r="G36" s="239"/>
      <c r="H36" s="239"/>
      <c r="I36" s="239"/>
      <c r="J36" s="239"/>
      <c r="K36" s="239"/>
      <c r="L36" s="239"/>
      <c r="U36" s="43">
        <v>2023</v>
      </c>
    </row>
    <row r="37" spans="1:21" ht="26.25" customHeight="1" x14ac:dyDescent="0.2">
      <c r="A37" s="38">
        <v>28</v>
      </c>
      <c r="B37" s="250" t="s">
        <v>159</v>
      </c>
      <c r="C37" s="250"/>
      <c r="D37" s="3"/>
      <c r="E37" s="4"/>
      <c r="F37" s="239"/>
      <c r="G37" s="239"/>
      <c r="H37" s="239"/>
      <c r="I37" s="239"/>
      <c r="J37" s="239"/>
      <c r="K37" s="239"/>
      <c r="L37" s="239"/>
      <c r="U37" s="43">
        <v>2024</v>
      </c>
    </row>
    <row r="38" spans="1:21" ht="26.25" customHeight="1" x14ac:dyDescent="0.2">
      <c r="A38" s="38">
        <v>29</v>
      </c>
      <c r="B38" s="250" t="s">
        <v>160</v>
      </c>
      <c r="C38" s="250"/>
      <c r="D38" s="3"/>
      <c r="E38" s="4"/>
      <c r="F38" s="239"/>
      <c r="G38" s="239"/>
      <c r="H38" s="239"/>
      <c r="I38" s="239"/>
      <c r="J38" s="239"/>
      <c r="K38" s="239"/>
      <c r="L38" s="239"/>
      <c r="U38" s="43">
        <v>2025</v>
      </c>
    </row>
    <row r="39" spans="1:21" ht="26.25" customHeight="1" x14ac:dyDescent="0.2">
      <c r="A39" s="38">
        <v>30</v>
      </c>
      <c r="B39" s="250" t="s">
        <v>161</v>
      </c>
      <c r="C39" s="250"/>
      <c r="D39" s="3"/>
      <c r="E39" s="4"/>
      <c r="F39" s="239"/>
      <c r="G39" s="239"/>
      <c r="H39" s="239"/>
      <c r="I39" s="239"/>
      <c r="J39" s="239"/>
      <c r="K39" s="239"/>
      <c r="L39" s="239"/>
      <c r="U39" s="43">
        <v>2026</v>
      </c>
    </row>
    <row r="40" spans="1:21" ht="26.25" customHeight="1" x14ac:dyDescent="0.2">
      <c r="A40" s="38">
        <v>31</v>
      </c>
      <c r="B40" s="250" t="s">
        <v>162</v>
      </c>
      <c r="C40" s="250"/>
      <c r="D40" s="3"/>
      <c r="E40" s="4"/>
      <c r="F40" s="239"/>
      <c r="G40" s="239"/>
      <c r="H40" s="239"/>
      <c r="I40" s="239"/>
      <c r="J40" s="239"/>
      <c r="K40" s="239"/>
      <c r="L40" s="239"/>
      <c r="U40" s="43">
        <v>2027</v>
      </c>
    </row>
    <row r="41" spans="1:21" ht="26.25" customHeight="1" x14ac:dyDescent="0.2">
      <c r="A41" s="38">
        <v>32</v>
      </c>
      <c r="B41" s="250" t="s">
        <v>163</v>
      </c>
      <c r="C41" s="250"/>
      <c r="D41" s="3"/>
      <c r="E41" s="4"/>
      <c r="F41" s="239"/>
      <c r="G41" s="239"/>
      <c r="H41" s="239"/>
      <c r="I41" s="239"/>
      <c r="J41" s="239"/>
      <c r="K41" s="239"/>
      <c r="L41" s="239"/>
      <c r="U41" s="43">
        <v>2028</v>
      </c>
    </row>
    <row r="42" spans="1:21" ht="26.25" customHeight="1" x14ac:dyDescent="0.2">
      <c r="A42" s="38">
        <v>33</v>
      </c>
      <c r="B42" s="250" t="s">
        <v>164</v>
      </c>
      <c r="C42" s="250"/>
      <c r="D42" s="3"/>
      <c r="E42" s="4"/>
      <c r="F42" s="239"/>
      <c r="G42" s="239"/>
      <c r="H42" s="239"/>
      <c r="I42" s="239"/>
      <c r="J42" s="239"/>
      <c r="K42" s="239"/>
      <c r="L42" s="239"/>
      <c r="U42" s="43">
        <v>2024</v>
      </c>
    </row>
    <row r="43" spans="1:21" ht="26.25" customHeight="1" x14ac:dyDescent="0.2">
      <c r="A43" s="38">
        <v>34</v>
      </c>
      <c r="B43" s="250" t="s">
        <v>165</v>
      </c>
      <c r="C43" s="250"/>
      <c r="D43" s="3"/>
      <c r="E43" s="4"/>
      <c r="F43" s="239"/>
      <c r="G43" s="239"/>
      <c r="H43" s="239"/>
      <c r="I43" s="239"/>
      <c r="J43" s="239"/>
      <c r="K43" s="239"/>
      <c r="L43" s="239"/>
      <c r="U43" s="43">
        <v>2025</v>
      </c>
    </row>
    <row r="44" spans="1:21" ht="26.25" customHeight="1" x14ac:dyDescent="0.2">
      <c r="A44" s="38">
        <v>35</v>
      </c>
      <c r="B44" s="250" t="s">
        <v>166</v>
      </c>
      <c r="C44" s="250"/>
      <c r="D44" s="3"/>
      <c r="E44" s="4"/>
      <c r="F44" s="239"/>
      <c r="G44" s="239"/>
      <c r="H44" s="239"/>
      <c r="I44" s="239"/>
      <c r="J44" s="239"/>
      <c r="K44" s="239"/>
      <c r="L44" s="239"/>
      <c r="U44" s="43">
        <v>2026</v>
      </c>
    </row>
    <row r="45" spans="1:21" ht="26.25" customHeight="1" x14ac:dyDescent="0.2">
      <c r="A45" s="38">
        <v>36</v>
      </c>
      <c r="B45" s="250" t="s">
        <v>167</v>
      </c>
      <c r="C45" s="250"/>
      <c r="D45" s="3"/>
      <c r="E45" s="4"/>
      <c r="F45" s="239"/>
      <c r="G45" s="239"/>
      <c r="H45" s="239"/>
      <c r="I45" s="239"/>
      <c r="J45" s="239"/>
      <c r="K45" s="239"/>
      <c r="L45" s="239"/>
      <c r="U45" s="43">
        <v>2027</v>
      </c>
    </row>
    <row r="46" spans="1:21" ht="26.25" customHeight="1" x14ac:dyDescent="0.2">
      <c r="A46" s="38">
        <v>37</v>
      </c>
      <c r="B46" s="250" t="s">
        <v>168</v>
      </c>
      <c r="C46" s="250"/>
      <c r="D46" s="3"/>
      <c r="E46" s="4"/>
      <c r="F46" s="239"/>
      <c r="G46" s="239"/>
      <c r="H46" s="239"/>
      <c r="I46" s="239"/>
      <c r="J46" s="239"/>
      <c r="K46" s="239"/>
      <c r="L46" s="239"/>
      <c r="U46" s="43">
        <v>2028</v>
      </c>
    </row>
    <row r="47" spans="1:21" ht="26.25" customHeight="1" x14ac:dyDescent="0.2">
      <c r="A47" s="38">
        <v>38</v>
      </c>
      <c r="B47" s="250" t="s">
        <v>169</v>
      </c>
      <c r="C47" s="250"/>
      <c r="D47" s="3"/>
      <c r="E47" s="4"/>
      <c r="F47" s="239"/>
      <c r="G47" s="239"/>
      <c r="H47" s="239"/>
      <c r="I47" s="239"/>
      <c r="J47" s="239"/>
      <c r="K47" s="239"/>
      <c r="L47" s="239"/>
      <c r="U47" s="43">
        <v>2028</v>
      </c>
    </row>
    <row r="48" spans="1:21" ht="26.25" customHeight="1" x14ac:dyDescent="0.2">
      <c r="A48" s="38">
        <v>39</v>
      </c>
      <c r="B48" s="250" t="s">
        <v>170</v>
      </c>
      <c r="C48" s="250"/>
      <c r="D48" s="3"/>
      <c r="E48" s="4"/>
      <c r="F48" s="239"/>
      <c r="G48" s="239"/>
      <c r="H48" s="239"/>
      <c r="I48" s="239"/>
      <c r="J48" s="239"/>
      <c r="K48" s="239"/>
      <c r="L48" s="239"/>
      <c r="U48" s="43">
        <v>2028</v>
      </c>
    </row>
    <row r="49" spans="1:21" ht="26.25" customHeight="1" x14ac:dyDescent="0.2">
      <c r="A49" s="38">
        <v>40</v>
      </c>
      <c r="B49" s="250" t="s">
        <v>171</v>
      </c>
      <c r="C49" s="250"/>
      <c r="D49" s="3"/>
      <c r="E49" s="4"/>
      <c r="F49" s="239"/>
      <c r="G49" s="239"/>
      <c r="H49" s="239"/>
      <c r="I49" s="239"/>
      <c r="J49" s="239"/>
      <c r="K49" s="239"/>
      <c r="L49" s="239"/>
      <c r="U49" s="43">
        <v>2028</v>
      </c>
    </row>
    <row r="50" spans="1:21" ht="26.25" customHeight="1" x14ac:dyDescent="0.2">
      <c r="A50" s="38">
        <v>41</v>
      </c>
      <c r="B50" s="250" t="s">
        <v>172</v>
      </c>
      <c r="C50" s="250"/>
      <c r="D50" s="3"/>
      <c r="E50" s="4"/>
      <c r="F50" s="239"/>
      <c r="G50" s="239"/>
      <c r="H50" s="239"/>
      <c r="I50" s="239"/>
      <c r="J50" s="239"/>
      <c r="K50" s="239"/>
      <c r="L50" s="239"/>
      <c r="U50" s="43">
        <v>2028</v>
      </c>
    </row>
    <row r="51" spans="1:21" ht="26.25" customHeight="1" x14ac:dyDescent="0.2">
      <c r="A51" s="38">
        <v>42</v>
      </c>
      <c r="B51" s="250" t="s">
        <v>173</v>
      </c>
      <c r="C51" s="250"/>
      <c r="D51" s="3"/>
      <c r="E51" s="4"/>
      <c r="F51" s="239"/>
      <c r="G51" s="239"/>
      <c r="H51" s="239"/>
      <c r="I51" s="239"/>
      <c r="J51" s="239"/>
      <c r="K51" s="239"/>
      <c r="L51" s="239"/>
      <c r="U51" s="43">
        <v>2028</v>
      </c>
    </row>
    <row r="52" spans="1:21" ht="26.25" customHeight="1" x14ac:dyDescent="0.2">
      <c r="A52" s="38">
        <v>43</v>
      </c>
      <c r="B52" s="250" t="s">
        <v>174</v>
      </c>
      <c r="C52" s="250"/>
      <c r="D52" s="3"/>
      <c r="E52" s="4"/>
      <c r="F52" s="239"/>
      <c r="G52" s="239"/>
      <c r="H52" s="239"/>
      <c r="I52" s="239"/>
      <c r="J52" s="239"/>
      <c r="K52" s="239"/>
      <c r="L52" s="239"/>
      <c r="U52" s="43">
        <v>2028</v>
      </c>
    </row>
    <row r="53" spans="1:21" ht="26.25" customHeight="1" x14ac:dyDescent="0.2">
      <c r="A53" s="38">
        <v>44</v>
      </c>
      <c r="B53" s="250" t="s">
        <v>175</v>
      </c>
      <c r="C53" s="250"/>
      <c r="D53" s="3"/>
      <c r="E53" s="4"/>
      <c r="F53" s="239"/>
      <c r="G53" s="239"/>
      <c r="H53" s="239"/>
      <c r="I53" s="239"/>
      <c r="J53" s="239"/>
      <c r="K53" s="239"/>
      <c r="L53" s="239"/>
      <c r="U53" s="43">
        <v>2028</v>
      </c>
    </row>
    <row r="54" spans="1:21" ht="26.25" customHeight="1" x14ac:dyDescent="0.2">
      <c r="A54" s="38">
        <v>45</v>
      </c>
      <c r="B54" s="250" t="s">
        <v>176</v>
      </c>
      <c r="C54" s="250"/>
      <c r="D54" s="3"/>
      <c r="E54" s="4"/>
      <c r="F54" s="239"/>
      <c r="G54" s="239"/>
      <c r="H54" s="239"/>
      <c r="I54" s="239"/>
      <c r="J54" s="239"/>
      <c r="K54" s="239"/>
      <c r="L54" s="239"/>
      <c r="U54" s="43">
        <v>2028</v>
      </c>
    </row>
    <row r="55" spans="1:21" ht="26.25" customHeight="1" x14ac:dyDescent="0.2">
      <c r="A55" s="38">
        <v>46</v>
      </c>
      <c r="B55" s="250" t="s">
        <v>177</v>
      </c>
      <c r="C55" s="250"/>
      <c r="D55" s="3"/>
      <c r="E55" s="4"/>
      <c r="F55" s="239"/>
      <c r="G55" s="239"/>
      <c r="H55" s="239"/>
      <c r="I55" s="239"/>
      <c r="J55" s="239"/>
      <c r="K55" s="239"/>
      <c r="L55" s="239"/>
      <c r="U55" s="43">
        <v>2028</v>
      </c>
    </row>
    <row r="56" spans="1:21" ht="26.25" customHeight="1" x14ac:dyDescent="0.2">
      <c r="A56" s="38">
        <v>47</v>
      </c>
      <c r="B56" s="250" t="s">
        <v>178</v>
      </c>
      <c r="C56" s="250"/>
      <c r="D56" s="3"/>
      <c r="E56" s="4"/>
      <c r="F56" s="239"/>
      <c r="G56" s="239"/>
      <c r="H56" s="239"/>
      <c r="I56" s="239"/>
      <c r="J56" s="239"/>
      <c r="K56" s="239"/>
      <c r="L56" s="239"/>
      <c r="U56" s="43">
        <v>2028</v>
      </c>
    </row>
    <row r="57" spans="1:21" ht="26.25" customHeight="1" x14ac:dyDescent="0.2">
      <c r="A57" s="38">
        <v>48</v>
      </c>
      <c r="B57" s="250" t="s">
        <v>179</v>
      </c>
      <c r="C57" s="250"/>
      <c r="D57" s="3"/>
      <c r="E57" s="4"/>
      <c r="F57" s="239"/>
      <c r="G57" s="239"/>
      <c r="H57" s="239"/>
      <c r="I57" s="239"/>
      <c r="J57" s="239"/>
      <c r="K57" s="239"/>
      <c r="L57" s="239"/>
      <c r="U57" s="43">
        <v>2028</v>
      </c>
    </row>
    <row r="58" spans="1:21" ht="26.25" customHeight="1" x14ac:dyDescent="0.2">
      <c r="A58" s="38">
        <v>49</v>
      </c>
      <c r="B58" s="250" t="s">
        <v>180</v>
      </c>
      <c r="C58" s="250"/>
      <c r="D58" s="3"/>
      <c r="E58" s="4"/>
      <c r="F58" s="239"/>
      <c r="G58" s="239"/>
      <c r="H58" s="239"/>
      <c r="I58" s="239"/>
      <c r="J58" s="239"/>
      <c r="K58" s="239"/>
      <c r="L58" s="239"/>
      <c r="U58" s="43">
        <v>2028</v>
      </c>
    </row>
    <row r="59" spans="1:21" ht="26.25" customHeight="1" x14ac:dyDescent="0.2">
      <c r="A59" s="38">
        <v>50</v>
      </c>
      <c r="B59" s="250" t="s">
        <v>181</v>
      </c>
      <c r="C59" s="250"/>
      <c r="D59" s="3"/>
      <c r="E59" s="4"/>
      <c r="F59" s="239"/>
      <c r="G59" s="239"/>
      <c r="H59" s="239"/>
      <c r="I59" s="239"/>
      <c r="J59" s="239"/>
      <c r="K59" s="239"/>
      <c r="L59" s="239"/>
      <c r="U59" s="43">
        <v>2028</v>
      </c>
    </row>
    <row r="60" spans="1:21" ht="26.25" customHeight="1" x14ac:dyDescent="0.2">
      <c r="A60" s="38">
        <v>51</v>
      </c>
      <c r="B60" s="250" t="s">
        <v>182</v>
      </c>
      <c r="C60" s="250"/>
      <c r="D60" s="3"/>
      <c r="E60" s="4"/>
      <c r="F60" s="239"/>
      <c r="G60" s="239"/>
      <c r="H60" s="239"/>
      <c r="I60" s="239"/>
      <c r="J60" s="239"/>
      <c r="K60" s="239"/>
      <c r="L60" s="239"/>
      <c r="U60" s="43">
        <v>2028</v>
      </c>
    </row>
    <row r="61" spans="1:21" ht="26.25" customHeight="1" x14ac:dyDescent="0.2">
      <c r="A61" s="38">
        <v>52</v>
      </c>
      <c r="B61" s="250" t="s">
        <v>183</v>
      </c>
      <c r="C61" s="250"/>
      <c r="D61" s="3"/>
      <c r="E61" s="4"/>
      <c r="F61" s="239"/>
      <c r="G61" s="239"/>
      <c r="H61" s="239"/>
      <c r="I61" s="239"/>
      <c r="J61" s="239"/>
      <c r="K61" s="239"/>
      <c r="L61" s="239"/>
      <c r="U61" s="43">
        <v>2028</v>
      </c>
    </row>
    <row r="62" spans="1:21" ht="26.25" customHeight="1" x14ac:dyDescent="0.2">
      <c r="A62" s="38">
        <v>53</v>
      </c>
      <c r="B62" s="250" t="s">
        <v>184</v>
      </c>
      <c r="C62" s="250"/>
      <c r="D62" s="3"/>
      <c r="E62" s="4"/>
      <c r="F62" s="239"/>
      <c r="G62" s="239"/>
      <c r="H62" s="239"/>
      <c r="I62" s="239"/>
      <c r="J62" s="239"/>
      <c r="K62" s="239"/>
      <c r="L62" s="239"/>
      <c r="U62" s="43">
        <v>2028</v>
      </c>
    </row>
    <row r="63" spans="1:21" ht="26.25" customHeight="1" x14ac:dyDescent="0.2">
      <c r="A63" s="38">
        <v>54</v>
      </c>
      <c r="B63" s="250" t="s">
        <v>185</v>
      </c>
      <c r="C63" s="250"/>
      <c r="D63" s="3"/>
      <c r="E63" s="4"/>
      <c r="F63" s="239"/>
      <c r="G63" s="239"/>
      <c r="H63" s="239"/>
      <c r="I63" s="239"/>
      <c r="J63" s="239"/>
      <c r="K63" s="239"/>
      <c r="L63" s="239"/>
      <c r="U63" s="43">
        <v>2028</v>
      </c>
    </row>
    <row r="64" spans="1:21" ht="26.25" customHeight="1" x14ac:dyDescent="0.2">
      <c r="A64" s="38">
        <v>55</v>
      </c>
      <c r="B64" s="250" t="s">
        <v>186</v>
      </c>
      <c r="C64" s="250"/>
      <c r="D64" s="3"/>
      <c r="E64" s="4"/>
      <c r="F64" s="239"/>
      <c r="G64" s="239"/>
      <c r="H64" s="239"/>
      <c r="I64" s="239"/>
      <c r="J64" s="239"/>
      <c r="K64" s="239"/>
      <c r="L64" s="239"/>
      <c r="U64" s="43">
        <v>2028</v>
      </c>
    </row>
    <row r="65" spans="1:21" ht="26.25" customHeight="1" x14ac:dyDescent="0.2">
      <c r="A65" s="38">
        <v>56</v>
      </c>
      <c r="B65" s="250" t="s">
        <v>187</v>
      </c>
      <c r="C65" s="250"/>
      <c r="D65" s="3"/>
      <c r="E65" s="4"/>
      <c r="F65" s="239"/>
      <c r="G65" s="239"/>
      <c r="H65" s="239"/>
      <c r="I65" s="239"/>
      <c r="J65" s="239"/>
      <c r="K65" s="239"/>
      <c r="L65" s="239"/>
      <c r="U65" s="43">
        <v>2028</v>
      </c>
    </row>
    <row r="66" spans="1:21" ht="26.25" customHeight="1" x14ac:dyDescent="0.2">
      <c r="A66" s="38">
        <v>57</v>
      </c>
      <c r="B66" s="250" t="s">
        <v>188</v>
      </c>
      <c r="C66" s="250"/>
      <c r="D66" s="3"/>
      <c r="E66" s="4"/>
      <c r="F66" s="239"/>
      <c r="G66" s="239"/>
      <c r="H66" s="239"/>
      <c r="I66" s="239"/>
      <c r="J66" s="239"/>
      <c r="K66" s="239"/>
      <c r="L66" s="239"/>
      <c r="U66" s="43">
        <v>2028</v>
      </c>
    </row>
    <row r="67" spans="1:21" ht="26.25" customHeight="1" x14ac:dyDescent="0.2">
      <c r="A67" s="38">
        <v>58</v>
      </c>
      <c r="B67" s="250" t="s">
        <v>189</v>
      </c>
      <c r="C67" s="250"/>
      <c r="D67" s="3"/>
      <c r="E67" s="4"/>
      <c r="F67" s="239"/>
      <c r="G67" s="239"/>
      <c r="H67" s="239"/>
      <c r="I67" s="239"/>
      <c r="J67" s="239"/>
      <c r="K67" s="239"/>
      <c r="L67" s="239"/>
      <c r="U67" s="43">
        <v>2028</v>
      </c>
    </row>
    <row r="68" spans="1:21" ht="26.25" customHeight="1" x14ac:dyDescent="0.2">
      <c r="A68" s="38">
        <v>59</v>
      </c>
      <c r="B68" s="250" t="s">
        <v>190</v>
      </c>
      <c r="C68" s="250"/>
      <c r="D68" s="3"/>
      <c r="E68" s="4"/>
      <c r="F68" s="239"/>
      <c r="G68" s="239"/>
      <c r="H68" s="239"/>
      <c r="I68" s="239"/>
      <c r="J68" s="239"/>
      <c r="K68" s="239"/>
      <c r="L68" s="239"/>
      <c r="U68" s="43">
        <v>2028</v>
      </c>
    </row>
    <row r="69" spans="1:21" ht="26.25" customHeight="1" x14ac:dyDescent="0.2">
      <c r="A69" s="38">
        <v>60</v>
      </c>
      <c r="B69" s="250" t="s">
        <v>191</v>
      </c>
      <c r="C69" s="250"/>
      <c r="D69" s="3"/>
      <c r="E69" s="4"/>
      <c r="F69" s="239"/>
      <c r="G69" s="239"/>
      <c r="H69" s="239"/>
      <c r="I69" s="239"/>
      <c r="J69" s="239"/>
      <c r="K69" s="239"/>
      <c r="L69" s="239"/>
      <c r="U69" s="43">
        <v>2028</v>
      </c>
    </row>
    <row r="70" spans="1:21" ht="26.25" customHeight="1" x14ac:dyDescent="0.2">
      <c r="A70" s="38">
        <v>61</v>
      </c>
      <c r="B70" s="250" t="s">
        <v>192</v>
      </c>
      <c r="C70" s="250"/>
      <c r="D70" s="3"/>
      <c r="E70" s="4"/>
      <c r="F70" s="239"/>
      <c r="G70" s="239"/>
      <c r="H70" s="239"/>
      <c r="I70" s="239"/>
      <c r="J70" s="239"/>
      <c r="K70" s="239"/>
      <c r="L70" s="239"/>
      <c r="U70" s="43">
        <v>2028</v>
      </c>
    </row>
    <row r="71" spans="1:21" ht="26.25" customHeight="1" x14ac:dyDescent="0.2">
      <c r="A71" s="38">
        <v>62</v>
      </c>
      <c r="B71" s="250" t="s">
        <v>193</v>
      </c>
      <c r="C71" s="250"/>
      <c r="D71" s="3"/>
      <c r="E71" s="4"/>
      <c r="F71" s="239"/>
      <c r="G71" s="239"/>
      <c r="H71" s="239"/>
      <c r="I71" s="239"/>
      <c r="J71" s="239"/>
      <c r="K71" s="239"/>
      <c r="L71" s="239"/>
      <c r="U71" s="43">
        <v>2028</v>
      </c>
    </row>
    <row r="72" spans="1:21" ht="26.25" customHeight="1" x14ac:dyDescent="0.2">
      <c r="A72" s="38">
        <v>63</v>
      </c>
      <c r="B72" s="250" t="s">
        <v>194</v>
      </c>
      <c r="C72" s="250"/>
      <c r="D72" s="3"/>
      <c r="E72" s="4"/>
      <c r="F72" s="239"/>
      <c r="G72" s="239"/>
      <c r="H72" s="239"/>
      <c r="I72" s="239"/>
      <c r="J72" s="239"/>
      <c r="K72" s="239"/>
      <c r="L72" s="239"/>
      <c r="U72" s="43">
        <v>2028</v>
      </c>
    </row>
    <row r="73" spans="1:21" ht="26.25" customHeight="1" x14ac:dyDescent="0.2">
      <c r="A73" s="38">
        <v>64</v>
      </c>
      <c r="B73" s="250" t="s">
        <v>195</v>
      </c>
      <c r="C73" s="250"/>
      <c r="D73" s="3"/>
      <c r="E73" s="4"/>
      <c r="F73" s="239"/>
      <c r="G73" s="239"/>
      <c r="H73" s="239"/>
      <c r="I73" s="239"/>
      <c r="J73" s="239"/>
      <c r="K73" s="239"/>
      <c r="L73" s="239"/>
      <c r="U73" s="43">
        <v>2028</v>
      </c>
    </row>
    <row r="74" spans="1:21" ht="26.25" customHeight="1" x14ac:dyDescent="0.2">
      <c r="A74" s="38">
        <v>65</v>
      </c>
      <c r="B74" s="250" t="s">
        <v>196</v>
      </c>
      <c r="C74" s="250"/>
      <c r="D74" s="3"/>
      <c r="E74" s="4"/>
      <c r="F74" s="239"/>
      <c r="G74" s="239"/>
      <c r="H74" s="239"/>
      <c r="I74" s="239"/>
      <c r="J74" s="239"/>
      <c r="K74" s="239"/>
      <c r="L74" s="239"/>
      <c r="U74" s="43">
        <v>2028</v>
      </c>
    </row>
    <row r="75" spans="1:21" ht="26.25" customHeight="1" x14ac:dyDescent="0.2">
      <c r="A75" s="38">
        <v>66</v>
      </c>
      <c r="B75" s="250" t="s">
        <v>197</v>
      </c>
      <c r="C75" s="250"/>
      <c r="D75" s="3"/>
      <c r="E75" s="4"/>
      <c r="F75" s="239"/>
      <c r="G75" s="239"/>
      <c r="H75" s="239"/>
      <c r="I75" s="239"/>
      <c r="J75" s="239"/>
      <c r="K75" s="239"/>
      <c r="L75" s="239"/>
      <c r="U75" s="43">
        <v>2028</v>
      </c>
    </row>
    <row r="76" spans="1:21" ht="26.25" customHeight="1" x14ac:dyDescent="0.2">
      <c r="A76" s="38">
        <v>67</v>
      </c>
      <c r="B76" s="250" t="s">
        <v>198</v>
      </c>
      <c r="C76" s="250"/>
      <c r="D76" s="3"/>
      <c r="E76" s="4"/>
      <c r="F76" s="239"/>
      <c r="G76" s="239"/>
      <c r="H76" s="239"/>
      <c r="I76" s="239"/>
      <c r="J76" s="239"/>
      <c r="K76" s="239"/>
      <c r="L76" s="239"/>
      <c r="U76" s="43">
        <v>2028</v>
      </c>
    </row>
    <row r="77" spans="1:21" ht="26.25" customHeight="1" x14ac:dyDescent="0.2">
      <c r="A77" s="38">
        <v>68</v>
      </c>
      <c r="B77" s="250" t="s">
        <v>199</v>
      </c>
      <c r="C77" s="250"/>
      <c r="D77" s="3"/>
      <c r="E77" s="4"/>
      <c r="F77" s="239"/>
      <c r="G77" s="239"/>
      <c r="H77" s="239"/>
      <c r="I77" s="239"/>
      <c r="J77" s="239"/>
      <c r="K77" s="239"/>
      <c r="L77" s="239"/>
      <c r="U77" s="43">
        <v>2028</v>
      </c>
    </row>
    <row r="78" spans="1:21" ht="26.25" customHeight="1" x14ac:dyDescent="0.2">
      <c r="A78" s="38">
        <v>69</v>
      </c>
      <c r="B78" s="250" t="s">
        <v>200</v>
      </c>
      <c r="C78" s="250"/>
      <c r="D78" s="3"/>
      <c r="E78" s="4"/>
      <c r="F78" s="239"/>
      <c r="G78" s="239"/>
      <c r="H78" s="239"/>
      <c r="I78" s="239"/>
      <c r="J78" s="239"/>
      <c r="K78" s="239"/>
      <c r="L78" s="239"/>
      <c r="U78" s="43">
        <v>2028</v>
      </c>
    </row>
    <row r="79" spans="1:21" ht="26.25" customHeight="1" x14ac:dyDescent="0.2">
      <c r="A79" s="38">
        <v>70</v>
      </c>
      <c r="B79" s="250" t="s">
        <v>201</v>
      </c>
      <c r="C79" s="250"/>
      <c r="D79" s="3"/>
      <c r="E79" s="4"/>
      <c r="F79" s="239"/>
      <c r="G79" s="239"/>
      <c r="H79" s="239"/>
      <c r="I79" s="239"/>
      <c r="J79" s="239"/>
      <c r="K79" s="239"/>
      <c r="L79" s="239"/>
      <c r="U79" s="43">
        <v>2028</v>
      </c>
    </row>
    <row r="80" spans="1:21" ht="26.25" customHeight="1" x14ac:dyDescent="0.2">
      <c r="A80" s="38">
        <v>71</v>
      </c>
      <c r="B80" s="250" t="s">
        <v>202</v>
      </c>
      <c r="C80" s="250"/>
      <c r="D80" s="3"/>
      <c r="E80" s="4"/>
      <c r="F80" s="239"/>
      <c r="G80" s="239"/>
      <c r="H80" s="239"/>
      <c r="I80" s="239"/>
      <c r="J80" s="239"/>
      <c r="K80" s="239"/>
      <c r="L80" s="239"/>
      <c r="U80" s="43">
        <v>2028</v>
      </c>
    </row>
    <row r="81" spans="1:21" ht="26.25" customHeight="1" x14ac:dyDescent="0.2">
      <c r="A81" s="38">
        <v>72</v>
      </c>
      <c r="B81" s="250" t="s">
        <v>203</v>
      </c>
      <c r="C81" s="250"/>
      <c r="D81" s="3"/>
      <c r="E81" s="4"/>
      <c r="F81" s="239"/>
      <c r="G81" s="239"/>
      <c r="H81" s="239"/>
      <c r="I81" s="239"/>
      <c r="J81" s="239"/>
      <c r="K81" s="239"/>
      <c r="L81" s="239"/>
      <c r="U81" s="43">
        <v>2028</v>
      </c>
    </row>
    <row r="82" spans="1:21" ht="26.25" customHeight="1" x14ac:dyDescent="0.2">
      <c r="A82" s="38">
        <v>73</v>
      </c>
      <c r="B82" s="250" t="s">
        <v>204</v>
      </c>
      <c r="C82" s="250"/>
      <c r="D82" s="3"/>
      <c r="E82" s="4"/>
      <c r="F82" s="239"/>
      <c r="G82" s="239"/>
      <c r="H82" s="239"/>
      <c r="I82" s="239"/>
      <c r="J82" s="239"/>
      <c r="K82" s="239"/>
      <c r="L82" s="239"/>
      <c r="U82" s="43">
        <v>2028</v>
      </c>
    </row>
    <row r="83" spans="1:21" ht="26.25" customHeight="1" x14ac:dyDescent="0.2">
      <c r="A83" s="38">
        <v>74</v>
      </c>
      <c r="B83" s="250" t="s">
        <v>205</v>
      </c>
      <c r="C83" s="250"/>
      <c r="D83" s="3"/>
      <c r="E83" s="4"/>
      <c r="F83" s="239"/>
      <c r="G83" s="239"/>
      <c r="H83" s="239"/>
      <c r="I83" s="239"/>
      <c r="J83" s="239"/>
      <c r="K83" s="239"/>
      <c r="L83" s="239"/>
      <c r="U83" s="43">
        <v>2028</v>
      </c>
    </row>
    <row r="84" spans="1:21" ht="26.25" customHeight="1" x14ac:dyDescent="0.2">
      <c r="A84" s="38">
        <v>75</v>
      </c>
      <c r="B84" s="250" t="s">
        <v>206</v>
      </c>
      <c r="C84" s="250"/>
      <c r="D84" s="3"/>
      <c r="E84" s="4"/>
      <c r="F84" s="239"/>
      <c r="G84" s="239"/>
      <c r="H84" s="239"/>
      <c r="I84" s="239"/>
      <c r="J84" s="239"/>
      <c r="K84" s="239"/>
      <c r="L84" s="239"/>
      <c r="U84" s="43">
        <v>2028</v>
      </c>
    </row>
    <row r="85" spans="1:21" ht="26.25" customHeight="1" x14ac:dyDescent="0.2">
      <c r="A85" s="38">
        <v>76</v>
      </c>
      <c r="B85" s="250" t="s">
        <v>207</v>
      </c>
      <c r="C85" s="250"/>
      <c r="D85" s="3"/>
      <c r="E85" s="4"/>
      <c r="F85" s="239"/>
      <c r="G85" s="239"/>
      <c r="H85" s="239"/>
      <c r="I85" s="239"/>
      <c r="J85" s="239"/>
      <c r="K85" s="239"/>
      <c r="L85" s="239"/>
      <c r="U85" s="43">
        <v>2028</v>
      </c>
    </row>
    <row r="86" spans="1:21" ht="26.25" customHeight="1" x14ac:dyDescent="0.2">
      <c r="A86" s="38">
        <v>77</v>
      </c>
      <c r="B86" s="250" t="s">
        <v>208</v>
      </c>
      <c r="C86" s="250"/>
      <c r="D86" s="3"/>
      <c r="E86" s="4"/>
      <c r="F86" s="239"/>
      <c r="G86" s="239"/>
      <c r="H86" s="239"/>
      <c r="I86" s="239"/>
      <c r="J86" s="239"/>
      <c r="K86" s="239"/>
      <c r="L86" s="239"/>
      <c r="U86" s="43">
        <v>2028</v>
      </c>
    </row>
    <row r="87" spans="1:21" ht="26.25" customHeight="1" x14ac:dyDescent="0.2">
      <c r="A87" s="38">
        <v>78</v>
      </c>
      <c r="B87" s="250" t="s">
        <v>209</v>
      </c>
      <c r="C87" s="250"/>
      <c r="D87" s="3"/>
      <c r="E87" s="4"/>
      <c r="F87" s="239"/>
      <c r="G87" s="239"/>
      <c r="H87" s="239"/>
      <c r="I87" s="239"/>
      <c r="J87" s="239"/>
      <c r="K87" s="239"/>
      <c r="L87" s="239"/>
      <c r="U87" s="43">
        <v>2028</v>
      </c>
    </row>
    <row r="88" spans="1:21" ht="26.25" customHeight="1" x14ac:dyDescent="0.2">
      <c r="A88" s="38">
        <v>79</v>
      </c>
      <c r="B88" s="250" t="s">
        <v>210</v>
      </c>
      <c r="C88" s="250"/>
      <c r="D88" s="3"/>
      <c r="E88" s="4"/>
      <c r="F88" s="239"/>
      <c r="G88" s="239"/>
      <c r="H88" s="239"/>
      <c r="I88" s="239"/>
      <c r="J88" s="239"/>
      <c r="K88" s="239"/>
      <c r="L88" s="239"/>
      <c r="U88" s="43">
        <v>2028</v>
      </c>
    </row>
    <row r="89" spans="1:21" ht="26.25" customHeight="1" x14ac:dyDescent="0.2">
      <c r="A89" s="38">
        <v>80</v>
      </c>
      <c r="B89" s="250" t="s">
        <v>211</v>
      </c>
      <c r="C89" s="250"/>
      <c r="D89" s="3"/>
      <c r="E89" s="4"/>
      <c r="F89" s="239"/>
      <c r="G89" s="239"/>
      <c r="H89" s="239"/>
      <c r="I89" s="239"/>
      <c r="J89" s="239"/>
      <c r="K89" s="239"/>
      <c r="L89" s="239"/>
      <c r="U89" s="43">
        <v>2028</v>
      </c>
    </row>
    <row r="90" spans="1:21" ht="26.25" customHeight="1" x14ac:dyDescent="0.2">
      <c r="A90" s="38">
        <v>81</v>
      </c>
      <c r="B90" s="250" t="s">
        <v>212</v>
      </c>
      <c r="C90" s="250"/>
      <c r="D90" s="3"/>
      <c r="E90" s="4"/>
      <c r="F90" s="239"/>
      <c r="G90" s="239"/>
      <c r="H90" s="239"/>
      <c r="I90" s="239"/>
      <c r="J90" s="239"/>
      <c r="K90" s="239"/>
      <c r="L90" s="239"/>
      <c r="U90" s="43">
        <v>2028</v>
      </c>
    </row>
    <row r="91" spans="1:21" ht="26.25" customHeight="1" x14ac:dyDescent="0.2">
      <c r="A91" s="38">
        <v>82</v>
      </c>
      <c r="B91" s="250" t="s">
        <v>213</v>
      </c>
      <c r="C91" s="250"/>
      <c r="D91" s="3"/>
      <c r="E91" s="4"/>
      <c r="F91" s="239"/>
      <c r="G91" s="239"/>
      <c r="H91" s="239"/>
      <c r="I91" s="239"/>
      <c r="J91" s="239"/>
      <c r="K91" s="239"/>
      <c r="L91" s="239"/>
      <c r="U91" s="43">
        <v>2028</v>
      </c>
    </row>
    <row r="92" spans="1:21" ht="26.25" customHeight="1" x14ac:dyDescent="0.2">
      <c r="A92" s="38">
        <v>83</v>
      </c>
      <c r="B92" s="250" t="s">
        <v>214</v>
      </c>
      <c r="C92" s="250"/>
      <c r="D92" s="3"/>
      <c r="E92" s="4"/>
      <c r="F92" s="239"/>
      <c r="G92" s="239"/>
      <c r="H92" s="239"/>
      <c r="I92" s="239"/>
      <c r="J92" s="239"/>
      <c r="K92" s="239"/>
      <c r="L92" s="239"/>
      <c r="U92" s="43">
        <v>2028</v>
      </c>
    </row>
    <row r="93" spans="1:21" ht="26.25" customHeight="1" x14ac:dyDescent="0.2">
      <c r="A93" s="38">
        <v>84</v>
      </c>
      <c r="B93" s="250" t="s">
        <v>215</v>
      </c>
      <c r="C93" s="250"/>
      <c r="D93" s="3"/>
      <c r="E93" s="4"/>
      <c r="F93" s="239"/>
      <c r="G93" s="239"/>
      <c r="H93" s="239"/>
      <c r="I93" s="239"/>
      <c r="J93" s="239"/>
      <c r="K93" s="239"/>
      <c r="L93" s="239"/>
      <c r="U93" s="43">
        <v>2028</v>
      </c>
    </row>
    <row r="94" spans="1:21" ht="26.25" customHeight="1" x14ac:dyDescent="0.2">
      <c r="A94" s="38">
        <v>85</v>
      </c>
      <c r="B94" s="250" t="s">
        <v>216</v>
      </c>
      <c r="C94" s="250"/>
      <c r="D94" s="3"/>
      <c r="E94" s="4"/>
      <c r="F94" s="239"/>
      <c r="G94" s="239"/>
      <c r="H94" s="239"/>
      <c r="I94" s="239"/>
      <c r="J94" s="239"/>
      <c r="K94" s="239"/>
      <c r="L94" s="239"/>
      <c r="U94" s="43">
        <v>2028</v>
      </c>
    </row>
    <row r="95" spans="1:21" ht="26.25" customHeight="1" x14ac:dyDescent="0.2">
      <c r="A95" s="38">
        <v>86</v>
      </c>
      <c r="B95" s="250" t="s">
        <v>217</v>
      </c>
      <c r="C95" s="250"/>
      <c r="D95" s="3"/>
      <c r="E95" s="4"/>
      <c r="F95" s="239"/>
      <c r="G95" s="239"/>
      <c r="H95" s="239"/>
      <c r="I95" s="239"/>
      <c r="J95" s="239"/>
      <c r="K95" s="239"/>
      <c r="L95" s="239"/>
      <c r="U95" s="43">
        <v>2028</v>
      </c>
    </row>
    <row r="96" spans="1:21" ht="26.25" customHeight="1" x14ac:dyDescent="0.2">
      <c r="A96" s="38">
        <v>87</v>
      </c>
      <c r="B96" s="250" t="s">
        <v>218</v>
      </c>
      <c r="C96" s="250"/>
      <c r="D96" s="3"/>
      <c r="E96" s="4"/>
      <c r="F96" s="239"/>
      <c r="G96" s="239"/>
      <c r="H96" s="239"/>
      <c r="I96" s="239"/>
      <c r="J96" s="239"/>
      <c r="K96" s="239"/>
      <c r="L96" s="239"/>
      <c r="U96" s="43">
        <v>2028</v>
      </c>
    </row>
    <row r="97" spans="1:21" ht="26.25" customHeight="1" x14ac:dyDescent="0.2">
      <c r="A97" s="38">
        <v>88</v>
      </c>
      <c r="B97" s="250" t="s">
        <v>219</v>
      </c>
      <c r="C97" s="250"/>
      <c r="D97" s="3"/>
      <c r="E97" s="4"/>
      <c r="F97" s="239"/>
      <c r="G97" s="239"/>
      <c r="H97" s="239"/>
      <c r="I97" s="239"/>
      <c r="J97" s="239"/>
      <c r="K97" s="239"/>
      <c r="L97" s="239"/>
      <c r="U97" s="43">
        <v>2028</v>
      </c>
    </row>
    <row r="98" spans="1:21" ht="26.25" customHeight="1" x14ac:dyDescent="0.2">
      <c r="A98" s="38">
        <v>89</v>
      </c>
      <c r="B98" s="250" t="s">
        <v>220</v>
      </c>
      <c r="C98" s="250"/>
      <c r="D98" s="3"/>
      <c r="E98" s="4"/>
      <c r="F98" s="239"/>
      <c r="G98" s="239"/>
      <c r="H98" s="239"/>
      <c r="I98" s="239"/>
      <c r="J98" s="239"/>
      <c r="K98" s="239"/>
      <c r="L98" s="239"/>
      <c r="U98" s="43">
        <v>2028</v>
      </c>
    </row>
    <row r="99" spans="1:21" ht="26.25" customHeight="1" x14ac:dyDescent="0.2">
      <c r="A99" s="38">
        <v>90</v>
      </c>
      <c r="B99" s="250" t="s">
        <v>221</v>
      </c>
      <c r="C99" s="250"/>
      <c r="D99" s="3"/>
      <c r="E99" s="4"/>
      <c r="F99" s="239"/>
      <c r="G99" s="239"/>
      <c r="H99" s="239"/>
      <c r="I99" s="239"/>
      <c r="J99" s="239"/>
      <c r="K99" s="239"/>
      <c r="L99" s="239"/>
      <c r="U99" s="43">
        <v>2028</v>
      </c>
    </row>
    <row r="100" spans="1:21" ht="26.25" customHeight="1" x14ac:dyDescent="0.2">
      <c r="A100" s="38">
        <v>91</v>
      </c>
      <c r="B100" s="250" t="s">
        <v>222</v>
      </c>
      <c r="C100" s="250"/>
      <c r="D100" s="3"/>
      <c r="E100" s="4"/>
      <c r="F100" s="239"/>
      <c r="G100" s="239"/>
      <c r="H100" s="239"/>
      <c r="I100" s="239"/>
      <c r="J100" s="239"/>
      <c r="K100" s="239"/>
      <c r="L100" s="239"/>
      <c r="U100" s="43">
        <v>2028</v>
      </c>
    </row>
    <row r="101" spans="1:21" ht="26.25" customHeight="1" x14ac:dyDescent="0.2">
      <c r="A101" s="38">
        <v>92</v>
      </c>
      <c r="B101" s="250" t="s">
        <v>223</v>
      </c>
      <c r="C101" s="250"/>
      <c r="D101" s="3"/>
      <c r="E101" s="4"/>
      <c r="F101" s="239"/>
      <c r="G101" s="239"/>
      <c r="H101" s="239"/>
      <c r="I101" s="239"/>
      <c r="J101" s="239"/>
      <c r="K101" s="239"/>
      <c r="L101" s="239"/>
      <c r="U101" s="43">
        <v>2028</v>
      </c>
    </row>
    <row r="102" spans="1:21" ht="26.25" customHeight="1" x14ac:dyDescent="0.2">
      <c r="A102" s="38">
        <v>93</v>
      </c>
      <c r="B102" s="250" t="s">
        <v>224</v>
      </c>
      <c r="C102" s="250"/>
      <c r="D102" s="3"/>
      <c r="E102" s="4"/>
      <c r="F102" s="239"/>
      <c r="G102" s="239"/>
      <c r="H102" s="239"/>
      <c r="I102" s="239"/>
      <c r="J102" s="239"/>
      <c r="K102" s="239"/>
      <c r="L102" s="239"/>
      <c r="U102" s="43">
        <v>2028</v>
      </c>
    </row>
    <row r="103" spans="1:21" ht="26.25" customHeight="1" x14ac:dyDescent="0.2">
      <c r="A103" s="38">
        <v>94</v>
      </c>
      <c r="B103" s="250" t="s">
        <v>225</v>
      </c>
      <c r="C103" s="250"/>
      <c r="D103" s="3"/>
      <c r="E103" s="4"/>
      <c r="F103" s="239"/>
      <c r="G103" s="239"/>
      <c r="H103" s="239"/>
      <c r="I103" s="239"/>
      <c r="J103" s="239"/>
      <c r="K103" s="239"/>
      <c r="L103" s="239"/>
      <c r="U103" s="43">
        <v>2028</v>
      </c>
    </row>
    <row r="104" spans="1:21" ht="26.25" customHeight="1" x14ac:dyDescent="0.2">
      <c r="A104" s="38">
        <v>95</v>
      </c>
      <c r="B104" s="250" t="s">
        <v>226</v>
      </c>
      <c r="C104" s="250"/>
      <c r="D104" s="3"/>
      <c r="E104" s="4"/>
      <c r="F104" s="239"/>
      <c r="G104" s="239"/>
      <c r="H104" s="239"/>
      <c r="I104" s="239"/>
      <c r="J104" s="239"/>
      <c r="K104" s="239"/>
      <c r="L104" s="239"/>
      <c r="U104" s="43">
        <v>2028</v>
      </c>
    </row>
    <row r="105" spans="1:21" ht="26.25" customHeight="1" x14ac:dyDescent="0.2">
      <c r="A105" s="38">
        <v>96</v>
      </c>
      <c r="B105" s="250" t="s">
        <v>227</v>
      </c>
      <c r="C105" s="250"/>
      <c r="D105" s="3"/>
      <c r="E105" s="4"/>
      <c r="F105" s="239"/>
      <c r="G105" s="239"/>
      <c r="H105" s="239"/>
      <c r="I105" s="239"/>
      <c r="J105" s="239"/>
      <c r="K105" s="239"/>
      <c r="L105" s="239"/>
      <c r="U105" s="43">
        <v>2028</v>
      </c>
    </row>
    <row r="106" spans="1:21" ht="26.25" customHeight="1" x14ac:dyDescent="0.2">
      <c r="A106" s="38">
        <v>97</v>
      </c>
      <c r="B106" s="250" t="s">
        <v>228</v>
      </c>
      <c r="C106" s="250"/>
      <c r="D106" s="3"/>
      <c r="E106" s="4"/>
      <c r="F106" s="239"/>
      <c r="G106" s="239"/>
      <c r="H106" s="239"/>
      <c r="I106" s="239"/>
      <c r="J106" s="239"/>
      <c r="K106" s="239"/>
      <c r="L106" s="239"/>
      <c r="U106" s="43">
        <v>2028</v>
      </c>
    </row>
    <row r="107" spans="1:21" ht="26.25" customHeight="1" x14ac:dyDescent="0.2">
      <c r="A107" s="38">
        <v>98</v>
      </c>
      <c r="B107" s="250" t="s">
        <v>229</v>
      </c>
      <c r="C107" s="250"/>
      <c r="D107" s="3"/>
      <c r="E107" s="4"/>
      <c r="F107" s="239"/>
      <c r="G107" s="239"/>
      <c r="H107" s="239"/>
      <c r="I107" s="239"/>
      <c r="J107" s="239"/>
      <c r="K107" s="239"/>
      <c r="L107" s="239"/>
      <c r="U107" s="43">
        <v>2028</v>
      </c>
    </row>
    <row r="108" spans="1:21" ht="26.25" customHeight="1" x14ac:dyDescent="0.2">
      <c r="A108" s="38">
        <v>99</v>
      </c>
      <c r="B108" s="250" t="s">
        <v>230</v>
      </c>
      <c r="C108" s="250"/>
      <c r="D108" s="3"/>
      <c r="E108" s="4"/>
      <c r="F108" s="239"/>
      <c r="G108" s="239"/>
      <c r="H108" s="239"/>
      <c r="I108" s="239"/>
      <c r="J108" s="239"/>
      <c r="K108" s="239"/>
      <c r="L108" s="239"/>
      <c r="U108" s="43">
        <v>2028</v>
      </c>
    </row>
    <row r="109" spans="1:21" ht="26.25" customHeight="1" x14ac:dyDescent="0.2">
      <c r="A109" s="38">
        <v>100</v>
      </c>
      <c r="B109" s="250" t="s">
        <v>231</v>
      </c>
      <c r="C109" s="250"/>
      <c r="D109" s="3"/>
      <c r="E109" s="4"/>
      <c r="F109" s="239"/>
      <c r="G109" s="239"/>
      <c r="H109" s="239"/>
      <c r="I109" s="239"/>
      <c r="J109" s="239"/>
      <c r="K109" s="239"/>
      <c r="L109" s="239"/>
      <c r="U109" s="43">
        <v>2028</v>
      </c>
    </row>
    <row r="110" spans="1:21" ht="13.5" thickBot="1" x14ac:dyDescent="0.25">
      <c r="A110" s="41"/>
      <c r="B110" s="46"/>
      <c r="C110" s="47"/>
      <c r="D110" s="269" t="s">
        <v>89</v>
      </c>
      <c r="E110" s="270"/>
      <c r="F110" s="48">
        <f t="shared" ref="F110:L110" si="0">SUM(F10:F109)</f>
        <v>6000</v>
      </c>
      <c r="G110" s="48">
        <f t="shared" si="0"/>
        <v>8002.04</v>
      </c>
      <c r="H110" s="48">
        <f t="shared" si="0"/>
        <v>13000</v>
      </c>
      <c r="I110" s="48">
        <f t="shared" si="0"/>
        <v>14000</v>
      </c>
      <c r="J110" s="48">
        <f t="shared" si="0"/>
        <v>5000</v>
      </c>
      <c r="K110" s="48">
        <f t="shared" si="0"/>
        <v>5000</v>
      </c>
      <c r="L110" s="48">
        <f t="shared" si="0"/>
        <v>11000</v>
      </c>
      <c r="U110" s="43">
        <v>2032</v>
      </c>
    </row>
    <row r="111" spans="1:21" x14ac:dyDescent="0.2">
      <c r="A111" s="41"/>
      <c r="B111" s="41"/>
      <c r="C111" s="41"/>
      <c r="D111" s="41"/>
      <c r="E111" s="41"/>
      <c r="F111" s="49"/>
      <c r="G111" s="49"/>
      <c r="H111" s="49"/>
      <c r="I111" s="49"/>
      <c r="J111" s="49"/>
      <c r="K111" s="49"/>
      <c r="L111" s="49"/>
      <c r="U111" s="43">
        <v>2033</v>
      </c>
    </row>
    <row r="112" spans="1:21" x14ac:dyDescent="0.2">
      <c r="A112" s="41"/>
      <c r="B112" s="41"/>
      <c r="C112" s="41"/>
      <c r="D112" s="41"/>
      <c r="E112" s="41"/>
      <c r="F112" s="49"/>
      <c r="G112" s="49"/>
      <c r="H112" s="49"/>
      <c r="I112" s="49"/>
      <c r="J112" s="49"/>
      <c r="K112" s="49"/>
      <c r="L112" s="49"/>
      <c r="U112" s="43">
        <v>2034</v>
      </c>
    </row>
    <row r="113" spans="1:21" x14ac:dyDescent="0.2">
      <c r="A113" s="41"/>
      <c r="B113" s="41"/>
      <c r="C113" s="41"/>
      <c r="D113" s="41"/>
      <c r="E113" s="41"/>
      <c r="F113" s="49"/>
      <c r="G113" s="49"/>
      <c r="H113" s="49"/>
      <c r="I113" s="49"/>
      <c r="J113" s="49"/>
      <c r="K113" s="49"/>
      <c r="L113" s="49"/>
      <c r="U113" s="43">
        <v>2035</v>
      </c>
    </row>
    <row r="114" spans="1:21" x14ac:dyDescent="0.2">
      <c r="A114" s="41"/>
      <c r="B114" s="41"/>
      <c r="C114" s="41"/>
      <c r="D114" s="41"/>
      <c r="E114" s="41"/>
      <c r="F114" s="49"/>
      <c r="G114" s="49"/>
      <c r="H114" s="49"/>
      <c r="I114" s="49"/>
      <c r="J114" s="49"/>
      <c r="K114" s="49"/>
      <c r="L114" s="49"/>
      <c r="U114" s="43">
        <v>2036</v>
      </c>
    </row>
    <row r="115" spans="1:21" x14ac:dyDescent="0.2">
      <c r="A115" s="41"/>
      <c r="B115" s="41"/>
      <c r="C115" s="41"/>
      <c r="D115" s="41"/>
      <c r="E115" s="41"/>
      <c r="F115" s="49"/>
      <c r="G115" s="49"/>
      <c r="H115" s="49"/>
      <c r="I115" s="49"/>
      <c r="J115" s="49"/>
      <c r="K115" s="49"/>
      <c r="L115" s="49"/>
      <c r="U115" s="43">
        <v>2037</v>
      </c>
    </row>
    <row r="116" spans="1:21" x14ac:dyDescent="0.2">
      <c r="A116" s="41"/>
      <c r="B116" s="41"/>
      <c r="C116" s="41"/>
      <c r="D116" s="41"/>
      <c r="E116" s="41"/>
      <c r="F116" s="49"/>
      <c r="G116" s="49"/>
      <c r="H116" s="49"/>
      <c r="I116" s="49"/>
      <c r="J116" s="49"/>
      <c r="K116" s="49"/>
      <c r="L116" s="49"/>
      <c r="U116" s="43">
        <v>2038</v>
      </c>
    </row>
    <row r="117" spans="1:21" x14ac:dyDescent="0.2">
      <c r="A117" s="41"/>
      <c r="B117" s="41"/>
      <c r="C117" s="41"/>
      <c r="D117" s="41"/>
      <c r="E117" s="41"/>
      <c r="F117" s="49"/>
      <c r="G117" s="49"/>
      <c r="H117" s="49"/>
      <c r="I117" s="49"/>
      <c r="J117" s="49"/>
      <c r="K117" s="49"/>
      <c r="L117" s="49"/>
      <c r="U117" s="43">
        <v>2039</v>
      </c>
    </row>
    <row r="118" spans="1:21" x14ac:dyDescent="0.2">
      <c r="A118" s="41"/>
      <c r="B118" s="41"/>
      <c r="C118" s="41"/>
      <c r="D118" s="41"/>
      <c r="E118" s="41"/>
      <c r="F118" s="49"/>
      <c r="G118" s="49"/>
      <c r="H118" s="49"/>
      <c r="I118" s="49"/>
      <c r="J118" s="49"/>
      <c r="K118" s="49"/>
      <c r="L118" s="49"/>
      <c r="U118" s="43">
        <v>2040</v>
      </c>
    </row>
    <row r="119" spans="1:21" x14ac:dyDescent="0.2">
      <c r="A119" s="41"/>
      <c r="B119" s="41"/>
      <c r="C119" s="41"/>
      <c r="D119" s="41"/>
      <c r="E119" s="41"/>
      <c r="F119" s="49"/>
      <c r="G119" s="49"/>
      <c r="H119" s="49"/>
      <c r="I119" s="49"/>
      <c r="J119" s="49"/>
      <c r="K119" s="49"/>
      <c r="L119" s="49"/>
      <c r="U119" s="43">
        <v>2041</v>
      </c>
    </row>
    <row r="120" spans="1:21" x14ac:dyDescent="0.2">
      <c r="A120" s="41"/>
      <c r="B120" s="41"/>
      <c r="C120" s="41"/>
      <c r="D120" s="41"/>
      <c r="E120" s="41"/>
      <c r="F120" s="49"/>
      <c r="G120" s="49"/>
      <c r="H120" s="49"/>
      <c r="I120" s="49"/>
      <c r="J120" s="49"/>
      <c r="K120" s="49"/>
      <c r="L120" s="49"/>
      <c r="U120" s="43">
        <v>2042</v>
      </c>
    </row>
    <row r="121" spans="1:21" x14ac:dyDescent="0.2">
      <c r="A121" s="41"/>
      <c r="B121" s="41"/>
      <c r="C121" s="41"/>
      <c r="D121" s="41"/>
      <c r="E121" s="41"/>
      <c r="F121" s="49"/>
      <c r="G121" s="49"/>
      <c r="H121" s="49"/>
      <c r="I121" s="49"/>
      <c r="J121" s="49"/>
      <c r="K121" s="49"/>
      <c r="L121" s="49"/>
      <c r="U121" s="43">
        <v>2043</v>
      </c>
    </row>
    <row r="122" spans="1:21" x14ac:dyDescent="0.2">
      <c r="A122" s="41"/>
      <c r="B122" s="41"/>
      <c r="C122" s="41"/>
      <c r="D122" s="41"/>
      <c r="E122" s="41"/>
      <c r="F122" s="49"/>
      <c r="G122" s="49"/>
      <c r="H122" s="49"/>
      <c r="I122" s="49"/>
      <c r="J122" s="49"/>
      <c r="K122" s="49"/>
      <c r="L122" s="49"/>
      <c r="U122" s="43">
        <v>2044</v>
      </c>
    </row>
    <row r="123" spans="1:21" x14ac:dyDescent="0.2">
      <c r="A123" s="41"/>
      <c r="B123" s="41"/>
      <c r="C123" s="41"/>
      <c r="D123" s="41"/>
      <c r="E123" s="41"/>
      <c r="F123" s="49"/>
      <c r="G123" s="49"/>
      <c r="H123" s="49"/>
      <c r="I123" s="49"/>
      <c r="J123" s="49"/>
      <c r="K123" s="49"/>
      <c r="L123" s="49"/>
      <c r="U123" s="43">
        <v>2045</v>
      </c>
    </row>
    <row r="124" spans="1:21" x14ac:dyDescent="0.2">
      <c r="A124" s="41"/>
      <c r="B124" s="41"/>
      <c r="C124" s="41"/>
      <c r="D124" s="41"/>
      <c r="E124" s="41"/>
      <c r="F124" s="49"/>
      <c r="G124" s="49"/>
      <c r="H124" s="49"/>
      <c r="I124" s="49"/>
      <c r="J124" s="49"/>
      <c r="K124" s="49"/>
      <c r="L124" s="49"/>
      <c r="U124" s="43">
        <v>2046</v>
      </c>
    </row>
    <row r="125" spans="1:21" x14ac:dyDescent="0.2">
      <c r="A125" s="41"/>
      <c r="B125" s="41"/>
      <c r="C125" s="41"/>
      <c r="D125" s="41"/>
      <c r="E125" s="41"/>
      <c r="F125" s="49"/>
      <c r="G125" s="49"/>
      <c r="H125" s="49"/>
      <c r="I125" s="49"/>
      <c r="J125" s="49"/>
      <c r="K125" s="49"/>
      <c r="L125" s="49"/>
      <c r="U125" s="43">
        <v>2047</v>
      </c>
    </row>
    <row r="126" spans="1:21" x14ac:dyDescent="0.2">
      <c r="A126" s="41"/>
      <c r="B126" s="41"/>
      <c r="C126" s="41"/>
      <c r="D126" s="41"/>
      <c r="E126" s="41"/>
      <c r="F126" s="49"/>
      <c r="G126" s="49"/>
      <c r="H126" s="49"/>
      <c r="I126" s="49"/>
      <c r="J126" s="49"/>
      <c r="K126" s="49"/>
      <c r="L126" s="49"/>
      <c r="U126" s="43">
        <v>2048</v>
      </c>
    </row>
    <row r="127" spans="1:21" x14ac:dyDescent="0.2">
      <c r="A127" s="41"/>
      <c r="B127" s="41"/>
      <c r="C127" s="41"/>
      <c r="D127" s="41"/>
      <c r="E127" s="41"/>
      <c r="F127" s="49"/>
      <c r="G127" s="49"/>
      <c r="H127" s="49"/>
      <c r="I127" s="49"/>
      <c r="J127" s="49"/>
      <c r="K127" s="49"/>
      <c r="L127" s="49"/>
      <c r="U127" s="43">
        <v>2049</v>
      </c>
    </row>
    <row r="128" spans="1:21" x14ac:dyDescent="0.2">
      <c r="A128" s="41"/>
      <c r="B128" s="41"/>
      <c r="C128" s="41"/>
      <c r="D128" s="41"/>
      <c r="E128" s="41"/>
      <c r="F128" s="49"/>
      <c r="G128" s="49"/>
      <c r="H128" s="49"/>
      <c r="I128" s="49"/>
      <c r="J128" s="49"/>
      <c r="K128" s="49"/>
      <c r="L128" s="49"/>
      <c r="U128" s="43">
        <v>2050</v>
      </c>
    </row>
    <row r="129" spans="1:21" x14ac:dyDescent="0.2">
      <c r="A129" s="41"/>
      <c r="B129" s="41"/>
      <c r="C129" s="41"/>
      <c r="D129" s="41"/>
      <c r="E129" s="41"/>
      <c r="F129" s="49"/>
      <c r="G129" s="49"/>
      <c r="H129" s="49"/>
      <c r="I129" s="49"/>
      <c r="J129" s="49"/>
      <c r="K129" s="49"/>
      <c r="L129" s="49"/>
      <c r="U129" s="43">
        <v>2051</v>
      </c>
    </row>
    <row r="130" spans="1:21" x14ac:dyDescent="0.2">
      <c r="A130" s="41"/>
      <c r="B130" s="41"/>
      <c r="C130" s="41"/>
      <c r="D130" s="41"/>
      <c r="E130" s="41"/>
      <c r="F130" s="49"/>
      <c r="G130" s="49"/>
      <c r="H130" s="49"/>
      <c r="I130" s="49"/>
      <c r="J130" s="49"/>
      <c r="K130" s="49"/>
      <c r="L130" s="49"/>
      <c r="U130" s="43">
        <v>2052</v>
      </c>
    </row>
    <row r="131" spans="1:21" x14ac:dyDescent="0.2">
      <c r="A131" s="41"/>
      <c r="B131" s="41"/>
      <c r="C131" s="41"/>
      <c r="D131" s="41"/>
      <c r="E131" s="41"/>
      <c r="F131" s="49"/>
      <c r="G131" s="49"/>
      <c r="H131" s="49"/>
      <c r="I131" s="49"/>
      <c r="J131" s="49"/>
      <c r="K131" s="49"/>
      <c r="L131" s="49"/>
    </row>
    <row r="132" spans="1:21" x14ac:dyDescent="0.2">
      <c r="A132" s="41"/>
      <c r="B132" s="41"/>
      <c r="C132" s="41"/>
      <c r="D132" s="41"/>
      <c r="E132" s="41"/>
      <c r="F132" s="49"/>
      <c r="G132" s="49"/>
      <c r="H132" s="49"/>
      <c r="I132" s="49"/>
      <c r="J132" s="49"/>
      <c r="K132" s="49"/>
      <c r="L132" s="49"/>
    </row>
    <row r="133" spans="1:21" x14ac:dyDescent="0.2">
      <c r="A133" s="41"/>
      <c r="B133" s="41"/>
      <c r="C133" s="41"/>
      <c r="D133" s="41"/>
      <c r="E133" s="41"/>
      <c r="F133" s="49"/>
      <c r="G133" s="49"/>
      <c r="H133" s="49"/>
      <c r="I133" s="49"/>
      <c r="J133" s="49"/>
      <c r="K133" s="49"/>
      <c r="L133" s="49"/>
    </row>
    <row r="134" spans="1:21" x14ac:dyDescent="0.2">
      <c r="A134" s="41"/>
      <c r="B134" s="41"/>
      <c r="C134" s="41"/>
      <c r="D134" s="41"/>
      <c r="E134" s="41"/>
      <c r="F134" s="49"/>
      <c r="G134" s="49"/>
      <c r="H134" s="49"/>
      <c r="I134" s="49"/>
      <c r="J134" s="49"/>
      <c r="K134" s="49"/>
      <c r="L134" s="49"/>
    </row>
    <row r="135" spans="1:21" x14ac:dyDescent="0.2">
      <c r="A135" s="41"/>
      <c r="B135" s="41"/>
      <c r="C135" s="41"/>
      <c r="D135" s="41"/>
      <c r="E135" s="41"/>
      <c r="F135" s="49"/>
      <c r="G135" s="49"/>
      <c r="H135" s="49"/>
      <c r="I135" s="49"/>
      <c r="J135" s="49"/>
      <c r="K135" s="49"/>
      <c r="L135" s="49"/>
    </row>
    <row r="136" spans="1:21" x14ac:dyDescent="0.2">
      <c r="A136" s="41"/>
      <c r="B136" s="41"/>
      <c r="C136" s="41"/>
      <c r="D136" s="41"/>
      <c r="E136" s="41"/>
      <c r="F136" s="49"/>
      <c r="G136" s="49"/>
      <c r="H136" s="49"/>
      <c r="I136" s="49"/>
      <c r="J136" s="49"/>
      <c r="K136" s="49"/>
      <c r="L136" s="49"/>
    </row>
    <row r="137" spans="1:21" x14ac:dyDescent="0.2">
      <c r="A137" s="41"/>
      <c r="B137" s="41"/>
      <c r="C137" s="41"/>
      <c r="D137" s="41"/>
      <c r="E137" s="41"/>
      <c r="F137" s="49"/>
      <c r="G137" s="49"/>
      <c r="H137" s="49"/>
      <c r="I137" s="49"/>
      <c r="J137" s="49"/>
      <c r="K137" s="49"/>
      <c r="L137" s="49"/>
    </row>
    <row r="138" spans="1:21" x14ac:dyDescent="0.2">
      <c r="A138" s="41"/>
      <c r="B138" s="41"/>
      <c r="C138" s="41"/>
      <c r="D138" s="41"/>
      <c r="E138" s="41"/>
      <c r="F138" s="49"/>
      <c r="G138" s="49"/>
      <c r="H138" s="49"/>
      <c r="I138" s="49"/>
      <c r="J138" s="49"/>
      <c r="K138" s="49"/>
      <c r="L138" s="49"/>
    </row>
    <row r="139" spans="1:21" x14ac:dyDescent="0.2">
      <c r="A139" s="41"/>
      <c r="B139" s="41"/>
      <c r="C139" s="41"/>
      <c r="D139" s="41"/>
      <c r="E139" s="41"/>
      <c r="F139" s="49"/>
      <c r="G139" s="49"/>
      <c r="H139" s="49"/>
      <c r="I139" s="49"/>
      <c r="J139" s="49"/>
      <c r="K139" s="49"/>
      <c r="L139" s="49"/>
    </row>
    <row r="140" spans="1:21" x14ac:dyDescent="0.2">
      <c r="A140" s="41"/>
      <c r="B140" s="41"/>
      <c r="C140" s="41"/>
      <c r="D140" s="41"/>
      <c r="E140" s="41"/>
      <c r="F140" s="49"/>
      <c r="G140" s="49"/>
      <c r="H140" s="49"/>
      <c r="I140" s="49"/>
      <c r="J140" s="49"/>
      <c r="K140" s="49"/>
      <c r="L140" s="49"/>
    </row>
    <row r="141" spans="1:21" x14ac:dyDescent="0.2">
      <c r="A141" s="41"/>
      <c r="B141" s="41"/>
      <c r="C141" s="41"/>
      <c r="D141" s="41"/>
      <c r="E141" s="41"/>
      <c r="F141" s="49"/>
      <c r="G141" s="49"/>
      <c r="H141" s="49"/>
      <c r="I141" s="49"/>
      <c r="J141" s="49"/>
      <c r="K141" s="49"/>
      <c r="L141" s="49"/>
    </row>
    <row r="142" spans="1:21" x14ac:dyDescent="0.2">
      <c r="A142" s="41"/>
      <c r="B142" s="41"/>
      <c r="C142" s="41"/>
      <c r="D142" s="41"/>
      <c r="E142" s="41"/>
      <c r="F142" s="49"/>
      <c r="G142" s="49"/>
      <c r="H142" s="49"/>
      <c r="I142" s="49"/>
      <c r="J142" s="49"/>
      <c r="K142" s="49"/>
      <c r="L142" s="49"/>
    </row>
    <row r="143" spans="1:21" x14ac:dyDescent="0.2">
      <c r="A143" s="41"/>
      <c r="B143" s="41"/>
      <c r="C143" s="41"/>
      <c r="D143" s="41"/>
      <c r="E143" s="41"/>
      <c r="F143" s="49"/>
      <c r="G143" s="49"/>
      <c r="H143" s="49"/>
      <c r="I143" s="49"/>
      <c r="J143" s="49"/>
      <c r="K143" s="49"/>
      <c r="L143" s="49"/>
    </row>
  </sheetData>
  <sheetProtection algorithmName="SHA-512" hashValue="lLBanBlnFf57tLKb2iC+r+GxAnUxEZlQvzLWBZ35uO1goQtOxRScxQxt20i8xSZsAAG/j3uSd5+WaKb17LzHfw==" saltValue="MbajCaDS2k8IjvJ2k0F3kg==" spinCount="100000" sheet="1" objects="1" scenarios="1"/>
  <mergeCells count="111">
    <mergeCell ref="B65:C65"/>
    <mergeCell ref="B64:C64"/>
    <mergeCell ref="B63:C63"/>
    <mergeCell ref="B62:C62"/>
    <mergeCell ref="B61:C61"/>
    <mergeCell ref="B60:C60"/>
    <mergeCell ref="B47:C47"/>
    <mergeCell ref="B46:C46"/>
    <mergeCell ref="B53:C53"/>
    <mergeCell ref="B52:C52"/>
    <mergeCell ref="B51:C51"/>
    <mergeCell ref="B50:C50"/>
    <mergeCell ref="B49:C49"/>
    <mergeCell ref="B48:C48"/>
    <mergeCell ref="B59:C59"/>
    <mergeCell ref="B58:C58"/>
    <mergeCell ref="B57:C57"/>
    <mergeCell ref="B56:C56"/>
    <mergeCell ref="B55:C55"/>
    <mergeCell ref="B54:C54"/>
    <mergeCell ref="B68:C68"/>
    <mergeCell ref="B67:C67"/>
    <mergeCell ref="B66:C66"/>
    <mergeCell ref="B77:C77"/>
    <mergeCell ref="B76:C76"/>
    <mergeCell ref="B75:C75"/>
    <mergeCell ref="B74:C74"/>
    <mergeCell ref="B73:C73"/>
    <mergeCell ref="B72:C72"/>
    <mergeCell ref="B101:C101"/>
    <mergeCell ref="B100:C100"/>
    <mergeCell ref="B99:C99"/>
    <mergeCell ref="B98:C98"/>
    <mergeCell ref="B97:C97"/>
    <mergeCell ref="B96:C96"/>
    <mergeCell ref="B71:C71"/>
    <mergeCell ref="B70:C70"/>
    <mergeCell ref="B69:C69"/>
    <mergeCell ref="B83:C83"/>
    <mergeCell ref="B82:C82"/>
    <mergeCell ref="B81:C81"/>
    <mergeCell ref="B80:C80"/>
    <mergeCell ref="B79:C79"/>
    <mergeCell ref="B78:C78"/>
    <mergeCell ref="D110:E110"/>
    <mergeCell ref="B37:C37"/>
    <mergeCell ref="B38:C38"/>
    <mergeCell ref="B39:C39"/>
    <mergeCell ref="B107:C107"/>
    <mergeCell ref="B106:C106"/>
    <mergeCell ref="B105:C105"/>
    <mergeCell ref="B104:C104"/>
    <mergeCell ref="B103:C103"/>
    <mergeCell ref="B102:C102"/>
    <mergeCell ref="B109:C109"/>
    <mergeCell ref="B108:C108"/>
    <mergeCell ref="B89:C89"/>
    <mergeCell ref="B88:C88"/>
    <mergeCell ref="B87:C87"/>
    <mergeCell ref="B86:C86"/>
    <mergeCell ref="B85:C85"/>
    <mergeCell ref="B84:C84"/>
    <mergeCell ref="B95:C95"/>
    <mergeCell ref="B94:C94"/>
    <mergeCell ref="B93:C93"/>
    <mergeCell ref="B92:C92"/>
    <mergeCell ref="B91:C91"/>
    <mergeCell ref="B90:C90"/>
    <mergeCell ref="B11:C11"/>
    <mergeCell ref="E5:F5"/>
    <mergeCell ref="B36:C36"/>
    <mergeCell ref="B10:C10"/>
    <mergeCell ref="B12:C12"/>
    <mergeCell ref="B13:C13"/>
    <mergeCell ref="B14:C14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35:C35"/>
    <mergeCell ref="B30:C30"/>
    <mergeCell ref="B31:C31"/>
    <mergeCell ref="B32:C32"/>
    <mergeCell ref="B33:C33"/>
    <mergeCell ref="B3:D3"/>
    <mergeCell ref="B4:D4"/>
    <mergeCell ref="E3:F3"/>
    <mergeCell ref="E4:L4"/>
    <mergeCell ref="B7:E7"/>
    <mergeCell ref="B8:C8"/>
    <mergeCell ref="B9:C9"/>
    <mergeCell ref="G7:L7"/>
    <mergeCell ref="F7:F8"/>
    <mergeCell ref="B20:C20"/>
    <mergeCell ref="B21:C21"/>
    <mergeCell ref="B44:C44"/>
    <mergeCell ref="B45:C45"/>
    <mergeCell ref="B26:C26"/>
    <mergeCell ref="B27:C27"/>
    <mergeCell ref="B28:C28"/>
    <mergeCell ref="B29:C29"/>
    <mergeCell ref="B34:C34"/>
    <mergeCell ref="B40:C40"/>
    <mergeCell ref="B41:C41"/>
    <mergeCell ref="B42:C42"/>
    <mergeCell ref="B43:C43"/>
  </mergeCells>
  <phoneticPr fontId="2" type="noConversion"/>
  <dataValidations count="1">
    <dataValidation type="list" allowBlank="1" showInputMessage="1" showErrorMessage="1" sqref="E5:F5" xr:uid="{00000000-0002-0000-0000-000000000000}">
      <formula1>$U$2:$U$130</formula1>
    </dataValidation>
  </dataValidations>
  <printOptions horizontalCentered="1"/>
  <pageMargins left="0.75" right="0.75" top="0.39370078740157483" bottom="0.35433070866141736" header="0" footer="0"/>
  <pageSetup paperSize="9" scale="66" orientation="landscape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AA127"/>
  <sheetViews>
    <sheetView showGridLines="0" showRowColHeaders="0" showZeros="0" zoomScale="95" workbookViewId="0">
      <selection activeCell="N7" sqref="N7"/>
    </sheetView>
  </sheetViews>
  <sheetFormatPr defaultColWidth="9.140625" defaultRowHeight="12.75" x14ac:dyDescent="0.2"/>
  <cols>
    <col min="1" max="1" width="10.140625" style="16" customWidth="1"/>
    <col min="2" max="3" width="11" style="16" customWidth="1"/>
    <col min="4" max="4" width="25.140625" style="16" customWidth="1"/>
    <col min="5" max="5" width="8" style="16" customWidth="1"/>
    <col min="6" max="6" width="11" style="18" customWidth="1"/>
    <col min="7" max="7" width="12.140625" style="18" customWidth="1"/>
    <col min="8" max="8" width="11.140625" style="18" customWidth="1"/>
    <col min="9" max="9" width="11.28515625" style="18" customWidth="1"/>
    <col min="10" max="12" width="11" style="18" customWidth="1"/>
    <col min="13" max="13" width="1.7109375" style="41" customWidth="1"/>
    <col min="14" max="27" width="9.140625" style="41"/>
    <col min="28" max="16384" width="9.140625" style="16"/>
  </cols>
  <sheetData>
    <row r="1" spans="1:27" ht="15.75" x14ac:dyDescent="0.2">
      <c r="A1" s="41"/>
      <c r="B1" s="51" t="str">
        <f>+'OSNOVNA PLAČA'!B1</f>
        <v>Priloga 2: trimesečno izplačilo redne delovne uspešnosti</v>
      </c>
      <c r="C1" s="51"/>
      <c r="D1" s="41"/>
      <c r="E1" s="41"/>
      <c r="F1" s="49"/>
      <c r="G1" s="49"/>
      <c r="H1" s="49"/>
      <c r="I1" s="49"/>
      <c r="J1" s="49"/>
      <c r="K1" s="49"/>
      <c r="L1" s="49"/>
    </row>
    <row r="2" spans="1:27" ht="15.75" x14ac:dyDescent="0.2">
      <c r="A2" s="41"/>
      <c r="B2" s="51"/>
      <c r="C2" s="51"/>
      <c r="D2" s="41"/>
      <c r="E2" s="41"/>
      <c r="F2" s="49"/>
      <c r="G2" s="49"/>
      <c r="H2" s="49"/>
      <c r="I2" s="49"/>
      <c r="J2" s="49"/>
      <c r="K2" s="49"/>
      <c r="L2" s="49"/>
    </row>
    <row r="3" spans="1:27" ht="15" customHeight="1" x14ac:dyDescent="0.2">
      <c r="A3" s="41"/>
      <c r="B3" s="274" t="s">
        <v>7</v>
      </c>
      <c r="C3" s="274"/>
      <c r="D3" s="275"/>
      <c r="E3" s="276" t="str">
        <f>+IF(LEN('OSNOVNA PLAČA'!E3)&gt;0,'OSNOVNA PLAČA'!E3,"")</f>
        <v>fgd</v>
      </c>
      <c r="F3" s="276"/>
      <c r="G3" s="52"/>
      <c r="H3" s="52"/>
      <c r="I3" s="52"/>
      <c r="J3" s="52"/>
      <c r="K3" s="52"/>
      <c r="L3" s="52"/>
    </row>
    <row r="4" spans="1:27" ht="15" customHeight="1" x14ac:dyDescent="0.2">
      <c r="A4" s="41"/>
      <c r="B4" s="274" t="s">
        <v>8</v>
      </c>
      <c r="C4" s="274"/>
      <c r="D4" s="274"/>
      <c r="E4" s="277" t="str">
        <f>+IF(LEN('OSNOVNA PLAČA'!E4)&gt;0,'OSNOVNA PLAČA'!E4,"")</f>
        <v>xgd</v>
      </c>
      <c r="F4" s="277"/>
      <c r="G4" s="277" t="str">
        <f>+IF(LEN('OSNOVNA PLAČA'!G4)&gt;0,'OSNOVNA PLAČA'!G4,"")</f>
        <v/>
      </c>
      <c r="H4" s="277"/>
      <c r="I4" s="277" t="str">
        <f>+IF(LEN('OSNOVNA PLAČA'!I4)&gt;0,'OSNOVNA PLAČA'!I4,"")</f>
        <v/>
      </c>
      <c r="J4" s="277"/>
      <c r="K4" s="277" t="str">
        <f>+IF(LEN('OSNOVNA PLAČA'!K4)&gt;0,'OSNOVNA PLAČA'!K4,"")</f>
        <v/>
      </c>
      <c r="L4" s="277"/>
    </row>
    <row r="5" spans="1:27" ht="15" customHeight="1" x14ac:dyDescent="0.2">
      <c r="A5" s="41"/>
      <c r="B5" s="280" t="s">
        <v>62</v>
      </c>
      <c r="C5" s="280"/>
      <c r="D5" s="281"/>
      <c r="E5" s="278">
        <f>+IF(LEN('OSNOVNA PLAČA'!E5)&gt;0,'OSNOVNA PLAČA'!E5,"")</f>
        <v>2020</v>
      </c>
      <c r="F5" s="279"/>
      <c r="G5" s="53"/>
      <c r="H5" s="53"/>
      <c r="I5" s="53"/>
      <c r="J5" s="53"/>
      <c r="K5" s="53"/>
      <c r="L5" s="53"/>
    </row>
    <row r="6" spans="1:27" x14ac:dyDescent="0.2">
      <c r="A6" s="41"/>
      <c r="B6" s="54"/>
      <c r="C6" s="54"/>
      <c r="D6" s="54"/>
      <c r="E6" s="54"/>
      <c r="F6" s="55"/>
      <c r="G6" s="55"/>
      <c r="H6" s="55"/>
      <c r="I6" s="55"/>
      <c r="J6" s="55"/>
      <c r="K6" s="55"/>
      <c r="L6" s="55"/>
    </row>
    <row r="7" spans="1:27" s="26" customFormat="1" ht="33" customHeight="1" x14ac:dyDescent="0.2">
      <c r="A7" s="56"/>
      <c r="B7" s="288" t="s">
        <v>13</v>
      </c>
      <c r="C7" s="288"/>
      <c r="D7" s="288"/>
      <c r="E7" s="288"/>
      <c r="F7" s="288"/>
      <c r="G7" s="272" t="s">
        <v>115</v>
      </c>
      <c r="H7" s="273"/>
      <c r="I7" s="273"/>
      <c r="J7" s="273"/>
      <c r="K7" s="273"/>
      <c r="L7" s="273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ht="26.25" thickBot="1" x14ac:dyDescent="0.25">
      <c r="A8" s="57" t="s">
        <v>131</v>
      </c>
      <c r="B8" s="285" t="s">
        <v>2</v>
      </c>
      <c r="C8" s="286"/>
      <c r="D8" s="287"/>
      <c r="E8" s="58" t="s">
        <v>11</v>
      </c>
      <c r="F8" s="59" t="s">
        <v>12</v>
      </c>
      <c r="G8" s="60" t="s">
        <v>40</v>
      </c>
      <c r="H8" s="60" t="s">
        <v>41</v>
      </c>
      <c r="I8" s="60" t="s">
        <v>42</v>
      </c>
      <c r="J8" s="60" t="s">
        <v>43</v>
      </c>
      <c r="K8" s="61" t="s">
        <v>44</v>
      </c>
      <c r="L8" s="60" t="s">
        <v>45</v>
      </c>
    </row>
    <row r="9" spans="1:27" s="37" customFormat="1" thickTop="1" x14ac:dyDescent="0.2">
      <c r="A9" s="62">
        <v>0</v>
      </c>
      <c r="B9" s="282">
        <v>1</v>
      </c>
      <c r="C9" s="283"/>
      <c r="D9" s="284"/>
      <c r="E9" s="62">
        <v>2</v>
      </c>
      <c r="F9" s="63">
        <v>3</v>
      </c>
      <c r="G9" s="64">
        <v>4</v>
      </c>
      <c r="H9" s="64">
        <v>5</v>
      </c>
      <c r="I9" s="64">
        <v>6</v>
      </c>
      <c r="J9" s="64">
        <v>7</v>
      </c>
      <c r="K9" s="64">
        <v>8</v>
      </c>
      <c r="L9" s="64">
        <v>9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25.5" customHeight="1" x14ac:dyDescent="0.2">
      <c r="A10" s="65">
        <f>'OSNOVNA PLAČA'!A10</f>
        <v>1</v>
      </c>
      <c r="B10" s="271" t="str">
        <f>+IF(LEN('OSNOVNA PLAČA'!B10)&gt;0,'OSNOVNA PLAČA'!B10,"")</f>
        <v>A1</v>
      </c>
      <c r="C10" s="271"/>
      <c r="D10" s="271"/>
      <c r="E10" s="66" t="str">
        <f>+IF(LEN('OSNOVNA PLAČA'!B10)&gt;0,'OSNOVNA PLAČA'!D10,"")</f>
        <v>V</v>
      </c>
      <c r="F10" s="67">
        <f>+IF(LEN('OSNOVNA PLAČA'!B10)&gt;0,'OSNOVNA PLAČA'!E10,"")</f>
        <v>30</v>
      </c>
      <c r="G10" s="239">
        <v>1000.34</v>
      </c>
      <c r="H10" s="239">
        <v>700</v>
      </c>
      <c r="I10" s="239">
        <v>1000</v>
      </c>
      <c r="J10" s="239">
        <v>1000</v>
      </c>
      <c r="K10" s="239">
        <v>1000</v>
      </c>
      <c r="L10" s="239">
        <v>1000</v>
      </c>
    </row>
    <row r="11" spans="1:27" ht="25.5" customHeight="1" x14ac:dyDescent="0.2">
      <c r="A11" s="65">
        <f>'OSNOVNA PLAČA'!A11</f>
        <v>2</v>
      </c>
      <c r="B11" s="271" t="str">
        <f>+IF(LEN('OSNOVNA PLAČA'!B11)&gt;0,'OSNOVNA PLAČA'!B11,"")</f>
        <v>A2</v>
      </c>
      <c r="C11" s="271"/>
      <c r="D11" s="271"/>
      <c r="E11" s="66" t="str">
        <f>+IF(LEN('OSNOVNA PLAČA'!B11)&gt;0,'OSNOVNA PLAČA'!D11,"")</f>
        <v>V</v>
      </c>
      <c r="F11" s="67">
        <f>+IF(LEN('OSNOVNA PLAČA'!B11)&gt;0,'OSNOVNA PLAČA'!E11,"")</f>
        <v>30</v>
      </c>
      <c r="G11" s="239">
        <v>1000.34</v>
      </c>
      <c r="H11" s="239">
        <v>1000</v>
      </c>
      <c r="I11" s="239">
        <v>2523.3200000000002</v>
      </c>
      <c r="J11" s="239">
        <v>1000</v>
      </c>
      <c r="K11" s="239">
        <v>1000</v>
      </c>
      <c r="L11" s="239">
        <v>3000</v>
      </c>
    </row>
    <row r="12" spans="1:27" ht="25.5" customHeight="1" x14ac:dyDescent="0.2">
      <c r="A12" s="65">
        <f>'OSNOVNA PLAČA'!A12</f>
        <v>3</v>
      </c>
      <c r="B12" s="271" t="str">
        <f>+IF(LEN('OSNOVNA PLAČA'!B12)&gt;0,'OSNOVNA PLAČA'!B12,"")</f>
        <v>A3</v>
      </c>
      <c r="C12" s="271"/>
      <c r="D12" s="271"/>
      <c r="E12" s="66" t="str">
        <f>+IF(LEN('OSNOVNA PLAČA'!B12)&gt;0,'OSNOVNA PLAČA'!D12,"")</f>
        <v>V</v>
      </c>
      <c r="F12" s="67">
        <f>+IF(LEN('OSNOVNA PLAČA'!B12)&gt;0,'OSNOVNA PLAČA'!E12,"")</f>
        <v>30</v>
      </c>
      <c r="G12" s="239">
        <v>2000.34</v>
      </c>
      <c r="H12" s="239">
        <v>5000</v>
      </c>
      <c r="I12" s="239">
        <v>3000</v>
      </c>
      <c r="J12" s="239">
        <v>2523.3200000000002</v>
      </c>
      <c r="K12" s="239">
        <v>1000</v>
      </c>
      <c r="L12" s="239">
        <v>3000</v>
      </c>
    </row>
    <row r="13" spans="1:27" ht="25.5" customHeight="1" x14ac:dyDescent="0.2">
      <c r="A13" s="65">
        <f>'OSNOVNA PLAČA'!A13</f>
        <v>4</v>
      </c>
      <c r="B13" s="271" t="str">
        <f>+IF(LEN('OSNOVNA PLAČA'!B13)&gt;0,'OSNOVNA PLAČA'!B13,"")</f>
        <v>A4</v>
      </c>
      <c r="C13" s="271"/>
      <c r="D13" s="271"/>
      <c r="E13" s="66" t="str">
        <f>+IF(LEN('OSNOVNA PLAČA'!B13)&gt;0,'OSNOVNA PLAČA'!D13,"")</f>
        <v>V</v>
      </c>
      <c r="F13" s="67">
        <f>+IF(LEN('OSNOVNA PLAČA'!B13)&gt;0,'OSNOVNA PLAČA'!E13,"")</f>
        <v>30</v>
      </c>
      <c r="G13" s="239">
        <v>5000</v>
      </c>
      <c r="H13" s="239"/>
      <c r="I13" s="239">
        <v>1000</v>
      </c>
      <c r="J13" s="239">
        <v>1000</v>
      </c>
      <c r="K13" s="239">
        <v>1000</v>
      </c>
      <c r="L13" s="239">
        <v>1000</v>
      </c>
    </row>
    <row r="14" spans="1:27" ht="25.5" customHeight="1" x14ac:dyDescent="0.2">
      <c r="A14" s="65">
        <f>'OSNOVNA PLAČA'!A14</f>
        <v>5</v>
      </c>
      <c r="B14" s="271" t="str">
        <f>+IF(LEN('OSNOVNA PLAČA'!B14)&gt;0,'OSNOVNA PLAČA'!B14,"")</f>
        <v>A5</v>
      </c>
      <c r="C14" s="271"/>
      <c r="D14" s="271"/>
      <c r="E14" s="66" t="str">
        <f>+IF(LEN('OSNOVNA PLAČA'!B14)&gt;0,'OSNOVNA PLAČA'!D14,"")</f>
        <v>V</v>
      </c>
      <c r="F14" s="67">
        <f>+IF(LEN('OSNOVNA PLAČA'!B14)&gt;0,'OSNOVNA PLAČA'!E14,"")</f>
        <v>30</v>
      </c>
      <c r="G14" s="239">
        <v>2000</v>
      </c>
      <c r="H14" s="239">
        <v>1000</v>
      </c>
      <c r="I14" s="239">
        <v>3000</v>
      </c>
      <c r="J14" s="239">
        <v>1000</v>
      </c>
      <c r="K14" s="239">
        <v>1000</v>
      </c>
      <c r="L14" s="239">
        <v>3000</v>
      </c>
    </row>
    <row r="15" spans="1:27" ht="25.5" customHeight="1" x14ac:dyDescent="0.2">
      <c r="A15" s="65">
        <f>'OSNOVNA PLAČA'!A15</f>
        <v>6</v>
      </c>
      <c r="B15" s="271" t="str">
        <f>+IF(LEN('OSNOVNA PLAČA'!B15)&gt;0,'OSNOVNA PLAČA'!B15,"")</f>
        <v>A6</v>
      </c>
      <c r="C15" s="271"/>
      <c r="D15" s="271"/>
      <c r="E15" s="66" t="str">
        <f>+IF(LEN('OSNOVNA PLAČA'!B15)&gt;0,'OSNOVNA PLAČA'!D15,"")</f>
        <v>V</v>
      </c>
      <c r="F15" s="67">
        <f>+IF(LEN('OSNOVNA PLAČA'!B15)&gt;0,'OSNOVNA PLAČA'!E15,"")</f>
        <v>30</v>
      </c>
      <c r="G15" s="239">
        <v>2000.34</v>
      </c>
      <c r="H15" s="239">
        <v>5000</v>
      </c>
      <c r="I15" s="239">
        <v>3000</v>
      </c>
      <c r="J15" s="239"/>
      <c r="K15" s="239"/>
      <c r="L15" s="239"/>
    </row>
    <row r="16" spans="1:27" ht="25.5" customHeight="1" x14ac:dyDescent="0.2">
      <c r="A16" s="65">
        <f>'OSNOVNA PLAČA'!A16</f>
        <v>7</v>
      </c>
      <c r="B16" s="271" t="str">
        <f>+IF(LEN('OSNOVNA PLAČA'!B16)&gt;0,'OSNOVNA PLAČA'!B16,"")</f>
        <v>A7</v>
      </c>
      <c r="C16" s="271"/>
      <c r="D16" s="271"/>
      <c r="E16" s="66">
        <f>+IF(LEN('OSNOVNA PLAČA'!B16)&gt;0,'OSNOVNA PLAČA'!D16,"")</f>
        <v>0</v>
      </c>
      <c r="F16" s="67">
        <f>+IF(LEN('OSNOVNA PLAČA'!B16)&gt;0,'OSNOVNA PLAČA'!E16,"")</f>
        <v>0</v>
      </c>
      <c r="G16" s="239"/>
      <c r="H16" s="239"/>
      <c r="I16" s="239"/>
      <c r="J16" s="239"/>
      <c r="K16" s="239"/>
      <c r="L16" s="239"/>
    </row>
    <row r="17" spans="1:12" ht="25.5" customHeight="1" x14ac:dyDescent="0.2">
      <c r="A17" s="65">
        <f>'OSNOVNA PLAČA'!A17</f>
        <v>8</v>
      </c>
      <c r="B17" s="271" t="str">
        <f>+IF(LEN('OSNOVNA PLAČA'!B17)&gt;0,'OSNOVNA PLAČA'!B17,"")</f>
        <v>A8</v>
      </c>
      <c r="C17" s="271"/>
      <c r="D17" s="271"/>
      <c r="E17" s="66">
        <f>+IF(LEN('OSNOVNA PLAČA'!B17)&gt;0,'OSNOVNA PLAČA'!D17,"")</f>
        <v>0</v>
      </c>
      <c r="F17" s="67">
        <f>+IF(LEN('OSNOVNA PLAČA'!B17)&gt;0,'OSNOVNA PLAČA'!E17,"")</f>
        <v>0</v>
      </c>
      <c r="G17" s="239"/>
      <c r="H17" s="239"/>
      <c r="I17" s="239"/>
      <c r="J17" s="239"/>
      <c r="K17" s="239"/>
      <c r="L17" s="239"/>
    </row>
    <row r="18" spans="1:12" ht="25.5" customHeight="1" x14ac:dyDescent="0.2">
      <c r="A18" s="65">
        <f>'OSNOVNA PLAČA'!A18</f>
        <v>9</v>
      </c>
      <c r="B18" s="271" t="str">
        <f>+IF(LEN('OSNOVNA PLAČA'!B18)&gt;0,'OSNOVNA PLAČA'!B18,"")</f>
        <v>A9</v>
      </c>
      <c r="C18" s="271"/>
      <c r="D18" s="271"/>
      <c r="E18" s="66">
        <f>+IF(LEN('OSNOVNA PLAČA'!B18)&gt;0,'OSNOVNA PLAČA'!D18,"")</f>
        <v>0</v>
      </c>
      <c r="F18" s="67">
        <f>+IF(LEN('OSNOVNA PLAČA'!B18)&gt;0,'OSNOVNA PLAČA'!E18,"")</f>
        <v>0</v>
      </c>
      <c r="G18" s="239"/>
      <c r="H18" s="239"/>
      <c r="I18" s="239"/>
      <c r="J18" s="239"/>
      <c r="K18" s="239"/>
      <c r="L18" s="239"/>
    </row>
    <row r="19" spans="1:12" ht="25.5" customHeight="1" x14ac:dyDescent="0.2">
      <c r="A19" s="65">
        <f>'OSNOVNA PLAČA'!A19</f>
        <v>10</v>
      </c>
      <c r="B19" s="271" t="str">
        <f>+IF(LEN('OSNOVNA PLAČA'!B19)&gt;0,'OSNOVNA PLAČA'!B19,"")</f>
        <v>A10</v>
      </c>
      <c r="C19" s="271"/>
      <c r="D19" s="271"/>
      <c r="E19" s="66">
        <f>+IF(LEN('OSNOVNA PLAČA'!B19)&gt;0,'OSNOVNA PLAČA'!D19,"")</f>
        <v>0</v>
      </c>
      <c r="F19" s="67">
        <f>+IF(LEN('OSNOVNA PLAČA'!B19)&gt;0,'OSNOVNA PLAČA'!E19,"")</f>
        <v>0</v>
      </c>
      <c r="G19" s="239"/>
      <c r="H19" s="239"/>
      <c r="I19" s="239"/>
      <c r="J19" s="239"/>
      <c r="K19" s="239"/>
      <c r="L19" s="239"/>
    </row>
    <row r="20" spans="1:12" ht="25.5" customHeight="1" x14ac:dyDescent="0.2">
      <c r="A20" s="65">
        <f>'OSNOVNA PLAČA'!A20</f>
        <v>11</v>
      </c>
      <c r="B20" s="271" t="str">
        <f>+IF(LEN('OSNOVNA PLAČA'!B20)&gt;0,'OSNOVNA PLAČA'!B20,"")</f>
        <v>A11</v>
      </c>
      <c r="C20" s="271"/>
      <c r="D20" s="271"/>
      <c r="E20" s="66">
        <f>+IF(LEN('OSNOVNA PLAČA'!B20)&gt;0,'OSNOVNA PLAČA'!D20,"")</f>
        <v>0</v>
      </c>
      <c r="F20" s="67">
        <f>+IF(LEN('OSNOVNA PLAČA'!B20)&gt;0,'OSNOVNA PLAČA'!E20,"")</f>
        <v>0</v>
      </c>
      <c r="G20" s="239"/>
      <c r="H20" s="239"/>
      <c r="I20" s="239"/>
      <c r="J20" s="239"/>
      <c r="K20" s="239"/>
      <c r="L20" s="239"/>
    </row>
    <row r="21" spans="1:12" ht="25.5" customHeight="1" x14ac:dyDescent="0.2">
      <c r="A21" s="65">
        <f>'OSNOVNA PLAČA'!A21</f>
        <v>12</v>
      </c>
      <c r="B21" s="271" t="str">
        <f>+IF(LEN('OSNOVNA PLAČA'!B21)&gt;0,'OSNOVNA PLAČA'!B21,"")</f>
        <v>A12</v>
      </c>
      <c r="C21" s="271"/>
      <c r="D21" s="271"/>
      <c r="E21" s="66">
        <f>+IF(LEN('OSNOVNA PLAČA'!B21)&gt;0,'OSNOVNA PLAČA'!D21,"")</f>
        <v>0</v>
      </c>
      <c r="F21" s="67">
        <f>+IF(LEN('OSNOVNA PLAČA'!B21)&gt;0,'OSNOVNA PLAČA'!E21,"")</f>
        <v>0</v>
      </c>
      <c r="G21" s="239"/>
      <c r="H21" s="239"/>
      <c r="I21" s="239"/>
      <c r="J21" s="239"/>
      <c r="K21" s="239"/>
      <c r="L21" s="239"/>
    </row>
    <row r="22" spans="1:12" ht="25.5" customHeight="1" x14ac:dyDescent="0.2">
      <c r="A22" s="65">
        <f>'OSNOVNA PLAČA'!A22</f>
        <v>13</v>
      </c>
      <c r="B22" s="271" t="str">
        <f>+IF(LEN('OSNOVNA PLAČA'!B22)&gt;0,'OSNOVNA PLAČA'!B22,"")</f>
        <v>A13</v>
      </c>
      <c r="C22" s="271"/>
      <c r="D22" s="271"/>
      <c r="E22" s="66">
        <f>+IF(LEN('OSNOVNA PLAČA'!B22)&gt;0,'OSNOVNA PLAČA'!D22,"")</f>
        <v>0</v>
      </c>
      <c r="F22" s="67">
        <f>+IF(LEN('OSNOVNA PLAČA'!B22)&gt;0,'OSNOVNA PLAČA'!E22,"")</f>
        <v>0</v>
      </c>
      <c r="G22" s="239"/>
      <c r="H22" s="239"/>
      <c r="I22" s="239"/>
      <c r="J22" s="239"/>
      <c r="K22" s="239"/>
      <c r="L22" s="239"/>
    </row>
    <row r="23" spans="1:12" ht="25.5" customHeight="1" x14ac:dyDescent="0.2">
      <c r="A23" s="65">
        <f>'OSNOVNA PLAČA'!A23</f>
        <v>14</v>
      </c>
      <c r="B23" s="271" t="str">
        <f>+IF(LEN('OSNOVNA PLAČA'!B23)&gt;0,'OSNOVNA PLAČA'!B23,"")</f>
        <v>A14</v>
      </c>
      <c r="C23" s="271"/>
      <c r="D23" s="271"/>
      <c r="E23" s="66">
        <f>+IF(LEN('OSNOVNA PLAČA'!B23)&gt;0,'OSNOVNA PLAČA'!D23,"")</f>
        <v>0</v>
      </c>
      <c r="F23" s="67">
        <f>+IF(LEN('OSNOVNA PLAČA'!B23)&gt;0,'OSNOVNA PLAČA'!E23,"")</f>
        <v>0</v>
      </c>
      <c r="G23" s="239"/>
      <c r="H23" s="239"/>
      <c r="I23" s="239"/>
      <c r="J23" s="239"/>
      <c r="K23" s="239"/>
      <c r="L23" s="239"/>
    </row>
    <row r="24" spans="1:12" ht="25.5" customHeight="1" x14ac:dyDescent="0.2">
      <c r="A24" s="65">
        <f>'OSNOVNA PLAČA'!A24</f>
        <v>15</v>
      </c>
      <c r="B24" s="271" t="str">
        <f>+IF(LEN('OSNOVNA PLAČA'!B24)&gt;0,'OSNOVNA PLAČA'!B24,"")</f>
        <v>A15</v>
      </c>
      <c r="C24" s="271"/>
      <c r="D24" s="271"/>
      <c r="E24" s="66">
        <f>+IF(LEN('OSNOVNA PLAČA'!B24)&gt;0,'OSNOVNA PLAČA'!D24,"")</f>
        <v>0</v>
      </c>
      <c r="F24" s="67">
        <f>+IF(LEN('OSNOVNA PLAČA'!B24)&gt;0,'OSNOVNA PLAČA'!E24,"")</f>
        <v>0</v>
      </c>
      <c r="G24" s="239"/>
      <c r="H24" s="239"/>
      <c r="I24" s="239"/>
      <c r="J24" s="239"/>
      <c r="K24" s="239"/>
      <c r="L24" s="239"/>
    </row>
    <row r="25" spans="1:12" ht="25.5" customHeight="1" x14ac:dyDescent="0.2">
      <c r="A25" s="65">
        <f>'OSNOVNA PLAČA'!A25</f>
        <v>16</v>
      </c>
      <c r="B25" s="271" t="str">
        <f>+IF(LEN('OSNOVNA PLAČA'!B25)&gt;0,'OSNOVNA PLAČA'!B25,"")</f>
        <v>A16</v>
      </c>
      <c r="C25" s="271"/>
      <c r="D25" s="271"/>
      <c r="E25" s="66">
        <f>+IF(LEN('OSNOVNA PLAČA'!B25)&gt;0,'OSNOVNA PLAČA'!D25,"")</f>
        <v>0</v>
      </c>
      <c r="F25" s="67">
        <f>+IF(LEN('OSNOVNA PLAČA'!B25)&gt;0,'OSNOVNA PLAČA'!E25,"")</f>
        <v>0</v>
      </c>
      <c r="G25" s="239"/>
      <c r="H25" s="239"/>
      <c r="I25" s="239"/>
      <c r="J25" s="239"/>
      <c r="K25" s="239"/>
      <c r="L25" s="239"/>
    </row>
    <row r="26" spans="1:12" ht="25.5" customHeight="1" x14ac:dyDescent="0.2">
      <c r="A26" s="65">
        <f>'OSNOVNA PLAČA'!A26</f>
        <v>17</v>
      </c>
      <c r="B26" s="271" t="str">
        <f>+IF(LEN('OSNOVNA PLAČA'!B26)&gt;0,'OSNOVNA PLAČA'!B26,"")</f>
        <v>A17</v>
      </c>
      <c r="C26" s="271"/>
      <c r="D26" s="271"/>
      <c r="E26" s="66">
        <f>+IF(LEN('OSNOVNA PLAČA'!B26)&gt;0,'OSNOVNA PLAČA'!D26,"")</f>
        <v>0</v>
      </c>
      <c r="F26" s="67">
        <f>+IF(LEN('OSNOVNA PLAČA'!B26)&gt;0,'OSNOVNA PLAČA'!E26,"")</f>
        <v>0</v>
      </c>
      <c r="G26" s="239"/>
      <c r="H26" s="239"/>
      <c r="I26" s="239"/>
      <c r="J26" s="239"/>
      <c r="K26" s="239"/>
      <c r="L26" s="239"/>
    </row>
    <row r="27" spans="1:12" ht="25.5" customHeight="1" x14ac:dyDescent="0.2">
      <c r="A27" s="65">
        <f>'OSNOVNA PLAČA'!A27</f>
        <v>18</v>
      </c>
      <c r="B27" s="271" t="str">
        <f>+IF(LEN('OSNOVNA PLAČA'!B27)&gt;0,'OSNOVNA PLAČA'!B27,"")</f>
        <v>A18</v>
      </c>
      <c r="C27" s="271"/>
      <c r="D27" s="271"/>
      <c r="E27" s="66">
        <f>+IF(LEN('OSNOVNA PLAČA'!B27)&gt;0,'OSNOVNA PLAČA'!D27,"")</f>
        <v>0</v>
      </c>
      <c r="F27" s="67">
        <f>+IF(LEN('OSNOVNA PLAČA'!B27)&gt;0,'OSNOVNA PLAČA'!E27,"")</f>
        <v>0</v>
      </c>
      <c r="G27" s="239"/>
      <c r="H27" s="239"/>
      <c r="I27" s="239"/>
      <c r="J27" s="239"/>
      <c r="K27" s="239"/>
      <c r="L27" s="239"/>
    </row>
    <row r="28" spans="1:12" ht="25.5" customHeight="1" x14ac:dyDescent="0.2">
      <c r="A28" s="65">
        <f>'OSNOVNA PLAČA'!A28</f>
        <v>19</v>
      </c>
      <c r="B28" s="271" t="str">
        <f>+IF(LEN('OSNOVNA PLAČA'!B28)&gt;0,'OSNOVNA PLAČA'!B28,"")</f>
        <v>A19</v>
      </c>
      <c r="C28" s="271"/>
      <c r="D28" s="271"/>
      <c r="E28" s="66">
        <f>+IF(LEN('OSNOVNA PLAČA'!B28)&gt;0,'OSNOVNA PLAČA'!D28,"")</f>
        <v>0</v>
      </c>
      <c r="F28" s="67">
        <f>+IF(LEN('OSNOVNA PLAČA'!B28)&gt;0,'OSNOVNA PLAČA'!E28,"")</f>
        <v>0</v>
      </c>
      <c r="G28" s="239"/>
      <c r="H28" s="239"/>
      <c r="I28" s="239"/>
      <c r="J28" s="239"/>
      <c r="K28" s="239"/>
      <c r="L28" s="239"/>
    </row>
    <row r="29" spans="1:12" ht="25.5" customHeight="1" x14ac:dyDescent="0.2">
      <c r="A29" s="65">
        <f>'OSNOVNA PLAČA'!A29</f>
        <v>20</v>
      </c>
      <c r="B29" s="271" t="str">
        <f>+IF(LEN('OSNOVNA PLAČA'!B29)&gt;0,'OSNOVNA PLAČA'!B29,"")</f>
        <v>A20</v>
      </c>
      <c r="C29" s="271"/>
      <c r="D29" s="271"/>
      <c r="E29" s="66">
        <f>+IF(LEN('OSNOVNA PLAČA'!B29)&gt;0,'OSNOVNA PLAČA'!D29,"")</f>
        <v>0</v>
      </c>
      <c r="F29" s="67">
        <f>+IF(LEN('OSNOVNA PLAČA'!B29)&gt;0,'OSNOVNA PLAČA'!E29,"")</f>
        <v>0</v>
      </c>
      <c r="G29" s="239"/>
      <c r="H29" s="239"/>
      <c r="I29" s="239"/>
      <c r="J29" s="239"/>
      <c r="K29" s="239"/>
      <c r="L29" s="239"/>
    </row>
    <row r="30" spans="1:12" ht="25.5" customHeight="1" x14ac:dyDescent="0.2">
      <c r="A30" s="65">
        <f>'OSNOVNA PLAČA'!A30</f>
        <v>21</v>
      </c>
      <c r="B30" s="271" t="str">
        <f>+IF(LEN('OSNOVNA PLAČA'!B30)&gt;0,'OSNOVNA PLAČA'!B30,"")</f>
        <v>A21</v>
      </c>
      <c r="C30" s="271"/>
      <c r="D30" s="271"/>
      <c r="E30" s="66">
        <f>+IF(LEN('OSNOVNA PLAČA'!B30)&gt;0,'OSNOVNA PLAČA'!D30,"")</f>
        <v>0</v>
      </c>
      <c r="F30" s="67">
        <f>+IF(LEN('OSNOVNA PLAČA'!B30)&gt;0,'OSNOVNA PLAČA'!E30,"")</f>
        <v>0</v>
      </c>
      <c r="G30" s="239"/>
      <c r="H30" s="239"/>
      <c r="I30" s="239"/>
      <c r="J30" s="239"/>
      <c r="K30" s="239"/>
      <c r="L30" s="239"/>
    </row>
    <row r="31" spans="1:12" ht="25.5" customHeight="1" x14ac:dyDescent="0.2">
      <c r="A31" s="65">
        <f>'OSNOVNA PLAČA'!A31</f>
        <v>22</v>
      </c>
      <c r="B31" s="271" t="str">
        <f>+IF(LEN('OSNOVNA PLAČA'!B31)&gt;0,'OSNOVNA PLAČA'!B31,"")</f>
        <v>A22</v>
      </c>
      <c r="C31" s="271"/>
      <c r="D31" s="271"/>
      <c r="E31" s="66">
        <f>+IF(LEN('OSNOVNA PLAČA'!B31)&gt;0,'OSNOVNA PLAČA'!D31,"")</f>
        <v>0</v>
      </c>
      <c r="F31" s="67">
        <f>+IF(LEN('OSNOVNA PLAČA'!B31)&gt;0,'OSNOVNA PLAČA'!E31,"")</f>
        <v>0</v>
      </c>
      <c r="G31" s="239"/>
      <c r="H31" s="239"/>
      <c r="I31" s="239"/>
      <c r="J31" s="239"/>
      <c r="K31" s="239"/>
      <c r="L31" s="239"/>
    </row>
    <row r="32" spans="1:12" ht="25.5" customHeight="1" x14ac:dyDescent="0.2">
      <c r="A32" s="65">
        <f>'OSNOVNA PLAČA'!A32</f>
        <v>23</v>
      </c>
      <c r="B32" s="271" t="str">
        <f>+IF(LEN('OSNOVNA PLAČA'!B32)&gt;0,'OSNOVNA PLAČA'!B32,"")</f>
        <v>A23</v>
      </c>
      <c r="C32" s="271"/>
      <c r="D32" s="271"/>
      <c r="E32" s="66">
        <f>+IF(LEN('OSNOVNA PLAČA'!B32)&gt;0,'OSNOVNA PLAČA'!D32,"")</f>
        <v>0</v>
      </c>
      <c r="F32" s="67">
        <f>+IF(LEN('OSNOVNA PLAČA'!B32)&gt;0,'OSNOVNA PLAČA'!E32,"")</f>
        <v>0</v>
      </c>
      <c r="G32" s="239"/>
      <c r="H32" s="239"/>
      <c r="I32" s="239"/>
      <c r="J32" s="239"/>
      <c r="K32" s="239"/>
      <c r="L32" s="239"/>
    </row>
    <row r="33" spans="1:12" ht="25.5" customHeight="1" x14ac:dyDescent="0.2">
      <c r="A33" s="65">
        <f>'OSNOVNA PLAČA'!A33</f>
        <v>24</v>
      </c>
      <c r="B33" s="271" t="str">
        <f>+IF(LEN('OSNOVNA PLAČA'!B33)&gt;0,'OSNOVNA PLAČA'!B33,"")</f>
        <v>A24</v>
      </c>
      <c r="C33" s="271"/>
      <c r="D33" s="271"/>
      <c r="E33" s="66">
        <f>+IF(LEN('OSNOVNA PLAČA'!B33)&gt;0,'OSNOVNA PLAČA'!D33,"")</f>
        <v>0</v>
      </c>
      <c r="F33" s="67">
        <f>+IF(LEN('OSNOVNA PLAČA'!B33)&gt;0,'OSNOVNA PLAČA'!E33,"")</f>
        <v>0</v>
      </c>
      <c r="G33" s="239"/>
      <c r="H33" s="239"/>
      <c r="I33" s="239"/>
      <c r="J33" s="239"/>
      <c r="K33" s="239"/>
      <c r="L33" s="239"/>
    </row>
    <row r="34" spans="1:12" ht="25.5" customHeight="1" x14ac:dyDescent="0.2">
      <c r="A34" s="65">
        <f>'OSNOVNA PLAČA'!A34</f>
        <v>25</v>
      </c>
      <c r="B34" s="271" t="str">
        <f>+IF(LEN('OSNOVNA PLAČA'!B34)&gt;0,'OSNOVNA PLAČA'!B34,"")</f>
        <v>A25</v>
      </c>
      <c r="C34" s="271"/>
      <c r="D34" s="271"/>
      <c r="E34" s="66">
        <f>+IF(LEN('OSNOVNA PLAČA'!B34)&gt;0,'OSNOVNA PLAČA'!D34,"")</f>
        <v>0</v>
      </c>
      <c r="F34" s="67">
        <f>+IF(LEN('OSNOVNA PLAČA'!B34)&gt;0,'OSNOVNA PLAČA'!E34,"")</f>
        <v>0</v>
      </c>
      <c r="G34" s="239"/>
      <c r="H34" s="239"/>
      <c r="I34" s="239"/>
      <c r="J34" s="239"/>
      <c r="K34" s="239"/>
      <c r="L34" s="239"/>
    </row>
    <row r="35" spans="1:12" ht="25.5" customHeight="1" x14ac:dyDescent="0.2">
      <c r="A35" s="65">
        <f>'OSNOVNA PLAČA'!A35</f>
        <v>26</v>
      </c>
      <c r="B35" s="271" t="str">
        <f>+IF(LEN('OSNOVNA PLAČA'!B35)&gt;0,'OSNOVNA PLAČA'!B35,"")</f>
        <v>A26</v>
      </c>
      <c r="C35" s="271"/>
      <c r="D35" s="271"/>
      <c r="E35" s="66">
        <f>+IF(LEN('OSNOVNA PLAČA'!B35)&gt;0,'OSNOVNA PLAČA'!D35,"")</f>
        <v>0</v>
      </c>
      <c r="F35" s="67">
        <f>+IF(LEN('OSNOVNA PLAČA'!B35)&gt;0,'OSNOVNA PLAČA'!E35,"")</f>
        <v>0</v>
      </c>
      <c r="G35" s="239"/>
      <c r="H35" s="239"/>
      <c r="I35" s="239"/>
      <c r="J35" s="239"/>
      <c r="K35" s="239"/>
      <c r="L35" s="239"/>
    </row>
    <row r="36" spans="1:12" ht="25.5" customHeight="1" x14ac:dyDescent="0.2">
      <c r="A36" s="65">
        <f>'OSNOVNA PLAČA'!A36</f>
        <v>27</v>
      </c>
      <c r="B36" s="271" t="str">
        <f>+IF(LEN('OSNOVNA PLAČA'!B36)&gt;0,'OSNOVNA PLAČA'!B36,"")</f>
        <v>A27</v>
      </c>
      <c r="C36" s="271"/>
      <c r="D36" s="271"/>
      <c r="E36" s="66">
        <f>+IF(LEN('OSNOVNA PLAČA'!B36)&gt;0,'OSNOVNA PLAČA'!D36,"")</f>
        <v>0</v>
      </c>
      <c r="F36" s="67">
        <f>+IF(LEN('OSNOVNA PLAČA'!B36)&gt;0,'OSNOVNA PLAČA'!E36,"")</f>
        <v>0</v>
      </c>
      <c r="G36" s="239"/>
      <c r="H36" s="239"/>
      <c r="I36" s="239"/>
      <c r="J36" s="239"/>
      <c r="K36" s="239"/>
      <c r="L36" s="239"/>
    </row>
    <row r="37" spans="1:12" ht="25.5" customHeight="1" x14ac:dyDescent="0.2">
      <c r="A37" s="65">
        <f>'OSNOVNA PLAČA'!A37</f>
        <v>28</v>
      </c>
      <c r="B37" s="271" t="str">
        <f>+IF(LEN('OSNOVNA PLAČA'!B37)&gt;0,'OSNOVNA PLAČA'!B37,"")</f>
        <v>A28</v>
      </c>
      <c r="C37" s="271"/>
      <c r="D37" s="271"/>
      <c r="E37" s="66">
        <f>+IF(LEN('OSNOVNA PLAČA'!B37)&gt;0,'OSNOVNA PLAČA'!D37,"")</f>
        <v>0</v>
      </c>
      <c r="F37" s="67">
        <f>+IF(LEN('OSNOVNA PLAČA'!B37)&gt;0,'OSNOVNA PLAČA'!E37,"")</f>
        <v>0</v>
      </c>
      <c r="G37" s="239"/>
      <c r="H37" s="239"/>
      <c r="I37" s="239"/>
      <c r="J37" s="239"/>
      <c r="K37" s="239"/>
      <c r="L37" s="239"/>
    </row>
    <row r="38" spans="1:12" ht="25.5" customHeight="1" x14ac:dyDescent="0.2">
      <c r="A38" s="65">
        <f>'OSNOVNA PLAČA'!A38</f>
        <v>29</v>
      </c>
      <c r="B38" s="271" t="str">
        <f>+IF(LEN('OSNOVNA PLAČA'!B38)&gt;0,'OSNOVNA PLAČA'!B38,"")</f>
        <v>A29</v>
      </c>
      <c r="C38" s="271"/>
      <c r="D38" s="271"/>
      <c r="E38" s="66">
        <f>+IF(LEN('OSNOVNA PLAČA'!B38)&gt;0,'OSNOVNA PLAČA'!D38,"")</f>
        <v>0</v>
      </c>
      <c r="F38" s="67">
        <f>+IF(LEN('OSNOVNA PLAČA'!B38)&gt;0,'OSNOVNA PLAČA'!E38,"")</f>
        <v>0</v>
      </c>
      <c r="G38" s="239"/>
      <c r="H38" s="239"/>
      <c r="I38" s="239"/>
      <c r="J38" s="239"/>
      <c r="K38" s="239"/>
      <c r="L38" s="239"/>
    </row>
    <row r="39" spans="1:12" ht="25.5" customHeight="1" x14ac:dyDescent="0.2">
      <c r="A39" s="65">
        <f>'OSNOVNA PLAČA'!A39</f>
        <v>30</v>
      </c>
      <c r="B39" s="271" t="str">
        <f>+IF(LEN('OSNOVNA PLAČA'!B39)&gt;0,'OSNOVNA PLAČA'!B39,"")</f>
        <v>A30</v>
      </c>
      <c r="C39" s="271"/>
      <c r="D39" s="271"/>
      <c r="E39" s="66">
        <f>+IF(LEN('OSNOVNA PLAČA'!B39)&gt;0,'OSNOVNA PLAČA'!D39,"")</f>
        <v>0</v>
      </c>
      <c r="F39" s="67">
        <f>+IF(LEN('OSNOVNA PLAČA'!B39)&gt;0,'OSNOVNA PLAČA'!E39,"")</f>
        <v>0</v>
      </c>
      <c r="G39" s="239"/>
      <c r="H39" s="239"/>
      <c r="I39" s="239"/>
      <c r="J39" s="239"/>
      <c r="K39" s="239"/>
      <c r="L39" s="239"/>
    </row>
    <row r="40" spans="1:12" ht="25.5" customHeight="1" x14ac:dyDescent="0.2">
      <c r="A40" s="65">
        <f>'OSNOVNA PLAČA'!A40</f>
        <v>31</v>
      </c>
      <c r="B40" s="271" t="str">
        <f>+IF(LEN('OSNOVNA PLAČA'!B40)&gt;0,'OSNOVNA PLAČA'!B40,"")</f>
        <v>A31</v>
      </c>
      <c r="C40" s="271"/>
      <c r="D40" s="271"/>
      <c r="E40" s="66">
        <f>+IF(LEN('OSNOVNA PLAČA'!B40)&gt;0,'OSNOVNA PLAČA'!D40,"")</f>
        <v>0</v>
      </c>
      <c r="F40" s="67">
        <f>+IF(LEN('OSNOVNA PLAČA'!B40)&gt;0,'OSNOVNA PLAČA'!E40,"")</f>
        <v>0</v>
      </c>
      <c r="G40" s="239"/>
      <c r="H40" s="239"/>
      <c r="I40" s="239"/>
      <c r="J40" s="239"/>
      <c r="K40" s="239"/>
      <c r="L40" s="239"/>
    </row>
    <row r="41" spans="1:12" ht="25.5" customHeight="1" x14ac:dyDescent="0.2">
      <c r="A41" s="65">
        <f>'OSNOVNA PLAČA'!A41</f>
        <v>32</v>
      </c>
      <c r="B41" s="271" t="str">
        <f>+IF(LEN('OSNOVNA PLAČA'!B41)&gt;0,'OSNOVNA PLAČA'!B41,"")</f>
        <v>A32</v>
      </c>
      <c r="C41" s="271"/>
      <c r="D41" s="271"/>
      <c r="E41" s="66">
        <f>+IF(LEN('OSNOVNA PLAČA'!B41)&gt;0,'OSNOVNA PLAČA'!D41,"")</f>
        <v>0</v>
      </c>
      <c r="F41" s="67">
        <f>+IF(LEN('OSNOVNA PLAČA'!B41)&gt;0,'OSNOVNA PLAČA'!E41,"")</f>
        <v>0</v>
      </c>
      <c r="G41" s="239"/>
      <c r="H41" s="239"/>
      <c r="I41" s="239"/>
      <c r="J41" s="239"/>
      <c r="K41" s="239"/>
      <c r="L41" s="239"/>
    </row>
    <row r="42" spans="1:12" ht="25.5" customHeight="1" x14ac:dyDescent="0.2">
      <c r="A42" s="65">
        <f>'OSNOVNA PLAČA'!A42</f>
        <v>33</v>
      </c>
      <c r="B42" s="271" t="str">
        <f>+IF(LEN('OSNOVNA PLAČA'!B42)&gt;0,'OSNOVNA PLAČA'!B42,"")</f>
        <v>A33</v>
      </c>
      <c r="C42" s="271"/>
      <c r="D42" s="271"/>
      <c r="E42" s="66">
        <f>+IF(LEN('OSNOVNA PLAČA'!B42)&gt;0,'OSNOVNA PLAČA'!D42,"")</f>
        <v>0</v>
      </c>
      <c r="F42" s="67">
        <f>+IF(LEN('OSNOVNA PLAČA'!B42)&gt;0,'OSNOVNA PLAČA'!E42,"")</f>
        <v>0</v>
      </c>
      <c r="G42" s="239"/>
      <c r="H42" s="239"/>
      <c r="I42" s="239"/>
      <c r="J42" s="239"/>
      <c r="K42" s="239"/>
      <c r="L42" s="239"/>
    </row>
    <row r="43" spans="1:12" ht="25.5" customHeight="1" x14ac:dyDescent="0.2">
      <c r="A43" s="65">
        <f>'OSNOVNA PLAČA'!A43</f>
        <v>34</v>
      </c>
      <c r="B43" s="271" t="str">
        <f>+IF(LEN('OSNOVNA PLAČA'!B43)&gt;0,'OSNOVNA PLAČA'!B43,"")</f>
        <v>A34</v>
      </c>
      <c r="C43" s="271"/>
      <c r="D43" s="271"/>
      <c r="E43" s="66">
        <f>+IF(LEN('OSNOVNA PLAČA'!B43)&gt;0,'OSNOVNA PLAČA'!D43,"")</f>
        <v>0</v>
      </c>
      <c r="F43" s="67">
        <f>+IF(LEN('OSNOVNA PLAČA'!B43)&gt;0,'OSNOVNA PLAČA'!E43,"")</f>
        <v>0</v>
      </c>
      <c r="G43" s="239"/>
      <c r="H43" s="239"/>
      <c r="I43" s="239"/>
      <c r="J43" s="239"/>
      <c r="K43" s="239"/>
      <c r="L43" s="239"/>
    </row>
    <row r="44" spans="1:12" ht="25.5" customHeight="1" x14ac:dyDescent="0.2">
      <c r="A44" s="65">
        <f>'OSNOVNA PLAČA'!A44</f>
        <v>35</v>
      </c>
      <c r="B44" s="271" t="str">
        <f>+IF(LEN('OSNOVNA PLAČA'!B44)&gt;0,'OSNOVNA PLAČA'!B44,"")</f>
        <v>A35</v>
      </c>
      <c r="C44" s="271"/>
      <c r="D44" s="271"/>
      <c r="E44" s="66">
        <f>+IF(LEN('OSNOVNA PLAČA'!B44)&gt;0,'OSNOVNA PLAČA'!D44,"")</f>
        <v>0</v>
      </c>
      <c r="F44" s="67">
        <f>+IF(LEN('OSNOVNA PLAČA'!B44)&gt;0,'OSNOVNA PLAČA'!E44,"")</f>
        <v>0</v>
      </c>
      <c r="G44" s="239"/>
      <c r="H44" s="239"/>
      <c r="I44" s="239"/>
      <c r="J44" s="239"/>
      <c r="K44" s="239"/>
      <c r="L44" s="239"/>
    </row>
    <row r="45" spans="1:12" ht="25.5" customHeight="1" x14ac:dyDescent="0.2">
      <c r="A45" s="65">
        <f>'OSNOVNA PLAČA'!A45</f>
        <v>36</v>
      </c>
      <c r="B45" s="271" t="str">
        <f>+IF(LEN('OSNOVNA PLAČA'!B45)&gt;0,'OSNOVNA PLAČA'!B45,"")</f>
        <v>A36</v>
      </c>
      <c r="C45" s="271"/>
      <c r="D45" s="271"/>
      <c r="E45" s="66">
        <f>+IF(LEN('OSNOVNA PLAČA'!B45)&gt;0,'OSNOVNA PLAČA'!D45,"")</f>
        <v>0</v>
      </c>
      <c r="F45" s="67">
        <f>+IF(LEN('OSNOVNA PLAČA'!B45)&gt;0,'OSNOVNA PLAČA'!E45,"")</f>
        <v>0</v>
      </c>
      <c r="G45" s="239"/>
      <c r="H45" s="239"/>
      <c r="I45" s="239"/>
      <c r="J45" s="239"/>
      <c r="K45" s="239"/>
      <c r="L45" s="239"/>
    </row>
    <row r="46" spans="1:12" ht="25.5" customHeight="1" x14ac:dyDescent="0.2">
      <c r="A46" s="65">
        <f>'OSNOVNA PLAČA'!A46</f>
        <v>37</v>
      </c>
      <c r="B46" s="271" t="str">
        <f>+IF(LEN('OSNOVNA PLAČA'!B46)&gt;0,'OSNOVNA PLAČA'!B46,"")</f>
        <v>A37</v>
      </c>
      <c r="C46" s="271"/>
      <c r="D46" s="271"/>
      <c r="E46" s="66">
        <f>+IF(LEN('OSNOVNA PLAČA'!B46)&gt;0,'OSNOVNA PLAČA'!D46,"")</f>
        <v>0</v>
      </c>
      <c r="F46" s="67">
        <f>+IF(LEN('OSNOVNA PLAČA'!B46)&gt;0,'OSNOVNA PLAČA'!E46,"")</f>
        <v>0</v>
      </c>
      <c r="G46" s="239"/>
      <c r="H46" s="239"/>
      <c r="I46" s="239"/>
      <c r="J46" s="239"/>
      <c r="K46" s="239"/>
      <c r="L46" s="239"/>
    </row>
    <row r="47" spans="1:12" ht="25.5" customHeight="1" x14ac:dyDescent="0.2">
      <c r="A47" s="65">
        <f>'OSNOVNA PLAČA'!A47</f>
        <v>38</v>
      </c>
      <c r="B47" s="271" t="str">
        <f>+IF(LEN('OSNOVNA PLAČA'!B47)&gt;0,'OSNOVNA PLAČA'!B47,"")</f>
        <v>A38</v>
      </c>
      <c r="C47" s="271"/>
      <c r="D47" s="271"/>
      <c r="E47" s="66">
        <f>+IF(LEN('OSNOVNA PLAČA'!B47)&gt;0,'OSNOVNA PLAČA'!D47,"")</f>
        <v>0</v>
      </c>
      <c r="F47" s="67">
        <f>+IF(LEN('OSNOVNA PLAČA'!B47)&gt;0,'OSNOVNA PLAČA'!E47,"")</f>
        <v>0</v>
      </c>
      <c r="G47" s="239"/>
      <c r="H47" s="239"/>
      <c r="I47" s="239"/>
      <c r="J47" s="239"/>
      <c r="K47" s="239"/>
      <c r="L47" s="239"/>
    </row>
    <row r="48" spans="1:12" ht="25.5" customHeight="1" x14ac:dyDescent="0.2">
      <c r="A48" s="65">
        <f>'OSNOVNA PLAČA'!A48</f>
        <v>39</v>
      </c>
      <c r="B48" s="271" t="str">
        <f>+IF(LEN('OSNOVNA PLAČA'!B48)&gt;0,'OSNOVNA PLAČA'!B48,"")</f>
        <v>A39</v>
      </c>
      <c r="C48" s="271"/>
      <c r="D48" s="271"/>
      <c r="E48" s="66">
        <f>+IF(LEN('OSNOVNA PLAČA'!B48)&gt;0,'OSNOVNA PLAČA'!D48,"")</f>
        <v>0</v>
      </c>
      <c r="F48" s="67">
        <f>+IF(LEN('OSNOVNA PLAČA'!B48)&gt;0,'OSNOVNA PLAČA'!E48,"")</f>
        <v>0</v>
      </c>
      <c r="G48" s="239"/>
      <c r="H48" s="239"/>
      <c r="I48" s="239"/>
      <c r="J48" s="239"/>
      <c r="K48" s="239"/>
      <c r="L48" s="239"/>
    </row>
    <row r="49" spans="1:12" ht="25.5" customHeight="1" x14ac:dyDescent="0.2">
      <c r="A49" s="65">
        <f>'OSNOVNA PLAČA'!A49</f>
        <v>40</v>
      </c>
      <c r="B49" s="271" t="str">
        <f>+IF(LEN('OSNOVNA PLAČA'!B49)&gt;0,'OSNOVNA PLAČA'!B49,"")</f>
        <v>A40</v>
      </c>
      <c r="C49" s="271"/>
      <c r="D49" s="271"/>
      <c r="E49" s="66">
        <f>+IF(LEN('OSNOVNA PLAČA'!B49)&gt;0,'OSNOVNA PLAČA'!D49,"")</f>
        <v>0</v>
      </c>
      <c r="F49" s="67">
        <f>+IF(LEN('OSNOVNA PLAČA'!B49)&gt;0,'OSNOVNA PLAČA'!E49,"")</f>
        <v>0</v>
      </c>
      <c r="G49" s="239"/>
      <c r="H49" s="239"/>
      <c r="I49" s="239"/>
      <c r="J49" s="239"/>
      <c r="K49" s="239"/>
      <c r="L49" s="239"/>
    </row>
    <row r="50" spans="1:12" ht="25.5" customHeight="1" x14ac:dyDescent="0.2">
      <c r="A50" s="65">
        <f>'OSNOVNA PLAČA'!A50</f>
        <v>41</v>
      </c>
      <c r="B50" s="271" t="str">
        <f>+IF(LEN('OSNOVNA PLAČA'!B50)&gt;0,'OSNOVNA PLAČA'!B50,"")</f>
        <v>A41</v>
      </c>
      <c r="C50" s="271"/>
      <c r="D50" s="271"/>
      <c r="E50" s="66">
        <f>+IF(LEN('OSNOVNA PLAČA'!B50)&gt;0,'OSNOVNA PLAČA'!D50,"")</f>
        <v>0</v>
      </c>
      <c r="F50" s="67">
        <f>+IF(LEN('OSNOVNA PLAČA'!B50)&gt;0,'OSNOVNA PLAČA'!E50,"")</f>
        <v>0</v>
      </c>
      <c r="G50" s="239"/>
      <c r="H50" s="239"/>
      <c r="I50" s="239"/>
      <c r="J50" s="239"/>
      <c r="K50" s="239"/>
      <c r="L50" s="239"/>
    </row>
    <row r="51" spans="1:12" ht="25.5" customHeight="1" x14ac:dyDescent="0.2">
      <c r="A51" s="65">
        <f>'OSNOVNA PLAČA'!A51</f>
        <v>42</v>
      </c>
      <c r="B51" s="271" t="str">
        <f>+IF(LEN('OSNOVNA PLAČA'!B51)&gt;0,'OSNOVNA PLAČA'!B51,"")</f>
        <v>A42</v>
      </c>
      <c r="C51" s="271"/>
      <c r="D51" s="271"/>
      <c r="E51" s="66">
        <f>+IF(LEN('OSNOVNA PLAČA'!B51)&gt;0,'OSNOVNA PLAČA'!D51,"")</f>
        <v>0</v>
      </c>
      <c r="F51" s="67">
        <f>+IF(LEN('OSNOVNA PLAČA'!B51)&gt;0,'OSNOVNA PLAČA'!E51,"")</f>
        <v>0</v>
      </c>
      <c r="G51" s="239"/>
      <c r="H51" s="239"/>
      <c r="I51" s="239"/>
      <c r="J51" s="239"/>
      <c r="K51" s="239"/>
      <c r="L51" s="239"/>
    </row>
    <row r="52" spans="1:12" ht="25.5" customHeight="1" x14ac:dyDescent="0.2">
      <c r="A52" s="65">
        <f>'OSNOVNA PLAČA'!A52</f>
        <v>43</v>
      </c>
      <c r="B52" s="271" t="str">
        <f>+IF(LEN('OSNOVNA PLAČA'!B52)&gt;0,'OSNOVNA PLAČA'!B52,"")</f>
        <v>A43</v>
      </c>
      <c r="C52" s="271"/>
      <c r="D52" s="271"/>
      <c r="E52" s="66">
        <f>+IF(LEN('OSNOVNA PLAČA'!B52)&gt;0,'OSNOVNA PLAČA'!D52,"")</f>
        <v>0</v>
      </c>
      <c r="F52" s="67">
        <f>+IF(LEN('OSNOVNA PLAČA'!B52)&gt;0,'OSNOVNA PLAČA'!E52,"")</f>
        <v>0</v>
      </c>
      <c r="G52" s="239"/>
      <c r="H52" s="239"/>
      <c r="I52" s="239"/>
      <c r="J52" s="239"/>
      <c r="K52" s="239"/>
      <c r="L52" s="239"/>
    </row>
    <row r="53" spans="1:12" ht="25.5" customHeight="1" x14ac:dyDescent="0.2">
      <c r="A53" s="65">
        <f>'OSNOVNA PLAČA'!A53</f>
        <v>44</v>
      </c>
      <c r="B53" s="271" t="str">
        <f>+IF(LEN('OSNOVNA PLAČA'!B53)&gt;0,'OSNOVNA PLAČA'!B53,"")</f>
        <v>A44</v>
      </c>
      <c r="C53" s="271"/>
      <c r="D53" s="271"/>
      <c r="E53" s="66">
        <f>+IF(LEN('OSNOVNA PLAČA'!B53)&gt;0,'OSNOVNA PLAČA'!D53,"")</f>
        <v>0</v>
      </c>
      <c r="F53" s="67">
        <f>+IF(LEN('OSNOVNA PLAČA'!B53)&gt;0,'OSNOVNA PLAČA'!E53,"")</f>
        <v>0</v>
      </c>
      <c r="G53" s="239"/>
      <c r="H53" s="239"/>
      <c r="I53" s="239"/>
      <c r="J53" s="239"/>
      <c r="K53" s="239"/>
      <c r="L53" s="239"/>
    </row>
    <row r="54" spans="1:12" ht="25.5" customHeight="1" x14ac:dyDescent="0.2">
      <c r="A54" s="65">
        <f>'OSNOVNA PLAČA'!A54</f>
        <v>45</v>
      </c>
      <c r="B54" s="271" t="str">
        <f>+IF(LEN('OSNOVNA PLAČA'!B54)&gt;0,'OSNOVNA PLAČA'!B54,"")</f>
        <v>A45</v>
      </c>
      <c r="C54" s="271"/>
      <c r="D54" s="271"/>
      <c r="E54" s="66">
        <f>+IF(LEN('OSNOVNA PLAČA'!B54)&gt;0,'OSNOVNA PLAČA'!D54,"")</f>
        <v>0</v>
      </c>
      <c r="F54" s="67">
        <f>+IF(LEN('OSNOVNA PLAČA'!B54)&gt;0,'OSNOVNA PLAČA'!E54,"")</f>
        <v>0</v>
      </c>
      <c r="G54" s="239"/>
      <c r="H54" s="239"/>
      <c r="I54" s="239"/>
      <c r="J54" s="239"/>
      <c r="K54" s="239"/>
      <c r="L54" s="239"/>
    </row>
    <row r="55" spans="1:12" ht="25.5" customHeight="1" x14ac:dyDescent="0.2">
      <c r="A55" s="65">
        <f>'OSNOVNA PLAČA'!A55</f>
        <v>46</v>
      </c>
      <c r="B55" s="271" t="str">
        <f>+IF(LEN('OSNOVNA PLAČA'!B55)&gt;0,'OSNOVNA PLAČA'!B55,"")</f>
        <v>A46</v>
      </c>
      <c r="C55" s="271"/>
      <c r="D55" s="271"/>
      <c r="E55" s="66">
        <f>+IF(LEN('OSNOVNA PLAČA'!B55)&gt;0,'OSNOVNA PLAČA'!D55,"")</f>
        <v>0</v>
      </c>
      <c r="F55" s="67">
        <f>+IF(LEN('OSNOVNA PLAČA'!B55)&gt;0,'OSNOVNA PLAČA'!E55,"")</f>
        <v>0</v>
      </c>
      <c r="G55" s="239"/>
      <c r="H55" s="239"/>
      <c r="I55" s="239"/>
      <c r="J55" s="239"/>
      <c r="K55" s="239"/>
      <c r="L55" s="239"/>
    </row>
    <row r="56" spans="1:12" ht="25.5" customHeight="1" x14ac:dyDescent="0.2">
      <c r="A56" s="65">
        <f>'OSNOVNA PLAČA'!A56</f>
        <v>47</v>
      </c>
      <c r="B56" s="271" t="str">
        <f>+IF(LEN('OSNOVNA PLAČA'!B56)&gt;0,'OSNOVNA PLAČA'!B56,"")</f>
        <v>A47</v>
      </c>
      <c r="C56" s="271"/>
      <c r="D56" s="271"/>
      <c r="E56" s="66">
        <f>+IF(LEN('OSNOVNA PLAČA'!B56)&gt;0,'OSNOVNA PLAČA'!D56,"")</f>
        <v>0</v>
      </c>
      <c r="F56" s="67">
        <f>+IF(LEN('OSNOVNA PLAČA'!B56)&gt;0,'OSNOVNA PLAČA'!E56,"")</f>
        <v>0</v>
      </c>
      <c r="G56" s="239"/>
      <c r="H56" s="239"/>
      <c r="I56" s="239"/>
      <c r="J56" s="239"/>
      <c r="K56" s="239"/>
      <c r="L56" s="239"/>
    </row>
    <row r="57" spans="1:12" ht="25.5" customHeight="1" x14ac:dyDescent="0.2">
      <c r="A57" s="65">
        <f>'OSNOVNA PLAČA'!A57</f>
        <v>48</v>
      </c>
      <c r="B57" s="271" t="str">
        <f>+IF(LEN('OSNOVNA PLAČA'!B57)&gt;0,'OSNOVNA PLAČA'!B57,"")</f>
        <v>A48</v>
      </c>
      <c r="C57" s="271"/>
      <c r="D57" s="271"/>
      <c r="E57" s="66">
        <f>+IF(LEN('OSNOVNA PLAČA'!B57)&gt;0,'OSNOVNA PLAČA'!D57,"")</f>
        <v>0</v>
      </c>
      <c r="F57" s="67">
        <f>+IF(LEN('OSNOVNA PLAČA'!B57)&gt;0,'OSNOVNA PLAČA'!E57,"")</f>
        <v>0</v>
      </c>
      <c r="G57" s="239"/>
      <c r="H57" s="239"/>
      <c r="I57" s="239"/>
      <c r="J57" s="239"/>
      <c r="K57" s="239"/>
      <c r="L57" s="239"/>
    </row>
    <row r="58" spans="1:12" ht="25.5" customHeight="1" x14ac:dyDescent="0.2">
      <c r="A58" s="65">
        <f>'OSNOVNA PLAČA'!A58</f>
        <v>49</v>
      </c>
      <c r="B58" s="271" t="str">
        <f>+IF(LEN('OSNOVNA PLAČA'!B58)&gt;0,'OSNOVNA PLAČA'!B58,"")</f>
        <v>A49</v>
      </c>
      <c r="C58" s="271"/>
      <c r="D58" s="271"/>
      <c r="E58" s="66">
        <f>+IF(LEN('OSNOVNA PLAČA'!B58)&gt;0,'OSNOVNA PLAČA'!D58,"")</f>
        <v>0</v>
      </c>
      <c r="F58" s="67">
        <f>+IF(LEN('OSNOVNA PLAČA'!B58)&gt;0,'OSNOVNA PLAČA'!E58,"")</f>
        <v>0</v>
      </c>
      <c r="G58" s="239"/>
      <c r="H58" s="239"/>
      <c r="I58" s="239"/>
      <c r="J58" s="239"/>
      <c r="K58" s="239"/>
      <c r="L58" s="239"/>
    </row>
    <row r="59" spans="1:12" ht="25.5" customHeight="1" x14ac:dyDescent="0.2">
      <c r="A59" s="65">
        <f>'OSNOVNA PLAČA'!A59</f>
        <v>50</v>
      </c>
      <c r="B59" s="271" t="str">
        <f>+IF(LEN('OSNOVNA PLAČA'!B59)&gt;0,'OSNOVNA PLAČA'!B59,"")</f>
        <v>A50</v>
      </c>
      <c r="C59" s="271"/>
      <c r="D59" s="271"/>
      <c r="E59" s="66">
        <f>+IF(LEN('OSNOVNA PLAČA'!B59)&gt;0,'OSNOVNA PLAČA'!D59,"")</f>
        <v>0</v>
      </c>
      <c r="F59" s="67">
        <f>+IF(LEN('OSNOVNA PLAČA'!B59)&gt;0,'OSNOVNA PLAČA'!E59,"")</f>
        <v>0</v>
      </c>
      <c r="G59" s="239"/>
      <c r="H59" s="239"/>
      <c r="I59" s="239"/>
      <c r="J59" s="239"/>
      <c r="K59" s="239"/>
      <c r="L59" s="239"/>
    </row>
    <row r="60" spans="1:12" ht="25.5" customHeight="1" x14ac:dyDescent="0.2">
      <c r="A60" s="65">
        <f>'OSNOVNA PLAČA'!A60</f>
        <v>51</v>
      </c>
      <c r="B60" s="271" t="str">
        <f>+IF(LEN('OSNOVNA PLAČA'!B60)&gt;0,'OSNOVNA PLAČA'!B60,"")</f>
        <v>A51</v>
      </c>
      <c r="C60" s="271"/>
      <c r="D60" s="271"/>
      <c r="E60" s="66">
        <f>+IF(LEN('OSNOVNA PLAČA'!B60)&gt;0,'OSNOVNA PLAČA'!D60,"")</f>
        <v>0</v>
      </c>
      <c r="F60" s="67">
        <f>+IF(LEN('OSNOVNA PLAČA'!B60)&gt;0,'OSNOVNA PLAČA'!E60,"")</f>
        <v>0</v>
      </c>
      <c r="G60" s="239"/>
      <c r="H60" s="239"/>
      <c r="I60" s="239"/>
      <c r="J60" s="239"/>
      <c r="K60" s="239"/>
      <c r="L60" s="239"/>
    </row>
    <row r="61" spans="1:12" ht="25.5" customHeight="1" x14ac:dyDescent="0.2">
      <c r="A61" s="65">
        <f>'OSNOVNA PLAČA'!A61</f>
        <v>52</v>
      </c>
      <c r="B61" s="271" t="str">
        <f>+IF(LEN('OSNOVNA PLAČA'!B61)&gt;0,'OSNOVNA PLAČA'!B61,"")</f>
        <v>A52</v>
      </c>
      <c r="C61" s="271"/>
      <c r="D61" s="271"/>
      <c r="E61" s="66">
        <f>+IF(LEN('OSNOVNA PLAČA'!B61)&gt;0,'OSNOVNA PLAČA'!D61,"")</f>
        <v>0</v>
      </c>
      <c r="F61" s="67">
        <f>+IF(LEN('OSNOVNA PLAČA'!B61)&gt;0,'OSNOVNA PLAČA'!E61,"")</f>
        <v>0</v>
      </c>
      <c r="G61" s="239"/>
      <c r="H61" s="239"/>
      <c r="I61" s="239"/>
      <c r="J61" s="239"/>
      <c r="K61" s="239"/>
      <c r="L61" s="239"/>
    </row>
    <row r="62" spans="1:12" ht="25.5" customHeight="1" x14ac:dyDescent="0.2">
      <c r="A62" s="65">
        <f>'OSNOVNA PLAČA'!A62</f>
        <v>53</v>
      </c>
      <c r="B62" s="271" t="str">
        <f>+IF(LEN('OSNOVNA PLAČA'!B62)&gt;0,'OSNOVNA PLAČA'!B62,"")</f>
        <v>A53</v>
      </c>
      <c r="C62" s="271"/>
      <c r="D62" s="271"/>
      <c r="E62" s="66">
        <f>+IF(LEN('OSNOVNA PLAČA'!B62)&gt;0,'OSNOVNA PLAČA'!D62,"")</f>
        <v>0</v>
      </c>
      <c r="F62" s="67">
        <f>+IF(LEN('OSNOVNA PLAČA'!B62)&gt;0,'OSNOVNA PLAČA'!E62,"")</f>
        <v>0</v>
      </c>
      <c r="G62" s="239"/>
      <c r="H62" s="239"/>
      <c r="I62" s="239"/>
      <c r="J62" s="239"/>
      <c r="K62" s="239"/>
      <c r="L62" s="239"/>
    </row>
    <row r="63" spans="1:12" ht="25.5" customHeight="1" x14ac:dyDescent="0.2">
      <c r="A63" s="65">
        <f>'OSNOVNA PLAČA'!A63</f>
        <v>54</v>
      </c>
      <c r="B63" s="271" t="str">
        <f>+IF(LEN('OSNOVNA PLAČA'!B63)&gt;0,'OSNOVNA PLAČA'!B63,"")</f>
        <v>A54</v>
      </c>
      <c r="C63" s="271"/>
      <c r="D63" s="271"/>
      <c r="E63" s="66">
        <f>+IF(LEN('OSNOVNA PLAČA'!B63)&gt;0,'OSNOVNA PLAČA'!D63,"")</f>
        <v>0</v>
      </c>
      <c r="F63" s="67">
        <f>+IF(LEN('OSNOVNA PLAČA'!B63)&gt;0,'OSNOVNA PLAČA'!E63,"")</f>
        <v>0</v>
      </c>
      <c r="G63" s="239"/>
      <c r="H63" s="239"/>
      <c r="I63" s="239"/>
      <c r="J63" s="239"/>
      <c r="K63" s="239"/>
      <c r="L63" s="239"/>
    </row>
    <row r="64" spans="1:12" ht="25.5" customHeight="1" x14ac:dyDescent="0.2">
      <c r="A64" s="65">
        <f>'OSNOVNA PLAČA'!A64</f>
        <v>55</v>
      </c>
      <c r="B64" s="271" t="str">
        <f>+IF(LEN('OSNOVNA PLAČA'!B64)&gt;0,'OSNOVNA PLAČA'!B64,"")</f>
        <v>A55</v>
      </c>
      <c r="C64" s="271"/>
      <c r="D64" s="271"/>
      <c r="E64" s="66">
        <f>+IF(LEN('OSNOVNA PLAČA'!B64)&gt;0,'OSNOVNA PLAČA'!D64,"")</f>
        <v>0</v>
      </c>
      <c r="F64" s="67">
        <f>+IF(LEN('OSNOVNA PLAČA'!B64)&gt;0,'OSNOVNA PLAČA'!E64,"")</f>
        <v>0</v>
      </c>
      <c r="G64" s="239"/>
      <c r="H64" s="239"/>
      <c r="I64" s="239"/>
      <c r="J64" s="239"/>
      <c r="K64" s="239"/>
      <c r="L64" s="239"/>
    </row>
    <row r="65" spans="1:12" ht="25.5" customHeight="1" x14ac:dyDescent="0.2">
      <c r="A65" s="65">
        <f>'OSNOVNA PLAČA'!A65</f>
        <v>56</v>
      </c>
      <c r="B65" s="271" t="str">
        <f>+IF(LEN('OSNOVNA PLAČA'!B65)&gt;0,'OSNOVNA PLAČA'!B65,"")</f>
        <v>A56</v>
      </c>
      <c r="C65" s="271"/>
      <c r="D65" s="271"/>
      <c r="E65" s="66">
        <f>+IF(LEN('OSNOVNA PLAČA'!B65)&gt;0,'OSNOVNA PLAČA'!D65,"")</f>
        <v>0</v>
      </c>
      <c r="F65" s="67">
        <f>+IF(LEN('OSNOVNA PLAČA'!B65)&gt;0,'OSNOVNA PLAČA'!E65,"")</f>
        <v>0</v>
      </c>
      <c r="G65" s="239"/>
      <c r="H65" s="239"/>
      <c r="I65" s="239"/>
      <c r="J65" s="239"/>
      <c r="K65" s="239"/>
      <c r="L65" s="239"/>
    </row>
    <row r="66" spans="1:12" ht="25.5" customHeight="1" x14ac:dyDescent="0.2">
      <c r="A66" s="65">
        <f>'OSNOVNA PLAČA'!A66</f>
        <v>57</v>
      </c>
      <c r="B66" s="271" t="str">
        <f>+IF(LEN('OSNOVNA PLAČA'!B66)&gt;0,'OSNOVNA PLAČA'!B66,"")</f>
        <v>A57</v>
      </c>
      <c r="C66" s="271"/>
      <c r="D66" s="271"/>
      <c r="E66" s="66">
        <f>+IF(LEN('OSNOVNA PLAČA'!B66)&gt;0,'OSNOVNA PLAČA'!D66,"")</f>
        <v>0</v>
      </c>
      <c r="F66" s="67">
        <f>+IF(LEN('OSNOVNA PLAČA'!B66)&gt;0,'OSNOVNA PLAČA'!E66,"")</f>
        <v>0</v>
      </c>
      <c r="G66" s="239"/>
      <c r="H66" s="239"/>
      <c r="I66" s="239"/>
      <c r="J66" s="239"/>
      <c r="K66" s="239"/>
      <c r="L66" s="239"/>
    </row>
    <row r="67" spans="1:12" ht="25.5" customHeight="1" x14ac:dyDescent="0.2">
      <c r="A67" s="65">
        <f>'OSNOVNA PLAČA'!A67</f>
        <v>58</v>
      </c>
      <c r="B67" s="271" t="str">
        <f>+IF(LEN('OSNOVNA PLAČA'!B67)&gt;0,'OSNOVNA PLAČA'!B67,"")</f>
        <v>A58</v>
      </c>
      <c r="C67" s="271"/>
      <c r="D67" s="271"/>
      <c r="E67" s="66">
        <f>+IF(LEN('OSNOVNA PLAČA'!B67)&gt;0,'OSNOVNA PLAČA'!D67,"")</f>
        <v>0</v>
      </c>
      <c r="F67" s="67">
        <f>+IF(LEN('OSNOVNA PLAČA'!B67)&gt;0,'OSNOVNA PLAČA'!E67,"")</f>
        <v>0</v>
      </c>
      <c r="G67" s="239"/>
      <c r="H67" s="239"/>
      <c r="I67" s="239"/>
      <c r="J67" s="239"/>
      <c r="K67" s="239"/>
      <c r="L67" s="239"/>
    </row>
    <row r="68" spans="1:12" ht="25.5" customHeight="1" x14ac:dyDescent="0.2">
      <c r="A68" s="65">
        <f>'OSNOVNA PLAČA'!A68</f>
        <v>59</v>
      </c>
      <c r="B68" s="271" t="str">
        <f>+IF(LEN('OSNOVNA PLAČA'!B68)&gt;0,'OSNOVNA PLAČA'!B68,"")</f>
        <v>A59</v>
      </c>
      <c r="C68" s="271"/>
      <c r="D68" s="271"/>
      <c r="E68" s="66">
        <f>+IF(LEN('OSNOVNA PLAČA'!B68)&gt;0,'OSNOVNA PLAČA'!D68,"")</f>
        <v>0</v>
      </c>
      <c r="F68" s="67">
        <f>+IF(LEN('OSNOVNA PLAČA'!B68)&gt;0,'OSNOVNA PLAČA'!E68,"")</f>
        <v>0</v>
      </c>
      <c r="G68" s="239"/>
      <c r="H68" s="239"/>
      <c r="I68" s="239"/>
      <c r="J68" s="239"/>
      <c r="K68" s="239"/>
      <c r="L68" s="239"/>
    </row>
    <row r="69" spans="1:12" ht="25.5" customHeight="1" x14ac:dyDescent="0.2">
      <c r="A69" s="65">
        <f>'OSNOVNA PLAČA'!A69</f>
        <v>60</v>
      </c>
      <c r="B69" s="271" t="str">
        <f>+IF(LEN('OSNOVNA PLAČA'!B69)&gt;0,'OSNOVNA PLAČA'!B69,"")</f>
        <v>A60</v>
      </c>
      <c r="C69" s="271"/>
      <c r="D69" s="271"/>
      <c r="E69" s="66">
        <f>+IF(LEN('OSNOVNA PLAČA'!B69)&gt;0,'OSNOVNA PLAČA'!D69,"")</f>
        <v>0</v>
      </c>
      <c r="F69" s="67">
        <f>+IF(LEN('OSNOVNA PLAČA'!B69)&gt;0,'OSNOVNA PLAČA'!E69,"")</f>
        <v>0</v>
      </c>
      <c r="G69" s="239"/>
      <c r="H69" s="239"/>
      <c r="I69" s="239"/>
      <c r="J69" s="239"/>
      <c r="K69" s="239"/>
      <c r="L69" s="239"/>
    </row>
    <row r="70" spans="1:12" ht="25.5" customHeight="1" x14ac:dyDescent="0.2">
      <c r="A70" s="65">
        <f>'OSNOVNA PLAČA'!A70</f>
        <v>61</v>
      </c>
      <c r="B70" s="271" t="str">
        <f>+IF(LEN('OSNOVNA PLAČA'!B70)&gt;0,'OSNOVNA PLAČA'!B70,"")</f>
        <v>A61</v>
      </c>
      <c r="C70" s="271"/>
      <c r="D70" s="271"/>
      <c r="E70" s="66">
        <f>+IF(LEN('OSNOVNA PLAČA'!B70)&gt;0,'OSNOVNA PLAČA'!D70,"")</f>
        <v>0</v>
      </c>
      <c r="F70" s="67">
        <f>+IF(LEN('OSNOVNA PLAČA'!B70)&gt;0,'OSNOVNA PLAČA'!E70,"")</f>
        <v>0</v>
      </c>
      <c r="G70" s="239"/>
      <c r="H70" s="239"/>
      <c r="I70" s="239"/>
      <c r="J70" s="239"/>
      <c r="K70" s="239"/>
      <c r="L70" s="239"/>
    </row>
    <row r="71" spans="1:12" ht="25.5" customHeight="1" x14ac:dyDescent="0.2">
      <c r="A71" s="65">
        <f>'OSNOVNA PLAČA'!A71</f>
        <v>62</v>
      </c>
      <c r="B71" s="271" t="str">
        <f>+IF(LEN('OSNOVNA PLAČA'!B71)&gt;0,'OSNOVNA PLAČA'!B71,"")</f>
        <v>A62</v>
      </c>
      <c r="C71" s="271"/>
      <c r="D71" s="271"/>
      <c r="E71" s="66">
        <f>+IF(LEN('OSNOVNA PLAČA'!B71)&gt;0,'OSNOVNA PLAČA'!D71,"")</f>
        <v>0</v>
      </c>
      <c r="F71" s="67">
        <f>+IF(LEN('OSNOVNA PLAČA'!B71)&gt;0,'OSNOVNA PLAČA'!E71,"")</f>
        <v>0</v>
      </c>
      <c r="G71" s="239"/>
      <c r="H71" s="239"/>
      <c r="I71" s="239"/>
      <c r="J71" s="239"/>
      <c r="K71" s="239"/>
      <c r="L71" s="239"/>
    </row>
    <row r="72" spans="1:12" ht="25.5" customHeight="1" x14ac:dyDescent="0.2">
      <c r="A72" s="65">
        <f>'OSNOVNA PLAČA'!A72</f>
        <v>63</v>
      </c>
      <c r="B72" s="271" t="str">
        <f>+IF(LEN('OSNOVNA PLAČA'!B72)&gt;0,'OSNOVNA PLAČA'!B72,"")</f>
        <v>A63</v>
      </c>
      <c r="C72" s="271"/>
      <c r="D72" s="271"/>
      <c r="E72" s="66">
        <f>+IF(LEN('OSNOVNA PLAČA'!B72)&gt;0,'OSNOVNA PLAČA'!D72,"")</f>
        <v>0</v>
      </c>
      <c r="F72" s="67">
        <f>+IF(LEN('OSNOVNA PLAČA'!B72)&gt;0,'OSNOVNA PLAČA'!E72,"")</f>
        <v>0</v>
      </c>
      <c r="G72" s="239"/>
      <c r="H72" s="239"/>
      <c r="I72" s="239"/>
      <c r="J72" s="239"/>
      <c r="K72" s="239"/>
      <c r="L72" s="239"/>
    </row>
    <row r="73" spans="1:12" ht="25.5" customHeight="1" x14ac:dyDescent="0.2">
      <c r="A73" s="65">
        <f>'OSNOVNA PLAČA'!A73</f>
        <v>64</v>
      </c>
      <c r="B73" s="271" t="str">
        <f>+IF(LEN('OSNOVNA PLAČA'!B73)&gt;0,'OSNOVNA PLAČA'!B73,"")</f>
        <v>A64</v>
      </c>
      <c r="C73" s="271"/>
      <c r="D73" s="271"/>
      <c r="E73" s="66">
        <f>+IF(LEN('OSNOVNA PLAČA'!B73)&gt;0,'OSNOVNA PLAČA'!D73,"")</f>
        <v>0</v>
      </c>
      <c r="F73" s="67">
        <f>+IF(LEN('OSNOVNA PLAČA'!B73)&gt;0,'OSNOVNA PLAČA'!E73,"")</f>
        <v>0</v>
      </c>
      <c r="G73" s="239"/>
      <c r="H73" s="239"/>
      <c r="I73" s="239"/>
      <c r="J73" s="239"/>
      <c r="K73" s="239"/>
      <c r="L73" s="239"/>
    </row>
    <row r="74" spans="1:12" ht="25.5" customHeight="1" x14ac:dyDescent="0.2">
      <c r="A74" s="65">
        <f>'OSNOVNA PLAČA'!A74</f>
        <v>65</v>
      </c>
      <c r="B74" s="271" t="str">
        <f>+IF(LEN('OSNOVNA PLAČA'!B74)&gt;0,'OSNOVNA PLAČA'!B74,"")</f>
        <v>A65</v>
      </c>
      <c r="C74" s="271"/>
      <c r="D74" s="271"/>
      <c r="E74" s="66">
        <f>+IF(LEN('OSNOVNA PLAČA'!B74)&gt;0,'OSNOVNA PLAČA'!D74,"")</f>
        <v>0</v>
      </c>
      <c r="F74" s="67">
        <f>+IF(LEN('OSNOVNA PLAČA'!B74)&gt;0,'OSNOVNA PLAČA'!E74,"")</f>
        <v>0</v>
      </c>
      <c r="G74" s="239"/>
      <c r="H74" s="239"/>
      <c r="I74" s="239"/>
      <c r="J74" s="239"/>
      <c r="K74" s="239"/>
      <c r="L74" s="239"/>
    </row>
    <row r="75" spans="1:12" ht="25.5" customHeight="1" x14ac:dyDescent="0.2">
      <c r="A75" s="65">
        <f>'OSNOVNA PLAČA'!A75</f>
        <v>66</v>
      </c>
      <c r="B75" s="271" t="str">
        <f>+IF(LEN('OSNOVNA PLAČA'!B75)&gt;0,'OSNOVNA PLAČA'!B75,"")</f>
        <v>A66</v>
      </c>
      <c r="C75" s="271"/>
      <c r="D75" s="271"/>
      <c r="E75" s="66">
        <f>+IF(LEN('OSNOVNA PLAČA'!B75)&gt;0,'OSNOVNA PLAČA'!D75,"")</f>
        <v>0</v>
      </c>
      <c r="F75" s="67">
        <f>+IF(LEN('OSNOVNA PLAČA'!B75)&gt;0,'OSNOVNA PLAČA'!E75,"")</f>
        <v>0</v>
      </c>
      <c r="G75" s="239"/>
      <c r="H75" s="239"/>
      <c r="I75" s="239"/>
      <c r="J75" s="239"/>
      <c r="K75" s="239"/>
      <c r="L75" s="239"/>
    </row>
    <row r="76" spans="1:12" ht="25.5" customHeight="1" x14ac:dyDescent="0.2">
      <c r="A76" s="65">
        <f>'OSNOVNA PLAČA'!A76</f>
        <v>67</v>
      </c>
      <c r="B76" s="271" t="str">
        <f>+IF(LEN('OSNOVNA PLAČA'!B76)&gt;0,'OSNOVNA PLAČA'!B76,"")</f>
        <v>A67</v>
      </c>
      <c r="C76" s="271"/>
      <c r="D76" s="271"/>
      <c r="E76" s="66">
        <f>+IF(LEN('OSNOVNA PLAČA'!B76)&gt;0,'OSNOVNA PLAČA'!D76,"")</f>
        <v>0</v>
      </c>
      <c r="F76" s="67">
        <f>+IF(LEN('OSNOVNA PLAČA'!B76)&gt;0,'OSNOVNA PLAČA'!E76,"")</f>
        <v>0</v>
      </c>
      <c r="G76" s="239"/>
      <c r="H76" s="239"/>
      <c r="I76" s="239"/>
      <c r="J76" s="239"/>
      <c r="K76" s="239"/>
      <c r="L76" s="239"/>
    </row>
    <row r="77" spans="1:12" ht="25.5" customHeight="1" x14ac:dyDescent="0.2">
      <c r="A77" s="65">
        <f>'OSNOVNA PLAČA'!A77</f>
        <v>68</v>
      </c>
      <c r="B77" s="271" t="str">
        <f>+IF(LEN('OSNOVNA PLAČA'!B77)&gt;0,'OSNOVNA PLAČA'!B77,"")</f>
        <v>A68</v>
      </c>
      <c r="C77" s="271"/>
      <c r="D77" s="271"/>
      <c r="E77" s="66">
        <f>+IF(LEN('OSNOVNA PLAČA'!B77)&gt;0,'OSNOVNA PLAČA'!D77,"")</f>
        <v>0</v>
      </c>
      <c r="F77" s="67">
        <f>+IF(LEN('OSNOVNA PLAČA'!B77)&gt;0,'OSNOVNA PLAČA'!E77,"")</f>
        <v>0</v>
      </c>
      <c r="G77" s="239"/>
      <c r="H77" s="239"/>
      <c r="I77" s="239"/>
      <c r="J77" s="239"/>
      <c r="K77" s="239"/>
      <c r="L77" s="239"/>
    </row>
    <row r="78" spans="1:12" ht="25.5" customHeight="1" x14ac:dyDescent="0.2">
      <c r="A78" s="65">
        <f>'OSNOVNA PLAČA'!A78</f>
        <v>69</v>
      </c>
      <c r="B78" s="271" t="str">
        <f>+IF(LEN('OSNOVNA PLAČA'!B78)&gt;0,'OSNOVNA PLAČA'!B78,"")</f>
        <v>A69</v>
      </c>
      <c r="C78" s="271"/>
      <c r="D78" s="271"/>
      <c r="E78" s="66">
        <f>+IF(LEN('OSNOVNA PLAČA'!B78)&gt;0,'OSNOVNA PLAČA'!D78,"")</f>
        <v>0</v>
      </c>
      <c r="F78" s="67">
        <f>+IF(LEN('OSNOVNA PLAČA'!B78)&gt;0,'OSNOVNA PLAČA'!E78,"")</f>
        <v>0</v>
      </c>
      <c r="G78" s="239"/>
      <c r="H78" s="239"/>
      <c r="I78" s="239"/>
      <c r="J78" s="239"/>
      <c r="K78" s="239"/>
      <c r="L78" s="239"/>
    </row>
    <row r="79" spans="1:12" ht="25.5" customHeight="1" x14ac:dyDescent="0.2">
      <c r="A79" s="65">
        <f>'OSNOVNA PLAČA'!A79</f>
        <v>70</v>
      </c>
      <c r="B79" s="271" t="str">
        <f>+IF(LEN('OSNOVNA PLAČA'!B79)&gt;0,'OSNOVNA PLAČA'!B79,"")</f>
        <v>A70</v>
      </c>
      <c r="C79" s="271"/>
      <c r="D79" s="271"/>
      <c r="E79" s="66">
        <f>+IF(LEN('OSNOVNA PLAČA'!B79)&gt;0,'OSNOVNA PLAČA'!D79,"")</f>
        <v>0</v>
      </c>
      <c r="F79" s="67">
        <f>+IF(LEN('OSNOVNA PLAČA'!B79)&gt;0,'OSNOVNA PLAČA'!E79,"")</f>
        <v>0</v>
      </c>
      <c r="G79" s="239"/>
      <c r="H79" s="239"/>
      <c r="I79" s="239"/>
      <c r="J79" s="239"/>
      <c r="K79" s="239"/>
      <c r="L79" s="239"/>
    </row>
    <row r="80" spans="1:12" ht="25.5" customHeight="1" x14ac:dyDescent="0.2">
      <c r="A80" s="65">
        <f>'OSNOVNA PLAČA'!A80</f>
        <v>71</v>
      </c>
      <c r="B80" s="271" t="str">
        <f>+IF(LEN('OSNOVNA PLAČA'!B80)&gt;0,'OSNOVNA PLAČA'!B80,"")</f>
        <v>A71</v>
      </c>
      <c r="C80" s="271"/>
      <c r="D80" s="271"/>
      <c r="E80" s="66">
        <f>+IF(LEN('OSNOVNA PLAČA'!B80)&gt;0,'OSNOVNA PLAČA'!D80,"")</f>
        <v>0</v>
      </c>
      <c r="F80" s="67">
        <f>+IF(LEN('OSNOVNA PLAČA'!B80)&gt;0,'OSNOVNA PLAČA'!E80,"")</f>
        <v>0</v>
      </c>
      <c r="G80" s="239"/>
      <c r="H80" s="239"/>
      <c r="I80" s="239"/>
      <c r="J80" s="239"/>
      <c r="K80" s="239"/>
      <c r="L80" s="239"/>
    </row>
    <row r="81" spans="1:12" ht="25.5" customHeight="1" x14ac:dyDescent="0.2">
      <c r="A81" s="65">
        <f>'OSNOVNA PLAČA'!A81</f>
        <v>72</v>
      </c>
      <c r="B81" s="271" t="str">
        <f>+IF(LEN('OSNOVNA PLAČA'!B81)&gt;0,'OSNOVNA PLAČA'!B81,"")</f>
        <v>A72</v>
      </c>
      <c r="C81" s="271"/>
      <c r="D81" s="271"/>
      <c r="E81" s="66">
        <f>+IF(LEN('OSNOVNA PLAČA'!B81)&gt;0,'OSNOVNA PLAČA'!D81,"")</f>
        <v>0</v>
      </c>
      <c r="F81" s="67">
        <f>+IF(LEN('OSNOVNA PLAČA'!B81)&gt;0,'OSNOVNA PLAČA'!E81,"")</f>
        <v>0</v>
      </c>
      <c r="G81" s="239"/>
      <c r="H81" s="239"/>
      <c r="I81" s="239"/>
      <c r="J81" s="239"/>
      <c r="K81" s="239"/>
      <c r="L81" s="239"/>
    </row>
    <row r="82" spans="1:12" ht="25.5" customHeight="1" x14ac:dyDescent="0.2">
      <c r="A82" s="65">
        <f>'OSNOVNA PLAČA'!A82</f>
        <v>73</v>
      </c>
      <c r="B82" s="271" t="str">
        <f>+IF(LEN('OSNOVNA PLAČA'!B82)&gt;0,'OSNOVNA PLAČA'!B82,"")</f>
        <v>A73</v>
      </c>
      <c r="C82" s="271"/>
      <c r="D82" s="271"/>
      <c r="E82" s="66">
        <f>+IF(LEN('OSNOVNA PLAČA'!B82)&gt;0,'OSNOVNA PLAČA'!D82,"")</f>
        <v>0</v>
      </c>
      <c r="F82" s="67">
        <f>+IF(LEN('OSNOVNA PLAČA'!B82)&gt;0,'OSNOVNA PLAČA'!E82,"")</f>
        <v>0</v>
      </c>
      <c r="G82" s="239"/>
      <c r="H82" s="239"/>
      <c r="I82" s="239"/>
      <c r="J82" s="239"/>
      <c r="K82" s="239"/>
      <c r="L82" s="239"/>
    </row>
    <row r="83" spans="1:12" ht="25.5" customHeight="1" x14ac:dyDescent="0.2">
      <c r="A83" s="65">
        <f>'OSNOVNA PLAČA'!A83</f>
        <v>74</v>
      </c>
      <c r="B83" s="271" t="str">
        <f>+IF(LEN('OSNOVNA PLAČA'!B83)&gt;0,'OSNOVNA PLAČA'!B83,"")</f>
        <v>A74</v>
      </c>
      <c r="C83" s="271"/>
      <c r="D83" s="271"/>
      <c r="E83" s="66">
        <f>+IF(LEN('OSNOVNA PLAČA'!B83)&gt;0,'OSNOVNA PLAČA'!D83,"")</f>
        <v>0</v>
      </c>
      <c r="F83" s="67">
        <f>+IF(LEN('OSNOVNA PLAČA'!B83)&gt;0,'OSNOVNA PLAČA'!E83,"")</f>
        <v>0</v>
      </c>
      <c r="G83" s="239"/>
      <c r="H83" s="239"/>
      <c r="I83" s="239"/>
      <c r="J83" s="239"/>
      <c r="K83" s="239"/>
      <c r="L83" s="239"/>
    </row>
    <row r="84" spans="1:12" ht="25.5" customHeight="1" x14ac:dyDescent="0.2">
      <c r="A84" s="65">
        <f>'OSNOVNA PLAČA'!A84</f>
        <v>75</v>
      </c>
      <c r="B84" s="271" t="str">
        <f>+IF(LEN('OSNOVNA PLAČA'!B84)&gt;0,'OSNOVNA PLAČA'!B84,"")</f>
        <v>A75</v>
      </c>
      <c r="C84" s="271"/>
      <c r="D84" s="271"/>
      <c r="E84" s="66">
        <f>+IF(LEN('OSNOVNA PLAČA'!B84)&gt;0,'OSNOVNA PLAČA'!D84,"")</f>
        <v>0</v>
      </c>
      <c r="F84" s="67">
        <f>+IF(LEN('OSNOVNA PLAČA'!B84)&gt;0,'OSNOVNA PLAČA'!E84,"")</f>
        <v>0</v>
      </c>
      <c r="G84" s="239"/>
      <c r="H84" s="239"/>
      <c r="I84" s="239"/>
      <c r="J84" s="239"/>
      <c r="K84" s="239"/>
      <c r="L84" s="239"/>
    </row>
    <row r="85" spans="1:12" ht="25.5" customHeight="1" x14ac:dyDescent="0.2">
      <c r="A85" s="65">
        <f>'OSNOVNA PLAČA'!A85</f>
        <v>76</v>
      </c>
      <c r="B85" s="271" t="str">
        <f>+IF(LEN('OSNOVNA PLAČA'!B85)&gt;0,'OSNOVNA PLAČA'!B85,"")</f>
        <v>A76</v>
      </c>
      <c r="C85" s="271"/>
      <c r="D85" s="271"/>
      <c r="E85" s="66">
        <f>+IF(LEN('OSNOVNA PLAČA'!B85)&gt;0,'OSNOVNA PLAČA'!D85,"")</f>
        <v>0</v>
      </c>
      <c r="F85" s="67">
        <f>+IF(LEN('OSNOVNA PLAČA'!B85)&gt;0,'OSNOVNA PLAČA'!E85,"")</f>
        <v>0</v>
      </c>
      <c r="G85" s="239"/>
      <c r="H85" s="239"/>
      <c r="I85" s="239"/>
      <c r="J85" s="239"/>
      <c r="K85" s="239"/>
      <c r="L85" s="239"/>
    </row>
    <row r="86" spans="1:12" ht="25.5" customHeight="1" x14ac:dyDescent="0.2">
      <c r="A86" s="65">
        <f>'OSNOVNA PLAČA'!A86</f>
        <v>77</v>
      </c>
      <c r="B86" s="271" t="str">
        <f>+IF(LEN('OSNOVNA PLAČA'!B86)&gt;0,'OSNOVNA PLAČA'!B86,"")</f>
        <v>A77</v>
      </c>
      <c r="C86" s="271"/>
      <c r="D86" s="271"/>
      <c r="E86" s="66">
        <f>+IF(LEN('OSNOVNA PLAČA'!B86)&gt;0,'OSNOVNA PLAČA'!D86,"")</f>
        <v>0</v>
      </c>
      <c r="F86" s="67">
        <f>+IF(LEN('OSNOVNA PLAČA'!B86)&gt;0,'OSNOVNA PLAČA'!E86,"")</f>
        <v>0</v>
      </c>
      <c r="G86" s="239"/>
      <c r="H86" s="239"/>
      <c r="I86" s="239"/>
      <c r="J86" s="239"/>
      <c r="K86" s="239"/>
      <c r="L86" s="239"/>
    </row>
    <row r="87" spans="1:12" ht="25.5" customHeight="1" x14ac:dyDescent="0.2">
      <c r="A87" s="65">
        <f>'OSNOVNA PLAČA'!A87</f>
        <v>78</v>
      </c>
      <c r="B87" s="271" t="str">
        <f>+IF(LEN('OSNOVNA PLAČA'!B87)&gt;0,'OSNOVNA PLAČA'!B87,"")</f>
        <v>A78</v>
      </c>
      <c r="C87" s="271"/>
      <c r="D87" s="271"/>
      <c r="E87" s="66">
        <f>+IF(LEN('OSNOVNA PLAČA'!B87)&gt;0,'OSNOVNA PLAČA'!D87,"")</f>
        <v>0</v>
      </c>
      <c r="F87" s="67">
        <f>+IF(LEN('OSNOVNA PLAČA'!B87)&gt;0,'OSNOVNA PLAČA'!E87,"")</f>
        <v>0</v>
      </c>
      <c r="G87" s="239"/>
      <c r="H87" s="239"/>
      <c r="I87" s="239"/>
      <c r="J87" s="239"/>
      <c r="K87" s="239"/>
      <c r="L87" s="239"/>
    </row>
    <row r="88" spans="1:12" ht="25.5" customHeight="1" x14ac:dyDescent="0.2">
      <c r="A88" s="65">
        <f>'OSNOVNA PLAČA'!A88</f>
        <v>79</v>
      </c>
      <c r="B88" s="271" t="str">
        <f>+IF(LEN('OSNOVNA PLAČA'!B88)&gt;0,'OSNOVNA PLAČA'!B88,"")</f>
        <v>A79</v>
      </c>
      <c r="C88" s="271"/>
      <c r="D88" s="271"/>
      <c r="E88" s="66">
        <f>+IF(LEN('OSNOVNA PLAČA'!B88)&gt;0,'OSNOVNA PLAČA'!D88,"")</f>
        <v>0</v>
      </c>
      <c r="F88" s="67">
        <f>+IF(LEN('OSNOVNA PLAČA'!B88)&gt;0,'OSNOVNA PLAČA'!E88,"")</f>
        <v>0</v>
      </c>
      <c r="G88" s="239"/>
      <c r="H88" s="239"/>
      <c r="I88" s="239"/>
      <c r="J88" s="239"/>
      <c r="K88" s="239"/>
      <c r="L88" s="239"/>
    </row>
    <row r="89" spans="1:12" ht="25.5" customHeight="1" x14ac:dyDescent="0.2">
      <c r="A89" s="65">
        <f>'OSNOVNA PLAČA'!A89</f>
        <v>80</v>
      </c>
      <c r="B89" s="271" t="str">
        <f>+IF(LEN('OSNOVNA PLAČA'!B89)&gt;0,'OSNOVNA PLAČA'!B89,"")</f>
        <v>A80</v>
      </c>
      <c r="C89" s="271"/>
      <c r="D89" s="271"/>
      <c r="E89" s="66">
        <f>+IF(LEN('OSNOVNA PLAČA'!B89)&gt;0,'OSNOVNA PLAČA'!D89,"")</f>
        <v>0</v>
      </c>
      <c r="F89" s="67">
        <f>+IF(LEN('OSNOVNA PLAČA'!B89)&gt;0,'OSNOVNA PLAČA'!E89,"")</f>
        <v>0</v>
      </c>
      <c r="G89" s="239"/>
      <c r="H89" s="239"/>
      <c r="I89" s="239"/>
      <c r="J89" s="239"/>
      <c r="K89" s="239"/>
      <c r="L89" s="239"/>
    </row>
    <row r="90" spans="1:12" ht="25.5" customHeight="1" x14ac:dyDescent="0.2">
      <c r="A90" s="65">
        <f>'OSNOVNA PLAČA'!A90</f>
        <v>81</v>
      </c>
      <c r="B90" s="271" t="str">
        <f>+IF(LEN('OSNOVNA PLAČA'!B90)&gt;0,'OSNOVNA PLAČA'!B90,"")</f>
        <v>A81</v>
      </c>
      <c r="C90" s="271"/>
      <c r="D90" s="271"/>
      <c r="E90" s="66">
        <f>+IF(LEN('OSNOVNA PLAČA'!B90)&gt;0,'OSNOVNA PLAČA'!D90,"")</f>
        <v>0</v>
      </c>
      <c r="F90" s="67">
        <f>+IF(LEN('OSNOVNA PLAČA'!B90)&gt;0,'OSNOVNA PLAČA'!E90,"")</f>
        <v>0</v>
      </c>
      <c r="G90" s="239"/>
      <c r="H90" s="239"/>
      <c r="I90" s="239"/>
      <c r="J90" s="239"/>
      <c r="K90" s="239"/>
      <c r="L90" s="239"/>
    </row>
    <row r="91" spans="1:12" ht="25.5" customHeight="1" x14ac:dyDescent="0.2">
      <c r="A91" s="65">
        <f>'OSNOVNA PLAČA'!A91</f>
        <v>82</v>
      </c>
      <c r="B91" s="271" t="str">
        <f>+IF(LEN('OSNOVNA PLAČA'!B91)&gt;0,'OSNOVNA PLAČA'!B91,"")</f>
        <v>A82</v>
      </c>
      <c r="C91" s="271"/>
      <c r="D91" s="271"/>
      <c r="E91" s="66">
        <f>+IF(LEN('OSNOVNA PLAČA'!B91)&gt;0,'OSNOVNA PLAČA'!D91,"")</f>
        <v>0</v>
      </c>
      <c r="F91" s="67">
        <f>+IF(LEN('OSNOVNA PLAČA'!B91)&gt;0,'OSNOVNA PLAČA'!E91,"")</f>
        <v>0</v>
      </c>
      <c r="G91" s="239"/>
      <c r="H91" s="239"/>
      <c r="I91" s="239"/>
      <c r="J91" s="239"/>
      <c r="K91" s="239"/>
      <c r="L91" s="239"/>
    </row>
    <row r="92" spans="1:12" ht="25.5" customHeight="1" x14ac:dyDescent="0.2">
      <c r="A92" s="65">
        <f>'OSNOVNA PLAČA'!A92</f>
        <v>83</v>
      </c>
      <c r="B92" s="271" t="str">
        <f>+IF(LEN('OSNOVNA PLAČA'!B92)&gt;0,'OSNOVNA PLAČA'!B92,"")</f>
        <v>A83</v>
      </c>
      <c r="C92" s="271"/>
      <c r="D92" s="271"/>
      <c r="E92" s="66">
        <f>+IF(LEN('OSNOVNA PLAČA'!B92)&gt;0,'OSNOVNA PLAČA'!D92,"")</f>
        <v>0</v>
      </c>
      <c r="F92" s="67">
        <f>+IF(LEN('OSNOVNA PLAČA'!B92)&gt;0,'OSNOVNA PLAČA'!E92,"")</f>
        <v>0</v>
      </c>
      <c r="G92" s="239"/>
      <c r="H92" s="239"/>
      <c r="I92" s="239"/>
      <c r="J92" s="239"/>
      <c r="K92" s="239"/>
      <c r="L92" s="239"/>
    </row>
    <row r="93" spans="1:12" ht="25.5" customHeight="1" x14ac:dyDescent="0.2">
      <c r="A93" s="65">
        <f>'OSNOVNA PLAČA'!A93</f>
        <v>84</v>
      </c>
      <c r="B93" s="271" t="str">
        <f>+IF(LEN('OSNOVNA PLAČA'!B93)&gt;0,'OSNOVNA PLAČA'!B93,"")</f>
        <v>A84</v>
      </c>
      <c r="C93" s="271"/>
      <c r="D93" s="271"/>
      <c r="E93" s="66">
        <f>+IF(LEN('OSNOVNA PLAČA'!B93)&gt;0,'OSNOVNA PLAČA'!D93,"")</f>
        <v>0</v>
      </c>
      <c r="F93" s="67">
        <f>+IF(LEN('OSNOVNA PLAČA'!B93)&gt;0,'OSNOVNA PLAČA'!E93,"")</f>
        <v>0</v>
      </c>
      <c r="G93" s="239"/>
      <c r="H93" s="239"/>
      <c r="I93" s="239"/>
      <c r="J93" s="239"/>
      <c r="K93" s="239"/>
      <c r="L93" s="239"/>
    </row>
    <row r="94" spans="1:12" ht="25.5" customHeight="1" x14ac:dyDescent="0.2">
      <c r="A94" s="65">
        <f>'OSNOVNA PLAČA'!A94</f>
        <v>85</v>
      </c>
      <c r="B94" s="271" t="str">
        <f>+IF(LEN('OSNOVNA PLAČA'!B94)&gt;0,'OSNOVNA PLAČA'!B94,"")</f>
        <v>A85</v>
      </c>
      <c r="C94" s="271"/>
      <c r="D94" s="271"/>
      <c r="E94" s="66">
        <f>+IF(LEN('OSNOVNA PLAČA'!B94)&gt;0,'OSNOVNA PLAČA'!D94,"")</f>
        <v>0</v>
      </c>
      <c r="F94" s="67">
        <f>+IF(LEN('OSNOVNA PLAČA'!B94)&gt;0,'OSNOVNA PLAČA'!E94,"")</f>
        <v>0</v>
      </c>
      <c r="G94" s="239"/>
      <c r="H94" s="239"/>
      <c r="I94" s="239"/>
      <c r="J94" s="239"/>
      <c r="K94" s="239"/>
      <c r="L94" s="239"/>
    </row>
    <row r="95" spans="1:12" ht="25.5" customHeight="1" x14ac:dyDescent="0.2">
      <c r="A95" s="65">
        <f>'OSNOVNA PLAČA'!A95</f>
        <v>86</v>
      </c>
      <c r="B95" s="271" t="str">
        <f>+IF(LEN('OSNOVNA PLAČA'!B95)&gt;0,'OSNOVNA PLAČA'!B95,"")</f>
        <v>A86</v>
      </c>
      <c r="C95" s="271"/>
      <c r="D95" s="271"/>
      <c r="E95" s="66">
        <f>+IF(LEN('OSNOVNA PLAČA'!B95)&gt;0,'OSNOVNA PLAČA'!D95,"")</f>
        <v>0</v>
      </c>
      <c r="F95" s="67">
        <f>+IF(LEN('OSNOVNA PLAČA'!B95)&gt;0,'OSNOVNA PLAČA'!E95,"")</f>
        <v>0</v>
      </c>
      <c r="G95" s="239"/>
      <c r="H95" s="239"/>
      <c r="I95" s="239"/>
      <c r="J95" s="239"/>
      <c r="K95" s="239"/>
      <c r="L95" s="239"/>
    </row>
    <row r="96" spans="1:12" ht="25.5" customHeight="1" x14ac:dyDescent="0.2">
      <c r="A96" s="65">
        <f>'OSNOVNA PLAČA'!A96</f>
        <v>87</v>
      </c>
      <c r="B96" s="271" t="str">
        <f>+IF(LEN('OSNOVNA PLAČA'!B96)&gt;0,'OSNOVNA PLAČA'!B96,"")</f>
        <v>A87</v>
      </c>
      <c r="C96" s="271"/>
      <c r="D96" s="271"/>
      <c r="E96" s="66">
        <f>+IF(LEN('OSNOVNA PLAČA'!B96)&gt;0,'OSNOVNA PLAČA'!D96,"")</f>
        <v>0</v>
      </c>
      <c r="F96" s="67">
        <f>+IF(LEN('OSNOVNA PLAČA'!B96)&gt;0,'OSNOVNA PLAČA'!E96,"")</f>
        <v>0</v>
      </c>
      <c r="G96" s="239"/>
      <c r="H96" s="239"/>
      <c r="I96" s="239"/>
      <c r="J96" s="239"/>
      <c r="K96" s="239"/>
      <c r="L96" s="239"/>
    </row>
    <row r="97" spans="1:12" ht="25.5" customHeight="1" x14ac:dyDescent="0.2">
      <c r="A97" s="65">
        <f>'OSNOVNA PLAČA'!A97</f>
        <v>88</v>
      </c>
      <c r="B97" s="271" t="str">
        <f>+IF(LEN('OSNOVNA PLAČA'!B97)&gt;0,'OSNOVNA PLAČA'!B97,"")</f>
        <v>A88</v>
      </c>
      <c r="C97" s="271"/>
      <c r="D97" s="271"/>
      <c r="E97" s="66">
        <f>+IF(LEN('OSNOVNA PLAČA'!B97)&gt;0,'OSNOVNA PLAČA'!D97,"")</f>
        <v>0</v>
      </c>
      <c r="F97" s="67">
        <f>+IF(LEN('OSNOVNA PLAČA'!B97)&gt;0,'OSNOVNA PLAČA'!E97,"")</f>
        <v>0</v>
      </c>
      <c r="G97" s="239"/>
      <c r="H97" s="239"/>
      <c r="I97" s="239"/>
      <c r="J97" s="239"/>
      <c r="K97" s="239"/>
      <c r="L97" s="239"/>
    </row>
    <row r="98" spans="1:12" ht="25.5" customHeight="1" x14ac:dyDescent="0.2">
      <c r="A98" s="65">
        <f>'OSNOVNA PLAČA'!A98</f>
        <v>89</v>
      </c>
      <c r="B98" s="271" t="str">
        <f>+IF(LEN('OSNOVNA PLAČA'!B98)&gt;0,'OSNOVNA PLAČA'!B98,"")</f>
        <v>A89</v>
      </c>
      <c r="C98" s="271"/>
      <c r="D98" s="271"/>
      <c r="E98" s="66">
        <f>+IF(LEN('OSNOVNA PLAČA'!B98)&gt;0,'OSNOVNA PLAČA'!D98,"")</f>
        <v>0</v>
      </c>
      <c r="F98" s="67">
        <f>+IF(LEN('OSNOVNA PLAČA'!B98)&gt;0,'OSNOVNA PLAČA'!E98,"")</f>
        <v>0</v>
      </c>
      <c r="G98" s="239"/>
      <c r="H98" s="239"/>
      <c r="I98" s="239"/>
      <c r="J98" s="239"/>
      <c r="K98" s="239"/>
      <c r="L98" s="239"/>
    </row>
    <row r="99" spans="1:12" ht="25.5" customHeight="1" x14ac:dyDescent="0.2">
      <c r="A99" s="65">
        <f>'OSNOVNA PLAČA'!A99</f>
        <v>90</v>
      </c>
      <c r="B99" s="271" t="str">
        <f>+IF(LEN('OSNOVNA PLAČA'!B99)&gt;0,'OSNOVNA PLAČA'!B99,"")</f>
        <v>A90</v>
      </c>
      <c r="C99" s="271"/>
      <c r="D99" s="271"/>
      <c r="E99" s="66">
        <f>+IF(LEN('OSNOVNA PLAČA'!B99)&gt;0,'OSNOVNA PLAČA'!D99,"")</f>
        <v>0</v>
      </c>
      <c r="F99" s="67">
        <f>+IF(LEN('OSNOVNA PLAČA'!B99)&gt;0,'OSNOVNA PLAČA'!E99,"")</f>
        <v>0</v>
      </c>
      <c r="G99" s="239"/>
      <c r="H99" s="239"/>
      <c r="I99" s="239"/>
      <c r="J99" s="239"/>
      <c r="K99" s="239"/>
      <c r="L99" s="239"/>
    </row>
    <row r="100" spans="1:12" ht="25.5" customHeight="1" x14ac:dyDescent="0.2">
      <c r="A100" s="65">
        <f>'OSNOVNA PLAČA'!A100</f>
        <v>91</v>
      </c>
      <c r="B100" s="271" t="str">
        <f>+IF(LEN('OSNOVNA PLAČA'!B100)&gt;0,'OSNOVNA PLAČA'!B100,"")</f>
        <v>A91</v>
      </c>
      <c r="C100" s="271"/>
      <c r="D100" s="271"/>
      <c r="E100" s="66">
        <f>+IF(LEN('OSNOVNA PLAČA'!B100)&gt;0,'OSNOVNA PLAČA'!D100,"")</f>
        <v>0</v>
      </c>
      <c r="F100" s="67">
        <f>+IF(LEN('OSNOVNA PLAČA'!B100)&gt;0,'OSNOVNA PLAČA'!E100,"")</f>
        <v>0</v>
      </c>
      <c r="G100" s="239"/>
      <c r="H100" s="239"/>
      <c r="I100" s="239"/>
      <c r="J100" s="239"/>
      <c r="K100" s="239"/>
      <c r="L100" s="239"/>
    </row>
    <row r="101" spans="1:12" ht="25.5" customHeight="1" x14ac:dyDescent="0.2">
      <c r="A101" s="65">
        <f>'OSNOVNA PLAČA'!A101</f>
        <v>92</v>
      </c>
      <c r="B101" s="271" t="str">
        <f>+IF(LEN('OSNOVNA PLAČA'!B101)&gt;0,'OSNOVNA PLAČA'!B101,"")</f>
        <v>A92</v>
      </c>
      <c r="C101" s="271"/>
      <c r="D101" s="271"/>
      <c r="E101" s="66">
        <f>+IF(LEN('OSNOVNA PLAČA'!B101)&gt;0,'OSNOVNA PLAČA'!D101,"")</f>
        <v>0</v>
      </c>
      <c r="F101" s="67">
        <f>+IF(LEN('OSNOVNA PLAČA'!B101)&gt;0,'OSNOVNA PLAČA'!E101,"")</f>
        <v>0</v>
      </c>
      <c r="G101" s="239"/>
      <c r="H101" s="239"/>
      <c r="I101" s="239"/>
      <c r="J101" s="239"/>
      <c r="K101" s="239"/>
      <c r="L101" s="239"/>
    </row>
    <row r="102" spans="1:12" ht="25.5" customHeight="1" x14ac:dyDescent="0.2">
      <c r="A102" s="65">
        <f>'OSNOVNA PLAČA'!A102</f>
        <v>93</v>
      </c>
      <c r="B102" s="271" t="str">
        <f>+IF(LEN('OSNOVNA PLAČA'!B102)&gt;0,'OSNOVNA PLAČA'!B102,"")</f>
        <v>A93</v>
      </c>
      <c r="C102" s="271"/>
      <c r="D102" s="271"/>
      <c r="E102" s="66">
        <f>+IF(LEN('OSNOVNA PLAČA'!B102)&gt;0,'OSNOVNA PLAČA'!D102,"")</f>
        <v>0</v>
      </c>
      <c r="F102" s="67">
        <f>+IF(LEN('OSNOVNA PLAČA'!B102)&gt;0,'OSNOVNA PLAČA'!E102,"")</f>
        <v>0</v>
      </c>
      <c r="G102" s="239"/>
      <c r="H102" s="239"/>
      <c r="I102" s="239"/>
      <c r="J102" s="239"/>
      <c r="K102" s="239"/>
      <c r="L102" s="239"/>
    </row>
    <row r="103" spans="1:12" ht="25.5" customHeight="1" x14ac:dyDescent="0.2">
      <c r="A103" s="65">
        <f>'OSNOVNA PLAČA'!A103</f>
        <v>94</v>
      </c>
      <c r="B103" s="271" t="str">
        <f>+IF(LEN('OSNOVNA PLAČA'!B103)&gt;0,'OSNOVNA PLAČA'!B103,"")</f>
        <v>A94</v>
      </c>
      <c r="C103" s="271"/>
      <c r="D103" s="271"/>
      <c r="E103" s="66">
        <f>+IF(LEN('OSNOVNA PLAČA'!B103)&gt;0,'OSNOVNA PLAČA'!D103,"")</f>
        <v>0</v>
      </c>
      <c r="F103" s="67">
        <f>+IF(LEN('OSNOVNA PLAČA'!B103)&gt;0,'OSNOVNA PLAČA'!E103,"")</f>
        <v>0</v>
      </c>
      <c r="G103" s="239"/>
      <c r="H103" s="239"/>
      <c r="I103" s="239"/>
      <c r="J103" s="239"/>
      <c r="K103" s="239"/>
      <c r="L103" s="239"/>
    </row>
    <row r="104" spans="1:12" ht="25.5" customHeight="1" x14ac:dyDescent="0.2">
      <c r="A104" s="65">
        <f>'OSNOVNA PLAČA'!A104</f>
        <v>95</v>
      </c>
      <c r="B104" s="271" t="str">
        <f>+IF(LEN('OSNOVNA PLAČA'!B104)&gt;0,'OSNOVNA PLAČA'!B104,"")</f>
        <v>A95</v>
      </c>
      <c r="C104" s="271"/>
      <c r="D104" s="271"/>
      <c r="E104" s="66">
        <f>+IF(LEN('OSNOVNA PLAČA'!B104)&gt;0,'OSNOVNA PLAČA'!D104,"")</f>
        <v>0</v>
      </c>
      <c r="F104" s="67">
        <f>+IF(LEN('OSNOVNA PLAČA'!B104)&gt;0,'OSNOVNA PLAČA'!E104,"")</f>
        <v>0</v>
      </c>
      <c r="G104" s="239"/>
      <c r="H104" s="239"/>
      <c r="I104" s="239"/>
      <c r="J104" s="239"/>
      <c r="K104" s="239"/>
      <c r="L104" s="239"/>
    </row>
    <row r="105" spans="1:12" ht="25.5" customHeight="1" x14ac:dyDescent="0.2">
      <c r="A105" s="65">
        <f>'OSNOVNA PLAČA'!A105</f>
        <v>96</v>
      </c>
      <c r="B105" s="271" t="str">
        <f>+IF(LEN('OSNOVNA PLAČA'!B105)&gt;0,'OSNOVNA PLAČA'!B105,"")</f>
        <v>A96</v>
      </c>
      <c r="C105" s="271"/>
      <c r="D105" s="271"/>
      <c r="E105" s="66">
        <f>+IF(LEN('OSNOVNA PLAČA'!B105)&gt;0,'OSNOVNA PLAČA'!D105,"")</f>
        <v>0</v>
      </c>
      <c r="F105" s="67">
        <f>+IF(LEN('OSNOVNA PLAČA'!B105)&gt;0,'OSNOVNA PLAČA'!E105,"")</f>
        <v>0</v>
      </c>
      <c r="G105" s="239"/>
      <c r="H105" s="239"/>
      <c r="I105" s="239"/>
      <c r="J105" s="239"/>
      <c r="K105" s="239"/>
      <c r="L105" s="239"/>
    </row>
    <row r="106" spans="1:12" ht="25.5" customHeight="1" x14ac:dyDescent="0.2">
      <c r="A106" s="65">
        <f>'OSNOVNA PLAČA'!A106</f>
        <v>97</v>
      </c>
      <c r="B106" s="271" t="str">
        <f>+IF(LEN('OSNOVNA PLAČA'!B106)&gt;0,'OSNOVNA PLAČA'!B106,"")</f>
        <v>A97</v>
      </c>
      <c r="C106" s="271"/>
      <c r="D106" s="271"/>
      <c r="E106" s="66">
        <f>+IF(LEN('OSNOVNA PLAČA'!B106)&gt;0,'OSNOVNA PLAČA'!D106,"")</f>
        <v>0</v>
      </c>
      <c r="F106" s="67">
        <f>+IF(LEN('OSNOVNA PLAČA'!B106)&gt;0,'OSNOVNA PLAČA'!E106,"")</f>
        <v>0</v>
      </c>
      <c r="G106" s="239"/>
      <c r="H106" s="239"/>
      <c r="I106" s="239"/>
      <c r="J106" s="239"/>
      <c r="K106" s="239"/>
      <c r="L106" s="239"/>
    </row>
    <row r="107" spans="1:12" ht="25.5" customHeight="1" x14ac:dyDescent="0.2">
      <c r="A107" s="65">
        <f>'OSNOVNA PLAČA'!A107</f>
        <v>98</v>
      </c>
      <c r="B107" s="271" t="str">
        <f>+IF(LEN('OSNOVNA PLAČA'!B107)&gt;0,'OSNOVNA PLAČA'!B107,"")</f>
        <v>A98</v>
      </c>
      <c r="C107" s="271"/>
      <c r="D107" s="271"/>
      <c r="E107" s="66">
        <f>+IF(LEN('OSNOVNA PLAČA'!B107)&gt;0,'OSNOVNA PLAČA'!D107,"")</f>
        <v>0</v>
      </c>
      <c r="F107" s="67">
        <f>+IF(LEN('OSNOVNA PLAČA'!B107)&gt;0,'OSNOVNA PLAČA'!E107,"")</f>
        <v>0</v>
      </c>
      <c r="G107" s="239"/>
      <c r="H107" s="239"/>
      <c r="I107" s="239"/>
      <c r="J107" s="239"/>
      <c r="K107" s="239"/>
      <c r="L107" s="239"/>
    </row>
    <row r="108" spans="1:12" ht="25.5" customHeight="1" x14ac:dyDescent="0.2">
      <c r="A108" s="65">
        <f>'OSNOVNA PLAČA'!A108</f>
        <v>99</v>
      </c>
      <c r="B108" s="271" t="str">
        <f>+IF(LEN('OSNOVNA PLAČA'!B108)&gt;0,'OSNOVNA PLAČA'!B108,"")</f>
        <v>A99</v>
      </c>
      <c r="C108" s="271"/>
      <c r="D108" s="271"/>
      <c r="E108" s="66">
        <f>+IF(LEN('OSNOVNA PLAČA'!B108)&gt;0,'OSNOVNA PLAČA'!D108,"")</f>
        <v>0</v>
      </c>
      <c r="F108" s="67">
        <f>+IF(LEN('OSNOVNA PLAČA'!B108)&gt;0,'OSNOVNA PLAČA'!E108,"")</f>
        <v>0</v>
      </c>
      <c r="G108" s="239"/>
      <c r="H108" s="239"/>
      <c r="I108" s="239"/>
      <c r="J108" s="239"/>
      <c r="K108" s="239"/>
      <c r="L108" s="239"/>
    </row>
    <row r="109" spans="1:12" ht="25.5" customHeight="1" x14ac:dyDescent="0.2">
      <c r="A109" s="65">
        <f>'OSNOVNA PLAČA'!A109</f>
        <v>100</v>
      </c>
      <c r="B109" s="271" t="str">
        <f>+IF(LEN('OSNOVNA PLAČA'!B109)&gt;0,'OSNOVNA PLAČA'!B109,"")</f>
        <v>A100</v>
      </c>
      <c r="C109" s="271"/>
      <c r="D109" s="271"/>
      <c r="E109" s="66">
        <f>+IF(LEN('OSNOVNA PLAČA'!B109)&gt;0,'OSNOVNA PLAČA'!D109,"")</f>
        <v>0</v>
      </c>
      <c r="F109" s="67">
        <f>+IF(LEN('OSNOVNA PLAČA'!B109)&gt;0,'OSNOVNA PLAČA'!E109,"")</f>
        <v>0</v>
      </c>
      <c r="G109" s="239"/>
      <c r="H109" s="239"/>
      <c r="I109" s="239"/>
      <c r="J109" s="239"/>
      <c r="K109" s="239"/>
      <c r="L109" s="239"/>
    </row>
    <row r="110" spans="1:12" x14ac:dyDescent="0.2">
      <c r="A110" s="41"/>
      <c r="B110" s="46"/>
      <c r="C110" s="47"/>
      <c r="D110" s="69"/>
      <c r="E110" s="41"/>
      <c r="F110" s="49"/>
      <c r="G110" s="49"/>
      <c r="H110" s="49"/>
      <c r="I110" s="49"/>
      <c r="J110" s="49"/>
      <c r="K110" s="49"/>
      <c r="L110" s="49"/>
    </row>
    <row r="111" spans="1:12" x14ac:dyDescent="0.2">
      <c r="A111" s="41"/>
      <c r="B111" s="41"/>
      <c r="C111" s="41"/>
      <c r="D111" s="41"/>
      <c r="E111" s="41"/>
      <c r="F111" s="49"/>
      <c r="G111" s="49"/>
      <c r="H111" s="49"/>
      <c r="I111" s="49"/>
      <c r="J111" s="49"/>
      <c r="K111" s="49"/>
      <c r="L111" s="49"/>
    </row>
    <row r="112" spans="1:12" x14ac:dyDescent="0.2">
      <c r="A112" s="41"/>
      <c r="B112" s="41"/>
      <c r="C112" s="41"/>
      <c r="D112" s="41"/>
      <c r="E112" s="41"/>
      <c r="F112" s="49"/>
      <c r="G112" s="49"/>
      <c r="H112" s="49"/>
      <c r="I112" s="49"/>
      <c r="J112" s="49"/>
      <c r="K112" s="49"/>
      <c r="L112" s="49"/>
    </row>
    <row r="113" spans="1:12" x14ac:dyDescent="0.2">
      <c r="A113" s="41"/>
      <c r="B113" s="41"/>
      <c r="C113" s="41"/>
      <c r="D113" s="41"/>
      <c r="E113" s="41"/>
      <c r="F113" s="49"/>
      <c r="G113" s="49"/>
      <c r="H113" s="49"/>
      <c r="I113" s="49"/>
      <c r="J113" s="49"/>
      <c r="K113" s="49"/>
      <c r="L113" s="49"/>
    </row>
    <row r="114" spans="1:12" x14ac:dyDescent="0.2">
      <c r="A114" s="41"/>
      <c r="B114" s="41"/>
      <c r="C114" s="41"/>
      <c r="D114" s="41"/>
      <c r="E114" s="41"/>
      <c r="F114" s="49"/>
      <c r="G114" s="49"/>
      <c r="H114" s="49"/>
      <c r="I114" s="49"/>
      <c r="J114" s="49"/>
      <c r="K114" s="49"/>
      <c r="L114" s="49"/>
    </row>
    <row r="115" spans="1:12" x14ac:dyDescent="0.2">
      <c r="A115" s="41"/>
      <c r="B115" s="41"/>
      <c r="C115" s="41"/>
      <c r="D115" s="41"/>
      <c r="E115" s="41"/>
      <c r="F115" s="49"/>
      <c r="G115" s="49"/>
      <c r="H115" s="49"/>
      <c r="I115" s="49"/>
      <c r="J115" s="49"/>
      <c r="K115" s="49"/>
      <c r="L115" s="49"/>
    </row>
    <row r="116" spans="1:12" x14ac:dyDescent="0.2">
      <c r="A116" s="41"/>
      <c r="B116" s="41"/>
      <c r="C116" s="41"/>
      <c r="D116" s="41"/>
      <c r="E116" s="41"/>
      <c r="F116" s="49"/>
      <c r="G116" s="49"/>
      <c r="H116" s="49"/>
      <c r="I116" s="49"/>
      <c r="J116" s="49"/>
      <c r="K116" s="49"/>
      <c r="L116" s="49"/>
    </row>
    <row r="117" spans="1:12" x14ac:dyDescent="0.2">
      <c r="A117" s="41"/>
      <c r="B117" s="41"/>
      <c r="C117" s="41"/>
      <c r="D117" s="41"/>
      <c r="E117" s="41"/>
      <c r="F117" s="49"/>
      <c r="G117" s="49"/>
      <c r="H117" s="49"/>
      <c r="I117" s="49"/>
      <c r="J117" s="49"/>
      <c r="K117" s="49"/>
      <c r="L117" s="49"/>
    </row>
    <row r="118" spans="1:12" x14ac:dyDescent="0.2">
      <c r="A118" s="41"/>
      <c r="B118" s="41"/>
      <c r="C118" s="41"/>
      <c r="D118" s="41"/>
      <c r="E118" s="41"/>
      <c r="F118" s="49"/>
      <c r="G118" s="49"/>
      <c r="H118" s="49"/>
      <c r="I118" s="49"/>
      <c r="J118" s="49"/>
      <c r="K118" s="49"/>
      <c r="L118" s="49"/>
    </row>
    <row r="119" spans="1:12" x14ac:dyDescent="0.2">
      <c r="A119" s="41"/>
      <c r="B119" s="41"/>
      <c r="C119" s="41"/>
      <c r="D119" s="41"/>
      <c r="E119" s="41"/>
      <c r="F119" s="49"/>
      <c r="G119" s="49"/>
      <c r="H119" s="49"/>
      <c r="I119" s="49"/>
      <c r="J119" s="49"/>
      <c r="K119" s="49"/>
      <c r="L119" s="49"/>
    </row>
    <row r="120" spans="1:12" x14ac:dyDescent="0.2">
      <c r="A120" s="41"/>
      <c r="B120" s="41"/>
      <c r="C120" s="41"/>
      <c r="D120" s="41"/>
      <c r="E120" s="41"/>
      <c r="F120" s="49"/>
      <c r="G120" s="49"/>
      <c r="H120" s="49"/>
      <c r="I120" s="49"/>
      <c r="J120" s="49"/>
      <c r="K120" s="49"/>
      <c r="L120" s="49"/>
    </row>
    <row r="121" spans="1:12" x14ac:dyDescent="0.2">
      <c r="A121" s="41"/>
      <c r="B121" s="41"/>
      <c r="C121" s="41"/>
      <c r="D121" s="41"/>
      <c r="E121" s="41"/>
      <c r="F121" s="49"/>
      <c r="G121" s="49"/>
      <c r="H121" s="49"/>
      <c r="I121" s="49"/>
      <c r="J121" s="49"/>
      <c r="K121" s="49"/>
      <c r="L121" s="49"/>
    </row>
    <row r="122" spans="1:12" x14ac:dyDescent="0.2">
      <c r="A122" s="41"/>
      <c r="B122" s="41"/>
      <c r="C122" s="41"/>
      <c r="D122" s="41"/>
      <c r="E122" s="41"/>
      <c r="F122" s="49"/>
      <c r="G122" s="49"/>
      <c r="H122" s="49"/>
      <c r="I122" s="49"/>
      <c r="J122" s="49"/>
      <c r="K122" s="49"/>
      <c r="L122" s="49"/>
    </row>
    <row r="123" spans="1:12" x14ac:dyDescent="0.2">
      <c r="A123" s="41"/>
      <c r="B123" s="41"/>
      <c r="C123" s="41"/>
      <c r="D123" s="41"/>
      <c r="E123" s="41"/>
      <c r="F123" s="49"/>
      <c r="G123" s="49"/>
      <c r="H123" s="49"/>
      <c r="I123" s="49"/>
      <c r="J123" s="49"/>
      <c r="K123" s="49"/>
      <c r="L123" s="49"/>
    </row>
    <row r="124" spans="1:12" x14ac:dyDescent="0.2">
      <c r="A124" s="41"/>
      <c r="B124" s="41"/>
      <c r="C124" s="41"/>
      <c r="D124" s="41"/>
      <c r="E124" s="41"/>
      <c r="F124" s="49"/>
      <c r="G124" s="49"/>
      <c r="H124" s="49"/>
      <c r="I124" s="49"/>
      <c r="J124" s="49"/>
      <c r="K124" s="49"/>
      <c r="L124" s="49"/>
    </row>
    <row r="125" spans="1:12" x14ac:dyDescent="0.2">
      <c r="A125" s="41"/>
      <c r="B125" s="41"/>
      <c r="C125" s="41"/>
      <c r="D125" s="41"/>
      <c r="E125" s="41"/>
      <c r="F125" s="49"/>
      <c r="G125" s="49"/>
      <c r="H125" s="49"/>
      <c r="I125" s="49"/>
      <c r="J125" s="49"/>
      <c r="K125" s="49"/>
      <c r="L125" s="49"/>
    </row>
    <row r="126" spans="1:12" x14ac:dyDescent="0.2">
      <c r="A126" s="41"/>
      <c r="B126" s="41"/>
      <c r="C126" s="41"/>
      <c r="D126" s="41"/>
      <c r="E126" s="41"/>
      <c r="F126" s="49"/>
      <c r="G126" s="49"/>
      <c r="H126" s="49"/>
      <c r="I126" s="49"/>
      <c r="J126" s="49"/>
      <c r="K126" s="49"/>
      <c r="L126" s="49"/>
    </row>
    <row r="127" spans="1:12" x14ac:dyDescent="0.2">
      <c r="A127" s="41"/>
      <c r="B127" s="41"/>
      <c r="C127" s="41"/>
      <c r="D127" s="41"/>
      <c r="E127" s="41"/>
      <c r="F127" s="49"/>
      <c r="G127" s="49"/>
      <c r="H127" s="49"/>
      <c r="I127" s="49"/>
      <c r="J127" s="49"/>
      <c r="K127" s="49"/>
      <c r="L127" s="49"/>
    </row>
  </sheetData>
  <sheetProtection algorithmName="SHA-512" hashValue="TzEv9yMarqssI9hRF3iHO9weu2nzRsaG1JtFmmID5ixAzkQMOkMU3afBUz8g0JJ0BMkhmMTyhEEJP7e0eoGkmQ==" saltValue="+2FHveVvCwtrJ1MR1nESVQ==" spinCount="100000" sheet="1" objects="1" scenarios="1"/>
  <mergeCells count="110">
    <mergeCell ref="B61:D61"/>
    <mergeCell ref="B60:D60"/>
    <mergeCell ref="B83:D83"/>
    <mergeCell ref="B82:D82"/>
    <mergeCell ref="B81:D81"/>
    <mergeCell ref="B80:D80"/>
    <mergeCell ref="B79:D79"/>
    <mergeCell ref="B78:D78"/>
    <mergeCell ref="B47:D47"/>
    <mergeCell ref="B46:D46"/>
    <mergeCell ref="B53:D53"/>
    <mergeCell ref="B52:D52"/>
    <mergeCell ref="B51:D51"/>
    <mergeCell ref="B50:D50"/>
    <mergeCell ref="B49:D49"/>
    <mergeCell ref="B48:D48"/>
    <mergeCell ref="B59:D59"/>
    <mergeCell ref="B58:D58"/>
    <mergeCell ref="B57:D57"/>
    <mergeCell ref="B56:D56"/>
    <mergeCell ref="B55:D55"/>
    <mergeCell ref="B54:D54"/>
    <mergeCell ref="B65:D65"/>
    <mergeCell ref="B64:D64"/>
    <mergeCell ref="B63:D63"/>
    <mergeCell ref="B62:D62"/>
    <mergeCell ref="B71:D71"/>
    <mergeCell ref="B70:D70"/>
    <mergeCell ref="B69:D69"/>
    <mergeCell ref="B68:D68"/>
    <mergeCell ref="B67:D67"/>
    <mergeCell ref="B66:D66"/>
    <mergeCell ref="B77:D77"/>
    <mergeCell ref="B76:D76"/>
    <mergeCell ref="B75:D75"/>
    <mergeCell ref="B74:D74"/>
    <mergeCell ref="B73:D73"/>
    <mergeCell ref="B72:D72"/>
    <mergeCell ref="B88:D88"/>
    <mergeCell ref="B87:D87"/>
    <mergeCell ref="B86:D86"/>
    <mergeCell ref="B85:D85"/>
    <mergeCell ref="B84:D84"/>
    <mergeCell ref="B95:D95"/>
    <mergeCell ref="B94:D94"/>
    <mergeCell ref="B93:D93"/>
    <mergeCell ref="B92:D92"/>
    <mergeCell ref="B91:D91"/>
    <mergeCell ref="B90:D90"/>
    <mergeCell ref="B107:D107"/>
    <mergeCell ref="B106:D106"/>
    <mergeCell ref="B105:D105"/>
    <mergeCell ref="B104:D104"/>
    <mergeCell ref="B103:D103"/>
    <mergeCell ref="B102:D102"/>
    <mergeCell ref="B109:D109"/>
    <mergeCell ref="B108:D108"/>
    <mergeCell ref="B89:D89"/>
    <mergeCell ref="B101:D101"/>
    <mergeCell ref="B100:D100"/>
    <mergeCell ref="B99:D99"/>
    <mergeCell ref="B98:D98"/>
    <mergeCell ref="B97:D97"/>
    <mergeCell ref="B96:D96"/>
    <mergeCell ref="B9:D9"/>
    <mergeCell ref="B8:D8"/>
    <mergeCell ref="B7:F7"/>
    <mergeCell ref="B10:D10"/>
    <mergeCell ref="B11:D11"/>
    <mergeCell ref="B36:D36"/>
    <mergeCell ref="B37:D37"/>
    <mergeCell ref="B38:D38"/>
    <mergeCell ref="B39:D39"/>
    <mergeCell ref="B35:D35"/>
    <mergeCell ref="B33:D33"/>
    <mergeCell ref="B29:D29"/>
    <mergeCell ref="B30:D30"/>
    <mergeCell ref="B31:D31"/>
    <mergeCell ref="B32:D32"/>
    <mergeCell ref="B34:D34"/>
    <mergeCell ref="B43:D43"/>
    <mergeCell ref="B44:D44"/>
    <mergeCell ref="B45:D45"/>
    <mergeCell ref="B40:D40"/>
    <mergeCell ref="B41:D41"/>
    <mergeCell ref="B42:D42"/>
    <mergeCell ref="B25:D25"/>
    <mergeCell ref="B26:D26"/>
    <mergeCell ref="B27:D27"/>
    <mergeCell ref="B28:D28"/>
    <mergeCell ref="G7:L7"/>
    <mergeCell ref="B3:D3"/>
    <mergeCell ref="B4:D4"/>
    <mergeCell ref="E3:F3"/>
    <mergeCell ref="E4:L4"/>
    <mergeCell ref="E5:F5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5:D5"/>
    <mergeCell ref="B12:D12"/>
  </mergeCells>
  <phoneticPr fontId="2" type="noConversion"/>
  <printOptions horizontalCentered="1"/>
  <pageMargins left="0.75" right="0.75" top="0.39370078740157483" bottom="0.35433070866141736" header="0" footer="0"/>
  <pageSetup paperSize="9" scale="70" orientation="landscape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3"/>
  <dimension ref="A1:BA126"/>
  <sheetViews>
    <sheetView showGridLines="0" showRowColHeaders="0" topLeftCell="A11" zoomScaleNormal="100" workbookViewId="0">
      <selection activeCell="U21" sqref="U21"/>
    </sheetView>
  </sheetViews>
  <sheetFormatPr defaultColWidth="9.140625" defaultRowHeight="12.75" x14ac:dyDescent="0.2"/>
  <cols>
    <col min="1" max="1" width="17.140625" style="16" customWidth="1"/>
    <col min="2" max="2" width="6.5703125" style="16" customWidth="1"/>
    <col min="3" max="3" width="44" style="16" customWidth="1"/>
    <col min="4" max="5" width="7" style="16" customWidth="1"/>
    <col min="6" max="6" width="13.28515625" style="18" customWidth="1"/>
    <col min="7" max="11" width="5.42578125" style="16" customWidth="1"/>
    <col min="12" max="12" width="13.42578125" style="16" customWidth="1"/>
    <col min="13" max="18" width="13.42578125" style="18" customWidth="1"/>
    <col min="19" max="19" width="1.7109375" style="49" customWidth="1"/>
    <col min="20" max="22" width="9.42578125" style="41" customWidth="1"/>
    <col min="23" max="23" width="10.85546875" style="41" customWidth="1"/>
    <col min="24" max="27" width="9.140625" style="41"/>
    <col min="28" max="28" width="9.28515625" style="86" hidden="1" customWidth="1"/>
    <col min="29" max="29" width="21.5703125" style="16" hidden="1" customWidth="1"/>
    <col min="30" max="30" width="12.85546875" style="16" hidden="1" customWidth="1"/>
    <col min="31" max="32" width="12.7109375" style="16" hidden="1" customWidth="1"/>
    <col min="33" max="33" width="13.42578125" style="6" hidden="1" customWidth="1"/>
    <col min="34" max="34" width="13.42578125" style="16" hidden="1" customWidth="1"/>
    <col min="35" max="38" width="13.7109375" style="16" hidden="1" customWidth="1"/>
    <col min="39" max="39" width="9.140625" style="16" hidden="1" customWidth="1"/>
    <col min="40" max="40" width="19.7109375" style="16" hidden="1" customWidth="1"/>
    <col min="41" max="41" width="31.42578125" style="16" hidden="1" customWidth="1"/>
    <col min="42" max="42" width="9.140625" style="16" hidden="1" customWidth="1"/>
    <col min="43" max="43" width="18.85546875" style="16" hidden="1" customWidth="1"/>
    <col min="44" max="44" width="9.85546875" style="16" hidden="1" customWidth="1"/>
    <col min="45" max="45" width="17.5703125" style="16" hidden="1" customWidth="1"/>
    <col min="46" max="46" width="11.7109375" style="16" hidden="1" customWidth="1"/>
    <col min="47" max="47" width="16" style="16" hidden="1" customWidth="1"/>
    <col min="48" max="53" width="9.140625" style="16" hidden="1" customWidth="1"/>
    <col min="54" max="16384" width="9.140625" style="16"/>
  </cols>
  <sheetData>
    <row r="1" spans="1:53" ht="15.75" x14ac:dyDescent="0.2">
      <c r="A1" s="41"/>
      <c r="B1" s="51" t="str">
        <f ca="1">INDIRECT( "'" &amp; $AD$2 &amp; "'!B1") &amp; " za obdobje " &amp; "7-9"</f>
        <v>Priloga 2: trimesečno izplačilo redne delovne uspešnosti za obdobje 7-9</v>
      </c>
      <c r="C1" s="51"/>
      <c r="D1" s="41"/>
      <c r="E1" s="41"/>
      <c r="F1" s="49"/>
      <c r="G1" s="41"/>
      <c r="H1" s="41"/>
      <c r="I1" s="41"/>
      <c r="J1" s="41"/>
      <c r="K1" s="41"/>
      <c r="L1" s="41"/>
      <c r="M1" s="49"/>
      <c r="N1" s="49"/>
      <c r="O1" s="49"/>
      <c r="P1" s="49"/>
      <c r="Q1" s="49"/>
      <c r="R1" s="137"/>
      <c r="S1" s="139"/>
      <c r="T1" s="139"/>
      <c r="U1" s="140"/>
      <c r="AB1" s="305" t="s">
        <v>113</v>
      </c>
      <c r="AC1" s="306"/>
      <c r="AD1" s="306"/>
      <c r="AE1" s="306"/>
      <c r="AF1" s="307"/>
      <c r="AG1" s="72"/>
      <c r="AH1" s="299" t="s">
        <v>112</v>
      </c>
      <c r="AI1" s="300"/>
      <c r="AJ1" s="300"/>
      <c r="AK1" s="300"/>
      <c r="AL1" s="301"/>
      <c r="AN1" s="73" t="s">
        <v>33</v>
      </c>
      <c r="AO1" s="74" t="str">
        <f ca="1">RIGHT(CELL("filename",A1),LEN(CELL("filename",A1))-FIND("]",CELL("filename",A1)))</f>
        <v>7-9</v>
      </c>
      <c r="AP1" s="75" t="s">
        <v>33</v>
      </c>
      <c r="AQ1" s="75" t="s">
        <v>108</v>
      </c>
      <c r="AR1" s="75" t="s">
        <v>76</v>
      </c>
      <c r="AS1" s="75" t="s">
        <v>106</v>
      </c>
      <c r="AT1" s="75" t="s">
        <v>107</v>
      </c>
      <c r="AU1" s="75" t="s">
        <v>106</v>
      </c>
    </row>
    <row r="2" spans="1:53" ht="15.75" x14ac:dyDescent="0.2">
      <c r="A2" s="41"/>
      <c r="B2" s="51"/>
      <c r="C2" s="51"/>
      <c r="D2" s="41"/>
      <c r="E2" s="41"/>
      <c r="F2" s="49"/>
      <c r="G2" s="41"/>
      <c r="H2" s="41"/>
      <c r="I2" s="41"/>
      <c r="J2" s="41"/>
      <c r="K2" s="41"/>
      <c r="L2" s="41"/>
      <c r="M2" s="49"/>
      <c r="N2" s="49"/>
      <c r="O2" s="49"/>
      <c r="P2" s="49"/>
      <c r="Q2" s="49"/>
      <c r="R2" s="137"/>
      <c r="S2" s="139"/>
      <c r="T2" s="141"/>
      <c r="U2" s="140"/>
      <c r="AB2" s="315" t="s">
        <v>49</v>
      </c>
      <c r="AC2" s="316"/>
      <c r="AD2" s="312" t="s">
        <v>49</v>
      </c>
      <c r="AE2" s="313"/>
      <c r="AF2" s="314"/>
      <c r="AG2" s="72"/>
      <c r="AH2" s="302"/>
      <c r="AI2" s="303"/>
      <c r="AJ2" s="303"/>
      <c r="AK2" s="303"/>
      <c r="AL2" s="304"/>
      <c r="AN2" s="76" t="s">
        <v>108</v>
      </c>
      <c r="AO2" s="75" t="e">
        <f ca="1">VLOOKUP(AO1,AP2:AQ19,2,FALSE)</f>
        <v>#N/A</v>
      </c>
      <c r="AP2" s="77" t="s">
        <v>105</v>
      </c>
      <c r="AQ2" s="77"/>
      <c r="AR2" s="78">
        <f t="shared" ref="AR2:AR13" ca="1" si="0">MAX($AS$2:$AS$13)</f>
        <v>12</v>
      </c>
      <c r="AS2" s="79">
        <f t="shared" ref="AS2:AS19" ca="1" si="1">ROW(INDIRECT(CELL("address",AP2)))-ROW(INDIRECT(AT2))+1</f>
        <v>1</v>
      </c>
      <c r="AT2" s="3" t="str">
        <f t="shared" ref="AT2:AT13" ca="1" si="2">CELL("address",$AP$2)</f>
        <v>$AP$2</v>
      </c>
      <c r="AU2" s="20" t="s">
        <v>73</v>
      </c>
      <c r="BA2" s="19"/>
    </row>
    <row r="3" spans="1:53" x14ac:dyDescent="0.2">
      <c r="A3" s="41"/>
      <c r="B3" s="274" t="str">
        <f ca="1">INDIRECT( "'" &amp; $AD$2 &amp; "'!B3")</f>
        <v>Šifra proračunskega uporabnika:</v>
      </c>
      <c r="C3" s="274"/>
      <c r="D3" s="275"/>
      <c r="E3" s="293" t="str">
        <f ca="1">IF(LEN(INDIRECT( "'" &amp; $AD$2 &amp; "'!E3"))&gt;0,INDIRECT( "'" &amp; $AD$2 &amp; "'!E3"),"")</f>
        <v>fgd</v>
      </c>
      <c r="F3" s="294"/>
      <c r="G3" s="41"/>
      <c r="H3" s="41"/>
      <c r="I3" s="41"/>
      <c r="J3" s="41"/>
      <c r="K3" s="41"/>
      <c r="L3" s="41"/>
      <c r="M3" s="49"/>
      <c r="N3" s="49"/>
      <c r="O3" s="49"/>
      <c r="P3" s="49"/>
      <c r="Q3" s="49"/>
      <c r="R3" s="137"/>
      <c r="S3" s="141"/>
      <c r="T3" s="140"/>
      <c r="U3" s="140"/>
      <c r="AB3" s="80" t="s">
        <v>77</v>
      </c>
      <c r="AC3" s="81"/>
      <c r="AD3" s="312" t="s">
        <v>77</v>
      </c>
      <c r="AE3" s="313"/>
      <c r="AF3" s="314"/>
      <c r="AH3" s="82" t="s">
        <v>110</v>
      </c>
      <c r="AI3" s="83" t="s">
        <v>116</v>
      </c>
      <c r="AJ3" s="84"/>
      <c r="AK3" s="84"/>
      <c r="AL3" s="85"/>
      <c r="AN3" s="73" t="s">
        <v>106</v>
      </c>
      <c r="AO3" s="75" t="e">
        <f ca="1">VLOOKUP(AO1,AP2:AS19,4,FALSE)</f>
        <v>#N/A</v>
      </c>
      <c r="AP3" s="77" t="s">
        <v>36</v>
      </c>
      <c r="AQ3" s="77" t="str">
        <f t="shared" ref="AQ3:AQ19" si="3">+AP2</f>
        <v>11</v>
      </c>
      <c r="AR3" s="78">
        <f t="shared" ca="1" si="0"/>
        <v>12</v>
      </c>
      <c r="AS3" s="79">
        <f t="shared" ca="1" si="1"/>
        <v>2</v>
      </c>
      <c r="AT3" s="3" t="str">
        <f t="shared" ca="1" si="2"/>
        <v>$AP$2</v>
      </c>
      <c r="AU3" s="20" t="s">
        <v>74</v>
      </c>
      <c r="BA3" s="19"/>
    </row>
    <row r="4" spans="1:53" x14ac:dyDescent="0.2">
      <c r="A4" s="41"/>
      <c r="B4" s="274" t="str">
        <f ca="1">INDIRECT( "'" &amp; $AD$2 &amp; "'!B4")</f>
        <v>Organizacijska enota:</v>
      </c>
      <c r="C4" s="274"/>
      <c r="D4" s="274"/>
      <c r="E4" s="297" t="str">
        <f ca="1">IF(LEN(INDIRECT( "'" &amp; $AD$2 &amp; "'!E4"))&gt;0,INDIRECT( "'" &amp; $AD$2 &amp; "'!E4"),"")</f>
        <v>xgd</v>
      </c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6"/>
      <c r="S4" s="142"/>
      <c r="T4" s="142"/>
      <c r="AH4" s="73" t="s">
        <v>109</v>
      </c>
      <c r="AI4" s="38">
        <v>6</v>
      </c>
      <c r="AJ4" s="84"/>
      <c r="AK4" s="84"/>
      <c r="AL4" s="85"/>
      <c r="AN4" s="73" t="s">
        <v>76</v>
      </c>
      <c r="AO4" s="75" t="e">
        <f ca="1">VLOOKUP(AO1,AP2:AR19,3,FALSE)</f>
        <v>#N/A</v>
      </c>
      <c r="AP4" s="77" t="s">
        <v>95</v>
      </c>
      <c r="AQ4" s="77" t="str">
        <f t="shared" si="3"/>
        <v>12</v>
      </c>
      <c r="AR4" s="78">
        <f t="shared" ca="1" si="0"/>
        <v>12</v>
      </c>
      <c r="AS4" s="79">
        <f t="shared" ca="1" si="1"/>
        <v>3</v>
      </c>
      <c r="AT4" s="3" t="str">
        <f t="shared" ca="1" si="2"/>
        <v>$AP$2</v>
      </c>
      <c r="AU4" s="20" t="s">
        <v>63</v>
      </c>
    </row>
    <row r="5" spans="1:53" x14ac:dyDescent="0.2">
      <c r="A5" s="41"/>
      <c r="B5" s="138" t="str">
        <f ca="1">INDIRECT( "'" &amp; $AD$2 &amp; "'!B5")</f>
        <v>Leto:</v>
      </c>
      <c r="C5" s="138"/>
      <c r="D5" s="138"/>
      <c r="E5" s="295">
        <f>'OSNOVNA PLAČA'!E5:F5</f>
        <v>2020</v>
      </c>
      <c r="F5" s="296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AB5" s="87"/>
      <c r="AC5" s="71"/>
      <c r="AD5" s="71"/>
      <c r="AE5" s="71"/>
      <c r="AH5" s="73" t="s">
        <v>111</v>
      </c>
      <c r="AI5" s="38">
        <v>29</v>
      </c>
      <c r="AJ5" s="309" t="str">
        <f>+$AD$2</f>
        <v>OSNOVNA PLAČA</v>
      </c>
      <c r="AK5" s="310"/>
      <c r="AL5" s="311"/>
      <c r="AN5" s="73" t="s">
        <v>106</v>
      </c>
      <c r="AO5" s="75" t="e">
        <f ca="1">VLOOKUP(AO1,AP2:AU19,6,FALSE)</f>
        <v>#N/A</v>
      </c>
      <c r="AP5" s="77" t="s">
        <v>96</v>
      </c>
      <c r="AQ5" s="77" t="str">
        <f t="shared" si="3"/>
        <v>1</v>
      </c>
      <c r="AR5" s="78">
        <f t="shared" ca="1" si="0"/>
        <v>12</v>
      </c>
      <c r="AS5" s="79">
        <f t="shared" ca="1" si="1"/>
        <v>4</v>
      </c>
      <c r="AT5" s="3" t="str">
        <f t="shared" ca="1" si="2"/>
        <v>$AP$2</v>
      </c>
      <c r="AU5" s="20" t="s">
        <v>64</v>
      </c>
    </row>
    <row r="6" spans="1:53" x14ac:dyDescent="0.2">
      <c r="B6" s="26"/>
      <c r="C6" s="26"/>
      <c r="D6" s="26"/>
      <c r="E6" s="18"/>
      <c r="F6" s="16"/>
      <c r="R6" s="70"/>
      <c r="S6" s="137"/>
      <c r="T6" s="140"/>
      <c r="AB6" s="87"/>
      <c r="AE6" s="71"/>
      <c r="AH6" s="73" t="s">
        <v>111</v>
      </c>
      <c r="AI6" s="38">
        <v>29</v>
      </c>
      <c r="AJ6" s="308" t="str">
        <f>+$AD$3</f>
        <v>OBRAČUNANA OSNOVNA PLAČA</v>
      </c>
      <c r="AK6" s="308"/>
      <c r="AL6" s="308"/>
      <c r="AN6" s="73" t="s">
        <v>129</v>
      </c>
      <c r="AO6" s="75" t="e">
        <f ca="1">+IF(ISERROR(FIND("-",AO5,1)),AO5&amp;" "&amp;AO7,IF(ISERROR(FIND("november-",AO5,1)),REPLACE(AO5,FIND("-",AO5,1),1," " &amp; AO7 &amp; " - ") &amp; " " &amp; AO7, REPLACE(AO5,1,LEN("november-"),"november "&amp;(AO7-1) &amp; " - ") &amp;" "&amp;AO7))</f>
        <v>#N/A</v>
      </c>
      <c r="AP6" s="77" t="s">
        <v>97</v>
      </c>
      <c r="AQ6" s="77" t="str">
        <f t="shared" si="3"/>
        <v>2</v>
      </c>
      <c r="AR6" s="78">
        <f t="shared" ca="1" si="0"/>
        <v>12</v>
      </c>
      <c r="AS6" s="79">
        <f t="shared" ca="1" si="1"/>
        <v>5</v>
      </c>
      <c r="AT6" s="3" t="str">
        <f t="shared" ca="1" si="2"/>
        <v>$AP$2</v>
      </c>
      <c r="AU6" s="20" t="s">
        <v>65</v>
      </c>
    </row>
    <row r="7" spans="1:53" x14ac:dyDescent="0.2">
      <c r="B7" s="289" t="s">
        <v>9</v>
      </c>
      <c r="C7" s="289"/>
      <c r="D7" s="290"/>
      <c r="E7" s="291"/>
      <c r="F7" s="292"/>
      <c r="R7" s="70"/>
      <c r="S7" s="137"/>
      <c r="T7" s="140"/>
      <c r="AB7" s="87"/>
      <c r="AE7" s="71"/>
      <c r="AN7" s="73" t="s">
        <v>61</v>
      </c>
      <c r="AO7" s="75">
        <f ca="1">+IF( ISERROR(FIND("-",AO5,1)),IF(LEN(INDIRECT( "'" &amp; $AD$2 &amp; "'!E5"))&gt;0,IF(VALUE($AO$1)&gt;10,VALUE(INDIRECT( "'" &amp; $AD$2 &amp; "'!E5"))-1,VALUE(INDIRECT( "'" &amp; $AD$2 &amp; "'!E5"))),""),VALUE(INDIRECT( "'" &amp; $AD$2 &amp; "'!E5")))</f>
        <v>2019</v>
      </c>
      <c r="AP7" s="77" t="s">
        <v>98</v>
      </c>
      <c r="AQ7" s="77" t="str">
        <f t="shared" si="3"/>
        <v>3</v>
      </c>
      <c r="AR7" s="78">
        <f t="shared" ca="1" si="0"/>
        <v>12</v>
      </c>
      <c r="AS7" s="79">
        <f t="shared" ca="1" si="1"/>
        <v>6</v>
      </c>
      <c r="AT7" s="3" t="str">
        <f t="shared" ca="1" si="2"/>
        <v>$AP$2</v>
      </c>
      <c r="AU7" s="20" t="s">
        <v>66</v>
      </c>
      <c r="AY7" s="19"/>
      <c r="AZ7" s="19"/>
      <c r="BA7" s="19"/>
    </row>
    <row r="8" spans="1:53" x14ac:dyDescent="0.2">
      <c r="B8" s="289" t="s">
        <v>10</v>
      </c>
      <c r="C8" s="289"/>
      <c r="D8" s="325"/>
      <c r="E8" s="255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292"/>
      <c r="S8" s="142"/>
      <c r="T8" s="142"/>
      <c r="AP8" s="77" t="s">
        <v>99</v>
      </c>
      <c r="AQ8" s="77" t="str">
        <f t="shared" si="3"/>
        <v>4</v>
      </c>
      <c r="AR8" s="78">
        <f t="shared" ca="1" si="0"/>
        <v>12</v>
      </c>
      <c r="AS8" s="79">
        <f t="shared" ca="1" si="1"/>
        <v>7</v>
      </c>
      <c r="AT8" s="3" t="str">
        <f t="shared" ca="1" si="2"/>
        <v>$AP$2</v>
      </c>
      <c r="AU8" s="20" t="s">
        <v>67</v>
      </c>
      <c r="AY8" s="19"/>
      <c r="AZ8" s="19"/>
      <c r="BA8" s="19"/>
    </row>
    <row r="9" spans="1:53" ht="16.5" thickBot="1" x14ac:dyDescent="0.25">
      <c r="B9" s="17"/>
      <c r="C9" s="17"/>
      <c r="AP9" s="77" t="s">
        <v>100</v>
      </c>
      <c r="AQ9" s="77" t="str">
        <f t="shared" si="3"/>
        <v>5</v>
      </c>
      <c r="AR9" s="78">
        <f t="shared" ca="1" si="0"/>
        <v>12</v>
      </c>
      <c r="AS9" s="79">
        <f t="shared" ca="1" si="1"/>
        <v>8</v>
      </c>
      <c r="AT9" s="3" t="str">
        <f t="shared" ca="1" si="2"/>
        <v>$AP$2</v>
      </c>
      <c r="AU9" s="20" t="s">
        <v>68</v>
      </c>
      <c r="AY9" s="19"/>
      <c r="AZ9" s="19"/>
      <c r="BA9" s="19"/>
    </row>
    <row r="10" spans="1:53" ht="15.75" customHeight="1" thickBot="1" x14ac:dyDescent="0.25">
      <c r="B10" s="330" t="s">
        <v>0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2"/>
      <c r="M10" s="349" t="s">
        <v>1</v>
      </c>
      <c r="N10" s="350"/>
      <c r="O10" s="350"/>
      <c r="P10" s="350"/>
      <c r="Q10" s="350"/>
      <c r="R10" s="350"/>
      <c r="S10" s="143"/>
      <c r="T10" s="144"/>
      <c r="AP10" s="77" t="s">
        <v>101</v>
      </c>
      <c r="AQ10" s="77" t="str">
        <f t="shared" si="3"/>
        <v>6</v>
      </c>
      <c r="AR10" s="78">
        <f t="shared" ca="1" si="0"/>
        <v>12</v>
      </c>
      <c r="AS10" s="79">
        <f t="shared" ca="1" si="1"/>
        <v>9</v>
      </c>
      <c r="AT10" s="3" t="str">
        <f t="shared" ca="1" si="2"/>
        <v>$AP$2</v>
      </c>
      <c r="AU10" s="20" t="s">
        <v>69</v>
      </c>
      <c r="AY10" s="19"/>
      <c r="AZ10" s="19"/>
      <c r="BA10" s="19"/>
    </row>
    <row r="11" spans="1:53" ht="13.5" thickBot="1" x14ac:dyDescent="0.25">
      <c r="B11" s="88"/>
      <c r="C11" s="88"/>
      <c r="D11" s="88"/>
      <c r="E11" s="88"/>
      <c r="F11" s="89"/>
      <c r="G11" s="90"/>
      <c r="H11" s="90"/>
      <c r="I11" s="90"/>
      <c r="J11" s="90"/>
      <c r="K11" s="90"/>
      <c r="L11" s="90"/>
      <c r="M11" s="89"/>
      <c r="N11" s="89"/>
      <c r="O11" s="89"/>
      <c r="P11" s="89"/>
      <c r="Q11" s="89"/>
      <c r="R11" s="91"/>
      <c r="S11" s="142"/>
      <c r="T11" s="145"/>
      <c r="AC11" s="344" t="s">
        <v>35</v>
      </c>
      <c r="AD11" s="344"/>
      <c r="AG11" s="16"/>
      <c r="AP11" s="77" t="s">
        <v>102</v>
      </c>
      <c r="AQ11" s="77" t="str">
        <f t="shared" si="3"/>
        <v>7</v>
      </c>
      <c r="AR11" s="78">
        <f t="shared" ca="1" si="0"/>
        <v>12</v>
      </c>
      <c r="AS11" s="79">
        <f t="shared" ca="1" si="1"/>
        <v>10</v>
      </c>
      <c r="AT11" s="3" t="str">
        <f t="shared" ca="1" si="2"/>
        <v>$AP$2</v>
      </c>
      <c r="AU11" s="20" t="s">
        <v>70</v>
      </c>
    </row>
    <row r="12" spans="1:53" s="26" customFormat="1" ht="76.5" customHeight="1" x14ac:dyDescent="0.2">
      <c r="A12" s="56"/>
      <c r="B12" s="333" t="s">
        <v>13</v>
      </c>
      <c r="C12" s="334"/>
      <c r="D12" s="334"/>
      <c r="E12" s="334"/>
      <c r="F12" s="335"/>
      <c r="G12" s="336" t="s">
        <v>14</v>
      </c>
      <c r="H12" s="337"/>
      <c r="I12" s="337"/>
      <c r="J12" s="337"/>
      <c r="K12" s="337"/>
      <c r="L12" s="338"/>
      <c r="M12" s="371" t="s">
        <v>79</v>
      </c>
      <c r="N12" s="372"/>
      <c r="O12" s="372"/>
      <c r="P12" s="372"/>
      <c r="Q12" s="92" t="s">
        <v>38</v>
      </c>
      <c r="R12" s="93" t="s">
        <v>83</v>
      </c>
      <c r="S12" s="146"/>
      <c r="T12" s="44"/>
      <c r="U12" s="44"/>
      <c r="V12" s="44"/>
      <c r="W12" s="44"/>
      <c r="X12" s="44"/>
      <c r="Y12" s="44"/>
      <c r="Z12" s="44"/>
      <c r="AA12" s="44"/>
      <c r="AB12" s="94"/>
      <c r="AC12" s="364" t="str">
        <f>+Q12</f>
        <v>IZPLAČILO REDNE DELOVNE USPEŠNOSTI</v>
      </c>
      <c r="AD12" s="364" t="str">
        <f>+R12</f>
        <v>NAJVIŠJE MOŽNO IZPLAČILO REDNE LETNE DELOVNE USPEŠNOSTI</v>
      </c>
      <c r="AE12" s="365" t="s">
        <v>15</v>
      </c>
      <c r="AF12" s="365"/>
      <c r="AG12" s="366" t="s">
        <v>16</v>
      </c>
      <c r="AH12" s="366"/>
      <c r="AI12" s="364" t="s">
        <v>17</v>
      </c>
      <c r="AJ12" s="364" t="s">
        <v>18</v>
      </c>
      <c r="AK12" s="364" t="str">
        <f>+AD3</f>
        <v>OBRAČUNANA OSNOVNA PLAČA</v>
      </c>
      <c r="AL12" s="364" t="str">
        <f>+AD2</f>
        <v>OSNOVNA PLAČA</v>
      </c>
      <c r="AN12" s="16"/>
      <c r="AO12" s="16"/>
      <c r="AP12" s="77" t="s">
        <v>103</v>
      </c>
      <c r="AQ12" s="77" t="str">
        <f t="shared" si="3"/>
        <v>8</v>
      </c>
      <c r="AR12" s="78">
        <f t="shared" ca="1" si="0"/>
        <v>12</v>
      </c>
      <c r="AS12" s="79">
        <f t="shared" ca="1" si="1"/>
        <v>11</v>
      </c>
      <c r="AT12" s="3" t="str">
        <f t="shared" ca="1" si="2"/>
        <v>$AP$2</v>
      </c>
      <c r="AU12" s="20" t="s">
        <v>71</v>
      </c>
      <c r="AY12" s="16"/>
      <c r="AZ12" s="16"/>
      <c r="BA12" s="16"/>
    </row>
    <row r="13" spans="1:53" ht="12.75" customHeight="1" x14ac:dyDescent="0.2">
      <c r="A13" s="380" t="s">
        <v>131</v>
      </c>
      <c r="B13" s="342" t="s">
        <v>2</v>
      </c>
      <c r="C13" s="343"/>
      <c r="D13" s="326" t="s">
        <v>11</v>
      </c>
      <c r="E13" s="326" t="s">
        <v>12</v>
      </c>
      <c r="F13" s="328" t="s">
        <v>94</v>
      </c>
      <c r="G13" s="339" t="s">
        <v>39</v>
      </c>
      <c r="H13" s="340"/>
      <c r="I13" s="340"/>
      <c r="J13" s="340"/>
      <c r="K13" s="341"/>
      <c r="L13" s="382" t="s">
        <v>3</v>
      </c>
      <c r="M13" s="369" t="s">
        <v>78</v>
      </c>
      <c r="N13" s="378" t="s">
        <v>81</v>
      </c>
      <c r="O13" s="376" t="s">
        <v>80</v>
      </c>
      <c r="P13" s="378" t="s">
        <v>81</v>
      </c>
      <c r="Q13" s="345" t="s">
        <v>81</v>
      </c>
      <c r="R13" s="347" t="s">
        <v>81</v>
      </c>
      <c r="S13" s="146"/>
      <c r="AC13" s="364"/>
      <c r="AD13" s="364"/>
      <c r="AE13" s="365"/>
      <c r="AF13" s="365"/>
      <c r="AG13" s="366"/>
      <c r="AH13" s="366"/>
      <c r="AI13" s="364"/>
      <c r="AJ13" s="364"/>
      <c r="AK13" s="364"/>
      <c r="AL13" s="364"/>
      <c r="AP13" s="77" t="s">
        <v>104</v>
      </c>
      <c r="AQ13" s="77" t="str">
        <f t="shared" si="3"/>
        <v>9</v>
      </c>
      <c r="AR13" s="78">
        <f t="shared" ca="1" si="0"/>
        <v>12</v>
      </c>
      <c r="AS13" s="79">
        <f t="shared" ca="1" si="1"/>
        <v>12</v>
      </c>
      <c r="AT13" s="3" t="str">
        <f t="shared" ca="1" si="2"/>
        <v>$AP$2</v>
      </c>
      <c r="AU13" s="20" t="s">
        <v>72</v>
      </c>
    </row>
    <row r="14" spans="1:53" ht="13.5" thickBot="1" x14ac:dyDescent="0.25">
      <c r="A14" s="381"/>
      <c r="B14" s="285"/>
      <c r="C14" s="287"/>
      <c r="D14" s="327"/>
      <c r="E14" s="327"/>
      <c r="F14" s="329"/>
      <c r="G14" s="95" t="s">
        <v>4</v>
      </c>
      <c r="H14" s="96" t="s">
        <v>5</v>
      </c>
      <c r="I14" s="97" t="s">
        <v>6</v>
      </c>
      <c r="J14" s="96" t="s">
        <v>22</v>
      </c>
      <c r="K14" s="98" t="s">
        <v>23</v>
      </c>
      <c r="L14" s="383"/>
      <c r="M14" s="370"/>
      <c r="N14" s="379"/>
      <c r="O14" s="377"/>
      <c r="P14" s="379"/>
      <c r="Q14" s="346"/>
      <c r="R14" s="348"/>
      <c r="S14" s="146"/>
      <c r="AC14" s="364"/>
      <c r="AD14" s="364"/>
      <c r="AE14" s="365"/>
      <c r="AF14" s="365"/>
      <c r="AG14" s="366"/>
      <c r="AH14" s="366"/>
      <c r="AI14" s="364"/>
      <c r="AJ14" s="364"/>
      <c r="AK14" s="364"/>
      <c r="AL14" s="364"/>
      <c r="AP14" s="77" t="s">
        <v>117</v>
      </c>
      <c r="AQ14" s="77" t="str">
        <f t="shared" si="3"/>
        <v>10</v>
      </c>
      <c r="AR14" s="78">
        <f ca="1">MAX($AS$14:$AS$17)</f>
        <v>4</v>
      </c>
      <c r="AS14" s="79">
        <f t="shared" ca="1" si="1"/>
        <v>1</v>
      </c>
      <c r="AT14" s="3" t="str">
        <f ca="1">CELL("address",$AP$14)</f>
        <v>$AP$14</v>
      </c>
      <c r="AU14" s="20" t="s">
        <v>123</v>
      </c>
    </row>
    <row r="15" spans="1:53" s="37" customFormat="1" ht="13.5" customHeight="1" thickTop="1" x14ac:dyDescent="0.2">
      <c r="A15" s="151"/>
      <c r="B15" s="367">
        <v>1</v>
      </c>
      <c r="C15" s="368"/>
      <c r="D15" s="151">
        <v>2</v>
      </c>
      <c r="E15" s="152">
        <v>3</v>
      </c>
      <c r="F15" s="153">
        <v>4</v>
      </c>
      <c r="G15" s="99">
        <v>5</v>
      </c>
      <c r="H15" s="100">
        <v>6</v>
      </c>
      <c r="I15" s="101">
        <v>7</v>
      </c>
      <c r="J15" s="100">
        <v>8</v>
      </c>
      <c r="K15" s="102">
        <v>9</v>
      </c>
      <c r="L15" s="160" t="s">
        <v>32</v>
      </c>
      <c r="M15" s="161" t="s">
        <v>75</v>
      </c>
      <c r="N15" s="161"/>
      <c r="O15" s="162" t="s">
        <v>90</v>
      </c>
      <c r="P15" s="163" t="s">
        <v>91</v>
      </c>
      <c r="Q15" s="164" t="s">
        <v>92</v>
      </c>
      <c r="R15" s="165">
        <v>15</v>
      </c>
      <c r="S15" s="147"/>
      <c r="T15" s="45"/>
      <c r="U15" s="45"/>
      <c r="V15" s="45"/>
      <c r="W15" s="45"/>
      <c r="X15" s="45"/>
      <c r="Y15" s="45"/>
      <c r="Z15" s="45"/>
      <c r="AA15" s="45"/>
      <c r="AB15" s="103" t="s">
        <v>34</v>
      </c>
      <c r="AC15" s="104" t="str">
        <f>+Q13</f>
        <v>€</v>
      </c>
      <c r="AD15" s="104" t="str">
        <f>+R13</f>
        <v>€</v>
      </c>
      <c r="AE15" s="105" t="s">
        <v>19</v>
      </c>
      <c r="AF15" s="105" t="s">
        <v>20</v>
      </c>
      <c r="AG15" s="106" t="s">
        <v>19</v>
      </c>
      <c r="AH15" s="107" t="s">
        <v>20</v>
      </c>
      <c r="AI15" s="108" t="s">
        <v>20</v>
      </c>
      <c r="AJ15" s="109" t="s">
        <v>20</v>
      </c>
      <c r="AK15" s="104" t="s">
        <v>20</v>
      </c>
      <c r="AL15" s="104" t="s">
        <v>20</v>
      </c>
      <c r="AN15" s="16"/>
      <c r="AO15" s="16"/>
      <c r="AP15" s="77" t="s">
        <v>118</v>
      </c>
      <c r="AQ15" s="77" t="str">
        <f t="shared" si="3"/>
        <v>11-1</v>
      </c>
      <c r="AR15" s="78">
        <f ca="1">MAX($AS$14:$AS$17)</f>
        <v>4</v>
      </c>
      <c r="AS15" s="79">
        <f t="shared" ca="1" si="1"/>
        <v>2</v>
      </c>
      <c r="AT15" s="3" t="str">
        <f ca="1">CELL("address",$AP$14)</f>
        <v>$AP$14</v>
      </c>
      <c r="AU15" s="20" t="s">
        <v>124</v>
      </c>
    </row>
    <row r="16" spans="1:53" ht="25.5" customHeight="1" x14ac:dyDescent="0.2">
      <c r="A16" s="65">
        <f>'OSNOVNA PLAČA'!A10</f>
        <v>1</v>
      </c>
      <c r="B16" s="271" t="str">
        <f ca="1">IF(LEN(INDIRECT( "'" &amp; $AD$2 &amp; "'!B" &amp; TEXT($AB16-6,0)))&gt;0,INDIRECT( "'" &amp; $AD$2 &amp; "'!B" &amp; TEXT($AB16-6,0)),"")</f>
        <v>A1</v>
      </c>
      <c r="C16" s="271"/>
      <c r="D16" s="66" t="str">
        <f t="shared" ref="D16:D45" ca="1" si="4">IF(LEN(INDIRECT( "'" &amp; $AD$2 &amp; "'!D" &amp; TEXT($AB16-6,0)))&gt;0,INDIRECT( "'" &amp; $AD$2 &amp; "'!D" &amp; TEXT($AB16-6,0)),"")</f>
        <v>V</v>
      </c>
      <c r="E16" s="67">
        <f t="shared" ref="E16:E45" ca="1" si="5">IF(LEN(INDIRECT( "'" &amp; $AD$2 &amp; "'!E" &amp; TEXT($AB16-6,0)))&gt;0,INDIRECT( "'" &amp; $AD$2 &amp; "'!E" &amp; TEXT($AB16-6,0)),"")</f>
        <v>30</v>
      </c>
      <c r="F16" s="154">
        <f ca="1">IF(LEN(B16)&gt;0,SUM('OBRAČUNANA OSNOVNA PLAČA'!G10:I10),"")</f>
        <v>2700.34</v>
      </c>
      <c r="G16" s="5">
        <v>0</v>
      </c>
      <c r="H16" s="5">
        <v>0</v>
      </c>
      <c r="I16" s="5">
        <v>1</v>
      </c>
      <c r="J16" s="5">
        <v>1</v>
      </c>
      <c r="K16" s="5">
        <v>1</v>
      </c>
      <c r="L16" s="166">
        <f t="shared" ref="L16:L79" si="6">+G16+H16+I16+J16+K16</f>
        <v>3</v>
      </c>
      <c r="M16" s="167">
        <f ca="1">IF(LEN(B16)&gt;0,L16/5,"")</f>
        <v>0.6</v>
      </c>
      <c r="N16" s="167">
        <f ca="1">IF(LEN(B16)&gt;0,F16*M16,"")</f>
        <v>1620.204</v>
      </c>
      <c r="O16" s="167">
        <f t="shared" ref="O16:O47" ca="1" si="7">IF(LEN(B16)&gt;0,M16*$P$117,"")</f>
        <v>4.7061186733283494E-2</v>
      </c>
      <c r="P16" s="167">
        <f ca="1">IF(LEN(B16)&gt;0,F16*O16,"")</f>
        <v>127.08120498335475</v>
      </c>
      <c r="Q16" s="168">
        <f t="shared" ref="Q16:Q79" ca="1" si="8">MIN(P16,R16)</f>
        <v>127.08120498335475</v>
      </c>
      <c r="R16" s="168">
        <f ca="1">IF(LEN(B16)&gt;0,'OSNOVNA PLAČA'!F10,"")</f>
        <v>1000</v>
      </c>
      <c r="S16" s="148"/>
      <c r="AB16" s="110">
        <f>ROW()</f>
        <v>16</v>
      </c>
      <c r="AC16" s="111" t="e">
        <f t="shared" ref="AC16:AC45" ca="1" si="9">IF($AO$3=1,0,INDIRECT( "'" &amp; $AO$2 &amp; "'!P" &amp; TEXT($AB16,0)))</f>
        <v>#N/A</v>
      </c>
      <c r="AD16" s="111" t="e">
        <f t="shared" ref="AD16:AD45" ca="1" si="10">IF($AO$3=1,(INDIRECT( "'" &amp; $AD$2 &amp; "'!F" &amp; TEXT($AB16-6,0))*2/12+INDIRECT( "'" &amp; $AD$2 &amp; "'!G" &amp; TEXT($AB16-6,0))*10/12)*2,INDIRECT( "'" &amp; $AO$2 &amp; "'!Q" &amp; TEXT($AB16,0)))</f>
        <v>#N/A</v>
      </c>
      <c r="AE16" s="112" t="e">
        <f t="shared" ref="AE16:AE47" ca="1" si="11">IF(AC16&gt;=AD16,"-",$L16/(5*MAX($M$121:$M$122)))</f>
        <v>#N/A</v>
      </c>
      <c r="AF16" s="111" t="e">
        <f t="shared" ref="AF16:AF47" ca="1" si="12">IF(AC16&gt;=AD16,"-",$L16/(5*MAX($M$121:$M$122))*AK16)</f>
        <v>#N/A</v>
      </c>
      <c r="AG16" s="112" t="e">
        <f t="shared" ref="AG16:AG47" ca="1" si="13">IF(AE16="-","-",AE16*$AF$117)</f>
        <v>#N/A</v>
      </c>
      <c r="AH16" s="111" t="e">
        <f t="shared" ref="AH16:AH47" ca="1" si="14">IF(AF16="-","-",AF16*$AF$117)</f>
        <v>#N/A</v>
      </c>
      <c r="AI16" s="111" t="e">
        <f t="shared" ref="AI16:AI79" ca="1" si="15">IF(AG16="-",0,MIN(AH16,R16))</f>
        <v>#N/A</v>
      </c>
      <c r="AJ16" s="113" t="e">
        <f t="shared" ref="AJ16:AJ79" ca="1" si="16">+AD16-AC16</f>
        <v>#N/A</v>
      </c>
      <c r="AK16" s="111" t="e">
        <f t="shared" ref="AK16:AK45" ca="1" si="17">SUM(OFFSET(INDIRECT( "'" &amp; $AD$3 &amp; "'!" &amp; $AI$3),ROW()-ROW(INDIRECT( "'" &amp; $AD$3 &amp; "'!" &amp; $AI$3))-$AI$4,COLUMN()-COLUMN(INDIRECT( "'" &amp; $AD$3 &amp; "'!" &amp; $AI$3))-$AI$6+(12/$AO$4)*($AO$3-1),1,12/$AO$4))</f>
        <v>#N/A</v>
      </c>
      <c r="AL16" s="111" t="e">
        <f t="shared" ref="AL16:AL45" ca="1" si="18">SUM(OFFSET(INDIRECT( "'" &amp; $AD$2 &amp; "'!" &amp; $AI$3),ROW()-ROW(INDIRECT( "'" &amp; $AD$2 &amp; "'!" &amp; $AI$3))-$AI$4,COLUMN()-COLUMN(INDIRECT( "'" &amp; $AD$2 &amp; "'!" &amp; $AI$3))-$AI$5+(12/$AO$4)*($AO$3-1),1,12/$AO$4))</f>
        <v>#N/A</v>
      </c>
      <c r="AP16" s="77" t="s">
        <v>119</v>
      </c>
      <c r="AQ16" s="77" t="str">
        <f t="shared" si="3"/>
        <v>2-4</v>
      </c>
      <c r="AR16" s="78">
        <f ca="1">MAX($AS$14:$AS$17)</f>
        <v>4</v>
      </c>
      <c r="AS16" s="79">
        <f t="shared" ca="1" si="1"/>
        <v>3</v>
      </c>
      <c r="AT16" s="3" t="str">
        <f ca="1">CELL("address",$AP$14)</f>
        <v>$AP$14</v>
      </c>
      <c r="AU16" s="20" t="s">
        <v>125</v>
      </c>
    </row>
    <row r="17" spans="1:47" ht="25.5" customHeight="1" x14ac:dyDescent="0.2">
      <c r="A17" s="65">
        <f>'OSNOVNA PLAČA'!A11</f>
        <v>2</v>
      </c>
      <c r="B17" s="271" t="str">
        <f t="shared" ref="B17:B45" ca="1" si="19">IF(LEN(INDIRECT( "'" &amp; $AD$2 &amp; "'!B" &amp; TEXT($AB17-6,0)))&gt;0,INDIRECT( "'" &amp; $AD$2 &amp; "'!B" &amp; TEXT($AB17-6,0)),"")</f>
        <v>A2</v>
      </c>
      <c r="C17" s="271"/>
      <c r="D17" s="66" t="str">
        <f t="shared" ca="1" si="4"/>
        <v>V</v>
      </c>
      <c r="E17" s="68">
        <f t="shared" ca="1" si="5"/>
        <v>30</v>
      </c>
      <c r="F17" s="154">
        <f ca="1">IF(LEN(B17)&gt;0,SUM('OBRAČUNANA OSNOVNA PLAČA'!G11:I11),"")</f>
        <v>4523.66</v>
      </c>
      <c r="G17" s="5">
        <v>0</v>
      </c>
      <c r="H17" s="5">
        <v>1</v>
      </c>
      <c r="I17" s="5"/>
      <c r="J17" s="5"/>
      <c r="K17" s="5"/>
      <c r="L17" s="166">
        <f t="shared" si="6"/>
        <v>1</v>
      </c>
      <c r="M17" s="167">
        <f t="shared" ref="M17:M80" ca="1" si="20">IF(LEN(B17)&gt;0,L17/5,"")</f>
        <v>0.2</v>
      </c>
      <c r="N17" s="167">
        <f t="shared" ref="N17:N80" ca="1" si="21">IF(LEN(B17)&gt;0,F17*M17,"")</f>
        <v>904.73199999999997</v>
      </c>
      <c r="O17" s="167">
        <f t="shared" ca="1" si="7"/>
        <v>1.5687062244427834E-2</v>
      </c>
      <c r="P17" s="167">
        <f t="shared" ref="P17:P80" ca="1" si="22">IF(LEN(B17)&gt;0,F17*O17,"")</f>
        <v>70.962935992628417</v>
      </c>
      <c r="Q17" s="168">
        <f t="shared" ca="1" si="8"/>
        <v>70.962935992628417</v>
      </c>
      <c r="R17" s="168">
        <f ca="1">IF(LEN(B17)&gt;0,'OSNOVNA PLAČA'!F11,"")</f>
        <v>1000</v>
      </c>
      <c r="S17" s="148"/>
      <c r="AB17" s="110">
        <f>ROW()</f>
        <v>17</v>
      </c>
      <c r="AC17" s="111" t="e">
        <f t="shared" ca="1" si="9"/>
        <v>#N/A</v>
      </c>
      <c r="AD17" s="111" t="e">
        <f t="shared" ca="1" si="10"/>
        <v>#N/A</v>
      </c>
      <c r="AE17" s="112" t="e">
        <f t="shared" ca="1" si="11"/>
        <v>#N/A</v>
      </c>
      <c r="AF17" s="111" t="e">
        <f t="shared" ca="1" si="12"/>
        <v>#N/A</v>
      </c>
      <c r="AG17" s="112" t="e">
        <f t="shared" ca="1" si="13"/>
        <v>#N/A</v>
      </c>
      <c r="AH17" s="111" t="e">
        <f t="shared" ca="1" si="14"/>
        <v>#N/A</v>
      </c>
      <c r="AI17" s="111" t="e">
        <f t="shared" ca="1" si="15"/>
        <v>#N/A</v>
      </c>
      <c r="AJ17" s="113" t="e">
        <f t="shared" ca="1" si="16"/>
        <v>#N/A</v>
      </c>
      <c r="AK17" s="111" t="e">
        <f t="shared" ca="1" si="17"/>
        <v>#N/A</v>
      </c>
      <c r="AL17" s="111" t="e">
        <f t="shared" ca="1" si="18"/>
        <v>#N/A</v>
      </c>
      <c r="AP17" s="77" t="s">
        <v>120</v>
      </c>
      <c r="AQ17" s="77" t="str">
        <f t="shared" si="3"/>
        <v>5-7</v>
      </c>
      <c r="AR17" s="78">
        <f ca="1">MAX($AS$14:$AS$17)</f>
        <v>4</v>
      </c>
      <c r="AS17" s="79">
        <f t="shared" ca="1" si="1"/>
        <v>4</v>
      </c>
      <c r="AT17" s="3" t="str">
        <f ca="1">CELL("address",$AP$14)</f>
        <v>$AP$14</v>
      </c>
      <c r="AU17" s="20" t="s">
        <v>126</v>
      </c>
    </row>
    <row r="18" spans="1:47" ht="25.5" customHeight="1" x14ac:dyDescent="0.2">
      <c r="A18" s="65">
        <f>'OSNOVNA PLAČA'!A12</f>
        <v>3</v>
      </c>
      <c r="B18" s="271" t="str">
        <f t="shared" ca="1" si="19"/>
        <v>A3</v>
      </c>
      <c r="C18" s="271"/>
      <c r="D18" s="66" t="str">
        <f t="shared" ca="1" si="4"/>
        <v>V</v>
      </c>
      <c r="E18" s="68">
        <f t="shared" ca="1" si="5"/>
        <v>30</v>
      </c>
      <c r="F18" s="154">
        <f ca="1">IF(LEN(B18)&gt;0,SUM('OBRAČUNANA OSNOVNA PLAČA'!G12:I12),"")</f>
        <v>10000.34</v>
      </c>
      <c r="G18" s="5"/>
      <c r="H18" s="5"/>
      <c r="I18" s="5"/>
      <c r="J18" s="5"/>
      <c r="K18" s="5"/>
      <c r="L18" s="166">
        <f t="shared" si="6"/>
        <v>0</v>
      </c>
      <c r="M18" s="167">
        <f t="shared" ca="1" si="20"/>
        <v>0</v>
      </c>
      <c r="N18" s="167">
        <f t="shared" ca="1" si="21"/>
        <v>0</v>
      </c>
      <c r="O18" s="167">
        <f t="shared" ca="1" si="7"/>
        <v>0</v>
      </c>
      <c r="P18" s="167">
        <f t="shared" ca="1" si="22"/>
        <v>0</v>
      </c>
      <c r="Q18" s="168">
        <f t="shared" ca="1" si="8"/>
        <v>0</v>
      </c>
      <c r="R18" s="168">
        <f ca="1">IF(LEN(B18)&gt;0,'OSNOVNA PLAČA'!F12,"")</f>
        <v>1000</v>
      </c>
      <c r="S18" s="148"/>
      <c r="AB18" s="110">
        <f>ROW()</f>
        <v>18</v>
      </c>
      <c r="AC18" s="111" t="e">
        <f t="shared" ca="1" si="9"/>
        <v>#N/A</v>
      </c>
      <c r="AD18" s="111" t="e">
        <f t="shared" ca="1" si="10"/>
        <v>#N/A</v>
      </c>
      <c r="AE18" s="112" t="e">
        <f t="shared" ca="1" si="11"/>
        <v>#N/A</v>
      </c>
      <c r="AF18" s="111" t="e">
        <f t="shared" ca="1" si="12"/>
        <v>#N/A</v>
      </c>
      <c r="AG18" s="112" t="e">
        <f t="shared" ca="1" si="13"/>
        <v>#N/A</v>
      </c>
      <c r="AH18" s="111" t="e">
        <f t="shared" ca="1" si="14"/>
        <v>#N/A</v>
      </c>
      <c r="AI18" s="111" t="e">
        <f t="shared" ca="1" si="15"/>
        <v>#N/A</v>
      </c>
      <c r="AJ18" s="113" t="e">
        <f t="shared" ca="1" si="16"/>
        <v>#N/A</v>
      </c>
      <c r="AK18" s="111" t="e">
        <f t="shared" ca="1" si="17"/>
        <v>#N/A</v>
      </c>
      <c r="AL18" s="111" t="e">
        <f t="shared" ca="1" si="18"/>
        <v>#N/A</v>
      </c>
      <c r="AP18" s="77" t="s">
        <v>121</v>
      </c>
      <c r="AQ18" s="77" t="str">
        <f t="shared" si="3"/>
        <v>8-10</v>
      </c>
      <c r="AR18" s="78">
        <f ca="1">MAX($AS$18:$AS$19)</f>
        <v>2</v>
      </c>
      <c r="AS18" s="79">
        <f t="shared" ca="1" si="1"/>
        <v>1</v>
      </c>
      <c r="AT18" s="3" t="str">
        <f ca="1">CELL("address",$AP$18)</f>
        <v>$AP$18</v>
      </c>
      <c r="AU18" s="20" t="s">
        <v>127</v>
      </c>
    </row>
    <row r="19" spans="1:47" ht="25.5" customHeight="1" x14ac:dyDescent="0.2">
      <c r="A19" s="65">
        <f>'OSNOVNA PLAČA'!A13</f>
        <v>4</v>
      </c>
      <c r="B19" s="271" t="str">
        <f t="shared" ca="1" si="19"/>
        <v>A4</v>
      </c>
      <c r="C19" s="271"/>
      <c r="D19" s="66" t="str">
        <f t="shared" ca="1" si="4"/>
        <v>V</v>
      </c>
      <c r="E19" s="68">
        <f t="shared" ca="1" si="5"/>
        <v>30</v>
      </c>
      <c r="F19" s="154">
        <f ca="1">IF(LEN(B19)&gt;0,SUM('OBRAČUNANA OSNOVNA PLAČA'!G13:I13),"")</f>
        <v>6000</v>
      </c>
      <c r="G19" s="5"/>
      <c r="H19" s="5"/>
      <c r="I19" s="5"/>
      <c r="J19" s="5">
        <v>1</v>
      </c>
      <c r="K19" s="5"/>
      <c r="L19" s="166">
        <f t="shared" si="6"/>
        <v>1</v>
      </c>
      <c r="M19" s="167">
        <f t="shared" ca="1" si="20"/>
        <v>0.2</v>
      </c>
      <c r="N19" s="167">
        <f t="shared" ca="1" si="21"/>
        <v>1200</v>
      </c>
      <c r="O19" s="167">
        <f t="shared" ca="1" si="7"/>
        <v>1.5687062244427834E-2</v>
      </c>
      <c r="P19" s="167">
        <f t="shared" ca="1" si="22"/>
        <v>94.122373466566998</v>
      </c>
      <c r="Q19" s="168">
        <f t="shared" ca="1" si="8"/>
        <v>94.122373466566998</v>
      </c>
      <c r="R19" s="168">
        <f ca="1">IF(LEN(B19)&gt;0,'OSNOVNA PLAČA'!F13,"")</f>
        <v>1000</v>
      </c>
      <c r="S19" s="148"/>
      <c r="AB19" s="110">
        <f>ROW()</f>
        <v>19</v>
      </c>
      <c r="AC19" s="111" t="e">
        <f t="shared" ca="1" si="9"/>
        <v>#N/A</v>
      </c>
      <c r="AD19" s="111" t="e">
        <f t="shared" ca="1" si="10"/>
        <v>#N/A</v>
      </c>
      <c r="AE19" s="112" t="e">
        <f t="shared" ca="1" si="11"/>
        <v>#N/A</v>
      </c>
      <c r="AF19" s="111" t="e">
        <f t="shared" ca="1" si="12"/>
        <v>#N/A</v>
      </c>
      <c r="AG19" s="112" t="e">
        <f t="shared" ca="1" si="13"/>
        <v>#N/A</v>
      </c>
      <c r="AH19" s="111" t="e">
        <f t="shared" ca="1" si="14"/>
        <v>#N/A</v>
      </c>
      <c r="AI19" s="111" t="e">
        <f t="shared" ca="1" si="15"/>
        <v>#N/A</v>
      </c>
      <c r="AJ19" s="113" t="e">
        <f t="shared" ca="1" si="16"/>
        <v>#N/A</v>
      </c>
      <c r="AK19" s="111" t="e">
        <f t="shared" ca="1" si="17"/>
        <v>#N/A</v>
      </c>
      <c r="AL19" s="111" t="e">
        <f t="shared" ca="1" si="18"/>
        <v>#N/A</v>
      </c>
      <c r="AP19" s="77" t="s">
        <v>122</v>
      </c>
      <c r="AQ19" s="77" t="str">
        <f t="shared" si="3"/>
        <v>11-4</v>
      </c>
      <c r="AR19" s="78">
        <f ca="1">MAX($AS$18:$AS$19)</f>
        <v>2</v>
      </c>
      <c r="AS19" s="79">
        <f t="shared" ca="1" si="1"/>
        <v>2</v>
      </c>
      <c r="AT19" s="3" t="str">
        <f ca="1">CELL("address",$AP$18)</f>
        <v>$AP$18</v>
      </c>
      <c r="AU19" s="20" t="s">
        <v>128</v>
      </c>
    </row>
    <row r="20" spans="1:47" ht="25.5" customHeight="1" x14ac:dyDescent="0.2">
      <c r="A20" s="65">
        <f>'OSNOVNA PLAČA'!A14</f>
        <v>5</v>
      </c>
      <c r="B20" s="271" t="str">
        <f t="shared" ca="1" si="19"/>
        <v>A5</v>
      </c>
      <c r="C20" s="271"/>
      <c r="D20" s="66" t="str">
        <f t="shared" ca="1" si="4"/>
        <v>V</v>
      </c>
      <c r="E20" s="68">
        <f t="shared" ca="1" si="5"/>
        <v>30</v>
      </c>
      <c r="F20" s="154">
        <f ca="1">IF(LEN(B20)&gt;0,SUM('OBRAČUNANA OSNOVNA PLAČA'!G14:I14),"")</f>
        <v>6000</v>
      </c>
      <c r="G20" s="5"/>
      <c r="H20" s="5"/>
      <c r="I20" s="5">
        <v>1</v>
      </c>
      <c r="J20" s="5"/>
      <c r="K20" s="5"/>
      <c r="L20" s="166">
        <f t="shared" si="6"/>
        <v>1</v>
      </c>
      <c r="M20" s="167">
        <f t="shared" ca="1" si="20"/>
        <v>0.2</v>
      </c>
      <c r="N20" s="167">
        <f t="shared" ca="1" si="21"/>
        <v>1200</v>
      </c>
      <c r="O20" s="167">
        <f t="shared" ca="1" si="7"/>
        <v>1.5687062244427834E-2</v>
      </c>
      <c r="P20" s="167">
        <f t="shared" ca="1" si="22"/>
        <v>94.122373466566998</v>
      </c>
      <c r="Q20" s="168">
        <f t="shared" ca="1" si="8"/>
        <v>94.122373466566998</v>
      </c>
      <c r="R20" s="168">
        <f ca="1">IF(LEN(B20)&gt;0,'OSNOVNA PLAČA'!F14,"")</f>
        <v>1000</v>
      </c>
      <c r="S20" s="148"/>
      <c r="AB20" s="110">
        <f>ROW()</f>
        <v>20</v>
      </c>
      <c r="AC20" s="111" t="e">
        <f t="shared" ca="1" si="9"/>
        <v>#N/A</v>
      </c>
      <c r="AD20" s="111" t="e">
        <f t="shared" ca="1" si="10"/>
        <v>#N/A</v>
      </c>
      <c r="AE20" s="112" t="e">
        <f t="shared" ca="1" si="11"/>
        <v>#N/A</v>
      </c>
      <c r="AF20" s="111" t="e">
        <f t="shared" ca="1" si="12"/>
        <v>#N/A</v>
      </c>
      <c r="AG20" s="112" t="e">
        <f t="shared" ca="1" si="13"/>
        <v>#N/A</v>
      </c>
      <c r="AH20" s="111" t="e">
        <f t="shared" ca="1" si="14"/>
        <v>#N/A</v>
      </c>
      <c r="AI20" s="111" t="e">
        <f t="shared" ca="1" si="15"/>
        <v>#N/A</v>
      </c>
      <c r="AJ20" s="113" t="e">
        <f t="shared" ca="1" si="16"/>
        <v>#N/A</v>
      </c>
      <c r="AK20" s="111" t="e">
        <f t="shared" ca="1" si="17"/>
        <v>#N/A</v>
      </c>
      <c r="AL20" s="111" t="e">
        <f t="shared" ca="1" si="18"/>
        <v>#N/A</v>
      </c>
    </row>
    <row r="21" spans="1:47" ht="25.5" customHeight="1" x14ac:dyDescent="0.2">
      <c r="A21" s="65">
        <f>'OSNOVNA PLAČA'!A15</f>
        <v>6</v>
      </c>
      <c r="B21" s="271" t="str">
        <f t="shared" ca="1" si="19"/>
        <v>A6</v>
      </c>
      <c r="C21" s="271"/>
      <c r="D21" s="66" t="str">
        <f t="shared" ca="1" si="4"/>
        <v>V</v>
      </c>
      <c r="E21" s="68">
        <f t="shared" ca="1" si="5"/>
        <v>30</v>
      </c>
      <c r="F21" s="154">
        <f ca="1">IF(LEN(B21)&gt;0,SUM('OBRAČUNANA OSNOVNA PLAČA'!G15:I15),"")</f>
        <v>10000.34</v>
      </c>
      <c r="G21" s="5"/>
      <c r="H21" s="5">
        <v>1</v>
      </c>
      <c r="I21" s="5"/>
      <c r="J21" s="5"/>
      <c r="K21" s="5">
        <v>1</v>
      </c>
      <c r="L21" s="166">
        <f t="shared" si="6"/>
        <v>2</v>
      </c>
      <c r="M21" s="167">
        <f t="shared" ca="1" si="20"/>
        <v>0.4</v>
      </c>
      <c r="N21" s="167">
        <f t="shared" ca="1" si="21"/>
        <v>4000.1360000000004</v>
      </c>
      <c r="O21" s="167">
        <f t="shared" ca="1" si="7"/>
        <v>3.1374124488855668E-2</v>
      </c>
      <c r="P21" s="167">
        <f t="shared" ca="1" si="22"/>
        <v>313.75191209088291</v>
      </c>
      <c r="Q21" s="168">
        <f t="shared" ca="1" si="8"/>
        <v>313.75191209088291</v>
      </c>
      <c r="R21" s="168">
        <f ca="1">IF(LEN(B21)&gt;0,'OSNOVNA PLAČA'!F15,"")</f>
        <v>1000</v>
      </c>
      <c r="S21" s="148"/>
      <c r="AB21" s="110">
        <f>ROW()</f>
        <v>21</v>
      </c>
      <c r="AC21" s="111" t="e">
        <f t="shared" ca="1" si="9"/>
        <v>#N/A</v>
      </c>
      <c r="AD21" s="111" t="e">
        <f t="shared" ca="1" si="10"/>
        <v>#N/A</v>
      </c>
      <c r="AE21" s="112" t="e">
        <f t="shared" ca="1" si="11"/>
        <v>#N/A</v>
      </c>
      <c r="AF21" s="111" t="e">
        <f t="shared" ca="1" si="12"/>
        <v>#N/A</v>
      </c>
      <c r="AG21" s="112" t="e">
        <f t="shared" ca="1" si="13"/>
        <v>#N/A</v>
      </c>
      <c r="AH21" s="111" t="e">
        <f t="shared" ca="1" si="14"/>
        <v>#N/A</v>
      </c>
      <c r="AI21" s="111" t="e">
        <f t="shared" ca="1" si="15"/>
        <v>#N/A</v>
      </c>
      <c r="AJ21" s="113" t="e">
        <f t="shared" ca="1" si="16"/>
        <v>#N/A</v>
      </c>
      <c r="AK21" s="111" t="e">
        <f t="shared" ca="1" si="17"/>
        <v>#N/A</v>
      </c>
      <c r="AL21" s="111" t="e">
        <f t="shared" ca="1" si="18"/>
        <v>#N/A</v>
      </c>
    </row>
    <row r="22" spans="1:47" ht="25.5" customHeight="1" x14ac:dyDescent="0.2">
      <c r="A22" s="65">
        <f>'OSNOVNA PLAČA'!A16</f>
        <v>7</v>
      </c>
      <c r="B22" s="271" t="str">
        <f t="shared" ca="1" si="19"/>
        <v>A7</v>
      </c>
      <c r="C22" s="271"/>
      <c r="D22" s="66" t="str">
        <f t="shared" ca="1" si="4"/>
        <v/>
      </c>
      <c r="E22" s="68" t="str">
        <f t="shared" ca="1" si="5"/>
        <v/>
      </c>
      <c r="F22" s="154">
        <f ca="1">IF(LEN(B22)&gt;0,SUM('OBRAČUNANA OSNOVNA PLAČA'!G16:I16),"")</f>
        <v>0</v>
      </c>
      <c r="G22" s="5"/>
      <c r="H22" s="5"/>
      <c r="I22" s="5"/>
      <c r="J22" s="5"/>
      <c r="K22" s="5"/>
      <c r="L22" s="166">
        <f t="shared" si="6"/>
        <v>0</v>
      </c>
      <c r="M22" s="167">
        <f t="shared" ca="1" si="20"/>
        <v>0</v>
      </c>
      <c r="N22" s="167">
        <f t="shared" ca="1" si="21"/>
        <v>0</v>
      </c>
      <c r="O22" s="167">
        <f t="shared" ca="1" si="7"/>
        <v>0</v>
      </c>
      <c r="P22" s="167">
        <f t="shared" ca="1" si="22"/>
        <v>0</v>
      </c>
      <c r="Q22" s="168">
        <f t="shared" ca="1" si="8"/>
        <v>0</v>
      </c>
      <c r="R22" s="168">
        <f ca="1">IF(LEN(B22)&gt;0,'OSNOVNA PLAČA'!F16,"")</f>
        <v>0</v>
      </c>
      <c r="S22" s="148"/>
      <c r="AB22" s="110">
        <f>ROW()</f>
        <v>22</v>
      </c>
      <c r="AC22" s="111" t="e">
        <f t="shared" ca="1" si="9"/>
        <v>#N/A</v>
      </c>
      <c r="AD22" s="111" t="e">
        <f t="shared" ca="1" si="10"/>
        <v>#N/A</v>
      </c>
      <c r="AE22" s="112" t="e">
        <f t="shared" ca="1" si="11"/>
        <v>#N/A</v>
      </c>
      <c r="AF22" s="111" t="e">
        <f t="shared" ca="1" si="12"/>
        <v>#N/A</v>
      </c>
      <c r="AG22" s="112" t="e">
        <f t="shared" ca="1" si="13"/>
        <v>#N/A</v>
      </c>
      <c r="AH22" s="111" t="e">
        <f t="shared" ca="1" si="14"/>
        <v>#N/A</v>
      </c>
      <c r="AI22" s="111" t="e">
        <f t="shared" ca="1" si="15"/>
        <v>#N/A</v>
      </c>
      <c r="AJ22" s="113" t="e">
        <f t="shared" ca="1" si="16"/>
        <v>#N/A</v>
      </c>
      <c r="AK22" s="111" t="e">
        <f t="shared" ca="1" si="17"/>
        <v>#N/A</v>
      </c>
      <c r="AL22" s="111" t="e">
        <f t="shared" ca="1" si="18"/>
        <v>#N/A</v>
      </c>
    </row>
    <row r="23" spans="1:47" ht="25.5" customHeight="1" x14ac:dyDescent="0.2">
      <c r="A23" s="65">
        <f>'OSNOVNA PLAČA'!A17</f>
        <v>8</v>
      </c>
      <c r="B23" s="271" t="str">
        <f t="shared" ca="1" si="19"/>
        <v>A8</v>
      </c>
      <c r="C23" s="271"/>
      <c r="D23" s="66" t="str">
        <f t="shared" ca="1" si="4"/>
        <v/>
      </c>
      <c r="E23" s="68" t="str">
        <f t="shared" ca="1" si="5"/>
        <v/>
      </c>
      <c r="F23" s="154">
        <f ca="1">IF(LEN(B23)&gt;0,SUM('OBRAČUNANA OSNOVNA PLAČA'!G17:I17),"")</f>
        <v>0</v>
      </c>
      <c r="G23" s="5"/>
      <c r="H23" s="5"/>
      <c r="I23" s="5"/>
      <c r="J23" s="5"/>
      <c r="K23" s="5"/>
      <c r="L23" s="166">
        <f t="shared" si="6"/>
        <v>0</v>
      </c>
      <c r="M23" s="167">
        <f t="shared" ca="1" si="20"/>
        <v>0</v>
      </c>
      <c r="N23" s="167">
        <f t="shared" ca="1" si="21"/>
        <v>0</v>
      </c>
      <c r="O23" s="167">
        <f t="shared" ca="1" si="7"/>
        <v>0</v>
      </c>
      <c r="P23" s="167">
        <f t="shared" ca="1" si="22"/>
        <v>0</v>
      </c>
      <c r="Q23" s="168">
        <f t="shared" ca="1" si="8"/>
        <v>0</v>
      </c>
      <c r="R23" s="168">
        <f ca="1">IF(LEN(B23)&gt;0,'OSNOVNA PLAČA'!F17,"")</f>
        <v>0</v>
      </c>
      <c r="S23" s="148"/>
      <c r="AB23" s="110">
        <f>ROW()</f>
        <v>23</v>
      </c>
      <c r="AC23" s="111" t="e">
        <f t="shared" ca="1" si="9"/>
        <v>#N/A</v>
      </c>
      <c r="AD23" s="111" t="e">
        <f t="shared" ca="1" si="10"/>
        <v>#N/A</v>
      </c>
      <c r="AE23" s="112" t="e">
        <f t="shared" ca="1" si="11"/>
        <v>#N/A</v>
      </c>
      <c r="AF23" s="111" t="e">
        <f t="shared" ca="1" si="12"/>
        <v>#N/A</v>
      </c>
      <c r="AG23" s="112" t="e">
        <f t="shared" ca="1" si="13"/>
        <v>#N/A</v>
      </c>
      <c r="AH23" s="111" t="e">
        <f t="shared" ca="1" si="14"/>
        <v>#N/A</v>
      </c>
      <c r="AI23" s="111" t="e">
        <f t="shared" ca="1" si="15"/>
        <v>#N/A</v>
      </c>
      <c r="AJ23" s="113" t="e">
        <f t="shared" ca="1" si="16"/>
        <v>#N/A</v>
      </c>
      <c r="AK23" s="111" t="e">
        <f t="shared" ca="1" si="17"/>
        <v>#N/A</v>
      </c>
      <c r="AL23" s="111" t="e">
        <f t="shared" ca="1" si="18"/>
        <v>#N/A</v>
      </c>
    </row>
    <row r="24" spans="1:47" ht="25.5" customHeight="1" x14ac:dyDescent="0.2">
      <c r="A24" s="65">
        <f>'OSNOVNA PLAČA'!A18</f>
        <v>9</v>
      </c>
      <c r="B24" s="271" t="str">
        <f t="shared" ca="1" si="19"/>
        <v>A9</v>
      </c>
      <c r="C24" s="271"/>
      <c r="D24" s="66" t="str">
        <f t="shared" ca="1" si="4"/>
        <v/>
      </c>
      <c r="E24" s="68" t="str">
        <f t="shared" ca="1" si="5"/>
        <v/>
      </c>
      <c r="F24" s="154">
        <f ca="1">IF(LEN(B24)&gt;0,SUM('OBRAČUNANA OSNOVNA PLAČA'!G18:I18),"")</f>
        <v>0</v>
      </c>
      <c r="G24" s="5"/>
      <c r="H24" s="5"/>
      <c r="I24" s="5"/>
      <c r="J24" s="5"/>
      <c r="K24" s="5"/>
      <c r="L24" s="166">
        <f t="shared" si="6"/>
        <v>0</v>
      </c>
      <c r="M24" s="167">
        <f t="shared" ca="1" si="20"/>
        <v>0</v>
      </c>
      <c r="N24" s="167">
        <f t="shared" ca="1" si="21"/>
        <v>0</v>
      </c>
      <c r="O24" s="167">
        <f t="shared" ca="1" si="7"/>
        <v>0</v>
      </c>
      <c r="P24" s="167">
        <f t="shared" ca="1" si="22"/>
        <v>0</v>
      </c>
      <c r="Q24" s="168">
        <f t="shared" ca="1" si="8"/>
        <v>0</v>
      </c>
      <c r="R24" s="168">
        <f ca="1">IF(LEN(B24)&gt;0,'OSNOVNA PLAČA'!F18,"")</f>
        <v>0</v>
      </c>
      <c r="S24" s="148"/>
      <c r="AB24" s="110">
        <f>ROW()</f>
        <v>24</v>
      </c>
      <c r="AC24" s="111" t="e">
        <f t="shared" ca="1" si="9"/>
        <v>#N/A</v>
      </c>
      <c r="AD24" s="111" t="e">
        <f t="shared" ca="1" si="10"/>
        <v>#N/A</v>
      </c>
      <c r="AE24" s="112" t="e">
        <f t="shared" ca="1" si="11"/>
        <v>#N/A</v>
      </c>
      <c r="AF24" s="111" t="e">
        <f t="shared" ca="1" si="12"/>
        <v>#N/A</v>
      </c>
      <c r="AG24" s="112" t="e">
        <f t="shared" ca="1" si="13"/>
        <v>#N/A</v>
      </c>
      <c r="AH24" s="111" t="e">
        <f t="shared" ca="1" si="14"/>
        <v>#N/A</v>
      </c>
      <c r="AI24" s="111" t="e">
        <f t="shared" ca="1" si="15"/>
        <v>#N/A</v>
      </c>
      <c r="AJ24" s="113" t="e">
        <f t="shared" ca="1" si="16"/>
        <v>#N/A</v>
      </c>
      <c r="AK24" s="111" t="e">
        <f t="shared" ca="1" si="17"/>
        <v>#N/A</v>
      </c>
      <c r="AL24" s="111" t="e">
        <f t="shared" ca="1" si="18"/>
        <v>#N/A</v>
      </c>
    </row>
    <row r="25" spans="1:47" ht="25.5" customHeight="1" x14ac:dyDescent="0.2">
      <c r="A25" s="65">
        <f>'OSNOVNA PLAČA'!A19</f>
        <v>10</v>
      </c>
      <c r="B25" s="271" t="str">
        <f t="shared" ca="1" si="19"/>
        <v>A10</v>
      </c>
      <c r="C25" s="271"/>
      <c r="D25" s="66" t="str">
        <f t="shared" ca="1" si="4"/>
        <v/>
      </c>
      <c r="E25" s="68" t="str">
        <f t="shared" ca="1" si="5"/>
        <v/>
      </c>
      <c r="F25" s="154">
        <f ca="1">IF(LEN(B25)&gt;0,SUM('OBRAČUNANA OSNOVNA PLAČA'!G19:I19),"")</f>
        <v>0</v>
      </c>
      <c r="G25" s="5"/>
      <c r="H25" s="5"/>
      <c r="I25" s="5"/>
      <c r="J25" s="5"/>
      <c r="K25" s="5"/>
      <c r="L25" s="166">
        <f t="shared" si="6"/>
        <v>0</v>
      </c>
      <c r="M25" s="167">
        <f t="shared" ca="1" si="20"/>
        <v>0</v>
      </c>
      <c r="N25" s="167">
        <f t="shared" ca="1" si="21"/>
        <v>0</v>
      </c>
      <c r="O25" s="167">
        <f t="shared" ca="1" si="7"/>
        <v>0</v>
      </c>
      <c r="P25" s="167">
        <f t="shared" ca="1" si="22"/>
        <v>0</v>
      </c>
      <c r="Q25" s="168">
        <f t="shared" ca="1" si="8"/>
        <v>0</v>
      </c>
      <c r="R25" s="168">
        <f ca="1">IF(LEN(B25)&gt;0,'OSNOVNA PLAČA'!F19,"")</f>
        <v>0</v>
      </c>
      <c r="S25" s="148"/>
      <c r="AB25" s="110">
        <f>ROW()</f>
        <v>25</v>
      </c>
      <c r="AC25" s="111" t="e">
        <f t="shared" ca="1" si="9"/>
        <v>#N/A</v>
      </c>
      <c r="AD25" s="111" t="e">
        <f t="shared" ca="1" si="10"/>
        <v>#N/A</v>
      </c>
      <c r="AE25" s="112" t="e">
        <f t="shared" ca="1" si="11"/>
        <v>#N/A</v>
      </c>
      <c r="AF25" s="111" t="e">
        <f t="shared" ca="1" si="12"/>
        <v>#N/A</v>
      </c>
      <c r="AG25" s="112" t="e">
        <f t="shared" ca="1" si="13"/>
        <v>#N/A</v>
      </c>
      <c r="AH25" s="111" t="e">
        <f t="shared" ca="1" si="14"/>
        <v>#N/A</v>
      </c>
      <c r="AI25" s="111" t="e">
        <f t="shared" ca="1" si="15"/>
        <v>#N/A</v>
      </c>
      <c r="AJ25" s="113" t="e">
        <f t="shared" ca="1" si="16"/>
        <v>#N/A</v>
      </c>
      <c r="AK25" s="111" t="e">
        <f t="shared" ca="1" si="17"/>
        <v>#N/A</v>
      </c>
      <c r="AL25" s="111" t="e">
        <f t="shared" ca="1" si="18"/>
        <v>#N/A</v>
      </c>
    </row>
    <row r="26" spans="1:47" ht="25.5" customHeight="1" x14ac:dyDescent="0.2">
      <c r="A26" s="65">
        <f>'OSNOVNA PLAČA'!A20</f>
        <v>11</v>
      </c>
      <c r="B26" s="271" t="str">
        <f t="shared" ca="1" si="19"/>
        <v>A11</v>
      </c>
      <c r="C26" s="271"/>
      <c r="D26" s="66" t="str">
        <f t="shared" ca="1" si="4"/>
        <v/>
      </c>
      <c r="E26" s="68" t="str">
        <f t="shared" ca="1" si="5"/>
        <v/>
      </c>
      <c r="F26" s="154">
        <f ca="1">IF(LEN(B26)&gt;0,SUM('OBRAČUNANA OSNOVNA PLAČA'!G20:I20),"")</f>
        <v>0</v>
      </c>
      <c r="G26" s="5"/>
      <c r="H26" s="5"/>
      <c r="I26" s="5"/>
      <c r="J26" s="5"/>
      <c r="K26" s="5"/>
      <c r="L26" s="166">
        <f t="shared" si="6"/>
        <v>0</v>
      </c>
      <c r="M26" s="167">
        <f t="shared" ca="1" si="20"/>
        <v>0</v>
      </c>
      <c r="N26" s="167">
        <f t="shared" ca="1" si="21"/>
        <v>0</v>
      </c>
      <c r="O26" s="167">
        <f t="shared" ca="1" si="7"/>
        <v>0</v>
      </c>
      <c r="P26" s="167">
        <f t="shared" ca="1" si="22"/>
        <v>0</v>
      </c>
      <c r="Q26" s="168">
        <f t="shared" ca="1" si="8"/>
        <v>0</v>
      </c>
      <c r="R26" s="168">
        <f ca="1">IF(LEN(B26)&gt;0,'OSNOVNA PLAČA'!F20,"")</f>
        <v>0</v>
      </c>
      <c r="S26" s="148"/>
      <c r="AB26" s="110">
        <f>ROW()</f>
        <v>26</v>
      </c>
      <c r="AC26" s="111" t="e">
        <f t="shared" ca="1" si="9"/>
        <v>#N/A</v>
      </c>
      <c r="AD26" s="111" t="e">
        <f t="shared" ca="1" si="10"/>
        <v>#N/A</v>
      </c>
      <c r="AE26" s="112" t="e">
        <f t="shared" ca="1" si="11"/>
        <v>#N/A</v>
      </c>
      <c r="AF26" s="111" t="e">
        <f t="shared" ca="1" si="12"/>
        <v>#N/A</v>
      </c>
      <c r="AG26" s="112" t="e">
        <f t="shared" ca="1" si="13"/>
        <v>#N/A</v>
      </c>
      <c r="AH26" s="111" t="e">
        <f t="shared" ca="1" si="14"/>
        <v>#N/A</v>
      </c>
      <c r="AI26" s="111" t="e">
        <f t="shared" ca="1" si="15"/>
        <v>#N/A</v>
      </c>
      <c r="AJ26" s="113" t="e">
        <f t="shared" ca="1" si="16"/>
        <v>#N/A</v>
      </c>
      <c r="AK26" s="111" t="e">
        <f t="shared" ca="1" si="17"/>
        <v>#N/A</v>
      </c>
      <c r="AL26" s="111" t="e">
        <f t="shared" ca="1" si="18"/>
        <v>#N/A</v>
      </c>
    </row>
    <row r="27" spans="1:47" ht="25.5" customHeight="1" x14ac:dyDescent="0.2">
      <c r="A27" s="65">
        <f>'OSNOVNA PLAČA'!A21</f>
        <v>12</v>
      </c>
      <c r="B27" s="271" t="str">
        <f t="shared" ca="1" si="19"/>
        <v>A12</v>
      </c>
      <c r="C27" s="271"/>
      <c r="D27" s="66" t="str">
        <f t="shared" ca="1" si="4"/>
        <v/>
      </c>
      <c r="E27" s="68" t="str">
        <f t="shared" ca="1" si="5"/>
        <v/>
      </c>
      <c r="F27" s="154">
        <f ca="1">IF(LEN(B27)&gt;0,SUM('OBRAČUNANA OSNOVNA PLAČA'!G21:I21),"")</f>
        <v>0</v>
      </c>
      <c r="G27" s="5"/>
      <c r="H27" s="5"/>
      <c r="I27" s="5"/>
      <c r="J27" s="5"/>
      <c r="K27" s="5"/>
      <c r="L27" s="166">
        <f t="shared" si="6"/>
        <v>0</v>
      </c>
      <c r="M27" s="167">
        <f t="shared" ca="1" si="20"/>
        <v>0</v>
      </c>
      <c r="N27" s="167">
        <f t="shared" ca="1" si="21"/>
        <v>0</v>
      </c>
      <c r="O27" s="167">
        <f t="shared" ca="1" si="7"/>
        <v>0</v>
      </c>
      <c r="P27" s="167">
        <f t="shared" ca="1" si="22"/>
        <v>0</v>
      </c>
      <c r="Q27" s="168">
        <f t="shared" ca="1" si="8"/>
        <v>0</v>
      </c>
      <c r="R27" s="168">
        <f ca="1">IF(LEN(B27)&gt;0,'OSNOVNA PLAČA'!F21,"")</f>
        <v>0</v>
      </c>
      <c r="S27" s="148"/>
      <c r="AB27" s="110">
        <f>ROW()</f>
        <v>27</v>
      </c>
      <c r="AC27" s="111" t="e">
        <f t="shared" ca="1" si="9"/>
        <v>#N/A</v>
      </c>
      <c r="AD27" s="111" t="e">
        <f t="shared" ca="1" si="10"/>
        <v>#N/A</v>
      </c>
      <c r="AE27" s="112" t="e">
        <f t="shared" ca="1" si="11"/>
        <v>#N/A</v>
      </c>
      <c r="AF27" s="111" t="e">
        <f t="shared" ca="1" si="12"/>
        <v>#N/A</v>
      </c>
      <c r="AG27" s="112" t="e">
        <f t="shared" ca="1" si="13"/>
        <v>#N/A</v>
      </c>
      <c r="AH27" s="111" t="e">
        <f t="shared" ca="1" si="14"/>
        <v>#N/A</v>
      </c>
      <c r="AI27" s="111" t="e">
        <f t="shared" ca="1" si="15"/>
        <v>#N/A</v>
      </c>
      <c r="AJ27" s="113" t="e">
        <f t="shared" ca="1" si="16"/>
        <v>#N/A</v>
      </c>
      <c r="AK27" s="111" t="e">
        <f t="shared" ca="1" si="17"/>
        <v>#N/A</v>
      </c>
      <c r="AL27" s="111" t="e">
        <f t="shared" ca="1" si="18"/>
        <v>#N/A</v>
      </c>
    </row>
    <row r="28" spans="1:47" ht="25.5" customHeight="1" x14ac:dyDescent="0.2">
      <c r="A28" s="65">
        <f>'OSNOVNA PLAČA'!A22</f>
        <v>13</v>
      </c>
      <c r="B28" s="271" t="str">
        <f t="shared" ca="1" si="19"/>
        <v>A13</v>
      </c>
      <c r="C28" s="271"/>
      <c r="D28" s="66" t="str">
        <f t="shared" ca="1" si="4"/>
        <v/>
      </c>
      <c r="E28" s="68" t="str">
        <f t="shared" ca="1" si="5"/>
        <v/>
      </c>
      <c r="F28" s="154">
        <f ca="1">IF(LEN(B28)&gt;0,SUM('OBRAČUNANA OSNOVNA PLAČA'!G22:I22),"")</f>
        <v>0</v>
      </c>
      <c r="G28" s="5"/>
      <c r="H28" s="5"/>
      <c r="I28" s="5"/>
      <c r="J28" s="5"/>
      <c r="K28" s="5"/>
      <c r="L28" s="166">
        <f t="shared" si="6"/>
        <v>0</v>
      </c>
      <c r="M28" s="167">
        <f t="shared" ca="1" si="20"/>
        <v>0</v>
      </c>
      <c r="N28" s="167">
        <f t="shared" ca="1" si="21"/>
        <v>0</v>
      </c>
      <c r="O28" s="167">
        <f t="shared" ca="1" si="7"/>
        <v>0</v>
      </c>
      <c r="P28" s="167">
        <f t="shared" ca="1" si="22"/>
        <v>0</v>
      </c>
      <c r="Q28" s="168">
        <f t="shared" ca="1" si="8"/>
        <v>0</v>
      </c>
      <c r="R28" s="168">
        <f ca="1">IF(LEN(B28)&gt;0,'OSNOVNA PLAČA'!F22,"")</f>
        <v>0</v>
      </c>
      <c r="S28" s="148"/>
      <c r="AB28" s="110">
        <f>ROW()</f>
        <v>28</v>
      </c>
      <c r="AC28" s="111" t="e">
        <f t="shared" ca="1" si="9"/>
        <v>#N/A</v>
      </c>
      <c r="AD28" s="111" t="e">
        <f t="shared" ca="1" si="10"/>
        <v>#N/A</v>
      </c>
      <c r="AE28" s="112" t="e">
        <f t="shared" ca="1" si="11"/>
        <v>#N/A</v>
      </c>
      <c r="AF28" s="111" t="e">
        <f t="shared" ca="1" si="12"/>
        <v>#N/A</v>
      </c>
      <c r="AG28" s="112" t="e">
        <f t="shared" ca="1" si="13"/>
        <v>#N/A</v>
      </c>
      <c r="AH28" s="111" t="e">
        <f t="shared" ca="1" si="14"/>
        <v>#N/A</v>
      </c>
      <c r="AI28" s="111" t="e">
        <f t="shared" ca="1" si="15"/>
        <v>#N/A</v>
      </c>
      <c r="AJ28" s="113" t="e">
        <f t="shared" ca="1" si="16"/>
        <v>#N/A</v>
      </c>
      <c r="AK28" s="111" t="e">
        <f t="shared" ca="1" si="17"/>
        <v>#N/A</v>
      </c>
      <c r="AL28" s="111" t="e">
        <f t="shared" ca="1" si="18"/>
        <v>#N/A</v>
      </c>
    </row>
    <row r="29" spans="1:47" ht="25.5" customHeight="1" x14ac:dyDescent="0.2">
      <c r="A29" s="65">
        <f>'OSNOVNA PLAČA'!A23</f>
        <v>14</v>
      </c>
      <c r="B29" s="271" t="str">
        <f t="shared" ca="1" si="19"/>
        <v>A14</v>
      </c>
      <c r="C29" s="271"/>
      <c r="D29" s="66" t="str">
        <f t="shared" ca="1" si="4"/>
        <v/>
      </c>
      <c r="E29" s="68" t="str">
        <f t="shared" ca="1" si="5"/>
        <v/>
      </c>
      <c r="F29" s="154">
        <f ca="1">IF(LEN(B29)&gt;0,SUM('OBRAČUNANA OSNOVNA PLAČA'!G23:I23),"")</f>
        <v>0</v>
      </c>
      <c r="G29" s="5"/>
      <c r="H29" s="5"/>
      <c r="I29" s="5"/>
      <c r="J29" s="5"/>
      <c r="K29" s="5"/>
      <c r="L29" s="166">
        <f t="shared" si="6"/>
        <v>0</v>
      </c>
      <c r="M29" s="167">
        <f t="shared" ca="1" si="20"/>
        <v>0</v>
      </c>
      <c r="N29" s="167">
        <f t="shared" ca="1" si="21"/>
        <v>0</v>
      </c>
      <c r="O29" s="167">
        <f t="shared" ca="1" si="7"/>
        <v>0</v>
      </c>
      <c r="P29" s="167">
        <f t="shared" ca="1" si="22"/>
        <v>0</v>
      </c>
      <c r="Q29" s="168">
        <f t="shared" ca="1" si="8"/>
        <v>0</v>
      </c>
      <c r="R29" s="168">
        <f ca="1">IF(LEN(B29)&gt;0,'OSNOVNA PLAČA'!F23,"")</f>
        <v>0</v>
      </c>
      <c r="S29" s="148"/>
      <c r="AB29" s="110">
        <f>ROW()</f>
        <v>29</v>
      </c>
      <c r="AC29" s="111" t="e">
        <f t="shared" ca="1" si="9"/>
        <v>#N/A</v>
      </c>
      <c r="AD29" s="111" t="e">
        <f t="shared" ca="1" si="10"/>
        <v>#N/A</v>
      </c>
      <c r="AE29" s="112" t="e">
        <f t="shared" ca="1" si="11"/>
        <v>#N/A</v>
      </c>
      <c r="AF29" s="111" t="e">
        <f t="shared" ca="1" si="12"/>
        <v>#N/A</v>
      </c>
      <c r="AG29" s="112" t="e">
        <f t="shared" ca="1" si="13"/>
        <v>#N/A</v>
      </c>
      <c r="AH29" s="111" t="e">
        <f t="shared" ca="1" si="14"/>
        <v>#N/A</v>
      </c>
      <c r="AI29" s="111" t="e">
        <f t="shared" ca="1" si="15"/>
        <v>#N/A</v>
      </c>
      <c r="AJ29" s="113" t="e">
        <f t="shared" ca="1" si="16"/>
        <v>#N/A</v>
      </c>
      <c r="AK29" s="111" t="e">
        <f t="shared" ca="1" si="17"/>
        <v>#N/A</v>
      </c>
      <c r="AL29" s="111" t="e">
        <f t="shared" ca="1" si="18"/>
        <v>#N/A</v>
      </c>
    </row>
    <row r="30" spans="1:47" ht="25.5" customHeight="1" x14ac:dyDescent="0.2">
      <c r="A30" s="65">
        <f>'OSNOVNA PLAČA'!A24</f>
        <v>15</v>
      </c>
      <c r="B30" s="271" t="str">
        <f t="shared" ca="1" si="19"/>
        <v>A15</v>
      </c>
      <c r="C30" s="271"/>
      <c r="D30" s="66" t="str">
        <f t="shared" ca="1" si="4"/>
        <v/>
      </c>
      <c r="E30" s="68" t="str">
        <f t="shared" ca="1" si="5"/>
        <v/>
      </c>
      <c r="F30" s="154">
        <f ca="1">IF(LEN(B30)&gt;0,SUM('OBRAČUNANA OSNOVNA PLAČA'!G24:I24),"")</f>
        <v>0</v>
      </c>
      <c r="G30" s="5"/>
      <c r="H30" s="5"/>
      <c r="I30" s="5"/>
      <c r="J30" s="5"/>
      <c r="K30" s="5"/>
      <c r="L30" s="166">
        <f t="shared" si="6"/>
        <v>0</v>
      </c>
      <c r="M30" s="167">
        <f t="shared" ca="1" si="20"/>
        <v>0</v>
      </c>
      <c r="N30" s="167">
        <f t="shared" ca="1" si="21"/>
        <v>0</v>
      </c>
      <c r="O30" s="167">
        <f t="shared" ca="1" si="7"/>
        <v>0</v>
      </c>
      <c r="P30" s="167">
        <f t="shared" ca="1" si="22"/>
        <v>0</v>
      </c>
      <c r="Q30" s="168">
        <f t="shared" ca="1" si="8"/>
        <v>0</v>
      </c>
      <c r="R30" s="168">
        <f ca="1">IF(LEN(B30)&gt;0,'OSNOVNA PLAČA'!F24,"")</f>
        <v>0</v>
      </c>
      <c r="S30" s="148"/>
      <c r="AB30" s="110">
        <f>ROW()</f>
        <v>30</v>
      </c>
      <c r="AC30" s="111" t="e">
        <f t="shared" ca="1" si="9"/>
        <v>#N/A</v>
      </c>
      <c r="AD30" s="111" t="e">
        <f t="shared" ca="1" si="10"/>
        <v>#N/A</v>
      </c>
      <c r="AE30" s="112" t="e">
        <f t="shared" ca="1" si="11"/>
        <v>#N/A</v>
      </c>
      <c r="AF30" s="111" t="e">
        <f t="shared" ca="1" si="12"/>
        <v>#N/A</v>
      </c>
      <c r="AG30" s="112" t="e">
        <f t="shared" ca="1" si="13"/>
        <v>#N/A</v>
      </c>
      <c r="AH30" s="111" t="e">
        <f t="shared" ca="1" si="14"/>
        <v>#N/A</v>
      </c>
      <c r="AI30" s="111" t="e">
        <f t="shared" ca="1" si="15"/>
        <v>#N/A</v>
      </c>
      <c r="AJ30" s="113" t="e">
        <f t="shared" ca="1" si="16"/>
        <v>#N/A</v>
      </c>
      <c r="AK30" s="111" t="e">
        <f t="shared" ca="1" si="17"/>
        <v>#N/A</v>
      </c>
      <c r="AL30" s="111" t="e">
        <f t="shared" ca="1" si="18"/>
        <v>#N/A</v>
      </c>
    </row>
    <row r="31" spans="1:47" ht="25.5" customHeight="1" x14ac:dyDescent="0.2">
      <c r="A31" s="65">
        <f>'OSNOVNA PLAČA'!A25</f>
        <v>16</v>
      </c>
      <c r="B31" s="271" t="str">
        <f t="shared" ca="1" si="19"/>
        <v>A16</v>
      </c>
      <c r="C31" s="271"/>
      <c r="D31" s="66" t="str">
        <f t="shared" ca="1" si="4"/>
        <v/>
      </c>
      <c r="E31" s="68" t="str">
        <f t="shared" ca="1" si="5"/>
        <v/>
      </c>
      <c r="F31" s="154">
        <f ca="1">IF(LEN(B31)&gt;0,SUM('OBRAČUNANA OSNOVNA PLAČA'!G25:I25),"")</f>
        <v>0</v>
      </c>
      <c r="G31" s="5"/>
      <c r="H31" s="5"/>
      <c r="I31" s="5"/>
      <c r="J31" s="5"/>
      <c r="K31" s="5"/>
      <c r="L31" s="166">
        <f t="shared" si="6"/>
        <v>0</v>
      </c>
      <c r="M31" s="167">
        <f t="shared" ca="1" si="20"/>
        <v>0</v>
      </c>
      <c r="N31" s="167">
        <f t="shared" ca="1" si="21"/>
        <v>0</v>
      </c>
      <c r="O31" s="167">
        <f t="shared" ca="1" si="7"/>
        <v>0</v>
      </c>
      <c r="P31" s="167">
        <f t="shared" ca="1" si="22"/>
        <v>0</v>
      </c>
      <c r="Q31" s="168">
        <f t="shared" ca="1" si="8"/>
        <v>0</v>
      </c>
      <c r="R31" s="168">
        <f ca="1">IF(LEN(B31)&gt;0,'OSNOVNA PLAČA'!F25,"")</f>
        <v>0</v>
      </c>
      <c r="S31" s="148"/>
      <c r="AB31" s="110">
        <f>ROW()</f>
        <v>31</v>
      </c>
      <c r="AC31" s="111" t="e">
        <f t="shared" ca="1" si="9"/>
        <v>#N/A</v>
      </c>
      <c r="AD31" s="111" t="e">
        <f t="shared" ca="1" si="10"/>
        <v>#N/A</v>
      </c>
      <c r="AE31" s="112" t="e">
        <f t="shared" ca="1" si="11"/>
        <v>#N/A</v>
      </c>
      <c r="AF31" s="111" t="e">
        <f t="shared" ca="1" si="12"/>
        <v>#N/A</v>
      </c>
      <c r="AG31" s="112" t="e">
        <f t="shared" ca="1" si="13"/>
        <v>#N/A</v>
      </c>
      <c r="AH31" s="111" t="e">
        <f t="shared" ca="1" si="14"/>
        <v>#N/A</v>
      </c>
      <c r="AI31" s="111" t="e">
        <f t="shared" ca="1" si="15"/>
        <v>#N/A</v>
      </c>
      <c r="AJ31" s="113" t="e">
        <f t="shared" ca="1" si="16"/>
        <v>#N/A</v>
      </c>
      <c r="AK31" s="111" t="e">
        <f t="shared" ca="1" si="17"/>
        <v>#N/A</v>
      </c>
      <c r="AL31" s="111" t="e">
        <f t="shared" ca="1" si="18"/>
        <v>#N/A</v>
      </c>
    </row>
    <row r="32" spans="1:47" ht="25.5" customHeight="1" x14ac:dyDescent="0.2">
      <c r="A32" s="65">
        <f>'OSNOVNA PLAČA'!A26</f>
        <v>17</v>
      </c>
      <c r="B32" s="271" t="str">
        <f t="shared" ca="1" si="19"/>
        <v>A17</v>
      </c>
      <c r="C32" s="271"/>
      <c r="D32" s="66" t="str">
        <f t="shared" ca="1" si="4"/>
        <v/>
      </c>
      <c r="E32" s="68" t="str">
        <f t="shared" ca="1" si="5"/>
        <v/>
      </c>
      <c r="F32" s="154">
        <f ca="1">IF(LEN(B32)&gt;0,SUM('OBRAČUNANA OSNOVNA PLAČA'!G26:I26),"")</f>
        <v>0</v>
      </c>
      <c r="G32" s="5"/>
      <c r="H32" s="5"/>
      <c r="I32" s="5"/>
      <c r="J32" s="5"/>
      <c r="K32" s="5"/>
      <c r="L32" s="166">
        <f t="shared" si="6"/>
        <v>0</v>
      </c>
      <c r="M32" s="167">
        <f t="shared" ca="1" si="20"/>
        <v>0</v>
      </c>
      <c r="N32" s="167">
        <f t="shared" ca="1" si="21"/>
        <v>0</v>
      </c>
      <c r="O32" s="167">
        <f t="shared" ca="1" si="7"/>
        <v>0</v>
      </c>
      <c r="P32" s="167">
        <f t="shared" ca="1" si="22"/>
        <v>0</v>
      </c>
      <c r="Q32" s="168">
        <f t="shared" ca="1" si="8"/>
        <v>0</v>
      </c>
      <c r="R32" s="168">
        <f ca="1">IF(LEN(B32)&gt;0,'OSNOVNA PLAČA'!F26,"")</f>
        <v>0</v>
      </c>
      <c r="S32" s="148"/>
      <c r="AB32" s="110">
        <f>ROW()</f>
        <v>32</v>
      </c>
      <c r="AC32" s="111" t="e">
        <f t="shared" ca="1" si="9"/>
        <v>#N/A</v>
      </c>
      <c r="AD32" s="111" t="e">
        <f t="shared" ca="1" si="10"/>
        <v>#N/A</v>
      </c>
      <c r="AE32" s="112" t="e">
        <f t="shared" ca="1" si="11"/>
        <v>#N/A</v>
      </c>
      <c r="AF32" s="111" t="e">
        <f t="shared" ca="1" si="12"/>
        <v>#N/A</v>
      </c>
      <c r="AG32" s="112" t="e">
        <f t="shared" ca="1" si="13"/>
        <v>#N/A</v>
      </c>
      <c r="AH32" s="111" t="e">
        <f t="shared" ca="1" si="14"/>
        <v>#N/A</v>
      </c>
      <c r="AI32" s="111" t="e">
        <f t="shared" ca="1" si="15"/>
        <v>#N/A</v>
      </c>
      <c r="AJ32" s="113" t="e">
        <f t="shared" ca="1" si="16"/>
        <v>#N/A</v>
      </c>
      <c r="AK32" s="111" t="e">
        <f t="shared" ca="1" si="17"/>
        <v>#N/A</v>
      </c>
      <c r="AL32" s="111" t="e">
        <f t="shared" ca="1" si="18"/>
        <v>#N/A</v>
      </c>
    </row>
    <row r="33" spans="1:38" ht="25.5" customHeight="1" x14ac:dyDescent="0.2">
      <c r="A33" s="65">
        <f>'OSNOVNA PLAČA'!A27</f>
        <v>18</v>
      </c>
      <c r="B33" s="271" t="str">
        <f t="shared" ca="1" si="19"/>
        <v>A18</v>
      </c>
      <c r="C33" s="271"/>
      <c r="D33" s="66" t="str">
        <f t="shared" ca="1" si="4"/>
        <v/>
      </c>
      <c r="E33" s="68" t="str">
        <f t="shared" ca="1" si="5"/>
        <v/>
      </c>
      <c r="F33" s="154">
        <f ca="1">IF(LEN(B33)&gt;0,SUM('OBRAČUNANA OSNOVNA PLAČA'!G27:I27),"")</f>
        <v>0</v>
      </c>
      <c r="G33" s="5"/>
      <c r="H33" s="5"/>
      <c r="I33" s="5"/>
      <c r="J33" s="5"/>
      <c r="K33" s="5"/>
      <c r="L33" s="166">
        <f t="shared" si="6"/>
        <v>0</v>
      </c>
      <c r="M33" s="167">
        <f t="shared" ca="1" si="20"/>
        <v>0</v>
      </c>
      <c r="N33" s="167">
        <f t="shared" ca="1" si="21"/>
        <v>0</v>
      </c>
      <c r="O33" s="167">
        <f t="shared" ca="1" si="7"/>
        <v>0</v>
      </c>
      <c r="P33" s="167">
        <f t="shared" ca="1" si="22"/>
        <v>0</v>
      </c>
      <c r="Q33" s="168">
        <f t="shared" ca="1" si="8"/>
        <v>0</v>
      </c>
      <c r="R33" s="168">
        <f ca="1">IF(LEN(B33)&gt;0,'OSNOVNA PLAČA'!F27,"")</f>
        <v>0</v>
      </c>
      <c r="S33" s="148"/>
      <c r="AB33" s="110">
        <f>ROW()</f>
        <v>33</v>
      </c>
      <c r="AC33" s="111" t="e">
        <f t="shared" ca="1" si="9"/>
        <v>#N/A</v>
      </c>
      <c r="AD33" s="111" t="e">
        <f t="shared" ca="1" si="10"/>
        <v>#N/A</v>
      </c>
      <c r="AE33" s="112" t="e">
        <f t="shared" ca="1" si="11"/>
        <v>#N/A</v>
      </c>
      <c r="AF33" s="111" t="e">
        <f t="shared" ca="1" si="12"/>
        <v>#N/A</v>
      </c>
      <c r="AG33" s="112" t="e">
        <f t="shared" ca="1" si="13"/>
        <v>#N/A</v>
      </c>
      <c r="AH33" s="111" t="e">
        <f t="shared" ca="1" si="14"/>
        <v>#N/A</v>
      </c>
      <c r="AI33" s="111" t="e">
        <f t="shared" ca="1" si="15"/>
        <v>#N/A</v>
      </c>
      <c r="AJ33" s="113" t="e">
        <f t="shared" ca="1" si="16"/>
        <v>#N/A</v>
      </c>
      <c r="AK33" s="111" t="e">
        <f t="shared" ca="1" si="17"/>
        <v>#N/A</v>
      </c>
      <c r="AL33" s="111" t="e">
        <f t="shared" ca="1" si="18"/>
        <v>#N/A</v>
      </c>
    </row>
    <row r="34" spans="1:38" ht="25.5" customHeight="1" x14ac:dyDescent="0.2">
      <c r="A34" s="65">
        <f>'OSNOVNA PLAČA'!A28</f>
        <v>19</v>
      </c>
      <c r="B34" s="271" t="str">
        <f t="shared" ca="1" si="19"/>
        <v>A19</v>
      </c>
      <c r="C34" s="271"/>
      <c r="D34" s="66" t="str">
        <f t="shared" ca="1" si="4"/>
        <v/>
      </c>
      <c r="E34" s="68" t="str">
        <f t="shared" ca="1" si="5"/>
        <v/>
      </c>
      <c r="F34" s="154">
        <f ca="1">IF(LEN(B34)&gt;0,SUM('OBRAČUNANA OSNOVNA PLAČA'!G28:I28),"")</f>
        <v>0</v>
      </c>
      <c r="G34" s="5"/>
      <c r="H34" s="5"/>
      <c r="I34" s="5"/>
      <c r="J34" s="5"/>
      <c r="K34" s="5"/>
      <c r="L34" s="166">
        <f t="shared" si="6"/>
        <v>0</v>
      </c>
      <c r="M34" s="167">
        <f t="shared" ca="1" si="20"/>
        <v>0</v>
      </c>
      <c r="N34" s="167">
        <f t="shared" ca="1" si="21"/>
        <v>0</v>
      </c>
      <c r="O34" s="167">
        <f t="shared" ca="1" si="7"/>
        <v>0</v>
      </c>
      <c r="P34" s="167">
        <f t="shared" ca="1" si="22"/>
        <v>0</v>
      </c>
      <c r="Q34" s="168">
        <f t="shared" ca="1" si="8"/>
        <v>0</v>
      </c>
      <c r="R34" s="168">
        <f ca="1">IF(LEN(B34)&gt;0,'OSNOVNA PLAČA'!F28,"")</f>
        <v>0</v>
      </c>
      <c r="S34" s="148"/>
      <c r="AB34" s="110">
        <f>ROW()</f>
        <v>34</v>
      </c>
      <c r="AC34" s="111" t="e">
        <f t="shared" ca="1" si="9"/>
        <v>#N/A</v>
      </c>
      <c r="AD34" s="111" t="e">
        <f t="shared" ca="1" si="10"/>
        <v>#N/A</v>
      </c>
      <c r="AE34" s="112" t="e">
        <f t="shared" ca="1" si="11"/>
        <v>#N/A</v>
      </c>
      <c r="AF34" s="111" t="e">
        <f t="shared" ca="1" si="12"/>
        <v>#N/A</v>
      </c>
      <c r="AG34" s="112" t="e">
        <f t="shared" ca="1" si="13"/>
        <v>#N/A</v>
      </c>
      <c r="AH34" s="111" t="e">
        <f t="shared" ca="1" si="14"/>
        <v>#N/A</v>
      </c>
      <c r="AI34" s="111" t="e">
        <f t="shared" ca="1" si="15"/>
        <v>#N/A</v>
      </c>
      <c r="AJ34" s="113" t="e">
        <f t="shared" ca="1" si="16"/>
        <v>#N/A</v>
      </c>
      <c r="AK34" s="111" t="e">
        <f t="shared" ca="1" si="17"/>
        <v>#N/A</v>
      </c>
      <c r="AL34" s="111" t="e">
        <f t="shared" ca="1" si="18"/>
        <v>#N/A</v>
      </c>
    </row>
    <row r="35" spans="1:38" ht="25.5" customHeight="1" x14ac:dyDescent="0.2">
      <c r="A35" s="65">
        <f>'OSNOVNA PLAČA'!A29</f>
        <v>20</v>
      </c>
      <c r="B35" s="271" t="str">
        <f t="shared" ca="1" si="19"/>
        <v>A20</v>
      </c>
      <c r="C35" s="271"/>
      <c r="D35" s="66" t="str">
        <f t="shared" ca="1" si="4"/>
        <v/>
      </c>
      <c r="E35" s="68" t="str">
        <f t="shared" ca="1" si="5"/>
        <v/>
      </c>
      <c r="F35" s="154">
        <f ca="1">IF(LEN(B35)&gt;0,SUM('OBRAČUNANA OSNOVNA PLAČA'!G29:I29),"")</f>
        <v>0</v>
      </c>
      <c r="G35" s="5"/>
      <c r="H35" s="5"/>
      <c r="I35" s="5"/>
      <c r="J35" s="5"/>
      <c r="K35" s="5"/>
      <c r="L35" s="166">
        <f t="shared" si="6"/>
        <v>0</v>
      </c>
      <c r="M35" s="167">
        <f t="shared" ca="1" si="20"/>
        <v>0</v>
      </c>
      <c r="N35" s="167">
        <f t="shared" ca="1" si="21"/>
        <v>0</v>
      </c>
      <c r="O35" s="167">
        <f t="shared" ca="1" si="7"/>
        <v>0</v>
      </c>
      <c r="P35" s="167">
        <f t="shared" ca="1" si="22"/>
        <v>0</v>
      </c>
      <c r="Q35" s="168">
        <f t="shared" ca="1" si="8"/>
        <v>0</v>
      </c>
      <c r="R35" s="168">
        <f ca="1">IF(LEN(B35)&gt;0,'OSNOVNA PLAČA'!F29,"")</f>
        <v>0</v>
      </c>
      <c r="S35" s="148"/>
      <c r="AB35" s="110">
        <f>ROW()</f>
        <v>35</v>
      </c>
      <c r="AC35" s="111" t="e">
        <f t="shared" ca="1" si="9"/>
        <v>#N/A</v>
      </c>
      <c r="AD35" s="111" t="e">
        <f t="shared" ca="1" si="10"/>
        <v>#N/A</v>
      </c>
      <c r="AE35" s="112" t="e">
        <f t="shared" ca="1" si="11"/>
        <v>#N/A</v>
      </c>
      <c r="AF35" s="111" t="e">
        <f t="shared" ca="1" si="12"/>
        <v>#N/A</v>
      </c>
      <c r="AG35" s="112" t="e">
        <f t="shared" ca="1" si="13"/>
        <v>#N/A</v>
      </c>
      <c r="AH35" s="111" t="e">
        <f t="shared" ca="1" si="14"/>
        <v>#N/A</v>
      </c>
      <c r="AI35" s="111" t="e">
        <f t="shared" ca="1" si="15"/>
        <v>#N/A</v>
      </c>
      <c r="AJ35" s="113" t="e">
        <f t="shared" ca="1" si="16"/>
        <v>#N/A</v>
      </c>
      <c r="AK35" s="111" t="e">
        <f t="shared" ca="1" si="17"/>
        <v>#N/A</v>
      </c>
      <c r="AL35" s="111" t="e">
        <f t="shared" ca="1" si="18"/>
        <v>#N/A</v>
      </c>
    </row>
    <row r="36" spans="1:38" ht="25.5" customHeight="1" x14ac:dyDescent="0.2">
      <c r="A36" s="65">
        <f>'OSNOVNA PLAČA'!A30</f>
        <v>21</v>
      </c>
      <c r="B36" s="271" t="str">
        <f t="shared" ca="1" si="19"/>
        <v>A21</v>
      </c>
      <c r="C36" s="271"/>
      <c r="D36" s="66" t="str">
        <f t="shared" ca="1" si="4"/>
        <v/>
      </c>
      <c r="E36" s="68" t="str">
        <f t="shared" ca="1" si="5"/>
        <v/>
      </c>
      <c r="F36" s="154">
        <f ca="1">IF(LEN(B36)&gt;0,SUM('OBRAČUNANA OSNOVNA PLAČA'!G30:I30),"")</f>
        <v>0</v>
      </c>
      <c r="G36" s="5"/>
      <c r="H36" s="5"/>
      <c r="I36" s="5"/>
      <c r="J36" s="5"/>
      <c r="K36" s="5"/>
      <c r="L36" s="166">
        <f t="shared" si="6"/>
        <v>0</v>
      </c>
      <c r="M36" s="167">
        <f t="shared" ca="1" si="20"/>
        <v>0</v>
      </c>
      <c r="N36" s="167">
        <f t="shared" ca="1" si="21"/>
        <v>0</v>
      </c>
      <c r="O36" s="167">
        <f t="shared" ca="1" si="7"/>
        <v>0</v>
      </c>
      <c r="P36" s="167">
        <f t="shared" ca="1" si="22"/>
        <v>0</v>
      </c>
      <c r="Q36" s="168">
        <f t="shared" ca="1" si="8"/>
        <v>0</v>
      </c>
      <c r="R36" s="168">
        <f ca="1">IF(LEN(B36)&gt;0,'OSNOVNA PLAČA'!F30,"")</f>
        <v>0</v>
      </c>
      <c r="S36" s="148"/>
      <c r="AB36" s="110">
        <f>ROW()</f>
        <v>36</v>
      </c>
      <c r="AC36" s="111" t="e">
        <f t="shared" ca="1" si="9"/>
        <v>#N/A</v>
      </c>
      <c r="AD36" s="111" t="e">
        <f t="shared" ca="1" si="10"/>
        <v>#N/A</v>
      </c>
      <c r="AE36" s="112" t="e">
        <f t="shared" ca="1" si="11"/>
        <v>#N/A</v>
      </c>
      <c r="AF36" s="111" t="e">
        <f t="shared" ca="1" si="12"/>
        <v>#N/A</v>
      </c>
      <c r="AG36" s="112" t="e">
        <f t="shared" ca="1" si="13"/>
        <v>#N/A</v>
      </c>
      <c r="AH36" s="111" t="e">
        <f t="shared" ca="1" si="14"/>
        <v>#N/A</v>
      </c>
      <c r="AI36" s="111" t="e">
        <f t="shared" ca="1" si="15"/>
        <v>#N/A</v>
      </c>
      <c r="AJ36" s="113" t="e">
        <f t="shared" ca="1" si="16"/>
        <v>#N/A</v>
      </c>
      <c r="AK36" s="111" t="e">
        <f t="shared" ca="1" si="17"/>
        <v>#N/A</v>
      </c>
      <c r="AL36" s="111" t="e">
        <f t="shared" ca="1" si="18"/>
        <v>#N/A</v>
      </c>
    </row>
    <row r="37" spans="1:38" ht="25.5" customHeight="1" x14ac:dyDescent="0.2">
      <c r="A37" s="65">
        <f>'OSNOVNA PLAČA'!A31</f>
        <v>22</v>
      </c>
      <c r="B37" s="271" t="str">
        <f t="shared" ca="1" si="19"/>
        <v>A22</v>
      </c>
      <c r="C37" s="271"/>
      <c r="D37" s="66" t="str">
        <f t="shared" ca="1" si="4"/>
        <v/>
      </c>
      <c r="E37" s="68" t="str">
        <f t="shared" ca="1" si="5"/>
        <v/>
      </c>
      <c r="F37" s="154">
        <f ca="1">IF(LEN(B37)&gt;0,SUM('OBRAČUNANA OSNOVNA PLAČA'!G31:I31),"")</f>
        <v>0</v>
      </c>
      <c r="G37" s="5"/>
      <c r="H37" s="5"/>
      <c r="I37" s="5"/>
      <c r="J37" s="5"/>
      <c r="K37" s="5"/>
      <c r="L37" s="166">
        <f t="shared" si="6"/>
        <v>0</v>
      </c>
      <c r="M37" s="167">
        <f t="shared" ca="1" si="20"/>
        <v>0</v>
      </c>
      <c r="N37" s="167">
        <f t="shared" ca="1" si="21"/>
        <v>0</v>
      </c>
      <c r="O37" s="167">
        <f t="shared" ca="1" si="7"/>
        <v>0</v>
      </c>
      <c r="P37" s="167">
        <f t="shared" ca="1" si="22"/>
        <v>0</v>
      </c>
      <c r="Q37" s="168">
        <f t="shared" ca="1" si="8"/>
        <v>0</v>
      </c>
      <c r="R37" s="168">
        <f ca="1">IF(LEN(B37)&gt;0,'OSNOVNA PLAČA'!F31,"")</f>
        <v>0</v>
      </c>
      <c r="S37" s="148"/>
      <c r="AB37" s="110">
        <f>ROW()</f>
        <v>37</v>
      </c>
      <c r="AC37" s="111" t="e">
        <f t="shared" ca="1" si="9"/>
        <v>#N/A</v>
      </c>
      <c r="AD37" s="111" t="e">
        <f t="shared" ca="1" si="10"/>
        <v>#N/A</v>
      </c>
      <c r="AE37" s="112" t="e">
        <f t="shared" ca="1" si="11"/>
        <v>#N/A</v>
      </c>
      <c r="AF37" s="111" t="e">
        <f t="shared" ca="1" si="12"/>
        <v>#N/A</v>
      </c>
      <c r="AG37" s="112" t="e">
        <f t="shared" ca="1" si="13"/>
        <v>#N/A</v>
      </c>
      <c r="AH37" s="111" t="e">
        <f t="shared" ca="1" si="14"/>
        <v>#N/A</v>
      </c>
      <c r="AI37" s="111" t="e">
        <f t="shared" ca="1" si="15"/>
        <v>#N/A</v>
      </c>
      <c r="AJ37" s="113" t="e">
        <f t="shared" ca="1" si="16"/>
        <v>#N/A</v>
      </c>
      <c r="AK37" s="111" t="e">
        <f t="shared" ca="1" si="17"/>
        <v>#N/A</v>
      </c>
      <c r="AL37" s="111" t="e">
        <f t="shared" ca="1" si="18"/>
        <v>#N/A</v>
      </c>
    </row>
    <row r="38" spans="1:38" ht="25.5" customHeight="1" x14ac:dyDescent="0.2">
      <c r="A38" s="65">
        <f>'OSNOVNA PLAČA'!A32</f>
        <v>23</v>
      </c>
      <c r="B38" s="271" t="str">
        <f t="shared" ca="1" si="19"/>
        <v>A23</v>
      </c>
      <c r="C38" s="271"/>
      <c r="D38" s="66" t="str">
        <f t="shared" ca="1" si="4"/>
        <v/>
      </c>
      <c r="E38" s="68" t="str">
        <f t="shared" ca="1" si="5"/>
        <v/>
      </c>
      <c r="F38" s="154">
        <f ca="1">IF(LEN(B38)&gt;0,SUM('OBRAČUNANA OSNOVNA PLAČA'!G32:I32),"")</f>
        <v>0</v>
      </c>
      <c r="G38" s="5"/>
      <c r="H38" s="5"/>
      <c r="I38" s="5"/>
      <c r="J38" s="5"/>
      <c r="K38" s="5"/>
      <c r="L38" s="166">
        <f t="shared" si="6"/>
        <v>0</v>
      </c>
      <c r="M38" s="167">
        <f t="shared" ca="1" si="20"/>
        <v>0</v>
      </c>
      <c r="N38" s="167">
        <f t="shared" ca="1" si="21"/>
        <v>0</v>
      </c>
      <c r="O38" s="167">
        <f t="shared" ca="1" si="7"/>
        <v>0</v>
      </c>
      <c r="P38" s="167">
        <f t="shared" ca="1" si="22"/>
        <v>0</v>
      </c>
      <c r="Q38" s="168">
        <f t="shared" ca="1" si="8"/>
        <v>0</v>
      </c>
      <c r="R38" s="168">
        <f ca="1">IF(LEN(B38)&gt;0,'OSNOVNA PLAČA'!F32,"")</f>
        <v>0</v>
      </c>
      <c r="S38" s="148"/>
      <c r="AB38" s="110">
        <f>ROW()</f>
        <v>38</v>
      </c>
      <c r="AC38" s="111" t="e">
        <f t="shared" ca="1" si="9"/>
        <v>#N/A</v>
      </c>
      <c r="AD38" s="111" t="e">
        <f t="shared" ca="1" si="10"/>
        <v>#N/A</v>
      </c>
      <c r="AE38" s="112" t="e">
        <f t="shared" ca="1" si="11"/>
        <v>#N/A</v>
      </c>
      <c r="AF38" s="111" t="e">
        <f t="shared" ca="1" si="12"/>
        <v>#N/A</v>
      </c>
      <c r="AG38" s="112" t="e">
        <f t="shared" ca="1" si="13"/>
        <v>#N/A</v>
      </c>
      <c r="AH38" s="111" t="e">
        <f t="shared" ca="1" si="14"/>
        <v>#N/A</v>
      </c>
      <c r="AI38" s="111" t="e">
        <f t="shared" ca="1" si="15"/>
        <v>#N/A</v>
      </c>
      <c r="AJ38" s="113" t="e">
        <f t="shared" ca="1" si="16"/>
        <v>#N/A</v>
      </c>
      <c r="AK38" s="111" t="e">
        <f t="shared" ca="1" si="17"/>
        <v>#N/A</v>
      </c>
      <c r="AL38" s="111" t="e">
        <f t="shared" ca="1" si="18"/>
        <v>#N/A</v>
      </c>
    </row>
    <row r="39" spans="1:38" ht="25.5" customHeight="1" x14ac:dyDescent="0.2">
      <c r="A39" s="65">
        <f>'OSNOVNA PLAČA'!A33</f>
        <v>24</v>
      </c>
      <c r="B39" s="271" t="str">
        <f t="shared" ca="1" si="19"/>
        <v>A24</v>
      </c>
      <c r="C39" s="271"/>
      <c r="D39" s="66" t="str">
        <f t="shared" ca="1" si="4"/>
        <v/>
      </c>
      <c r="E39" s="68" t="str">
        <f t="shared" ca="1" si="5"/>
        <v/>
      </c>
      <c r="F39" s="154">
        <f ca="1">IF(LEN(B39)&gt;0,SUM('OBRAČUNANA OSNOVNA PLAČA'!G33:I33),"")</f>
        <v>0</v>
      </c>
      <c r="G39" s="5"/>
      <c r="H39" s="5"/>
      <c r="I39" s="5"/>
      <c r="J39" s="5"/>
      <c r="K39" s="5"/>
      <c r="L39" s="166">
        <f t="shared" si="6"/>
        <v>0</v>
      </c>
      <c r="M39" s="167">
        <f t="shared" ca="1" si="20"/>
        <v>0</v>
      </c>
      <c r="N39" s="167">
        <f t="shared" ca="1" si="21"/>
        <v>0</v>
      </c>
      <c r="O39" s="167">
        <f t="shared" ca="1" si="7"/>
        <v>0</v>
      </c>
      <c r="P39" s="167">
        <f t="shared" ca="1" si="22"/>
        <v>0</v>
      </c>
      <c r="Q39" s="168">
        <f t="shared" ca="1" si="8"/>
        <v>0</v>
      </c>
      <c r="R39" s="168">
        <f ca="1">IF(LEN(B39)&gt;0,'OSNOVNA PLAČA'!F33,"")</f>
        <v>0</v>
      </c>
      <c r="S39" s="148"/>
      <c r="AB39" s="110">
        <f>ROW()</f>
        <v>39</v>
      </c>
      <c r="AC39" s="111" t="e">
        <f t="shared" ca="1" si="9"/>
        <v>#N/A</v>
      </c>
      <c r="AD39" s="111" t="e">
        <f t="shared" ca="1" si="10"/>
        <v>#N/A</v>
      </c>
      <c r="AE39" s="112" t="e">
        <f t="shared" ca="1" si="11"/>
        <v>#N/A</v>
      </c>
      <c r="AF39" s="111" t="e">
        <f t="shared" ca="1" si="12"/>
        <v>#N/A</v>
      </c>
      <c r="AG39" s="112" t="e">
        <f t="shared" ca="1" si="13"/>
        <v>#N/A</v>
      </c>
      <c r="AH39" s="111" t="e">
        <f t="shared" ca="1" si="14"/>
        <v>#N/A</v>
      </c>
      <c r="AI39" s="111" t="e">
        <f t="shared" ca="1" si="15"/>
        <v>#N/A</v>
      </c>
      <c r="AJ39" s="113" t="e">
        <f t="shared" ca="1" si="16"/>
        <v>#N/A</v>
      </c>
      <c r="AK39" s="111" t="e">
        <f t="shared" ca="1" si="17"/>
        <v>#N/A</v>
      </c>
      <c r="AL39" s="111" t="e">
        <f t="shared" ca="1" si="18"/>
        <v>#N/A</v>
      </c>
    </row>
    <row r="40" spans="1:38" ht="25.5" customHeight="1" x14ac:dyDescent="0.2">
      <c r="A40" s="65">
        <f>'OSNOVNA PLAČA'!A34</f>
        <v>25</v>
      </c>
      <c r="B40" s="271" t="str">
        <f t="shared" ca="1" si="19"/>
        <v>A25</v>
      </c>
      <c r="C40" s="271"/>
      <c r="D40" s="66" t="str">
        <f t="shared" ca="1" si="4"/>
        <v/>
      </c>
      <c r="E40" s="68" t="str">
        <f t="shared" ca="1" si="5"/>
        <v/>
      </c>
      <c r="F40" s="154">
        <f ca="1">IF(LEN(B40)&gt;0,SUM('OBRAČUNANA OSNOVNA PLAČA'!G34:I34),"")</f>
        <v>0</v>
      </c>
      <c r="G40" s="5"/>
      <c r="H40" s="5"/>
      <c r="I40" s="5"/>
      <c r="J40" s="5"/>
      <c r="K40" s="5"/>
      <c r="L40" s="166">
        <f t="shared" si="6"/>
        <v>0</v>
      </c>
      <c r="M40" s="167">
        <f t="shared" ca="1" si="20"/>
        <v>0</v>
      </c>
      <c r="N40" s="167">
        <f t="shared" ca="1" si="21"/>
        <v>0</v>
      </c>
      <c r="O40" s="167">
        <f t="shared" ca="1" si="7"/>
        <v>0</v>
      </c>
      <c r="P40" s="167">
        <f t="shared" ca="1" si="22"/>
        <v>0</v>
      </c>
      <c r="Q40" s="168">
        <f t="shared" ca="1" si="8"/>
        <v>0</v>
      </c>
      <c r="R40" s="168">
        <f ca="1">IF(LEN(B40)&gt;0,'OSNOVNA PLAČA'!F34,"")</f>
        <v>0</v>
      </c>
      <c r="S40" s="148"/>
      <c r="AB40" s="110">
        <f>ROW()</f>
        <v>40</v>
      </c>
      <c r="AC40" s="111" t="e">
        <f t="shared" ca="1" si="9"/>
        <v>#N/A</v>
      </c>
      <c r="AD40" s="111" t="e">
        <f t="shared" ca="1" si="10"/>
        <v>#N/A</v>
      </c>
      <c r="AE40" s="112" t="e">
        <f t="shared" ca="1" si="11"/>
        <v>#N/A</v>
      </c>
      <c r="AF40" s="111" t="e">
        <f t="shared" ca="1" si="12"/>
        <v>#N/A</v>
      </c>
      <c r="AG40" s="112" t="e">
        <f t="shared" ca="1" si="13"/>
        <v>#N/A</v>
      </c>
      <c r="AH40" s="111" t="e">
        <f t="shared" ca="1" si="14"/>
        <v>#N/A</v>
      </c>
      <c r="AI40" s="111" t="e">
        <f t="shared" ca="1" si="15"/>
        <v>#N/A</v>
      </c>
      <c r="AJ40" s="113" t="e">
        <f t="shared" ca="1" si="16"/>
        <v>#N/A</v>
      </c>
      <c r="AK40" s="111" t="e">
        <f t="shared" ca="1" si="17"/>
        <v>#N/A</v>
      </c>
      <c r="AL40" s="111" t="e">
        <f t="shared" ca="1" si="18"/>
        <v>#N/A</v>
      </c>
    </row>
    <row r="41" spans="1:38" ht="25.5" customHeight="1" x14ac:dyDescent="0.2">
      <c r="A41" s="65">
        <f>'OSNOVNA PLAČA'!A35</f>
        <v>26</v>
      </c>
      <c r="B41" s="271" t="str">
        <f t="shared" ca="1" si="19"/>
        <v>A26</v>
      </c>
      <c r="C41" s="271"/>
      <c r="D41" s="66" t="str">
        <f t="shared" ca="1" si="4"/>
        <v/>
      </c>
      <c r="E41" s="68" t="str">
        <f t="shared" ca="1" si="5"/>
        <v/>
      </c>
      <c r="F41" s="154">
        <f ca="1">IF(LEN(B41)&gt;0,SUM('OBRAČUNANA OSNOVNA PLAČA'!G35:I35),"")</f>
        <v>0</v>
      </c>
      <c r="G41" s="5"/>
      <c r="H41" s="5"/>
      <c r="I41" s="5"/>
      <c r="J41" s="5"/>
      <c r="K41" s="5"/>
      <c r="L41" s="166">
        <f t="shared" si="6"/>
        <v>0</v>
      </c>
      <c r="M41" s="167">
        <f t="shared" ca="1" si="20"/>
        <v>0</v>
      </c>
      <c r="N41" s="167">
        <f t="shared" ca="1" si="21"/>
        <v>0</v>
      </c>
      <c r="O41" s="167">
        <f t="shared" ca="1" si="7"/>
        <v>0</v>
      </c>
      <c r="P41" s="167">
        <f t="shared" ca="1" si="22"/>
        <v>0</v>
      </c>
      <c r="Q41" s="168">
        <f t="shared" ca="1" si="8"/>
        <v>0</v>
      </c>
      <c r="R41" s="168">
        <f ca="1">IF(LEN(B41)&gt;0,'OSNOVNA PLAČA'!F35,"")</f>
        <v>0</v>
      </c>
      <c r="S41" s="148"/>
      <c r="AB41" s="110">
        <f>ROW()</f>
        <v>41</v>
      </c>
      <c r="AC41" s="111" t="e">
        <f t="shared" ca="1" si="9"/>
        <v>#N/A</v>
      </c>
      <c r="AD41" s="111" t="e">
        <f t="shared" ca="1" si="10"/>
        <v>#N/A</v>
      </c>
      <c r="AE41" s="112" t="e">
        <f t="shared" ca="1" si="11"/>
        <v>#N/A</v>
      </c>
      <c r="AF41" s="111" t="e">
        <f t="shared" ca="1" si="12"/>
        <v>#N/A</v>
      </c>
      <c r="AG41" s="112" t="e">
        <f t="shared" ca="1" si="13"/>
        <v>#N/A</v>
      </c>
      <c r="AH41" s="111" t="e">
        <f t="shared" ca="1" si="14"/>
        <v>#N/A</v>
      </c>
      <c r="AI41" s="111" t="e">
        <f t="shared" ca="1" si="15"/>
        <v>#N/A</v>
      </c>
      <c r="AJ41" s="113" t="e">
        <f t="shared" ca="1" si="16"/>
        <v>#N/A</v>
      </c>
      <c r="AK41" s="111" t="e">
        <f t="shared" ca="1" si="17"/>
        <v>#N/A</v>
      </c>
      <c r="AL41" s="111" t="e">
        <f t="shared" ca="1" si="18"/>
        <v>#N/A</v>
      </c>
    </row>
    <row r="42" spans="1:38" ht="25.5" customHeight="1" x14ac:dyDescent="0.2">
      <c r="A42" s="65">
        <f>'OSNOVNA PLAČA'!A36</f>
        <v>27</v>
      </c>
      <c r="B42" s="271" t="str">
        <f t="shared" ca="1" si="19"/>
        <v>A27</v>
      </c>
      <c r="C42" s="271"/>
      <c r="D42" s="66" t="str">
        <f t="shared" ca="1" si="4"/>
        <v/>
      </c>
      <c r="E42" s="68" t="str">
        <f t="shared" ca="1" si="5"/>
        <v/>
      </c>
      <c r="F42" s="154">
        <f ca="1">IF(LEN(B42)&gt;0,SUM('OBRAČUNANA OSNOVNA PLAČA'!G36:I36),"")</f>
        <v>0</v>
      </c>
      <c r="G42" s="5"/>
      <c r="H42" s="5"/>
      <c r="I42" s="5"/>
      <c r="J42" s="5"/>
      <c r="K42" s="5"/>
      <c r="L42" s="166">
        <f t="shared" si="6"/>
        <v>0</v>
      </c>
      <c r="M42" s="167">
        <f t="shared" ca="1" si="20"/>
        <v>0</v>
      </c>
      <c r="N42" s="167">
        <f t="shared" ca="1" si="21"/>
        <v>0</v>
      </c>
      <c r="O42" s="167">
        <f t="shared" ca="1" si="7"/>
        <v>0</v>
      </c>
      <c r="P42" s="167">
        <f t="shared" ca="1" si="22"/>
        <v>0</v>
      </c>
      <c r="Q42" s="168">
        <f t="shared" ca="1" si="8"/>
        <v>0</v>
      </c>
      <c r="R42" s="168">
        <f ca="1">IF(LEN(B42)&gt;0,'OSNOVNA PLAČA'!F36,"")</f>
        <v>0</v>
      </c>
      <c r="S42" s="148"/>
      <c r="AB42" s="110">
        <f>ROW()</f>
        <v>42</v>
      </c>
      <c r="AC42" s="111" t="e">
        <f t="shared" ca="1" si="9"/>
        <v>#N/A</v>
      </c>
      <c r="AD42" s="111" t="e">
        <f t="shared" ca="1" si="10"/>
        <v>#N/A</v>
      </c>
      <c r="AE42" s="112" t="e">
        <f t="shared" ca="1" si="11"/>
        <v>#N/A</v>
      </c>
      <c r="AF42" s="111" t="e">
        <f t="shared" ca="1" si="12"/>
        <v>#N/A</v>
      </c>
      <c r="AG42" s="112" t="e">
        <f t="shared" ca="1" si="13"/>
        <v>#N/A</v>
      </c>
      <c r="AH42" s="111" t="e">
        <f t="shared" ca="1" si="14"/>
        <v>#N/A</v>
      </c>
      <c r="AI42" s="111" t="e">
        <f t="shared" ca="1" si="15"/>
        <v>#N/A</v>
      </c>
      <c r="AJ42" s="113" t="e">
        <f t="shared" ca="1" si="16"/>
        <v>#N/A</v>
      </c>
      <c r="AK42" s="111" t="e">
        <f t="shared" ca="1" si="17"/>
        <v>#N/A</v>
      </c>
      <c r="AL42" s="111" t="e">
        <f t="shared" ca="1" si="18"/>
        <v>#N/A</v>
      </c>
    </row>
    <row r="43" spans="1:38" ht="25.5" customHeight="1" x14ac:dyDescent="0.2">
      <c r="A43" s="65">
        <f>'OSNOVNA PLAČA'!A37</f>
        <v>28</v>
      </c>
      <c r="B43" s="271" t="str">
        <f t="shared" ca="1" si="19"/>
        <v>A28</v>
      </c>
      <c r="C43" s="271"/>
      <c r="D43" s="66" t="str">
        <f t="shared" ca="1" si="4"/>
        <v/>
      </c>
      <c r="E43" s="68" t="str">
        <f t="shared" ca="1" si="5"/>
        <v/>
      </c>
      <c r="F43" s="154">
        <f ca="1">IF(LEN(B43)&gt;0,SUM('OBRAČUNANA OSNOVNA PLAČA'!G37:I37),"")</f>
        <v>0</v>
      </c>
      <c r="G43" s="5"/>
      <c r="H43" s="5"/>
      <c r="I43" s="5"/>
      <c r="J43" s="5"/>
      <c r="K43" s="5"/>
      <c r="L43" s="166">
        <f t="shared" si="6"/>
        <v>0</v>
      </c>
      <c r="M43" s="167">
        <f t="shared" ca="1" si="20"/>
        <v>0</v>
      </c>
      <c r="N43" s="167">
        <f t="shared" ca="1" si="21"/>
        <v>0</v>
      </c>
      <c r="O43" s="167">
        <f t="shared" ca="1" si="7"/>
        <v>0</v>
      </c>
      <c r="P43" s="167">
        <f t="shared" ca="1" si="22"/>
        <v>0</v>
      </c>
      <c r="Q43" s="168">
        <f t="shared" ca="1" si="8"/>
        <v>0</v>
      </c>
      <c r="R43" s="168">
        <f ca="1">IF(LEN(B43)&gt;0,'OSNOVNA PLAČA'!F37,"")</f>
        <v>0</v>
      </c>
      <c r="S43" s="148"/>
      <c r="AB43" s="110">
        <f>ROW()</f>
        <v>43</v>
      </c>
      <c r="AC43" s="111" t="e">
        <f t="shared" ca="1" si="9"/>
        <v>#N/A</v>
      </c>
      <c r="AD43" s="111" t="e">
        <f t="shared" ca="1" si="10"/>
        <v>#N/A</v>
      </c>
      <c r="AE43" s="112" t="e">
        <f t="shared" ca="1" si="11"/>
        <v>#N/A</v>
      </c>
      <c r="AF43" s="111" t="e">
        <f t="shared" ca="1" si="12"/>
        <v>#N/A</v>
      </c>
      <c r="AG43" s="112" t="e">
        <f t="shared" ca="1" si="13"/>
        <v>#N/A</v>
      </c>
      <c r="AH43" s="111" t="e">
        <f t="shared" ca="1" si="14"/>
        <v>#N/A</v>
      </c>
      <c r="AI43" s="111" t="e">
        <f t="shared" ca="1" si="15"/>
        <v>#N/A</v>
      </c>
      <c r="AJ43" s="113" t="e">
        <f t="shared" ca="1" si="16"/>
        <v>#N/A</v>
      </c>
      <c r="AK43" s="111" t="e">
        <f t="shared" ca="1" si="17"/>
        <v>#N/A</v>
      </c>
      <c r="AL43" s="111" t="e">
        <f t="shared" ca="1" si="18"/>
        <v>#N/A</v>
      </c>
    </row>
    <row r="44" spans="1:38" ht="25.5" customHeight="1" x14ac:dyDescent="0.2">
      <c r="A44" s="65">
        <f>'OSNOVNA PLAČA'!A38</f>
        <v>29</v>
      </c>
      <c r="B44" s="271" t="str">
        <f t="shared" ca="1" si="19"/>
        <v>A29</v>
      </c>
      <c r="C44" s="271"/>
      <c r="D44" s="66" t="str">
        <f t="shared" ca="1" si="4"/>
        <v/>
      </c>
      <c r="E44" s="68" t="str">
        <f t="shared" ca="1" si="5"/>
        <v/>
      </c>
      <c r="F44" s="154">
        <f ca="1">IF(LEN(B44)&gt;0,SUM('OBRAČUNANA OSNOVNA PLAČA'!G38:I38),"")</f>
        <v>0</v>
      </c>
      <c r="G44" s="5"/>
      <c r="H44" s="5"/>
      <c r="I44" s="5"/>
      <c r="J44" s="5"/>
      <c r="K44" s="5"/>
      <c r="L44" s="166">
        <f t="shared" si="6"/>
        <v>0</v>
      </c>
      <c r="M44" s="167">
        <f t="shared" ca="1" si="20"/>
        <v>0</v>
      </c>
      <c r="N44" s="167">
        <f t="shared" ca="1" si="21"/>
        <v>0</v>
      </c>
      <c r="O44" s="167">
        <f t="shared" ca="1" si="7"/>
        <v>0</v>
      </c>
      <c r="P44" s="167">
        <f t="shared" ca="1" si="22"/>
        <v>0</v>
      </c>
      <c r="Q44" s="168">
        <f t="shared" ca="1" si="8"/>
        <v>0</v>
      </c>
      <c r="R44" s="168">
        <f ca="1">IF(LEN(B44)&gt;0,'OSNOVNA PLAČA'!F38,"")</f>
        <v>0</v>
      </c>
      <c r="S44" s="148"/>
      <c r="AB44" s="110">
        <f>ROW()</f>
        <v>44</v>
      </c>
      <c r="AC44" s="111" t="e">
        <f t="shared" ca="1" si="9"/>
        <v>#N/A</v>
      </c>
      <c r="AD44" s="111" t="e">
        <f t="shared" ca="1" si="10"/>
        <v>#N/A</v>
      </c>
      <c r="AE44" s="112" t="e">
        <f t="shared" ca="1" si="11"/>
        <v>#N/A</v>
      </c>
      <c r="AF44" s="111" t="e">
        <f t="shared" ca="1" si="12"/>
        <v>#N/A</v>
      </c>
      <c r="AG44" s="112" t="e">
        <f t="shared" ca="1" si="13"/>
        <v>#N/A</v>
      </c>
      <c r="AH44" s="111" t="e">
        <f t="shared" ca="1" si="14"/>
        <v>#N/A</v>
      </c>
      <c r="AI44" s="111" t="e">
        <f t="shared" ca="1" si="15"/>
        <v>#N/A</v>
      </c>
      <c r="AJ44" s="113" t="e">
        <f t="shared" ca="1" si="16"/>
        <v>#N/A</v>
      </c>
      <c r="AK44" s="111" t="e">
        <f t="shared" ca="1" si="17"/>
        <v>#N/A</v>
      </c>
      <c r="AL44" s="111" t="e">
        <f t="shared" ca="1" si="18"/>
        <v>#N/A</v>
      </c>
    </row>
    <row r="45" spans="1:38" ht="25.5" customHeight="1" x14ac:dyDescent="0.2">
      <c r="A45" s="65">
        <f>'OSNOVNA PLAČA'!A39</f>
        <v>30</v>
      </c>
      <c r="B45" s="271" t="str">
        <f t="shared" ca="1" si="19"/>
        <v>A30</v>
      </c>
      <c r="C45" s="271"/>
      <c r="D45" s="66" t="str">
        <f t="shared" ca="1" si="4"/>
        <v/>
      </c>
      <c r="E45" s="68" t="str">
        <f t="shared" ca="1" si="5"/>
        <v/>
      </c>
      <c r="F45" s="154">
        <f ca="1">IF(LEN(B45)&gt;0,SUM('OBRAČUNANA OSNOVNA PLAČA'!G39:I39),"")</f>
        <v>0</v>
      </c>
      <c r="G45" s="5"/>
      <c r="H45" s="5"/>
      <c r="I45" s="5"/>
      <c r="J45" s="5"/>
      <c r="K45" s="5"/>
      <c r="L45" s="166">
        <f t="shared" si="6"/>
        <v>0</v>
      </c>
      <c r="M45" s="167">
        <f t="shared" ca="1" si="20"/>
        <v>0</v>
      </c>
      <c r="N45" s="167">
        <f t="shared" ca="1" si="21"/>
        <v>0</v>
      </c>
      <c r="O45" s="167">
        <f t="shared" ca="1" si="7"/>
        <v>0</v>
      </c>
      <c r="P45" s="167">
        <f t="shared" ca="1" si="22"/>
        <v>0</v>
      </c>
      <c r="Q45" s="168">
        <f t="shared" ca="1" si="8"/>
        <v>0</v>
      </c>
      <c r="R45" s="168">
        <f ca="1">IF(LEN(B45)&gt;0,'OSNOVNA PLAČA'!F39,"")</f>
        <v>0</v>
      </c>
      <c r="S45" s="148"/>
      <c r="AB45" s="110">
        <f>ROW()</f>
        <v>45</v>
      </c>
      <c r="AC45" s="111" t="e">
        <f t="shared" ca="1" si="9"/>
        <v>#N/A</v>
      </c>
      <c r="AD45" s="111" t="e">
        <f t="shared" ca="1" si="10"/>
        <v>#N/A</v>
      </c>
      <c r="AE45" s="112" t="e">
        <f t="shared" ca="1" si="11"/>
        <v>#N/A</v>
      </c>
      <c r="AF45" s="111" t="e">
        <f t="shared" ca="1" si="12"/>
        <v>#N/A</v>
      </c>
      <c r="AG45" s="112" t="e">
        <f t="shared" ca="1" si="13"/>
        <v>#N/A</v>
      </c>
      <c r="AH45" s="111" t="e">
        <f t="shared" ca="1" si="14"/>
        <v>#N/A</v>
      </c>
      <c r="AI45" s="111" t="e">
        <f t="shared" ca="1" si="15"/>
        <v>#N/A</v>
      </c>
      <c r="AJ45" s="113" t="e">
        <f t="shared" ca="1" si="16"/>
        <v>#N/A</v>
      </c>
      <c r="AK45" s="111" t="e">
        <f t="shared" ca="1" si="17"/>
        <v>#N/A</v>
      </c>
      <c r="AL45" s="111" t="e">
        <f t="shared" ca="1" si="18"/>
        <v>#N/A</v>
      </c>
    </row>
    <row r="46" spans="1:38" ht="25.5" customHeight="1" x14ac:dyDescent="0.2">
      <c r="A46" s="65">
        <f>'OSNOVNA PLAČA'!A40</f>
        <v>31</v>
      </c>
      <c r="B46" s="271" t="str">
        <f t="shared" ref="B46:B115" ca="1" si="23">IF(LEN(INDIRECT( "'" &amp; $AD$2 &amp; "'!B" &amp; TEXT($AB46-6,0)))&gt;0,INDIRECT( "'" &amp; $AD$2 &amp; "'!B" &amp; TEXT($AB46-6,0)),"")</f>
        <v>A31</v>
      </c>
      <c r="C46" s="271"/>
      <c r="D46" s="66" t="str">
        <f t="shared" ref="D46:D115" ca="1" si="24">IF(LEN(INDIRECT( "'" &amp; $AD$2 &amp; "'!D" &amp; TEXT($AB46-6,0)))&gt;0,INDIRECT( "'" &amp; $AD$2 &amp; "'!D" &amp; TEXT($AB46-6,0)),"")</f>
        <v/>
      </c>
      <c r="E46" s="68" t="str">
        <f t="shared" ref="E46:E115" ca="1" si="25">IF(LEN(INDIRECT( "'" &amp; $AD$2 &amp; "'!E" &amp; TEXT($AB46-6,0)))&gt;0,INDIRECT( "'" &amp; $AD$2 &amp; "'!E" &amp; TEXT($AB46-6,0)),"")</f>
        <v/>
      </c>
      <c r="F46" s="154">
        <f ca="1">IF(LEN(B46)&gt;0,SUM('OBRAČUNANA OSNOVNA PLAČA'!G40:I40),"")</f>
        <v>0</v>
      </c>
      <c r="G46" s="5"/>
      <c r="H46" s="5"/>
      <c r="I46" s="5"/>
      <c r="J46" s="5"/>
      <c r="K46" s="5"/>
      <c r="L46" s="166">
        <f t="shared" si="6"/>
        <v>0</v>
      </c>
      <c r="M46" s="167">
        <f t="shared" ca="1" si="20"/>
        <v>0</v>
      </c>
      <c r="N46" s="167">
        <f t="shared" ca="1" si="21"/>
        <v>0</v>
      </c>
      <c r="O46" s="167">
        <f t="shared" ca="1" si="7"/>
        <v>0</v>
      </c>
      <c r="P46" s="167">
        <f t="shared" ca="1" si="22"/>
        <v>0</v>
      </c>
      <c r="Q46" s="168">
        <f t="shared" ca="1" si="8"/>
        <v>0</v>
      </c>
      <c r="R46" s="168">
        <f ca="1">IF(LEN(B46)&gt;0,'OSNOVNA PLAČA'!F40,"")</f>
        <v>0</v>
      </c>
      <c r="S46" s="148"/>
      <c r="AB46" s="110">
        <f>ROW()</f>
        <v>46</v>
      </c>
      <c r="AC46" s="111" t="e">
        <f t="shared" ref="AC46:AC115" ca="1" si="26">IF($AO$3=1,0,INDIRECT( "'" &amp; $AO$2 &amp; "'!P" &amp; TEXT($AB46,0)))</f>
        <v>#N/A</v>
      </c>
      <c r="AD46" s="111" t="e">
        <f t="shared" ref="AD46:AD115" ca="1" si="27">IF($AO$3=1,(INDIRECT( "'" &amp; $AD$2 &amp; "'!F" &amp; TEXT($AB46-6,0))*2/12+INDIRECT( "'" &amp; $AD$2 &amp; "'!G" &amp; TEXT($AB46-6,0))*10/12)*2,INDIRECT( "'" &amp; $AO$2 &amp; "'!Q" &amp; TEXT($AB46,0)))</f>
        <v>#N/A</v>
      </c>
      <c r="AE46" s="112" t="e">
        <f t="shared" ca="1" si="11"/>
        <v>#N/A</v>
      </c>
      <c r="AF46" s="111" t="e">
        <f t="shared" ca="1" si="12"/>
        <v>#N/A</v>
      </c>
      <c r="AG46" s="112" t="e">
        <f t="shared" ca="1" si="13"/>
        <v>#N/A</v>
      </c>
      <c r="AH46" s="111" t="e">
        <f t="shared" ca="1" si="14"/>
        <v>#N/A</v>
      </c>
      <c r="AI46" s="111" t="e">
        <f t="shared" ca="1" si="15"/>
        <v>#N/A</v>
      </c>
      <c r="AJ46" s="113" t="e">
        <f t="shared" ca="1" si="16"/>
        <v>#N/A</v>
      </c>
      <c r="AK46" s="111" t="e">
        <f t="shared" ref="AK46:AK115" ca="1" si="28">SUM(OFFSET(INDIRECT( "'" &amp; $AD$3 &amp; "'!" &amp; $AI$3),ROW()-ROW(INDIRECT( "'" &amp; $AD$3 &amp; "'!" &amp; $AI$3))-$AI$4,COLUMN()-COLUMN(INDIRECT( "'" &amp; $AD$3 &amp; "'!" &amp; $AI$3))-$AI$6+(12/$AO$4)*($AO$3-1),1,12/$AO$4))</f>
        <v>#N/A</v>
      </c>
      <c r="AL46" s="111" t="e">
        <f t="shared" ref="AL46:AL115" ca="1" si="29">SUM(OFFSET(INDIRECT( "'" &amp; $AD$2 &amp; "'!" &amp; $AI$3),ROW()-ROW(INDIRECT( "'" &amp; $AD$2 &amp; "'!" &amp; $AI$3))-$AI$4,COLUMN()-COLUMN(INDIRECT( "'" &amp; $AD$2 &amp; "'!" &amp; $AI$3))-$AI$5+(12/$AO$4)*($AO$3-1),1,12/$AO$4))</f>
        <v>#N/A</v>
      </c>
    </row>
    <row r="47" spans="1:38" ht="25.5" customHeight="1" x14ac:dyDescent="0.2">
      <c r="A47" s="65">
        <f>'OSNOVNA PLAČA'!A41</f>
        <v>32</v>
      </c>
      <c r="B47" s="271" t="str">
        <f t="shared" ca="1" si="23"/>
        <v>A32</v>
      </c>
      <c r="C47" s="271"/>
      <c r="D47" s="66" t="str">
        <f t="shared" ca="1" si="24"/>
        <v/>
      </c>
      <c r="E47" s="68" t="str">
        <f t="shared" ca="1" si="25"/>
        <v/>
      </c>
      <c r="F47" s="154">
        <f ca="1">IF(LEN(B47)&gt;0,SUM('OBRAČUNANA OSNOVNA PLAČA'!G41:I41),"")</f>
        <v>0</v>
      </c>
      <c r="G47" s="5"/>
      <c r="H47" s="5"/>
      <c r="I47" s="5"/>
      <c r="J47" s="5"/>
      <c r="K47" s="5"/>
      <c r="L47" s="166">
        <f t="shared" si="6"/>
        <v>0</v>
      </c>
      <c r="M47" s="167">
        <f t="shared" ca="1" si="20"/>
        <v>0</v>
      </c>
      <c r="N47" s="167">
        <f t="shared" ca="1" si="21"/>
        <v>0</v>
      </c>
      <c r="O47" s="167">
        <f t="shared" ca="1" si="7"/>
        <v>0</v>
      </c>
      <c r="P47" s="167">
        <f t="shared" ca="1" si="22"/>
        <v>0</v>
      </c>
      <c r="Q47" s="168">
        <f t="shared" ca="1" si="8"/>
        <v>0</v>
      </c>
      <c r="R47" s="168">
        <f ca="1">IF(LEN(B47)&gt;0,'OSNOVNA PLAČA'!F41,"")</f>
        <v>0</v>
      </c>
      <c r="S47" s="148"/>
      <c r="AB47" s="110">
        <f>ROW()</f>
        <v>47</v>
      </c>
      <c r="AC47" s="111" t="e">
        <f t="shared" ca="1" si="26"/>
        <v>#N/A</v>
      </c>
      <c r="AD47" s="111" t="e">
        <f t="shared" ca="1" si="27"/>
        <v>#N/A</v>
      </c>
      <c r="AE47" s="112" t="e">
        <f t="shared" ca="1" si="11"/>
        <v>#N/A</v>
      </c>
      <c r="AF47" s="111" t="e">
        <f t="shared" ca="1" si="12"/>
        <v>#N/A</v>
      </c>
      <c r="AG47" s="112" t="e">
        <f t="shared" ca="1" si="13"/>
        <v>#N/A</v>
      </c>
      <c r="AH47" s="111" t="e">
        <f t="shared" ca="1" si="14"/>
        <v>#N/A</v>
      </c>
      <c r="AI47" s="111" t="e">
        <f t="shared" ca="1" si="15"/>
        <v>#N/A</v>
      </c>
      <c r="AJ47" s="113" t="e">
        <f t="shared" ca="1" si="16"/>
        <v>#N/A</v>
      </c>
      <c r="AK47" s="111" t="e">
        <f t="shared" ca="1" si="28"/>
        <v>#N/A</v>
      </c>
      <c r="AL47" s="111" t="e">
        <f t="shared" ca="1" si="29"/>
        <v>#N/A</v>
      </c>
    </row>
    <row r="48" spans="1:38" ht="25.5" customHeight="1" x14ac:dyDescent="0.2">
      <c r="A48" s="65">
        <f>'OSNOVNA PLAČA'!A42</f>
        <v>33</v>
      </c>
      <c r="B48" s="271" t="str">
        <f t="shared" ca="1" si="23"/>
        <v>A33</v>
      </c>
      <c r="C48" s="271"/>
      <c r="D48" s="66" t="str">
        <f t="shared" ca="1" si="24"/>
        <v/>
      </c>
      <c r="E48" s="68" t="str">
        <f t="shared" ca="1" si="25"/>
        <v/>
      </c>
      <c r="F48" s="154">
        <f ca="1">IF(LEN(B48)&gt;0,SUM('OBRAČUNANA OSNOVNA PLAČA'!G42:I42),"")</f>
        <v>0</v>
      </c>
      <c r="G48" s="5"/>
      <c r="H48" s="5"/>
      <c r="I48" s="5"/>
      <c r="J48" s="5"/>
      <c r="K48" s="5"/>
      <c r="L48" s="166">
        <f t="shared" si="6"/>
        <v>0</v>
      </c>
      <c r="M48" s="167">
        <f t="shared" ca="1" si="20"/>
        <v>0</v>
      </c>
      <c r="N48" s="167">
        <f t="shared" ca="1" si="21"/>
        <v>0</v>
      </c>
      <c r="O48" s="167">
        <f t="shared" ref="O48:O79" ca="1" si="30">IF(LEN(B48)&gt;0,M48*$P$117,"")</f>
        <v>0</v>
      </c>
      <c r="P48" s="167">
        <f t="shared" ca="1" si="22"/>
        <v>0</v>
      </c>
      <c r="Q48" s="168">
        <f t="shared" ca="1" si="8"/>
        <v>0</v>
      </c>
      <c r="R48" s="168">
        <f ca="1">IF(LEN(B48)&gt;0,'OSNOVNA PLAČA'!F42,"")</f>
        <v>0</v>
      </c>
      <c r="S48" s="148"/>
      <c r="AB48" s="110">
        <f>ROW()</f>
        <v>48</v>
      </c>
      <c r="AC48" s="111" t="e">
        <f t="shared" ca="1" si="26"/>
        <v>#N/A</v>
      </c>
      <c r="AD48" s="111" t="e">
        <f t="shared" ca="1" si="27"/>
        <v>#N/A</v>
      </c>
      <c r="AE48" s="112" t="e">
        <f t="shared" ref="AE48:AE79" ca="1" si="31">IF(AC48&gt;=AD48,"-",$L48/(5*MAX($M$121:$M$122)))</f>
        <v>#N/A</v>
      </c>
      <c r="AF48" s="111" t="e">
        <f t="shared" ref="AF48:AF79" ca="1" si="32">IF(AC48&gt;=AD48,"-",$L48/(5*MAX($M$121:$M$122))*AK48)</f>
        <v>#N/A</v>
      </c>
      <c r="AG48" s="112" t="e">
        <f t="shared" ref="AG48:AG79" ca="1" si="33">IF(AE48="-","-",AE48*$AF$117)</f>
        <v>#N/A</v>
      </c>
      <c r="AH48" s="111" t="e">
        <f t="shared" ref="AH48:AH79" ca="1" si="34">IF(AF48="-","-",AF48*$AF$117)</f>
        <v>#N/A</v>
      </c>
      <c r="AI48" s="111" t="e">
        <f t="shared" ca="1" si="15"/>
        <v>#N/A</v>
      </c>
      <c r="AJ48" s="113" t="e">
        <f t="shared" ca="1" si="16"/>
        <v>#N/A</v>
      </c>
      <c r="AK48" s="111" t="e">
        <f t="shared" ca="1" si="28"/>
        <v>#N/A</v>
      </c>
      <c r="AL48" s="111" t="e">
        <f t="shared" ca="1" si="29"/>
        <v>#N/A</v>
      </c>
    </row>
    <row r="49" spans="1:38" ht="25.5" customHeight="1" x14ac:dyDescent="0.2">
      <c r="A49" s="65">
        <f>'OSNOVNA PLAČA'!A43</f>
        <v>34</v>
      </c>
      <c r="B49" s="271" t="str">
        <f t="shared" ca="1" si="23"/>
        <v>A34</v>
      </c>
      <c r="C49" s="271"/>
      <c r="D49" s="66" t="str">
        <f t="shared" ca="1" si="24"/>
        <v/>
      </c>
      <c r="E49" s="68" t="str">
        <f t="shared" ca="1" si="25"/>
        <v/>
      </c>
      <c r="F49" s="154">
        <f ca="1">IF(LEN(B49)&gt;0,SUM('OBRAČUNANA OSNOVNA PLAČA'!G43:I43),"")</f>
        <v>0</v>
      </c>
      <c r="G49" s="5"/>
      <c r="H49" s="5"/>
      <c r="I49" s="5"/>
      <c r="J49" s="5"/>
      <c r="K49" s="5"/>
      <c r="L49" s="166">
        <f t="shared" si="6"/>
        <v>0</v>
      </c>
      <c r="M49" s="167">
        <f t="shared" ca="1" si="20"/>
        <v>0</v>
      </c>
      <c r="N49" s="167">
        <f t="shared" ca="1" si="21"/>
        <v>0</v>
      </c>
      <c r="O49" s="167">
        <f t="shared" ca="1" si="30"/>
        <v>0</v>
      </c>
      <c r="P49" s="167">
        <f t="shared" ca="1" si="22"/>
        <v>0</v>
      </c>
      <c r="Q49" s="168">
        <f t="shared" ca="1" si="8"/>
        <v>0</v>
      </c>
      <c r="R49" s="168">
        <f ca="1">IF(LEN(B49)&gt;0,'OSNOVNA PLAČA'!F43,"")</f>
        <v>0</v>
      </c>
      <c r="S49" s="148"/>
      <c r="AB49" s="110">
        <f>ROW()</f>
        <v>49</v>
      </c>
      <c r="AC49" s="111" t="e">
        <f t="shared" ca="1" si="26"/>
        <v>#N/A</v>
      </c>
      <c r="AD49" s="111" t="e">
        <f t="shared" ca="1" si="27"/>
        <v>#N/A</v>
      </c>
      <c r="AE49" s="112" t="e">
        <f t="shared" ca="1" si="31"/>
        <v>#N/A</v>
      </c>
      <c r="AF49" s="111" t="e">
        <f t="shared" ca="1" si="32"/>
        <v>#N/A</v>
      </c>
      <c r="AG49" s="112" t="e">
        <f t="shared" ca="1" si="33"/>
        <v>#N/A</v>
      </c>
      <c r="AH49" s="111" t="e">
        <f t="shared" ca="1" si="34"/>
        <v>#N/A</v>
      </c>
      <c r="AI49" s="111" t="e">
        <f t="shared" ca="1" si="15"/>
        <v>#N/A</v>
      </c>
      <c r="AJ49" s="113" t="e">
        <f t="shared" ca="1" si="16"/>
        <v>#N/A</v>
      </c>
      <c r="AK49" s="111" t="e">
        <f t="shared" ca="1" si="28"/>
        <v>#N/A</v>
      </c>
      <c r="AL49" s="111" t="e">
        <f t="shared" ca="1" si="29"/>
        <v>#N/A</v>
      </c>
    </row>
    <row r="50" spans="1:38" ht="25.5" customHeight="1" x14ac:dyDescent="0.2">
      <c r="A50" s="65">
        <f>'OSNOVNA PLAČA'!A44</f>
        <v>35</v>
      </c>
      <c r="B50" s="271" t="str">
        <f t="shared" ca="1" si="23"/>
        <v>A35</v>
      </c>
      <c r="C50" s="271"/>
      <c r="D50" s="66" t="str">
        <f t="shared" ca="1" si="24"/>
        <v/>
      </c>
      <c r="E50" s="68" t="str">
        <f t="shared" ca="1" si="25"/>
        <v/>
      </c>
      <c r="F50" s="154">
        <f ca="1">IF(LEN(B50)&gt;0,SUM('OBRAČUNANA OSNOVNA PLAČA'!G44:I44),"")</f>
        <v>0</v>
      </c>
      <c r="G50" s="5"/>
      <c r="H50" s="5"/>
      <c r="I50" s="5"/>
      <c r="J50" s="5"/>
      <c r="K50" s="5"/>
      <c r="L50" s="166">
        <f t="shared" si="6"/>
        <v>0</v>
      </c>
      <c r="M50" s="167">
        <f t="shared" ca="1" si="20"/>
        <v>0</v>
      </c>
      <c r="N50" s="167">
        <f t="shared" ca="1" si="21"/>
        <v>0</v>
      </c>
      <c r="O50" s="167">
        <f t="shared" ca="1" si="30"/>
        <v>0</v>
      </c>
      <c r="P50" s="167">
        <f t="shared" ca="1" si="22"/>
        <v>0</v>
      </c>
      <c r="Q50" s="168">
        <f t="shared" ca="1" si="8"/>
        <v>0</v>
      </c>
      <c r="R50" s="168">
        <f ca="1">IF(LEN(B50)&gt;0,'OSNOVNA PLAČA'!F44,"")</f>
        <v>0</v>
      </c>
      <c r="S50" s="148"/>
      <c r="AB50" s="110">
        <f>ROW()</f>
        <v>50</v>
      </c>
      <c r="AC50" s="111" t="e">
        <f t="shared" ca="1" si="26"/>
        <v>#N/A</v>
      </c>
      <c r="AD50" s="111" t="e">
        <f t="shared" ca="1" si="27"/>
        <v>#N/A</v>
      </c>
      <c r="AE50" s="112" t="e">
        <f t="shared" ca="1" si="31"/>
        <v>#N/A</v>
      </c>
      <c r="AF50" s="111" t="e">
        <f t="shared" ca="1" si="32"/>
        <v>#N/A</v>
      </c>
      <c r="AG50" s="112" t="e">
        <f t="shared" ca="1" si="33"/>
        <v>#N/A</v>
      </c>
      <c r="AH50" s="111" t="e">
        <f t="shared" ca="1" si="34"/>
        <v>#N/A</v>
      </c>
      <c r="AI50" s="111" t="e">
        <f t="shared" ca="1" si="15"/>
        <v>#N/A</v>
      </c>
      <c r="AJ50" s="113" t="e">
        <f t="shared" ca="1" si="16"/>
        <v>#N/A</v>
      </c>
      <c r="AK50" s="111" t="e">
        <f t="shared" ca="1" si="28"/>
        <v>#N/A</v>
      </c>
      <c r="AL50" s="111" t="e">
        <f t="shared" ca="1" si="29"/>
        <v>#N/A</v>
      </c>
    </row>
    <row r="51" spans="1:38" ht="25.5" customHeight="1" x14ac:dyDescent="0.2">
      <c r="A51" s="65">
        <f>'OSNOVNA PLAČA'!A45</f>
        <v>36</v>
      </c>
      <c r="B51" s="271" t="str">
        <f t="shared" ca="1" si="23"/>
        <v>A36</v>
      </c>
      <c r="C51" s="271"/>
      <c r="D51" s="66" t="str">
        <f t="shared" ca="1" si="24"/>
        <v/>
      </c>
      <c r="E51" s="68" t="str">
        <f t="shared" ca="1" si="25"/>
        <v/>
      </c>
      <c r="F51" s="154">
        <f ca="1">IF(LEN(B51)&gt;0,SUM('OBRAČUNANA OSNOVNA PLAČA'!G45:I45),"")</f>
        <v>0</v>
      </c>
      <c r="G51" s="5"/>
      <c r="H51" s="5"/>
      <c r="I51" s="5"/>
      <c r="J51" s="5"/>
      <c r="K51" s="5"/>
      <c r="L51" s="166">
        <f t="shared" si="6"/>
        <v>0</v>
      </c>
      <c r="M51" s="167">
        <f t="shared" ca="1" si="20"/>
        <v>0</v>
      </c>
      <c r="N51" s="167">
        <f t="shared" ca="1" si="21"/>
        <v>0</v>
      </c>
      <c r="O51" s="167">
        <f t="shared" ca="1" si="30"/>
        <v>0</v>
      </c>
      <c r="P51" s="167">
        <f t="shared" ca="1" si="22"/>
        <v>0</v>
      </c>
      <c r="Q51" s="168">
        <f t="shared" ca="1" si="8"/>
        <v>0</v>
      </c>
      <c r="R51" s="168">
        <f ca="1">IF(LEN(B51)&gt;0,'OSNOVNA PLAČA'!F45,"")</f>
        <v>0</v>
      </c>
      <c r="S51" s="148"/>
      <c r="AB51" s="110">
        <f>ROW()</f>
        <v>51</v>
      </c>
      <c r="AC51" s="111" t="e">
        <f t="shared" ca="1" si="26"/>
        <v>#N/A</v>
      </c>
      <c r="AD51" s="111" t="e">
        <f t="shared" ca="1" si="27"/>
        <v>#N/A</v>
      </c>
      <c r="AE51" s="112" t="e">
        <f t="shared" ca="1" si="31"/>
        <v>#N/A</v>
      </c>
      <c r="AF51" s="111" t="e">
        <f t="shared" ca="1" si="32"/>
        <v>#N/A</v>
      </c>
      <c r="AG51" s="112" t="e">
        <f t="shared" ca="1" si="33"/>
        <v>#N/A</v>
      </c>
      <c r="AH51" s="111" t="e">
        <f t="shared" ca="1" si="34"/>
        <v>#N/A</v>
      </c>
      <c r="AI51" s="111" t="e">
        <f t="shared" ca="1" si="15"/>
        <v>#N/A</v>
      </c>
      <c r="AJ51" s="113" t="e">
        <f t="shared" ca="1" si="16"/>
        <v>#N/A</v>
      </c>
      <c r="AK51" s="111" t="e">
        <f t="shared" ca="1" si="28"/>
        <v>#N/A</v>
      </c>
      <c r="AL51" s="111" t="e">
        <f t="shared" ca="1" si="29"/>
        <v>#N/A</v>
      </c>
    </row>
    <row r="52" spans="1:38" ht="25.5" customHeight="1" x14ac:dyDescent="0.2">
      <c r="A52" s="65">
        <f>'OSNOVNA PLAČA'!A46</f>
        <v>37</v>
      </c>
      <c r="B52" s="271" t="str">
        <f t="shared" ca="1" si="23"/>
        <v>A37</v>
      </c>
      <c r="C52" s="271"/>
      <c r="D52" s="66" t="str">
        <f t="shared" ca="1" si="24"/>
        <v/>
      </c>
      <c r="E52" s="68" t="str">
        <f t="shared" ca="1" si="25"/>
        <v/>
      </c>
      <c r="F52" s="154">
        <f ca="1">IF(LEN(B52)&gt;0,SUM('OBRAČUNANA OSNOVNA PLAČA'!G46:I46),"")</f>
        <v>0</v>
      </c>
      <c r="G52" s="5"/>
      <c r="H52" s="5"/>
      <c r="I52" s="5"/>
      <c r="J52" s="5"/>
      <c r="K52" s="5"/>
      <c r="L52" s="166">
        <f t="shared" si="6"/>
        <v>0</v>
      </c>
      <c r="M52" s="167">
        <f t="shared" ca="1" si="20"/>
        <v>0</v>
      </c>
      <c r="N52" s="167">
        <f t="shared" ca="1" si="21"/>
        <v>0</v>
      </c>
      <c r="O52" s="167">
        <f t="shared" ca="1" si="30"/>
        <v>0</v>
      </c>
      <c r="P52" s="167">
        <f t="shared" ca="1" si="22"/>
        <v>0</v>
      </c>
      <c r="Q52" s="168">
        <f t="shared" ca="1" si="8"/>
        <v>0</v>
      </c>
      <c r="R52" s="168">
        <f ca="1">IF(LEN(B52)&gt;0,'OSNOVNA PLAČA'!F46,"")</f>
        <v>0</v>
      </c>
      <c r="S52" s="148"/>
      <c r="AB52" s="110">
        <f>ROW()</f>
        <v>52</v>
      </c>
      <c r="AC52" s="111" t="e">
        <f t="shared" ca="1" si="26"/>
        <v>#N/A</v>
      </c>
      <c r="AD52" s="111" t="e">
        <f t="shared" ca="1" si="27"/>
        <v>#N/A</v>
      </c>
      <c r="AE52" s="112" t="e">
        <f t="shared" ca="1" si="31"/>
        <v>#N/A</v>
      </c>
      <c r="AF52" s="111" t="e">
        <f t="shared" ca="1" si="32"/>
        <v>#N/A</v>
      </c>
      <c r="AG52" s="112" t="e">
        <f t="shared" ca="1" si="33"/>
        <v>#N/A</v>
      </c>
      <c r="AH52" s="111" t="e">
        <f t="shared" ca="1" si="34"/>
        <v>#N/A</v>
      </c>
      <c r="AI52" s="111" t="e">
        <f t="shared" ca="1" si="15"/>
        <v>#N/A</v>
      </c>
      <c r="AJ52" s="113" t="e">
        <f t="shared" ca="1" si="16"/>
        <v>#N/A</v>
      </c>
      <c r="AK52" s="111" t="e">
        <f t="shared" ca="1" si="28"/>
        <v>#N/A</v>
      </c>
      <c r="AL52" s="111" t="e">
        <f t="shared" ca="1" si="29"/>
        <v>#N/A</v>
      </c>
    </row>
    <row r="53" spans="1:38" ht="25.5" customHeight="1" x14ac:dyDescent="0.2">
      <c r="A53" s="65">
        <f>'OSNOVNA PLAČA'!A47</f>
        <v>38</v>
      </c>
      <c r="B53" s="271" t="str">
        <f t="shared" ca="1" si="23"/>
        <v>A38</v>
      </c>
      <c r="C53" s="271"/>
      <c r="D53" s="66" t="str">
        <f t="shared" ca="1" si="24"/>
        <v/>
      </c>
      <c r="E53" s="68" t="str">
        <f t="shared" ca="1" si="25"/>
        <v/>
      </c>
      <c r="F53" s="154">
        <f ca="1">IF(LEN(B53)&gt;0,SUM('OBRAČUNANA OSNOVNA PLAČA'!G47:I47),"")</f>
        <v>0</v>
      </c>
      <c r="G53" s="5"/>
      <c r="H53" s="5"/>
      <c r="I53" s="5"/>
      <c r="J53" s="5"/>
      <c r="K53" s="5"/>
      <c r="L53" s="166">
        <f t="shared" si="6"/>
        <v>0</v>
      </c>
      <c r="M53" s="167">
        <f t="shared" ca="1" si="20"/>
        <v>0</v>
      </c>
      <c r="N53" s="167">
        <f t="shared" ca="1" si="21"/>
        <v>0</v>
      </c>
      <c r="O53" s="167">
        <f t="shared" ca="1" si="30"/>
        <v>0</v>
      </c>
      <c r="P53" s="167">
        <f t="shared" ca="1" si="22"/>
        <v>0</v>
      </c>
      <c r="Q53" s="168">
        <f t="shared" ca="1" si="8"/>
        <v>0</v>
      </c>
      <c r="R53" s="168">
        <f ca="1">IF(LEN(B53)&gt;0,'OSNOVNA PLAČA'!F47,"")</f>
        <v>0</v>
      </c>
      <c r="S53" s="148"/>
      <c r="AB53" s="110">
        <f>ROW()</f>
        <v>53</v>
      </c>
      <c r="AC53" s="111" t="e">
        <f t="shared" ca="1" si="26"/>
        <v>#N/A</v>
      </c>
      <c r="AD53" s="111" t="e">
        <f t="shared" ca="1" si="27"/>
        <v>#N/A</v>
      </c>
      <c r="AE53" s="112" t="e">
        <f t="shared" ca="1" si="31"/>
        <v>#N/A</v>
      </c>
      <c r="AF53" s="111" t="e">
        <f t="shared" ca="1" si="32"/>
        <v>#N/A</v>
      </c>
      <c r="AG53" s="112" t="e">
        <f t="shared" ca="1" si="33"/>
        <v>#N/A</v>
      </c>
      <c r="AH53" s="111" t="e">
        <f t="shared" ca="1" si="34"/>
        <v>#N/A</v>
      </c>
      <c r="AI53" s="111" t="e">
        <f t="shared" ca="1" si="15"/>
        <v>#N/A</v>
      </c>
      <c r="AJ53" s="113" t="e">
        <f t="shared" ca="1" si="16"/>
        <v>#N/A</v>
      </c>
      <c r="AK53" s="111" t="e">
        <f t="shared" ca="1" si="28"/>
        <v>#N/A</v>
      </c>
      <c r="AL53" s="111" t="e">
        <f t="shared" ca="1" si="29"/>
        <v>#N/A</v>
      </c>
    </row>
    <row r="54" spans="1:38" ht="25.5" customHeight="1" x14ac:dyDescent="0.2">
      <c r="A54" s="65">
        <f>'OSNOVNA PLAČA'!A48</f>
        <v>39</v>
      </c>
      <c r="B54" s="271" t="str">
        <f t="shared" ca="1" si="23"/>
        <v>A39</v>
      </c>
      <c r="C54" s="271"/>
      <c r="D54" s="66" t="str">
        <f t="shared" ca="1" si="24"/>
        <v/>
      </c>
      <c r="E54" s="68" t="str">
        <f t="shared" ca="1" si="25"/>
        <v/>
      </c>
      <c r="F54" s="154">
        <f ca="1">IF(LEN(B54)&gt;0,SUM('OBRAČUNANA OSNOVNA PLAČA'!G48:I48),"")</f>
        <v>0</v>
      </c>
      <c r="G54" s="5"/>
      <c r="H54" s="5"/>
      <c r="I54" s="5"/>
      <c r="J54" s="5"/>
      <c r="K54" s="5"/>
      <c r="L54" s="166">
        <f t="shared" si="6"/>
        <v>0</v>
      </c>
      <c r="M54" s="167">
        <f t="shared" ca="1" si="20"/>
        <v>0</v>
      </c>
      <c r="N54" s="167">
        <f t="shared" ca="1" si="21"/>
        <v>0</v>
      </c>
      <c r="O54" s="167">
        <f t="shared" ca="1" si="30"/>
        <v>0</v>
      </c>
      <c r="P54" s="167">
        <f t="shared" ca="1" si="22"/>
        <v>0</v>
      </c>
      <c r="Q54" s="168">
        <f t="shared" ca="1" si="8"/>
        <v>0</v>
      </c>
      <c r="R54" s="168">
        <f ca="1">IF(LEN(B54)&gt;0,'OSNOVNA PLAČA'!F48,"")</f>
        <v>0</v>
      </c>
      <c r="S54" s="148"/>
      <c r="AB54" s="110">
        <f>ROW()</f>
        <v>54</v>
      </c>
      <c r="AC54" s="111" t="e">
        <f t="shared" ca="1" si="26"/>
        <v>#N/A</v>
      </c>
      <c r="AD54" s="111" t="e">
        <f t="shared" ca="1" si="27"/>
        <v>#N/A</v>
      </c>
      <c r="AE54" s="112" t="e">
        <f t="shared" ca="1" si="31"/>
        <v>#N/A</v>
      </c>
      <c r="AF54" s="111" t="e">
        <f t="shared" ca="1" si="32"/>
        <v>#N/A</v>
      </c>
      <c r="AG54" s="112" t="e">
        <f t="shared" ca="1" si="33"/>
        <v>#N/A</v>
      </c>
      <c r="AH54" s="111" t="e">
        <f t="shared" ca="1" si="34"/>
        <v>#N/A</v>
      </c>
      <c r="AI54" s="111" t="e">
        <f t="shared" ca="1" si="15"/>
        <v>#N/A</v>
      </c>
      <c r="AJ54" s="113" t="e">
        <f t="shared" ca="1" si="16"/>
        <v>#N/A</v>
      </c>
      <c r="AK54" s="111" t="e">
        <f t="shared" ca="1" si="28"/>
        <v>#N/A</v>
      </c>
      <c r="AL54" s="111" t="e">
        <f t="shared" ca="1" si="29"/>
        <v>#N/A</v>
      </c>
    </row>
    <row r="55" spans="1:38" ht="25.5" customHeight="1" x14ac:dyDescent="0.2">
      <c r="A55" s="65">
        <f>'OSNOVNA PLAČA'!A49</f>
        <v>40</v>
      </c>
      <c r="B55" s="271" t="str">
        <f t="shared" ca="1" si="23"/>
        <v>A40</v>
      </c>
      <c r="C55" s="271"/>
      <c r="D55" s="66" t="str">
        <f t="shared" ca="1" si="24"/>
        <v/>
      </c>
      <c r="E55" s="68" t="str">
        <f t="shared" ca="1" si="25"/>
        <v/>
      </c>
      <c r="F55" s="154">
        <f ca="1">IF(LEN(B55)&gt;0,SUM('OBRAČUNANA OSNOVNA PLAČA'!G49:I49),"")</f>
        <v>0</v>
      </c>
      <c r="G55" s="5"/>
      <c r="H55" s="5"/>
      <c r="I55" s="5"/>
      <c r="J55" s="5"/>
      <c r="K55" s="5"/>
      <c r="L55" s="166">
        <f t="shared" si="6"/>
        <v>0</v>
      </c>
      <c r="M55" s="167">
        <f t="shared" ca="1" si="20"/>
        <v>0</v>
      </c>
      <c r="N55" s="167">
        <f t="shared" ca="1" si="21"/>
        <v>0</v>
      </c>
      <c r="O55" s="167">
        <f t="shared" ca="1" si="30"/>
        <v>0</v>
      </c>
      <c r="P55" s="167">
        <f t="shared" ca="1" si="22"/>
        <v>0</v>
      </c>
      <c r="Q55" s="168">
        <f t="shared" ca="1" si="8"/>
        <v>0</v>
      </c>
      <c r="R55" s="168">
        <f ca="1">IF(LEN(B55)&gt;0,'OSNOVNA PLAČA'!F49,"")</f>
        <v>0</v>
      </c>
      <c r="S55" s="148"/>
      <c r="AB55" s="110">
        <f>ROW()</f>
        <v>55</v>
      </c>
      <c r="AC55" s="111" t="e">
        <f t="shared" ca="1" si="26"/>
        <v>#N/A</v>
      </c>
      <c r="AD55" s="111" t="e">
        <f t="shared" ca="1" si="27"/>
        <v>#N/A</v>
      </c>
      <c r="AE55" s="112" t="e">
        <f t="shared" ca="1" si="31"/>
        <v>#N/A</v>
      </c>
      <c r="AF55" s="111" t="e">
        <f t="shared" ca="1" si="32"/>
        <v>#N/A</v>
      </c>
      <c r="AG55" s="112" t="e">
        <f t="shared" ca="1" si="33"/>
        <v>#N/A</v>
      </c>
      <c r="AH55" s="111" t="e">
        <f t="shared" ca="1" si="34"/>
        <v>#N/A</v>
      </c>
      <c r="AI55" s="111" t="e">
        <f t="shared" ca="1" si="15"/>
        <v>#N/A</v>
      </c>
      <c r="AJ55" s="113" t="e">
        <f t="shared" ca="1" si="16"/>
        <v>#N/A</v>
      </c>
      <c r="AK55" s="111" t="e">
        <f t="shared" ca="1" si="28"/>
        <v>#N/A</v>
      </c>
      <c r="AL55" s="111" t="e">
        <f t="shared" ca="1" si="29"/>
        <v>#N/A</v>
      </c>
    </row>
    <row r="56" spans="1:38" ht="25.5" customHeight="1" x14ac:dyDescent="0.2">
      <c r="A56" s="65">
        <f>'OSNOVNA PLAČA'!A50</f>
        <v>41</v>
      </c>
      <c r="B56" s="271" t="str">
        <f t="shared" ca="1" si="23"/>
        <v>A41</v>
      </c>
      <c r="C56" s="271"/>
      <c r="D56" s="66" t="str">
        <f t="shared" ca="1" si="24"/>
        <v/>
      </c>
      <c r="E56" s="68" t="str">
        <f t="shared" ca="1" si="25"/>
        <v/>
      </c>
      <c r="F56" s="154">
        <f ca="1">IF(LEN(B56)&gt;0,SUM('OBRAČUNANA OSNOVNA PLAČA'!G50:I50),"")</f>
        <v>0</v>
      </c>
      <c r="G56" s="5"/>
      <c r="H56" s="5"/>
      <c r="I56" s="5"/>
      <c r="J56" s="5"/>
      <c r="K56" s="5"/>
      <c r="L56" s="166">
        <f t="shared" si="6"/>
        <v>0</v>
      </c>
      <c r="M56" s="167">
        <f t="shared" ca="1" si="20"/>
        <v>0</v>
      </c>
      <c r="N56" s="167">
        <f t="shared" ca="1" si="21"/>
        <v>0</v>
      </c>
      <c r="O56" s="167">
        <f t="shared" ca="1" si="30"/>
        <v>0</v>
      </c>
      <c r="P56" s="167">
        <f t="shared" ca="1" si="22"/>
        <v>0</v>
      </c>
      <c r="Q56" s="168">
        <f t="shared" ca="1" si="8"/>
        <v>0</v>
      </c>
      <c r="R56" s="168">
        <f ca="1">IF(LEN(B56)&gt;0,'OSNOVNA PLAČA'!F50,"")</f>
        <v>0</v>
      </c>
      <c r="S56" s="148"/>
      <c r="AB56" s="110">
        <f>ROW()</f>
        <v>56</v>
      </c>
      <c r="AC56" s="111" t="e">
        <f t="shared" ca="1" si="26"/>
        <v>#N/A</v>
      </c>
      <c r="AD56" s="111" t="e">
        <f t="shared" ca="1" si="27"/>
        <v>#N/A</v>
      </c>
      <c r="AE56" s="112" t="e">
        <f t="shared" ca="1" si="31"/>
        <v>#N/A</v>
      </c>
      <c r="AF56" s="111" t="e">
        <f t="shared" ca="1" si="32"/>
        <v>#N/A</v>
      </c>
      <c r="AG56" s="112" t="e">
        <f t="shared" ca="1" si="33"/>
        <v>#N/A</v>
      </c>
      <c r="AH56" s="111" t="e">
        <f t="shared" ca="1" si="34"/>
        <v>#N/A</v>
      </c>
      <c r="AI56" s="111" t="e">
        <f t="shared" ca="1" si="15"/>
        <v>#N/A</v>
      </c>
      <c r="AJ56" s="113" t="e">
        <f t="shared" ca="1" si="16"/>
        <v>#N/A</v>
      </c>
      <c r="AK56" s="111" t="e">
        <f t="shared" ca="1" si="28"/>
        <v>#N/A</v>
      </c>
      <c r="AL56" s="111" t="e">
        <f t="shared" ca="1" si="29"/>
        <v>#N/A</v>
      </c>
    </row>
    <row r="57" spans="1:38" ht="25.5" customHeight="1" x14ac:dyDescent="0.2">
      <c r="A57" s="65">
        <f>'OSNOVNA PLAČA'!A51</f>
        <v>42</v>
      </c>
      <c r="B57" s="271" t="str">
        <f t="shared" ca="1" si="23"/>
        <v>A42</v>
      </c>
      <c r="C57" s="271"/>
      <c r="D57" s="66" t="str">
        <f t="shared" ca="1" si="24"/>
        <v/>
      </c>
      <c r="E57" s="68" t="str">
        <f t="shared" ca="1" si="25"/>
        <v/>
      </c>
      <c r="F57" s="154">
        <f ca="1">IF(LEN(B57)&gt;0,SUM('OBRAČUNANA OSNOVNA PLAČA'!G51:I51),"")</f>
        <v>0</v>
      </c>
      <c r="G57" s="5"/>
      <c r="H57" s="5"/>
      <c r="I57" s="5"/>
      <c r="J57" s="5"/>
      <c r="K57" s="5"/>
      <c r="L57" s="166">
        <f t="shared" si="6"/>
        <v>0</v>
      </c>
      <c r="M57" s="167">
        <f t="shared" ca="1" si="20"/>
        <v>0</v>
      </c>
      <c r="N57" s="167">
        <f t="shared" ca="1" si="21"/>
        <v>0</v>
      </c>
      <c r="O57" s="167">
        <f t="shared" ca="1" si="30"/>
        <v>0</v>
      </c>
      <c r="P57" s="167">
        <f t="shared" ca="1" si="22"/>
        <v>0</v>
      </c>
      <c r="Q57" s="168">
        <f t="shared" ca="1" si="8"/>
        <v>0</v>
      </c>
      <c r="R57" s="168">
        <f ca="1">IF(LEN(B57)&gt;0,'OSNOVNA PLAČA'!F51,"")</f>
        <v>0</v>
      </c>
      <c r="S57" s="148"/>
      <c r="AB57" s="110">
        <f>ROW()</f>
        <v>57</v>
      </c>
      <c r="AC57" s="111" t="e">
        <f t="shared" ca="1" si="26"/>
        <v>#N/A</v>
      </c>
      <c r="AD57" s="111" t="e">
        <f t="shared" ca="1" si="27"/>
        <v>#N/A</v>
      </c>
      <c r="AE57" s="112" t="e">
        <f t="shared" ca="1" si="31"/>
        <v>#N/A</v>
      </c>
      <c r="AF57" s="111" t="e">
        <f t="shared" ca="1" si="32"/>
        <v>#N/A</v>
      </c>
      <c r="AG57" s="112" t="e">
        <f t="shared" ca="1" si="33"/>
        <v>#N/A</v>
      </c>
      <c r="AH57" s="111" t="e">
        <f t="shared" ca="1" si="34"/>
        <v>#N/A</v>
      </c>
      <c r="AI57" s="111" t="e">
        <f t="shared" ca="1" si="15"/>
        <v>#N/A</v>
      </c>
      <c r="AJ57" s="113" t="e">
        <f t="shared" ca="1" si="16"/>
        <v>#N/A</v>
      </c>
      <c r="AK57" s="111" t="e">
        <f t="shared" ca="1" si="28"/>
        <v>#N/A</v>
      </c>
      <c r="AL57" s="111" t="e">
        <f t="shared" ca="1" si="29"/>
        <v>#N/A</v>
      </c>
    </row>
    <row r="58" spans="1:38" ht="25.5" customHeight="1" x14ac:dyDescent="0.2">
      <c r="A58" s="65">
        <f>'OSNOVNA PLAČA'!A52</f>
        <v>43</v>
      </c>
      <c r="B58" s="271" t="str">
        <f t="shared" ca="1" si="23"/>
        <v>A43</v>
      </c>
      <c r="C58" s="271"/>
      <c r="D58" s="66" t="str">
        <f t="shared" ca="1" si="24"/>
        <v/>
      </c>
      <c r="E58" s="68" t="str">
        <f t="shared" ca="1" si="25"/>
        <v/>
      </c>
      <c r="F58" s="154">
        <f ca="1">IF(LEN(B58)&gt;0,SUM('OBRAČUNANA OSNOVNA PLAČA'!G52:I52),"")</f>
        <v>0</v>
      </c>
      <c r="G58" s="5"/>
      <c r="H58" s="5"/>
      <c r="I58" s="5"/>
      <c r="J58" s="5"/>
      <c r="K58" s="5"/>
      <c r="L58" s="166">
        <f t="shared" si="6"/>
        <v>0</v>
      </c>
      <c r="M58" s="167">
        <f t="shared" ca="1" si="20"/>
        <v>0</v>
      </c>
      <c r="N58" s="167">
        <f t="shared" ca="1" si="21"/>
        <v>0</v>
      </c>
      <c r="O58" s="167">
        <f t="shared" ca="1" si="30"/>
        <v>0</v>
      </c>
      <c r="P58" s="167">
        <f t="shared" ca="1" si="22"/>
        <v>0</v>
      </c>
      <c r="Q58" s="168">
        <f t="shared" ca="1" si="8"/>
        <v>0</v>
      </c>
      <c r="R58" s="168">
        <f ca="1">IF(LEN(B58)&gt;0,'OSNOVNA PLAČA'!F52,"")</f>
        <v>0</v>
      </c>
      <c r="S58" s="148"/>
      <c r="AB58" s="110">
        <f>ROW()</f>
        <v>58</v>
      </c>
      <c r="AC58" s="111" t="e">
        <f t="shared" ca="1" si="26"/>
        <v>#N/A</v>
      </c>
      <c r="AD58" s="111" t="e">
        <f t="shared" ca="1" si="27"/>
        <v>#N/A</v>
      </c>
      <c r="AE58" s="112" t="e">
        <f t="shared" ca="1" si="31"/>
        <v>#N/A</v>
      </c>
      <c r="AF58" s="111" t="e">
        <f t="shared" ca="1" si="32"/>
        <v>#N/A</v>
      </c>
      <c r="AG58" s="112" t="e">
        <f t="shared" ca="1" si="33"/>
        <v>#N/A</v>
      </c>
      <c r="AH58" s="111" t="e">
        <f t="shared" ca="1" si="34"/>
        <v>#N/A</v>
      </c>
      <c r="AI58" s="111" t="e">
        <f t="shared" ca="1" si="15"/>
        <v>#N/A</v>
      </c>
      <c r="AJ58" s="113" t="e">
        <f t="shared" ca="1" si="16"/>
        <v>#N/A</v>
      </c>
      <c r="AK58" s="111" t="e">
        <f t="shared" ca="1" si="28"/>
        <v>#N/A</v>
      </c>
      <c r="AL58" s="111" t="e">
        <f t="shared" ca="1" si="29"/>
        <v>#N/A</v>
      </c>
    </row>
    <row r="59" spans="1:38" ht="25.5" customHeight="1" x14ac:dyDescent="0.2">
      <c r="A59" s="65">
        <f>'OSNOVNA PLAČA'!A53</f>
        <v>44</v>
      </c>
      <c r="B59" s="271" t="str">
        <f t="shared" ca="1" si="23"/>
        <v>A44</v>
      </c>
      <c r="C59" s="271"/>
      <c r="D59" s="66" t="str">
        <f t="shared" ca="1" si="24"/>
        <v/>
      </c>
      <c r="E59" s="68" t="str">
        <f t="shared" ca="1" si="25"/>
        <v/>
      </c>
      <c r="F59" s="154">
        <f ca="1">IF(LEN(B59)&gt;0,SUM('OBRAČUNANA OSNOVNA PLAČA'!G53:I53),"")</f>
        <v>0</v>
      </c>
      <c r="G59" s="5"/>
      <c r="H59" s="5"/>
      <c r="I59" s="5"/>
      <c r="J59" s="5"/>
      <c r="K59" s="5"/>
      <c r="L59" s="166">
        <f t="shared" si="6"/>
        <v>0</v>
      </c>
      <c r="M59" s="167">
        <f t="shared" ca="1" si="20"/>
        <v>0</v>
      </c>
      <c r="N59" s="167">
        <f t="shared" ca="1" si="21"/>
        <v>0</v>
      </c>
      <c r="O59" s="167">
        <f t="shared" ca="1" si="30"/>
        <v>0</v>
      </c>
      <c r="P59" s="167">
        <f t="shared" ca="1" si="22"/>
        <v>0</v>
      </c>
      <c r="Q59" s="168">
        <f t="shared" ca="1" si="8"/>
        <v>0</v>
      </c>
      <c r="R59" s="168">
        <f ca="1">IF(LEN(B59)&gt;0,'OSNOVNA PLAČA'!F53,"")</f>
        <v>0</v>
      </c>
      <c r="S59" s="148"/>
      <c r="AB59" s="110">
        <f>ROW()</f>
        <v>59</v>
      </c>
      <c r="AC59" s="111" t="e">
        <f t="shared" ca="1" si="26"/>
        <v>#N/A</v>
      </c>
      <c r="AD59" s="111" t="e">
        <f t="shared" ca="1" si="27"/>
        <v>#N/A</v>
      </c>
      <c r="AE59" s="112" t="e">
        <f t="shared" ca="1" si="31"/>
        <v>#N/A</v>
      </c>
      <c r="AF59" s="111" t="e">
        <f t="shared" ca="1" si="32"/>
        <v>#N/A</v>
      </c>
      <c r="AG59" s="112" t="e">
        <f t="shared" ca="1" si="33"/>
        <v>#N/A</v>
      </c>
      <c r="AH59" s="111" t="e">
        <f t="shared" ca="1" si="34"/>
        <v>#N/A</v>
      </c>
      <c r="AI59" s="111" t="e">
        <f t="shared" ca="1" si="15"/>
        <v>#N/A</v>
      </c>
      <c r="AJ59" s="113" t="e">
        <f t="shared" ca="1" si="16"/>
        <v>#N/A</v>
      </c>
      <c r="AK59" s="111" t="e">
        <f t="shared" ca="1" si="28"/>
        <v>#N/A</v>
      </c>
      <c r="AL59" s="111" t="e">
        <f t="shared" ca="1" si="29"/>
        <v>#N/A</v>
      </c>
    </row>
    <row r="60" spans="1:38" ht="25.5" customHeight="1" x14ac:dyDescent="0.2">
      <c r="A60" s="65">
        <f>'OSNOVNA PLAČA'!A54</f>
        <v>45</v>
      </c>
      <c r="B60" s="271" t="str">
        <f t="shared" ca="1" si="23"/>
        <v>A45</v>
      </c>
      <c r="C60" s="271"/>
      <c r="D60" s="66" t="str">
        <f t="shared" ca="1" si="24"/>
        <v/>
      </c>
      <c r="E60" s="68" t="str">
        <f t="shared" ca="1" si="25"/>
        <v/>
      </c>
      <c r="F60" s="154">
        <f ca="1">IF(LEN(B60)&gt;0,SUM('OBRAČUNANA OSNOVNA PLAČA'!G54:I54),"")</f>
        <v>0</v>
      </c>
      <c r="G60" s="5"/>
      <c r="H60" s="5"/>
      <c r="I60" s="5"/>
      <c r="J60" s="5"/>
      <c r="K60" s="5"/>
      <c r="L60" s="166">
        <f t="shared" si="6"/>
        <v>0</v>
      </c>
      <c r="M60" s="167">
        <f t="shared" ca="1" si="20"/>
        <v>0</v>
      </c>
      <c r="N60" s="167">
        <f t="shared" ca="1" si="21"/>
        <v>0</v>
      </c>
      <c r="O60" s="167">
        <f t="shared" ca="1" si="30"/>
        <v>0</v>
      </c>
      <c r="P60" s="167">
        <f t="shared" ca="1" si="22"/>
        <v>0</v>
      </c>
      <c r="Q60" s="168">
        <f t="shared" ca="1" si="8"/>
        <v>0</v>
      </c>
      <c r="R60" s="168">
        <f ca="1">IF(LEN(B60)&gt;0,'OSNOVNA PLAČA'!F54,"")</f>
        <v>0</v>
      </c>
      <c r="S60" s="148"/>
      <c r="AB60" s="110">
        <f>ROW()</f>
        <v>60</v>
      </c>
      <c r="AC60" s="111" t="e">
        <f t="shared" ca="1" si="26"/>
        <v>#N/A</v>
      </c>
      <c r="AD60" s="111" t="e">
        <f t="shared" ca="1" si="27"/>
        <v>#N/A</v>
      </c>
      <c r="AE60" s="112" t="e">
        <f t="shared" ca="1" si="31"/>
        <v>#N/A</v>
      </c>
      <c r="AF60" s="111" t="e">
        <f t="shared" ca="1" si="32"/>
        <v>#N/A</v>
      </c>
      <c r="AG60" s="112" t="e">
        <f t="shared" ca="1" si="33"/>
        <v>#N/A</v>
      </c>
      <c r="AH60" s="111" t="e">
        <f t="shared" ca="1" si="34"/>
        <v>#N/A</v>
      </c>
      <c r="AI60" s="111" t="e">
        <f t="shared" ca="1" si="15"/>
        <v>#N/A</v>
      </c>
      <c r="AJ60" s="113" t="e">
        <f t="shared" ca="1" si="16"/>
        <v>#N/A</v>
      </c>
      <c r="AK60" s="111" t="e">
        <f t="shared" ca="1" si="28"/>
        <v>#N/A</v>
      </c>
      <c r="AL60" s="111" t="e">
        <f t="shared" ca="1" si="29"/>
        <v>#N/A</v>
      </c>
    </row>
    <row r="61" spans="1:38" ht="25.5" customHeight="1" x14ac:dyDescent="0.2">
      <c r="A61" s="65">
        <f>'OSNOVNA PLAČA'!A55</f>
        <v>46</v>
      </c>
      <c r="B61" s="271" t="str">
        <f t="shared" ca="1" si="23"/>
        <v>A46</v>
      </c>
      <c r="C61" s="271"/>
      <c r="D61" s="66" t="str">
        <f t="shared" ca="1" si="24"/>
        <v/>
      </c>
      <c r="E61" s="68" t="str">
        <f t="shared" ca="1" si="25"/>
        <v/>
      </c>
      <c r="F61" s="154">
        <f ca="1">IF(LEN(B61)&gt;0,SUM('OBRAČUNANA OSNOVNA PLAČA'!G55:I55),"")</f>
        <v>0</v>
      </c>
      <c r="G61" s="5"/>
      <c r="H61" s="5"/>
      <c r="I61" s="5"/>
      <c r="J61" s="5"/>
      <c r="K61" s="5"/>
      <c r="L61" s="166">
        <f t="shared" si="6"/>
        <v>0</v>
      </c>
      <c r="M61" s="167">
        <f t="shared" ca="1" si="20"/>
        <v>0</v>
      </c>
      <c r="N61" s="167">
        <f t="shared" ca="1" si="21"/>
        <v>0</v>
      </c>
      <c r="O61" s="167">
        <f t="shared" ca="1" si="30"/>
        <v>0</v>
      </c>
      <c r="P61" s="167">
        <f t="shared" ca="1" si="22"/>
        <v>0</v>
      </c>
      <c r="Q61" s="168">
        <f t="shared" ca="1" si="8"/>
        <v>0</v>
      </c>
      <c r="R61" s="168">
        <f ca="1">IF(LEN(B61)&gt;0,'OSNOVNA PLAČA'!F55,"")</f>
        <v>0</v>
      </c>
      <c r="S61" s="148"/>
      <c r="AB61" s="110">
        <f>ROW()</f>
        <v>61</v>
      </c>
      <c r="AC61" s="111" t="e">
        <f t="shared" ca="1" si="26"/>
        <v>#N/A</v>
      </c>
      <c r="AD61" s="111" t="e">
        <f t="shared" ca="1" si="27"/>
        <v>#N/A</v>
      </c>
      <c r="AE61" s="112" t="e">
        <f t="shared" ca="1" si="31"/>
        <v>#N/A</v>
      </c>
      <c r="AF61" s="111" t="e">
        <f t="shared" ca="1" si="32"/>
        <v>#N/A</v>
      </c>
      <c r="AG61" s="112" t="e">
        <f t="shared" ca="1" si="33"/>
        <v>#N/A</v>
      </c>
      <c r="AH61" s="111" t="e">
        <f t="shared" ca="1" si="34"/>
        <v>#N/A</v>
      </c>
      <c r="AI61" s="111" t="e">
        <f t="shared" ca="1" si="15"/>
        <v>#N/A</v>
      </c>
      <c r="AJ61" s="113" t="e">
        <f t="shared" ca="1" si="16"/>
        <v>#N/A</v>
      </c>
      <c r="AK61" s="111" t="e">
        <f t="shared" ca="1" si="28"/>
        <v>#N/A</v>
      </c>
      <c r="AL61" s="111" t="e">
        <f t="shared" ca="1" si="29"/>
        <v>#N/A</v>
      </c>
    </row>
    <row r="62" spans="1:38" ht="25.5" customHeight="1" x14ac:dyDescent="0.2">
      <c r="A62" s="65">
        <f>'OSNOVNA PLAČA'!A56</f>
        <v>47</v>
      </c>
      <c r="B62" s="271" t="str">
        <f t="shared" ca="1" si="23"/>
        <v>A47</v>
      </c>
      <c r="C62" s="271"/>
      <c r="D62" s="66" t="str">
        <f t="shared" ca="1" si="24"/>
        <v/>
      </c>
      <c r="E62" s="68" t="str">
        <f t="shared" ca="1" si="25"/>
        <v/>
      </c>
      <c r="F62" s="154">
        <f ca="1">IF(LEN(B62)&gt;0,SUM('OBRAČUNANA OSNOVNA PLAČA'!G56:I56),"")</f>
        <v>0</v>
      </c>
      <c r="G62" s="5"/>
      <c r="H62" s="5"/>
      <c r="I62" s="5"/>
      <c r="J62" s="5"/>
      <c r="K62" s="5"/>
      <c r="L62" s="166">
        <f t="shared" si="6"/>
        <v>0</v>
      </c>
      <c r="M62" s="167">
        <f t="shared" ca="1" si="20"/>
        <v>0</v>
      </c>
      <c r="N62" s="167">
        <f t="shared" ca="1" si="21"/>
        <v>0</v>
      </c>
      <c r="O62" s="167">
        <f t="shared" ca="1" si="30"/>
        <v>0</v>
      </c>
      <c r="P62" s="167">
        <f t="shared" ca="1" si="22"/>
        <v>0</v>
      </c>
      <c r="Q62" s="168">
        <f t="shared" ca="1" si="8"/>
        <v>0</v>
      </c>
      <c r="R62" s="168">
        <f ca="1">IF(LEN(B62)&gt;0,'OSNOVNA PLAČA'!F56,"")</f>
        <v>0</v>
      </c>
      <c r="S62" s="148"/>
      <c r="AB62" s="110">
        <f>ROW()</f>
        <v>62</v>
      </c>
      <c r="AC62" s="111" t="e">
        <f t="shared" ca="1" si="26"/>
        <v>#N/A</v>
      </c>
      <c r="AD62" s="111" t="e">
        <f t="shared" ca="1" si="27"/>
        <v>#N/A</v>
      </c>
      <c r="AE62" s="112" t="e">
        <f t="shared" ca="1" si="31"/>
        <v>#N/A</v>
      </c>
      <c r="AF62" s="111" t="e">
        <f t="shared" ca="1" si="32"/>
        <v>#N/A</v>
      </c>
      <c r="AG62" s="112" t="e">
        <f t="shared" ca="1" si="33"/>
        <v>#N/A</v>
      </c>
      <c r="AH62" s="111" t="e">
        <f t="shared" ca="1" si="34"/>
        <v>#N/A</v>
      </c>
      <c r="AI62" s="111" t="e">
        <f t="shared" ca="1" si="15"/>
        <v>#N/A</v>
      </c>
      <c r="AJ62" s="113" t="e">
        <f t="shared" ca="1" si="16"/>
        <v>#N/A</v>
      </c>
      <c r="AK62" s="111" t="e">
        <f t="shared" ca="1" si="28"/>
        <v>#N/A</v>
      </c>
      <c r="AL62" s="111" t="e">
        <f t="shared" ca="1" si="29"/>
        <v>#N/A</v>
      </c>
    </row>
    <row r="63" spans="1:38" ht="25.5" customHeight="1" x14ac:dyDescent="0.2">
      <c r="A63" s="65">
        <f>'OSNOVNA PLAČA'!A57</f>
        <v>48</v>
      </c>
      <c r="B63" s="271" t="str">
        <f t="shared" ca="1" si="23"/>
        <v>A48</v>
      </c>
      <c r="C63" s="271"/>
      <c r="D63" s="66" t="str">
        <f t="shared" ca="1" si="24"/>
        <v/>
      </c>
      <c r="E63" s="68" t="str">
        <f t="shared" ca="1" si="25"/>
        <v/>
      </c>
      <c r="F63" s="154">
        <f ca="1">IF(LEN(B63)&gt;0,SUM('OBRAČUNANA OSNOVNA PLAČA'!G57:I57),"")</f>
        <v>0</v>
      </c>
      <c r="G63" s="5"/>
      <c r="H63" s="5"/>
      <c r="I63" s="5"/>
      <c r="J63" s="5"/>
      <c r="K63" s="5"/>
      <c r="L63" s="166">
        <f t="shared" si="6"/>
        <v>0</v>
      </c>
      <c r="M63" s="167">
        <f t="shared" ca="1" si="20"/>
        <v>0</v>
      </c>
      <c r="N63" s="167">
        <f t="shared" ca="1" si="21"/>
        <v>0</v>
      </c>
      <c r="O63" s="167">
        <f t="shared" ca="1" si="30"/>
        <v>0</v>
      </c>
      <c r="P63" s="167">
        <f t="shared" ca="1" si="22"/>
        <v>0</v>
      </c>
      <c r="Q63" s="168">
        <f t="shared" ca="1" si="8"/>
        <v>0</v>
      </c>
      <c r="R63" s="168">
        <f ca="1">IF(LEN(B63)&gt;0,'OSNOVNA PLAČA'!F57,"")</f>
        <v>0</v>
      </c>
      <c r="S63" s="148"/>
      <c r="AB63" s="110">
        <f>ROW()</f>
        <v>63</v>
      </c>
      <c r="AC63" s="111" t="e">
        <f t="shared" ca="1" si="26"/>
        <v>#N/A</v>
      </c>
      <c r="AD63" s="111" t="e">
        <f t="shared" ca="1" si="27"/>
        <v>#N/A</v>
      </c>
      <c r="AE63" s="112" t="e">
        <f t="shared" ca="1" si="31"/>
        <v>#N/A</v>
      </c>
      <c r="AF63" s="111" t="e">
        <f t="shared" ca="1" si="32"/>
        <v>#N/A</v>
      </c>
      <c r="AG63" s="112" t="e">
        <f t="shared" ca="1" si="33"/>
        <v>#N/A</v>
      </c>
      <c r="AH63" s="111" t="e">
        <f t="shared" ca="1" si="34"/>
        <v>#N/A</v>
      </c>
      <c r="AI63" s="111" t="e">
        <f t="shared" ca="1" si="15"/>
        <v>#N/A</v>
      </c>
      <c r="AJ63" s="113" t="e">
        <f t="shared" ca="1" si="16"/>
        <v>#N/A</v>
      </c>
      <c r="AK63" s="111" t="e">
        <f t="shared" ca="1" si="28"/>
        <v>#N/A</v>
      </c>
      <c r="AL63" s="111" t="e">
        <f t="shared" ca="1" si="29"/>
        <v>#N/A</v>
      </c>
    </row>
    <row r="64" spans="1:38" ht="25.5" customHeight="1" x14ac:dyDescent="0.2">
      <c r="A64" s="65">
        <f>'OSNOVNA PLAČA'!A58</f>
        <v>49</v>
      </c>
      <c r="B64" s="271" t="str">
        <f t="shared" ca="1" si="23"/>
        <v>A49</v>
      </c>
      <c r="C64" s="271"/>
      <c r="D64" s="66" t="str">
        <f t="shared" ca="1" si="24"/>
        <v/>
      </c>
      <c r="E64" s="68" t="str">
        <f t="shared" ca="1" si="25"/>
        <v/>
      </c>
      <c r="F64" s="154">
        <f ca="1">IF(LEN(B64)&gt;0,SUM('OBRAČUNANA OSNOVNA PLAČA'!G58:I58),"")</f>
        <v>0</v>
      </c>
      <c r="G64" s="5"/>
      <c r="H64" s="5"/>
      <c r="I64" s="5"/>
      <c r="J64" s="5"/>
      <c r="K64" s="5"/>
      <c r="L64" s="166">
        <f t="shared" si="6"/>
        <v>0</v>
      </c>
      <c r="M64" s="167">
        <f t="shared" ca="1" si="20"/>
        <v>0</v>
      </c>
      <c r="N64" s="167">
        <f t="shared" ca="1" si="21"/>
        <v>0</v>
      </c>
      <c r="O64" s="167">
        <f t="shared" ca="1" si="30"/>
        <v>0</v>
      </c>
      <c r="P64" s="167">
        <f t="shared" ca="1" si="22"/>
        <v>0</v>
      </c>
      <c r="Q64" s="168">
        <f t="shared" ca="1" si="8"/>
        <v>0</v>
      </c>
      <c r="R64" s="168">
        <f ca="1">IF(LEN(B64)&gt;0,'OSNOVNA PLAČA'!F58,"")</f>
        <v>0</v>
      </c>
      <c r="S64" s="148"/>
      <c r="AB64" s="110">
        <f>ROW()</f>
        <v>64</v>
      </c>
      <c r="AC64" s="111" t="e">
        <f t="shared" ca="1" si="26"/>
        <v>#N/A</v>
      </c>
      <c r="AD64" s="111" t="e">
        <f t="shared" ca="1" si="27"/>
        <v>#N/A</v>
      </c>
      <c r="AE64" s="112" t="e">
        <f t="shared" ca="1" si="31"/>
        <v>#N/A</v>
      </c>
      <c r="AF64" s="111" t="e">
        <f t="shared" ca="1" si="32"/>
        <v>#N/A</v>
      </c>
      <c r="AG64" s="112" t="e">
        <f t="shared" ca="1" si="33"/>
        <v>#N/A</v>
      </c>
      <c r="AH64" s="111" t="e">
        <f t="shared" ca="1" si="34"/>
        <v>#N/A</v>
      </c>
      <c r="AI64" s="111" t="e">
        <f t="shared" ca="1" si="15"/>
        <v>#N/A</v>
      </c>
      <c r="AJ64" s="113" t="e">
        <f t="shared" ca="1" si="16"/>
        <v>#N/A</v>
      </c>
      <c r="AK64" s="111" t="e">
        <f t="shared" ca="1" si="28"/>
        <v>#N/A</v>
      </c>
      <c r="AL64" s="111" t="e">
        <f t="shared" ca="1" si="29"/>
        <v>#N/A</v>
      </c>
    </row>
    <row r="65" spans="1:38" ht="25.5" customHeight="1" x14ac:dyDescent="0.2">
      <c r="A65" s="65">
        <f>'OSNOVNA PLAČA'!A59</f>
        <v>50</v>
      </c>
      <c r="B65" s="271" t="str">
        <f t="shared" ca="1" si="23"/>
        <v>A50</v>
      </c>
      <c r="C65" s="271"/>
      <c r="D65" s="66" t="str">
        <f t="shared" ca="1" si="24"/>
        <v/>
      </c>
      <c r="E65" s="68" t="str">
        <f t="shared" ca="1" si="25"/>
        <v/>
      </c>
      <c r="F65" s="154">
        <f ca="1">IF(LEN(B65)&gt;0,SUM('OBRAČUNANA OSNOVNA PLAČA'!G59:I59),"")</f>
        <v>0</v>
      </c>
      <c r="G65" s="5"/>
      <c r="H65" s="5"/>
      <c r="I65" s="5"/>
      <c r="J65" s="5"/>
      <c r="K65" s="5"/>
      <c r="L65" s="166">
        <f t="shared" si="6"/>
        <v>0</v>
      </c>
      <c r="M65" s="167">
        <f t="shared" ca="1" si="20"/>
        <v>0</v>
      </c>
      <c r="N65" s="167">
        <f t="shared" ca="1" si="21"/>
        <v>0</v>
      </c>
      <c r="O65" s="167">
        <f t="shared" ca="1" si="30"/>
        <v>0</v>
      </c>
      <c r="P65" s="167">
        <f t="shared" ca="1" si="22"/>
        <v>0</v>
      </c>
      <c r="Q65" s="168">
        <f t="shared" ca="1" si="8"/>
        <v>0</v>
      </c>
      <c r="R65" s="168">
        <f ca="1">IF(LEN(B65)&gt;0,'OSNOVNA PLAČA'!F59,"")</f>
        <v>0</v>
      </c>
      <c r="S65" s="148"/>
      <c r="AB65" s="110">
        <f>ROW()</f>
        <v>65</v>
      </c>
      <c r="AC65" s="111" t="e">
        <f t="shared" ca="1" si="26"/>
        <v>#N/A</v>
      </c>
      <c r="AD65" s="111" t="e">
        <f t="shared" ca="1" si="27"/>
        <v>#N/A</v>
      </c>
      <c r="AE65" s="112" t="e">
        <f t="shared" ca="1" si="31"/>
        <v>#N/A</v>
      </c>
      <c r="AF65" s="111" t="e">
        <f t="shared" ca="1" si="32"/>
        <v>#N/A</v>
      </c>
      <c r="AG65" s="112" t="e">
        <f t="shared" ca="1" si="33"/>
        <v>#N/A</v>
      </c>
      <c r="AH65" s="111" t="e">
        <f t="shared" ca="1" si="34"/>
        <v>#N/A</v>
      </c>
      <c r="AI65" s="111" t="e">
        <f t="shared" ca="1" si="15"/>
        <v>#N/A</v>
      </c>
      <c r="AJ65" s="113" t="e">
        <f t="shared" ca="1" si="16"/>
        <v>#N/A</v>
      </c>
      <c r="AK65" s="111" t="e">
        <f t="shared" ca="1" si="28"/>
        <v>#N/A</v>
      </c>
      <c r="AL65" s="111" t="e">
        <f t="shared" ca="1" si="29"/>
        <v>#N/A</v>
      </c>
    </row>
    <row r="66" spans="1:38" ht="25.5" customHeight="1" x14ac:dyDescent="0.2">
      <c r="A66" s="65">
        <f>'OSNOVNA PLAČA'!A60</f>
        <v>51</v>
      </c>
      <c r="B66" s="271" t="str">
        <f t="shared" ca="1" si="23"/>
        <v>A51</v>
      </c>
      <c r="C66" s="271"/>
      <c r="D66" s="66" t="str">
        <f t="shared" ca="1" si="24"/>
        <v/>
      </c>
      <c r="E66" s="68" t="str">
        <f t="shared" ca="1" si="25"/>
        <v/>
      </c>
      <c r="F66" s="154">
        <f ca="1">IF(LEN(B66)&gt;0,SUM('OBRAČUNANA OSNOVNA PLAČA'!G60:I60),"")</f>
        <v>0</v>
      </c>
      <c r="G66" s="5"/>
      <c r="H66" s="5"/>
      <c r="I66" s="5"/>
      <c r="J66" s="5"/>
      <c r="K66" s="5"/>
      <c r="L66" s="166">
        <f t="shared" si="6"/>
        <v>0</v>
      </c>
      <c r="M66" s="167">
        <f t="shared" ca="1" si="20"/>
        <v>0</v>
      </c>
      <c r="N66" s="167">
        <f t="shared" ca="1" si="21"/>
        <v>0</v>
      </c>
      <c r="O66" s="167">
        <f t="shared" ca="1" si="30"/>
        <v>0</v>
      </c>
      <c r="P66" s="167">
        <f t="shared" ca="1" si="22"/>
        <v>0</v>
      </c>
      <c r="Q66" s="168">
        <f t="shared" ca="1" si="8"/>
        <v>0</v>
      </c>
      <c r="R66" s="168">
        <f ca="1">IF(LEN(B66)&gt;0,'OSNOVNA PLAČA'!F60,"")</f>
        <v>0</v>
      </c>
      <c r="S66" s="148"/>
      <c r="AB66" s="110">
        <f>ROW()</f>
        <v>66</v>
      </c>
      <c r="AC66" s="111" t="e">
        <f t="shared" ca="1" si="26"/>
        <v>#N/A</v>
      </c>
      <c r="AD66" s="111" t="e">
        <f t="shared" ca="1" si="27"/>
        <v>#N/A</v>
      </c>
      <c r="AE66" s="112" t="e">
        <f t="shared" ca="1" si="31"/>
        <v>#N/A</v>
      </c>
      <c r="AF66" s="111" t="e">
        <f t="shared" ca="1" si="32"/>
        <v>#N/A</v>
      </c>
      <c r="AG66" s="112" t="e">
        <f t="shared" ca="1" si="33"/>
        <v>#N/A</v>
      </c>
      <c r="AH66" s="111" t="e">
        <f t="shared" ca="1" si="34"/>
        <v>#N/A</v>
      </c>
      <c r="AI66" s="111" t="e">
        <f t="shared" ca="1" si="15"/>
        <v>#N/A</v>
      </c>
      <c r="AJ66" s="113" t="e">
        <f t="shared" ca="1" si="16"/>
        <v>#N/A</v>
      </c>
      <c r="AK66" s="111" t="e">
        <f t="shared" ca="1" si="28"/>
        <v>#N/A</v>
      </c>
      <c r="AL66" s="111" t="e">
        <f t="shared" ca="1" si="29"/>
        <v>#N/A</v>
      </c>
    </row>
    <row r="67" spans="1:38" ht="25.5" customHeight="1" x14ac:dyDescent="0.2">
      <c r="A67" s="65">
        <f>'OSNOVNA PLAČA'!A61</f>
        <v>52</v>
      </c>
      <c r="B67" s="271" t="str">
        <f t="shared" ca="1" si="23"/>
        <v>A52</v>
      </c>
      <c r="C67" s="271"/>
      <c r="D67" s="66" t="str">
        <f t="shared" ca="1" si="24"/>
        <v/>
      </c>
      <c r="E67" s="68" t="str">
        <f t="shared" ca="1" si="25"/>
        <v/>
      </c>
      <c r="F67" s="154">
        <f ca="1">IF(LEN(B67)&gt;0,SUM('OBRAČUNANA OSNOVNA PLAČA'!G61:I61),"")</f>
        <v>0</v>
      </c>
      <c r="G67" s="5"/>
      <c r="H67" s="5"/>
      <c r="I67" s="5"/>
      <c r="J67" s="5"/>
      <c r="K67" s="5"/>
      <c r="L67" s="166">
        <f t="shared" si="6"/>
        <v>0</v>
      </c>
      <c r="M67" s="167">
        <f t="shared" ca="1" si="20"/>
        <v>0</v>
      </c>
      <c r="N67" s="167">
        <f t="shared" ca="1" si="21"/>
        <v>0</v>
      </c>
      <c r="O67" s="167">
        <f t="shared" ca="1" si="30"/>
        <v>0</v>
      </c>
      <c r="P67" s="167">
        <f t="shared" ca="1" si="22"/>
        <v>0</v>
      </c>
      <c r="Q67" s="168">
        <f t="shared" ca="1" si="8"/>
        <v>0</v>
      </c>
      <c r="R67" s="168">
        <f ca="1">IF(LEN(B67)&gt;0,'OSNOVNA PLAČA'!F61,"")</f>
        <v>0</v>
      </c>
      <c r="S67" s="148"/>
      <c r="AB67" s="110">
        <f>ROW()</f>
        <v>67</v>
      </c>
      <c r="AC67" s="111" t="e">
        <f t="shared" ca="1" si="26"/>
        <v>#N/A</v>
      </c>
      <c r="AD67" s="111" t="e">
        <f t="shared" ca="1" si="27"/>
        <v>#N/A</v>
      </c>
      <c r="AE67" s="112" t="e">
        <f t="shared" ca="1" si="31"/>
        <v>#N/A</v>
      </c>
      <c r="AF67" s="111" t="e">
        <f t="shared" ca="1" si="32"/>
        <v>#N/A</v>
      </c>
      <c r="AG67" s="112" t="e">
        <f t="shared" ca="1" si="33"/>
        <v>#N/A</v>
      </c>
      <c r="AH67" s="111" t="e">
        <f t="shared" ca="1" si="34"/>
        <v>#N/A</v>
      </c>
      <c r="AI67" s="111" t="e">
        <f t="shared" ca="1" si="15"/>
        <v>#N/A</v>
      </c>
      <c r="AJ67" s="113" t="e">
        <f t="shared" ca="1" si="16"/>
        <v>#N/A</v>
      </c>
      <c r="AK67" s="111" t="e">
        <f t="shared" ca="1" si="28"/>
        <v>#N/A</v>
      </c>
      <c r="AL67" s="111" t="e">
        <f t="shared" ca="1" si="29"/>
        <v>#N/A</v>
      </c>
    </row>
    <row r="68" spans="1:38" ht="25.5" customHeight="1" x14ac:dyDescent="0.2">
      <c r="A68" s="65">
        <f>'OSNOVNA PLAČA'!A62</f>
        <v>53</v>
      </c>
      <c r="B68" s="271" t="str">
        <f t="shared" ca="1" si="23"/>
        <v>A53</v>
      </c>
      <c r="C68" s="271"/>
      <c r="D68" s="66" t="str">
        <f t="shared" ca="1" si="24"/>
        <v/>
      </c>
      <c r="E68" s="68" t="str">
        <f t="shared" ca="1" si="25"/>
        <v/>
      </c>
      <c r="F68" s="154">
        <f ca="1">IF(LEN(B68)&gt;0,SUM('OBRAČUNANA OSNOVNA PLAČA'!G62:I62),"")</f>
        <v>0</v>
      </c>
      <c r="G68" s="5"/>
      <c r="H68" s="5"/>
      <c r="I68" s="5"/>
      <c r="J68" s="5"/>
      <c r="K68" s="5"/>
      <c r="L68" s="166">
        <f t="shared" si="6"/>
        <v>0</v>
      </c>
      <c r="M68" s="167">
        <f t="shared" ca="1" si="20"/>
        <v>0</v>
      </c>
      <c r="N68" s="167">
        <f t="shared" ca="1" si="21"/>
        <v>0</v>
      </c>
      <c r="O68" s="167">
        <f t="shared" ca="1" si="30"/>
        <v>0</v>
      </c>
      <c r="P68" s="167">
        <f t="shared" ca="1" si="22"/>
        <v>0</v>
      </c>
      <c r="Q68" s="168">
        <f t="shared" ca="1" si="8"/>
        <v>0</v>
      </c>
      <c r="R68" s="168">
        <f ca="1">IF(LEN(B68)&gt;0,'OSNOVNA PLAČA'!F62,"")</f>
        <v>0</v>
      </c>
      <c r="S68" s="148"/>
      <c r="AB68" s="110">
        <f>ROW()</f>
        <v>68</v>
      </c>
      <c r="AC68" s="111" t="e">
        <f t="shared" ca="1" si="26"/>
        <v>#N/A</v>
      </c>
      <c r="AD68" s="111" t="e">
        <f t="shared" ca="1" si="27"/>
        <v>#N/A</v>
      </c>
      <c r="AE68" s="112" t="e">
        <f t="shared" ca="1" si="31"/>
        <v>#N/A</v>
      </c>
      <c r="AF68" s="111" t="e">
        <f t="shared" ca="1" si="32"/>
        <v>#N/A</v>
      </c>
      <c r="AG68" s="112" t="e">
        <f t="shared" ca="1" si="33"/>
        <v>#N/A</v>
      </c>
      <c r="AH68" s="111" t="e">
        <f t="shared" ca="1" si="34"/>
        <v>#N/A</v>
      </c>
      <c r="AI68" s="111" t="e">
        <f t="shared" ca="1" si="15"/>
        <v>#N/A</v>
      </c>
      <c r="AJ68" s="113" t="e">
        <f t="shared" ca="1" si="16"/>
        <v>#N/A</v>
      </c>
      <c r="AK68" s="111" t="e">
        <f t="shared" ca="1" si="28"/>
        <v>#N/A</v>
      </c>
      <c r="AL68" s="111" t="e">
        <f t="shared" ca="1" si="29"/>
        <v>#N/A</v>
      </c>
    </row>
    <row r="69" spans="1:38" ht="25.5" customHeight="1" x14ac:dyDescent="0.2">
      <c r="A69" s="65">
        <f>'OSNOVNA PLAČA'!A63</f>
        <v>54</v>
      </c>
      <c r="B69" s="271" t="str">
        <f t="shared" ca="1" si="23"/>
        <v>A54</v>
      </c>
      <c r="C69" s="271"/>
      <c r="D69" s="66" t="str">
        <f t="shared" ca="1" si="24"/>
        <v/>
      </c>
      <c r="E69" s="68" t="str">
        <f t="shared" ca="1" si="25"/>
        <v/>
      </c>
      <c r="F69" s="154">
        <f ca="1">IF(LEN(B69)&gt;0,SUM('OBRAČUNANA OSNOVNA PLAČA'!G63:I63),"")</f>
        <v>0</v>
      </c>
      <c r="G69" s="5"/>
      <c r="H69" s="5"/>
      <c r="I69" s="5"/>
      <c r="J69" s="5"/>
      <c r="K69" s="5"/>
      <c r="L69" s="166">
        <f t="shared" si="6"/>
        <v>0</v>
      </c>
      <c r="M69" s="167">
        <f t="shared" ca="1" si="20"/>
        <v>0</v>
      </c>
      <c r="N69" s="167">
        <f t="shared" ca="1" si="21"/>
        <v>0</v>
      </c>
      <c r="O69" s="167">
        <f t="shared" ca="1" si="30"/>
        <v>0</v>
      </c>
      <c r="P69" s="167">
        <f t="shared" ca="1" si="22"/>
        <v>0</v>
      </c>
      <c r="Q69" s="168">
        <f t="shared" ca="1" si="8"/>
        <v>0</v>
      </c>
      <c r="R69" s="168">
        <f ca="1">IF(LEN(B69)&gt;0,'OSNOVNA PLAČA'!F63,"")</f>
        <v>0</v>
      </c>
      <c r="S69" s="148"/>
      <c r="AB69" s="110">
        <f>ROW()</f>
        <v>69</v>
      </c>
      <c r="AC69" s="111" t="e">
        <f t="shared" ca="1" si="26"/>
        <v>#N/A</v>
      </c>
      <c r="AD69" s="111" t="e">
        <f t="shared" ca="1" si="27"/>
        <v>#N/A</v>
      </c>
      <c r="AE69" s="112" t="e">
        <f t="shared" ca="1" si="31"/>
        <v>#N/A</v>
      </c>
      <c r="AF69" s="111" t="e">
        <f t="shared" ca="1" si="32"/>
        <v>#N/A</v>
      </c>
      <c r="AG69" s="112" t="e">
        <f t="shared" ca="1" si="33"/>
        <v>#N/A</v>
      </c>
      <c r="AH69" s="111" t="e">
        <f t="shared" ca="1" si="34"/>
        <v>#N/A</v>
      </c>
      <c r="AI69" s="111" t="e">
        <f t="shared" ca="1" si="15"/>
        <v>#N/A</v>
      </c>
      <c r="AJ69" s="113" t="e">
        <f t="shared" ca="1" si="16"/>
        <v>#N/A</v>
      </c>
      <c r="AK69" s="111" t="e">
        <f t="shared" ca="1" si="28"/>
        <v>#N/A</v>
      </c>
      <c r="AL69" s="111" t="e">
        <f t="shared" ca="1" si="29"/>
        <v>#N/A</v>
      </c>
    </row>
    <row r="70" spans="1:38" ht="25.5" customHeight="1" x14ac:dyDescent="0.2">
      <c r="A70" s="65">
        <f>'OSNOVNA PLAČA'!A64</f>
        <v>55</v>
      </c>
      <c r="B70" s="271" t="str">
        <f t="shared" ca="1" si="23"/>
        <v>A55</v>
      </c>
      <c r="C70" s="271"/>
      <c r="D70" s="66" t="str">
        <f t="shared" ca="1" si="24"/>
        <v/>
      </c>
      <c r="E70" s="68" t="str">
        <f t="shared" ca="1" si="25"/>
        <v/>
      </c>
      <c r="F70" s="154">
        <f ca="1">IF(LEN(B70)&gt;0,SUM('OBRAČUNANA OSNOVNA PLAČA'!G64:I64),"")</f>
        <v>0</v>
      </c>
      <c r="G70" s="5"/>
      <c r="H70" s="5"/>
      <c r="I70" s="5"/>
      <c r="J70" s="5"/>
      <c r="K70" s="5"/>
      <c r="L70" s="166">
        <f t="shared" si="6"/>
        <v>0</v>
      </c>
      <c r="M70" s="167">
        <f t="shared" ca="1" si="20"/>
        <v>0</v>
      </c>
      <c r="N70" s="167">
        <f t="shared" ca="1" si="21"/>
        <v>0</v>
      </c>
      <c r="O70" s="167">
        <f t="shared" ca="1" si="30"/>
        <v>0</v>
      </c>
      <c r="P70" s="167">
        <f t="shared" ca="1" si="22"/>
        <v>0</v>
      </c>
      <c r="Q70" s="168">
        <f t="shared" ca="1" si="8"/>
        <v>0</v>
      </c>
      <c r="R70" s="168">
        <f ca="1">IF(LEN(B70)&gt;0,'OSNOVNA PLAČA'!F64,"")</f>
        <v>0</v>
      </c>
      <c r="S70" s="148"/>
      <c r="AB70" s="110">
        <f>ROW()</f>
        <v>70</v>
      </c>
      <c r="AC70" s="111" t="e">
        <f t="shared" ca="1" si="26"/>
        <v>#N/A</v>
      </c>
      <c r="AD70" s="111" t="e">
        <f t="shared" ca="1" si="27"/>
        <v>#N/A</v>
      </c>
      <c r="AE70" s="112" t="e">
        <f t="shared" ca="1" si="31"/>
        <v>#N/A</v>
      </c>
      <c r="AF70" s="111" t="e">
        <f t="shared" ca="1" si="32"/>
        <v>#N/A</v>
      </c>
      <c r="AG70" s="112" t="e">
        <f t="shared" ca="1" si="33"/>
        <v>#N/A</v>
      </c>
      <c r="AH70" s="111" t="e">
        <f t="shared" ca="1" si="34"/>
        <v>#N/A</v>
      </c>
      <c r="AI70" s="111" t="e">
        <f t="shared" ca="1" si="15"/>
        <v>#N/A</v>
      </c>
      <c r="AJ70" s="113" t="e">
        <f t="shared" ca="1" si="16"/>
        <v>#N/A</v>
      </c>
      <c r="AK70" s="111" t="e">
        <f t="shared" ca="1" si="28"/>
        <v>#N/A</v>
      </c>
      <c r="AL70" s="111" t="e">
        <f t="shared" ca="1" si="29"/>
        <v>#N/A</v>
      </c>
    </row>
    <row r="71" spans="1:38" ht="25.5" customHeight="1" x14ac:dyDescent="0.2">
      <c r="A71" s="65">
        <f>'OSNOVNA PLAČA'!A65</f>
        <v>56</v>
      </c>
      <c r="B71" s="271" t="str">
        <f t="shared" ca="1" si="23"/>
        <v>A56</v>
      </c>
      <c r="C71" s="271"/>
      <c r="D71" s="66" t="str">
        <f t="shared" ca="1" si="24"/>
        <v/>
      </c>
      <c r="E71" s="68" t="str">
        <f t="shared" ca="1" si="25"/>
        <v/>
      </c>
      <c r="F71" s="154">
        <f ca="1">IF(LEN(B71)&gt;0,SUM('OBRAČUNANA OSNOVNA PLAČA'!G65:I65),"")</f>
        <v>0</v>
      </c>
      <c r="G71" s="5"/>
      <c r="H71" s="5"/>
      <c r="I71" s="5"/>
      <c r="J71" s="5"/>
      <c r="K71" s="5"/>
      <c r="L71" s="166">
        <f t="shared" si="6"/>
        <v>0</v>
      </c>
      <c r="M71" s="167">
        <f t="shared" ca="1" si="20"/>
        <v>0</v>
      </c>
      <c r="N71" s="167">
        <f t="shared" ca="1" si="21"/>
        <v>0</v>
      </c>
      <c r="O71" s="167">
        <f t="shared" ca="1" si="30"/>
        <v>0</v>
      </c>
      <c r="P71" s="167">
        <f t="shared" ca="1" si="22"/>
        <v>0</v>
      </c>
      <c r="Q71" s="168">
        <f t="shared" ca="1" si="8"/>
        <v>0</v>
      </c>
      <c r="R71" s="168">
        <f ca="1">IF(LEN(B71)&gt;0,'OSNOVNA PLAČA'!F65,"")</f>
        <v>0</v>
      </c>
      <c r="S71" s="148"/>
      <c r="AB71" s="110">
        <f>ROW()</f>
        <v>71</v>
      </c>
      <c r="AC71" s="111" t="e">
        <f t="shared" ca="1" si="26"/>
        <v>#N/A</v>
      </c>
      <c r="AD71" s="111" t="e">
        <f t="shared" ca="1" si="27"/>
        <v>#N/A</v>
      </c>
      <c r="AE71" s="112" t="e">
        <f t="shared" ca="1" si="31"/>
        <v>#N/A</v>
      </c>
      <c r="AF71" s="111" t="e">
        <f t="shared" ca="1" si="32"/>
        <v>#N/A</v>
      </c>
      <c r="AG71" s="112" t="e">
        <f t="shared" ca="1" si="33"/>
        <v>#N/A</v>
      </c>
      <c r="AH71" s="111" t="e">
        <f t="shared" ca="1" si="34"/>
        <v>#N/A</v>
      </c>
      <c r="AI71" s="111" t="e">
        <f t="shared" ca="1" si="15"/>
        <v>#N/A</v>
      </c>
      <c r="AJ71" s="113" t="e">
        <f t="shared" ca="1" si="16"/>
        <v>#N/A</v>
      </c>
      <c r="AK71" s="111" t="e">
        <f t="shared" ca="1" si="28"/>
        <v>#N/A</v>
      </c>
      <c r="AL71" s="111" t="e">
        <f t="shared" ca="1" si="29"/>
        <v>#N/A</v>
      </c>
    </row>
    <row r="72" spans="1:38" ht="25.5" customHeight="1" x14ac:dyDescent="0.2">
      <c r="A72" s="65">
        <f>'OSNOVNA PLAČA'!A66</f>
        <v>57</v>
      </c>
      <c r="B72" s="271" t="str">
        <f t="shared" ca="1" si="23"/>
        <v>A57</v>
      </c>
      <c r="C72" s="271"/>
      <c r="D72" s="66" t="str">
        <f t="shared" ca="1" si="24"/>
        <v/>
      </c>
      <c r="E72" s="68" t="str">
        <f t="shared" ca="1" si="25"/>
        <v/>
      </c>
      <c r="F72" s="154">
        <f ca="1">IF(LEN(B72)&gt;0,SUM('OBRAČUNANA OSNOVNA PLAČA'!G66:I66),"")</f>
        <v>0</v>
      </c>
      <c r="G72" s="5"/>
      <c r="H72" s="5"/>
      <c r="I72" s="5"/>
      <c r="J72" s="5"/>
      <c r="K72" s="5"/>
      <c r="L72" s="166">
        <f t="shared" si="6"/>
        <v>0</v>
      </c>
      <c r="M72" s="167">
        <f t="shared" ca="1" si="20"/>
        <v>0</v>
      </c>
      <c r="N72" s="167">
        <f t="shared" ca="1" si="21"/>
        <v>0</v>
      </c>
      <c r="O72" s="167">
        <f t="shared" ca="1" si="30"/>
        <v>0</v>
      </c>
      <c r="P72" s="167">
        <f t="shared" ca="1" si="22"/>
        <v>0</v>
      </c>
      <c r="Q72" s="168">
        <f t="shared" ca="1" si="8"/>
        <v>0</v>
      </c>
      <c r="R72" s="168">
        <f ca="1">IF(LEN(B72)&gt;0,'OSNOVNA PLAČA'!F66,"")</f>
        <v>0</v>
      </c>
      <c r="S72" s="148"/>
      <c r="AB72" s="110">
        <f>ROW()</f>
        <v>72</v>
      </c>
      <c r="AC72" s="111" t="e">
        <f t="shared" ca="1" si="26"/>
        <v>#N/A</v>
      </c>
      <c r="AD72" s="111" t="e">
        <f t="shared" ca="1" si="27"/>
        <v>#N/A</v>
      </c>
      <c r="AE72" s="112" t="e">
        <f t="shared" ca="1" si="31"/>
        <v>#N/A</v>
      </c>
      <c r="AF72" s="111" t="e">
        <f t="shared" ca="1" si="32"/>
        <v>#N/A</v>
      </c>
      <c r="AG72" s="112" t="e">
        <f t="shared" ca="1" si="33"/>
        <v>#N/A</v>
      </c>
      <c r="AH72" s="111" t="e">
        <f t="shared" ca="1" si="34"/>
        <v>#N/A</v>
      </c>
      <c r="AI72" s="111" t="e">
        <f t="shared" ca="1" si="15"/>
        <v>#N/A</v>
      </c>
      <c r="AJ72" s="113" t="e">
        <f t="shared" ca="1" si="16"/>
        <v>#N/A</v>
      </c>
      <c r="AK72" s="111" t="e">
        <f t="shared" ca="1" si="28"/>
        <v>#N/A</v>
      </c>
      <c r="AL72" s="111" t="e">
        <f t="shared" ca="1" si="29"/>
        <v>#N/A</v>
      </c>
    </row>
    <row r="73" spans="1:38" ht="25.5" customHeight="1" x14ac:dyDescent="0.2">
      <c r="A73" s="65">
        <f>'OSNOVNA PLAČA'!A67</f>
        <v>58</v>
      </c>
      <c r="B73" s="271" t="str">
        <f t="shared" ca="1" si="23"/>
        <v>A58</v>
      </c>
      <c r="C73" s="271"/>
      <c r="D73" s="66" t="str">
        <f t="shared" ca="1" si="24"/>
        <v/>
      </c>
      <c r="E73" s="68" t="str">
        <f t="shared" ca="1" si="25"/>
        <v/>
      </c>
      <c r="F73" s="154">
        <f ca="1">IF(LEN(B73)&gt;0,SUM('OBRAČUNANA OSNOVNA PLAČA'!G67:I67),"")</f>
        <v>0</v>
      </c>
      <c r="G73" s="5"/>
      <c r="H73" s="5"/>
      <c r="I73" s="5"/>
      <c r="J73" s="5"/>
      <c r="K73" s="5"/>
      <c r="L73" s="166">
        <f t="shared" si="6"/>
        <v>0</v>
      </c>
      <c r="M73" s="167">
        <f t="shared" ca="1" si="20"/>
        <v>0</v>
      </c>
      <c r="N73" s="167">
        <f t="shared" ca="1" si="21"/>
        <v>0</v>
      </c>
      <c r="O73" s="167">
        <f t="shared" ca="1" si="30"/>
        <v>0</v>
      </c>
      <c r="P73" s="167">
        <f t="shared" ca="1" si="22"/>
        <v>0</v>
      </c>
      <c r="Q73" s="168">
        <f t="shared" ca="1" si="8"/>
        <v>0</v>
      </c>
      <c r="R73" s="168">
        <f ca="1">IF(LEN(B73)&gt;0,'OSNOVNA PLAČA'!F67,"")</f>
        <v>0</v>
      </c>
      <c r="S73" s="148"/>
      <c r="AB73" s="110">
        <f>ROW()</f>
        <v>73</v>
      </c>
      <c r="AC73" s="111" t="e">
        <f t="shared" ca="1" si="26"/>
        <v>#N/A</v>
      </c>
      <c r="AD73" s="111" t="e">
        <f t="shared" ca="1" si="27"/>
        <v>#N/A</v>
      </c>
      <c r="AE73" s="112" t="e">
        <f t="shared" ca="1" si="31"/>
        <v>#N/A</v>
      </c>
      <c r="AF73" s="111" t="e">
        <f t="shared" ca="1" si="32"/>
        <v>#N/A</v>
      </c>
      <c r="AG73" s="112" t="e">
        <f t="shared" ca="1" si="33"/>
        <v>#N/A</v>
      </c>
      <c r="AH73" s="111" t="e">
        <f t="shared" ca="1" si="34"/>
        <v>#N/A</v>
      </c>
      <c r="AI73" s="111" t="e">
        <f t="shared" ca="1" si="15"/>
        <v>#N/A</v>
      </c>
      <c r="AJ73" s="113" t="e">
        <f t="shared" ca="1" si="16"/>
        <v>#N/A</v>
      </c>
      <c r="AK73" s="111" t="e">
        <f t="shared" ca="1" si="28"/>
        <v>#N/A</v>
      </c>
      <c r="AL73" s="111" t="e">
        <f t="shared" ca="1" si="29"/>
        <v>#N/A</v>
      </c>
    </row>
    <row r="74" spans="1:38" ht="25.5" customHeight="1" x14ac:dyDescent="0.2">
      <c r="A74" s="65">
        <f>'OSNOVNA PLAČA'!A68</f>
        <v>59</v>
      </c>
      <c r="B74" s="271" t="str">
        <f t="shared" ca="1" si="23"/>
        <v>A59</v>
      </c>
      <c r="C74" s="271"/>
      <c r="D74" s="66" t="str">
        <f t="shared" ca="1" si="24"/>
        <v/>
      </c>
      <c r="E74" s="68" t="str">
        <f t="shared" ca="1" si="25"/>
        <v/>
      </c>
      <c r="F74" s="154">
        <f ca="1">IF(LEN(B74)&gt;0,SUM('OBRAČUNANA OSNOVNA PLAČA'!G68:I68),"")</f>
        <v>0</v>
      </c>
      <c r="G74" s="5"/>
      <c r="H74" s="5"/>
      <c r="I74" s="5"/>
      <c r="J74" s="5"/>
      <c r="K74" s="5"/>
      <c r="L74" s="166">
        <f t="shared" si="6"/>
        <v>0</v>
      </c>
      <c r="M74" s="167">
        <f t="shared" ca="1" si="20"/>
        <v>0</v>
      </c>
      <c r="N74" s="167">
        <f t="shared" ca="1" si="21"/>
        <v>0</v>
      </c>
      <c r="O74" s="167">
        <f t="shared" ca="1" si="30"/>
        <v>0</v>
      </c>
      <c r="P74" s="167">
        <f t="shared" ca="1" si="22"/>
        <v>0</v>
      </c>
      <c r="Q74" s="168">
        <f t="shared" ca="1" si="8"/>
        <v>0</v>
      </c>
      <c r="R74" s="168">
        <f ca="1">IF(LEN(B74)&gt;0,'OSNOVNA PLAČA'!F68,"")</f>
        <v>0</v>
      </c>
      <c r="S74" s="148"/>
      <c r="AB74" s="110">
        <f>ROW()</f>
        <v>74</v>
      </c>
      <c r="AC74" s="111" t="e">
        <f t="shared" ca="1" si="26"/>
        <v>#N/A</v>
      </c>
      <c r="AD74" s="111" t="e">
        <f t="shared" ca="1" si="27"/>
        <v>#N/A</v>
      </c>
      <c r="AE74" s="112" t="e">
        <f t="shared" ca="1" si="31"/>
        <v>#N/A</v>
      </c>
      <c r="AF74" s="111" t="e">
        <f t="shared" ca="1" si="32"/>
        <v>#N/A</v>
      </c>
      <c r="AG74" s="112" t="e">
        <f t="shared" ca="1" si="33"/>
        <v>#N/A</v>
      </c>
      <c r="AH74" s="111" t="e">
        <f t="shared" ca="1" si="34"/>
        <v>#N/A</v>
      </c>
      <c r="AI74" s="111" t="e">
        <f t="shared" ca="1" si="15"/>
        <v>#N/A</v>
      </c>
      <c r="AJ74" s="113" t="e">
        <f t="shared" ca="1" si="16"/>
        <v>#N/A</v>
      </c>
      <c r="AK74" s="111" t="e">
        <f t="shared" ca="1" si="28"/>
        <v>#N/A</v>
      </c>
      <c r="AL74" s="111" t="e">
        <f t="shared" ca="1" si="29"/>
        <v>#N/A</v>
      </c>
    </row>
    <row r="75" spans="1:38" ht="25.5" customHeight="1" x14ac:dyDescent="0.2">
      <c r="A75" s="65">
        <f>'OSNOVNA PLAČA'!A69</f>
        <v>60</v>
      </c>
      <c r="B75" s="271" t="str">
        <f t="shared" ca="1" si="23"/>
        <v>A60</v>
      </c>
      <c r="C75" s="271"/>
      <c r="D75" s="66" t="str">
        <f t="shared" ca="1" si="24"/>
        <v/>
      </c>
      <c r="E75" s="68" t="str">
        <f t="shared" ca="1" si="25"/>
        <v/>
      </c>
      <c r="F75" s="154">
        <f ca="1">IF(LEN(B75)&gt;0,SUM('OBRAČUNANA OSNOVNA PLAČA'!G69:I69),"")</f>
        <v>0</v>
      </c>
      <c r="G75" s="5"/>
      <c r="H75" s="5"/>
      <c r="I75" s="5"/>
      <c r="J75" s="5"/>
      <c r="K75" s="5"/>
      <c r="L75" s="166">
        <f t="shared" si="6"/>
        <v>0</v>
      </c>
      <c r="M75" s="167">
        <f t="shared" ca="1" si="20"/>
        <v>0</v>
      </c>
      <c r="N75" s="167">
        <f t="shared" ca="1" si="21"/>
        <v>0</v>
      </c>
      <c r="O75" s="167">
        <f t="shared" ca="1" si="30"/>
        <v>0</v>
      </c>
      <c r="P75" s="167">
        <f t="shared" ca="1" si="22"/>
        <v>0</v>
      </c>
      <c r="Q75" s="168">
        <f t="shared" ca="1" si="8"/>
        <v>0</v>
      </c>
      <c r="R75" s="168">
        <f ca="1">IF(LEN(B75)&gt;0,'OSNOVNA PLAČA'!F69,"")</f>
        <v>0</v>
      </c>
      <c r="S75" s="148"/>
      <c r="AB75" s="110">
        <f>ROW()</f>
        <v>75</v>
      </c>
      <c r="AC75" s="111" t="e">
        <f t="shared" ca="1" si="26"/>
        <v>#N/A</v>
      </c>
      <c r="AD75" s="111" t="e">
        <f t="shared" ca="1" si="27"/>
        <v>#N/A</v>
      </c>
      <c r="AE75" s="112" t="e">
        <f t="shared" ca="1" si="31"/>
        <v>#N/A</v>
      </c>
      <c r="AF75" s="111" t="e">
        <f t="shared" ca="1" si="32"/>
        <v>#N/A</v>
      </c>
      <c r="AG75" s="112" t="e">
        <f t="shared" ca="1" si="33"/>
        <v>#N/A</v>
      </c>
      <c r="AH75" s="111" t="e">
        <f t="shared" ca="1" si="34"/>
        <v>#N/A</v>
      </c>
      <c r="AI75" s="111" t="e">
        <f t="shared" ca="1" si="15"/>
        <v>#N/A</v>
      </c>
      <c r="AJ75" s="113" t="e">
        <f t="shared" ca="1" si="16"/>
        <v>#N/A</v>
      </c>
      <c r="AK75" s="111" t="e">
        <f t="shared" ca="1" si="28"/>
        <v>#N/A</v>
      </c>
      <c r="AL75" s="111" t="e">
        <f t="shared" ca="1" si="29"/>
        <v>#N/A</v>
      </c>
    </row>
    <row r="76" spans="1:38" ht="25.5" customHeight="1" x14ac:dyDescent="0.2">
      <c r="A76" s="65">
        <f>'OSNOVNA PLAČA'!A70</f>
        <v>61</v>
      </c>
      <c r="B76" s="271" t="str">
        <f t="shared" ca="1" si="23"/>
        <v>A61</v>
      </c>
      <c r="C76" s="271"/>
      <c r="D76" s="66" t="str">
        <f t="shared" ca="1" si="24"/>
        <v/>
      </c>
      <c r="E76" s="68" t="str">
        <f t="shared" ca="1" si="25"/>
        <v/>
      </c>
      <c r="F76" s="154">
        <f ca="1">IF(LEN(B76)&gt;0,SUM('OBRAČUNANA OSNOVNA PLAČA'!G70:I70),"")</f>
        <v>0</v>
      </c>
      <c r="G76" s="5"/>
      <c r="H76" s="5"/>
      <c r="I76" s="5"/>
      <c r="J76" s="5"/>
      <c r="K76" s="5"/>
      <c r="L76" s="166">
        <f t="shared" si="6"/>
        <v>0</v>
      </c>
      <c r="M76" s="167">
        <f t="shared" ca="1" si="20"/>
        <v>0</v>
      </c>
      <c r="N76" s="167">
        <f t="shared" ca="1" si="21"/>
        <v>0</v>
      </c>
      <c r="O76" s="167">
        <f t="shared" ca="1" si="30"/>
        <v>0</v>
      </c>
      <c r="P76" s="167">
        <f t="shared" ca="1" si="22"/>
        <v>0</v>
      </c>
      <c r="Q76" s="168">
        <f t="shared" ca="1" si="8"/>
        <v>0</v>
      </c>
      <c r="R76" s="168">
        <f ca="1">IF(LEN(B76)&gt;0,'OSNOVNA PLAČA'!F70,"")</f>
        <v>0</v>
      </c>
      <c r="S76" s="148"/>
      <c r="AB76" s="110">
        <f>ROW()</f>
        <v>76</v>
      </c>
      <c r="AC76" s="111" t="e">
        <f t="shared" ca="1" si="26"/>
        <v>#N/A</v>
      </c>
      <c r="AD76" s="111" t="e">
        <f t="shared" ca="1" si="27"/>
        <v>#N/A</v>
      </c>
      <c r="AE76" s="112" t="e">
        <f t="shared" ca="1" si="31"/>
        <v>#N/A</v>
      </c>
      <c r="AF76" s="111" t="e">
        <f t="shared" ca="1" si="32"/>
        <v>#N/A</v>
      </c>
      <c r="AG76" s="112" t="e">
        <f t="shared" ca="1" si="33"/>
        <v>#N/A</v>
      </c>
      <c r="AH76" s="111" t="e">
        <f t="shared" ca="1" si="34"/>
        <v>#N/A</v>
      </c>
      <c r="AI76" s="111" t="e">
        <f t="shared" ca="1" si="15"/>
        <v>#N/A</v>
      </c>
      <c r="AJ76" s="113" t="e">
        <f t="shared" ca="1" si="16"/>
        <v>#N/A</v>
      </c>
      <c r="AK76" s="111" t="e">
        <f t="shared" ca="1" si="28"/>
        <v>#N/A</v>
      </c>
      <c r="AL76" s="111" t="e">
        <f t="shared" ca="1" si="29"/>
        <v>#N/A</v>
      </c>
    </row>
    <row r="77" spans="1:38" ht="25.5" customHeight="1" x14ac:dyDescent="0.2">
      <c r="A77" s="65">
        <f>'OSNOVNA PLAČA'!A71</f>
        <v>62</v>
      </c>
      <c r="B77" s="271" t="str">
        <f t="shared" ca="1" si="23"/>
        <v>A62</v>
      </c>
      <c r="C77" s="271"/>
      <c r="D77" s="66" t="str">
        <f t="shared" ca="1" si="24"/>
        <v/>
      </c>
      <c r="E77" s="68" t="str">
        <f t="shared" ca="1" si="25"/>
        <v/>
      </c>
      <c r="F77" s="154">
        <f ca="1">IF(LEN(B77)&gt;0,SUM('OBRAČUNANA OSNOVNA PLAČA'!G71:I71),"")</f>
        <v>0</v>
      </c>
      <c r="G77" s="5"/>
      <c r="H77" s="5"/>
      <c r="I77" s="5"/>
      <c r="J77" s="5"/>
      <c r="K77" s="5"/>
      <c r="L77" s="166">
        <f t="shared" si="6"/>
        <v>0</v>
      </c>
      <c r="M77" s="167">
        <f t="shared" ca="1" si="20"/>
        <v>0</v>
      </c>
      <c r="N77" s="167">
        <f t="shared" ca="1" si="21"/>
        <v>0</v>
      </c>
      <c r="O77" s="167">
        <f t="shared" ca="1" si="30"/>
        <v>0</v>
      </c>
      <c r="P77" s="167">
        <f t="shared" ca="1" si="22"/>
        <v>0</v>
      </c>
      <c r="Q77" s="168">
        <f t="shared" ca="1" si="8"/>
        <v>0</v>
      </c>
      <c r="R77" s="168">
        <f ca="1">IF(LEN(B77)&gt;0,'OSNOVNA PLAČA'!F71,"")</f>
        <v>0</v>
      </c>
      <c r="S77" s="148"/>
      <c r="AB77" s="110">
        <f>ROW()</f>
        <v>77</v>
      </c>
      <c r="AC77" s="111" t="e">
        <f t="shared" ca="1" si="26"/>
        <v>#N/A</v>
      </c>
      <c r="AD77" s="111" t="e">
        <f t="shared" ca="1" si="27"/>
        <v>#N/A</v>
      </c>
      <c r="AE77" s="112" t="e">
        <f t="shared" ca="1" si="31"/>
        <v>#N/A</v>
      </c>
      <c r="AF77" s="111" t="e">
        <f t="shared" ca="1" si="32"/>
        <v>#N/A</v>
      </c>
      <c r="AG77" s="112" t="e">
        <f t="shared" ca="1" si="33"/>
        <v>#N/A</v>
      </c>
      <c r="AH77" s="111" t="e">
        <f t="shared" ca="1" si="34"/>
        <v>#N/A</v>
      </c>
      <c r="AI77" s="111" t="e">
        <f t="shared" ca="1" si="15"/>
        <v>#N/A</v>
      </c>
      <c r="AJ77" s="113" t="e">
        <f t="shared" ca="1" si="16"/>
        <v>#N/A</v>
      </c>
      <c r="AK77" s="111" t="e">
        <f t="shared" ca="1" si="28"/>
        <v>#N/A</v>
      </c>
      <c r="AL77" s="111" t="e">
        <f t="shared" ca="1" si="29"/>
        <v>#N/A</v>
      </c>
    </row>
    <row r="78" spans="1:38" ht="25.5" customHeight="1" x14ac:dyDescent="0.2">
      <c r="A78" s="65">
        <f>'OSNOVNA PLAČA'!A72</f>
        <v>63</v>
      </c>
      <c r="B78" s="271" t="str">
        <f t="shared" ca="1" si="23"/>
        <v>A63</v>
      </c>
      <c r="C78" s="271"/>
      <c r="D78" s="66" t="str">
        <f t="shared" ca="1" si="24"/>
        <v/>
      </c>
      <c r="E78" s="68" t="str">
        <f t="shared" ca="1" si="25"/>
        <v/>
      </c>
      <c r="F78" s="154">
        <f ca="1">IF(LEN(B78)&gt;0,SUM('OBRAČUNANA OSNOVNA PLAČA'!G72:I72),"")</f>
        <v>0</v>
      </c>
      <c r="G78" s="5"/>
      <c r="H78" s="5"/>
      <c r="I78" s="5"/>
      <c r="J78" s="5"/>
      <c r="K78" s="5"/>
      <c r="L78" s="166">
        <f t="shared" si="6"/>
        <v>0</v>
      </c>
      <c r="M78" s="167">
        <f t="shared" ca="1" si="20"/>
        <v>0</v>
      </c>
      <c r="N78" s="167">
        <f t="shared" ca="1" si="21"/>
        <v>0</v>
      </c>
      <c r="O78" s="167">
        <f t="shared" ca="1" si="30"/>
        <v>0</v>
      </c>
      <c r="P78" s="167">
        <f t="shared" ca="1" si="22"/>
        <v>0</v>
      </c>
      <c r="Q78" s="168">
        <f t="shared" ca="1" si="8"/>
        <v>0</v>
      </c>
      <c r="R78" s="168">
        <f ca="1">IF(LEN(B78)&gt;0,'OSNOVNA PLAČA'!F72,"")</f>
        <v>0</v>
      </c>
      <c r="S78" s="148"/>
      <c r="AB78" s="110">
        <f>ROW()</f>
        <v>78</v>
      </c>
      <c r="AC78" s="111" t="e">
        <f t="shared" ca="1" si="26"/>
        <v>#N/A</v>
      </c>
      <c r="AD78" s="111" t="e">
        <f t="shared" ca="1" si="27"/>
        <v>#N/A</v>
      </c>
      <c r="AE78" s="112" t="e">
        <f t="shared" ca="1" si="31"/>
        <v>#N/A</v>
      </c>
      <c r="AF78" s="111" t="e">
        <f t="shared" ca="1" si="32"/>
        <v>#N/A</v>
      </c>
      <c r="AG78" s="112" t="e">
        <f t="shared" ca="1" si="33"/>
        <v>#N/A</v>
      </c>
      <c r="AH78" s="111" t="e">
        <f t="shared" ca="1" si="34"/>
        <v>#N/A</v>
      </c>
      <c r="AI78" s="111" t="e">
        <f t="shared" ca="1" si="15"/>
        <v>#N/A</v>
      </c>
      <c r="AJ78" s="113" t="e">
        <f t="shared" ca="1" si="16"/>
        <v>#N/A</v>
      </c>
      <c r="AK78" s="111" t="e">
        <f t="shared" ca="1" si="28"/>
        <v>#N/A</v>
      </c>
      <c r="AL78" s="111" t="e">
        <f t="shared" ca="1" si="29"/>
        <v>#N/A</v>
      </c>
    </row>
    <row r="79" spans="1:38" ht="25.5" customHeight="1" x14ac:dyDescent="0.2">
      <c r="A79" s="65">
        <f>'OSNOVNA PLAČA'!A73</f>
        <v>64</v>
      </c>
      <c r="B79" s="271" t="str">
        <f t="shared" ca="1" si="23"/>
        <v>A64</v>
      </c>
      <c r="C79" s="271"/>
      <c r="D79" s="66" t="str">
        <f t="shared" ca="1" si="24"/>
        <v/>
      </c>
      <c r="E79" s="68" t="str">
        <f t="shared" ca="1" si="25"/>
        <v/>
      </c>
      <c r="F79" s="154">
        <f ca="1">IF(LEN(B79)&gt;0,SUM('OBRAČUNANA OSNOVNA PLAČA'!G73:I73),"")</f>
        <v>0</v>
      </c>
      <c r="G79" s="5"/>
      <c r="H79" s="5"/>
      <c r="I79" s="5"/>
      <c r="J79" s="5"/>
      <c r="K79" s="5"/>
      <c r="L79" s="166">
        <f t="shared" si="6"/>
        <v>0</v>
      </c>
      <c r="M79" s="167">
        <f t="shared" ca="1" si="20"/>
        <v>0</v>
      </c>
      <c r="N79" s="167">
        <f t="shared" ca="1" si="21"/>
        <v>0</v>
      </c>
      <c r="O79" s="167">
        <f t="shared" ca="1" si="30"/>
        <v>0</v>
      </c>
      <c r="P79" s="167">
        <f t="shared" ca="1" si="22"/>
        <v>0</v>
      </c>
      <c r="Q79" s="168">
        <f t="shared" ca="1" si="8"/>
        <v>0</v>
      </c>
      <c r="R79" s="168">
        <f ca="1">IF(LEN(B79)&gt;0,'OSNOVNA PLAČA'!F73,"")</f>
        <v>0</v>
      </c>
      <c r="S79" s="148"/>
      <c r="AB79" s="110">
        <f>ROW()</f>
        <v>79</v>
      </c>
      <c r="AC79" s="111" t="e">
        <f t="shared" ca="1" si="26"/>
        <v>#N/A</v>
      </c>
      <c r="AD79" s="111" t="e">
        <f t="shared" ca="1" si="27"/>
        <v>#N/A</v>
      </c>
      <c r="AE79" s="112" t="e">
        <f t="shared" ca="1" si="31"/>
        <v>#N/A</v>
      </c>
      <c r="AF79" s="111" t="e">
        <f t="shared" ca="1" si="32"/>
        <v>#N/A</v>
      </c>
      <c r="AG79" s="112" t="e">
        <f t="shared" ca="1" si="33"/>
        <v>#N/A</v>
      </c>
      <c r="AH79" s="111" t="e">
        <f t="shared" ca="1" si="34"/>
        <v>#N/A</v>
      </c>
      <c r="AI79" s="111" t="e">
        <f t="shared" ca="1" si="15"/>
        <v>#N/A</v>
      </c>
      <c r="AJ79" s="113" t="e">
        <f t="shared" ca="1" si="16"/>
        <v>#N/A</v>
      </c>
      <c r="AK79" s="111" t="e">
        <f t="shared" ca="1" si="28"/>
        <v>#N/A</v>
      </c>
      <c r="AL79" s="111" t="e">
        <f t="shared" ca="1" si="29"/>
        <v>#N/A</v>
      </c>
    </row>
    <row r="80" spans="1:38" ht="25.5" customHeight="1" x14ac:dyDescent="0.2">
      <c r="A80" s="65">
        <f>'OSNOVNA PLAČA'!A74</f>
        <v>65</v>
      </c>
      <c r="B80" s="271" t="str">
        <f t="shared" ca="1" si="23"/>
        <v>A65</v>
      </c>
      <c r="C80" s="271"/>
      <c r="D80" s="66" t="str">
        <f t="shared" ca="1" si="24"/>
        <v/>
      </c>
      <c r="E80" s="68" t="str">
        <f t="shared" ca="1" si="25"/>
        <v/>
      </c>
      <c r="F80" s="154">
        <f ca="1">IF(LEN(B80)&gt;0,SUM('OBRAČUNANA OSNOVNA PLAČA'!G74:I74),"")</f>
        <v>0</v>
      </c>
      <c r="G80" s="5"/>
      <c r="H80" s="5"/>
      <c r="I80" s="5"/>
      <c r="J80" s="5"/>
      <c r="K80" s="5"/>
      <c r="L80" s="166">
        <f t="shared" ref="L80:L115" si="35">+G80+H80+I80+J80+K80</f>
        <v>0</v>
      </c>
      <c r="M80" s="167">
        <f t="shared" ca="1" si="20"/>
        <v>0</v>
      </c>
      <c r="N80" s="167">
        <f t="shared" ca="1" si="21"/>
        <v>0</v>
      </c>
      <c r="O80" s="167">
        <f t="shared" ref="O80:O115" ca="1" si="36">IF(LEN(B80)&gt;0,M80*$P$117,"")</f>
        <v>0</v>
      </c>
      <c r="P80" s="167">
        <f t="shared" ca="1" si="22"/>
        <v>0</v>
      </c>
      <c r="Q80" s="168">
        <f t="shared" ref="Q80:Q115" ca="1" si="37">MIN(P80,R80)</f>
        <v>0</v>
      </c>
      <c r="R80" s="168">
        <f ca="1">IF(LEN(B80)&gt;0,'OSNOVNA PLAČA'!F74,"")</f>
        <v>0</v>
      </c>
      <c r="S80" s="148"/>
      <c r="AB80" s="110">
        <f>ROW()</f>
        <v>80</v>
      </c>
      <c r="AC80" s="111" t="e">
        <f t="shared" ca="1" si="26"/>
        <v>#N/A</v>
      </c>
      <c r="AD80" s="111" t="e">
        <f t="shared" ca="1" si="27"/>
        <v>#N/A</v>
      </c>
      <c r="AE80" s="112" t="e">
        <f t="shared" ref="AE80:AE111" ca="1" si="38">IF(AC80&gt;=AD80,"-",$L80/(5*MAX($M$121:$M$122)))</f>
        <v>#N/A</v>
      </c>
      <c r="AF80" s="111" t="e">
        <f t="shared" ref="AF80:AF115" ca="1" si="39">IF(AC80&gt;=AD80,"-",$L80/(5*MAX($M$121:$M$122))*AK80)</f>
        <v>#N/A</v>
      </c>
      <c r="AG80" s="112" t="e">
        <f t="shared" ref="AG80:AG115" ca="1" si="40">IF(AE80="-","-",AE80*$AF$117)</f>
        <v>#N/A</v>
      </c>
      <c r="AH80" s="111" t="e">
        <f t="shared" ref="AH80:AH115" ca="1" si="41">IF(AF80="-","-",AF80*$AF$117)</f>
        <v>#N/A</v>
      </c>
      <c r="AI80" s="111" t="e">
        <f t="shared" ref="AI80:AI115" ca="1" si="42">IF(AG80="-",0,MIN(AH80,R80))</f>
        <v>#N/A</v>
      </c>
      <c r="AJ80" s="113" t="e">
        <f t="shared" ref="AJ80:AJ115" ca="1" si="43">+AD80-AC80</f>
        <v>#N/A</v>
      </c>
      <c r="AK80" s="111" t="e">
        <f t="shared" ca="1" si="28"/>
        <v>#N/A</v>
      </c>
      <c r="AL80" s="111" t="e">
        <f t="shared" ca="1" si="29"/>
        <v>#N/A</v>
      </c>
    </row>
    <row r="81" spans="1:38" ht="25.5" customHeight="1" x14ac:dyDescent="0.2">
      <c r="A81" s="65">
        <f>'OSNOVNA PLAČA'!A75</f>
        <v>66</v>
      </c>
      <c r="B81" s="271" t="str">
        <f t="shared" ca="1" si="23"/>
        <v>A66</v>
      </c>
      <c r="C81" s="271"/>
      <c r="D81" s="66" t="str">
        <f t="shared" ca="1" si="24"/>
        <v/>
      </c>
      <c r="E81" s="68" t="str">
        <f t="shared" ca="1" si="25"/>
        <v/>
      </c>
      <c r="F81" s="154">
        <f ca="1">IF(LEN(B81)&gt;0,SUM('OBRAČUNANA OSNOVNA PLAČA'!G75:I75),"")</f>
        <v>0</v>
      </c>
      <c r="G81" s="5"/>
      <c r="H81" s="5"/>
      <c r="I81" s="5"/>
      <c r="J81" s="5"/>
      <c r="K81" s="5"/>
      <c r="L81" s="166">
        <f t="shared" si="35"/>
        <v>0</v>
      </c>
      <c r="M81" s="167">
        <f t="shared" ref="M81:M115" ca="1" si="44">IF(LEN(B81)&gt;0,L81/5,"")</f>
        <v>0</v>
      </c>
      <c r="N81" s="167">
        <f t="shared" ref="N81:N115" ca="1" si="45">IF(LEN(B81)&gt;0,F81*M81,"")</f>
        <v>0</v>
      </c>
      <c r="O81" s="167">
        <f t="shared" ca="1" si="36"/>
        <v>0</v>
      </c>
      <c r="P81" s="167">
        <f t="shared" ref="P81:P115" ca="1" si="46">IF(LEN(B81)&gt;0,F81*O81,"")</f>
        <v>0</v>
      </c>
      <c r="Q81" s="168">
        <f t="shared" ca="1" si="37"/>
        <v>0</v>
      </c>
      <c r="R81" s="168">
        <f ca="1">IF(LEN(B81)&gt;0,'OSNOVNA PLAČA'!F75,"")</f>
        <v>0</v>
      </c>
      <c r="S81" s="148"/>
      <c r="AB81" s="110">
        <f>ROW()</f>
        <v>81</v>
      </c>
      <c r="AC81" s="111" t="e">
        <f t="shared" ca="1" si="26"/>
        <v>#N/A</v>
      </c>
      <c r="AD81" s="111" t="e">
        <f t="shared" ca="1" si="27"/>
        <v>#N/A</v>
      </c>
      <c r="AE81" s="112" t="e">
        <f t="shared" ca="1" si="38"/>
        <v>#N/A</v>
      </c>
      <c r="AF81" s="111" t="e">
        <f t="shared" ca="1" si="39"/>
        <v>#N/A</v>
      </c>
      <c r="AG81" s="112" t="e">
        <f t="shared" ca="1" si="40"/>
        <v>#N/A</v>
      </c>
      <c r="AH81" s="111" t="e">
        <f t="shared" ca="1" si="41"/>
        <v>#N/A</v>
      </c>
      <c r="AI81" s="111" t="e">
        <f t="shared" ca="1" si="42"/>
        <v>#N/A</v>
      </c>
      <c r="AJ81" s="113" t="e">
        <f t="shared" ca="1" si="43"/>
        <v>#N/A</v>
      </c>
      <c r="AK81" s="111" t="e">
        <f t="shared" ca="1" si="28"/>
        <v>#N/A</v>
      </c>
      <c r="AL81" s="111" t="e">
        <f t="shared" ca="1" si="29"/>
        <v>#N/A</v>
      </c>
    </row>
    <row r="82" spans="1:38" ht="25.5" customHeight="1" x14ac:dyDescent="0.2">
      <c r="A82" s="65">
        <f>'OSNOVNA PLAČA'!A76</f>
        <v>67</v>
      </c>
      <c r="B82" s="271" t="str">
        <f t="shared" ca="1" si="23"/>
        <v>A67</v>
      </c>
      <c r="C82" s="271"/>
      <c r="D82" s="66" t="str">
        <f t="shared" ca="1" si="24"/>
        <v/>
      </c>
      <c r="E82" s="68" t="str">
        <f t="shared" ca="1" si="25"/>
        <v/>
      </c>
      <c r="F82" s="154">
        <f ca="1">IF(LEN(B82)&gt;0,SUM('OBRAČUNANA OSNOVNA PLAČA'!G76:I76),"")</f>
        <v>0</v>
      </c>
      <c r="G82" s="5"/>
      <c r="H82" s="5"/>
      <c r="I82" s="5"/>
      <c r="J82" s="5"/>
      <c r="K82" s="5"/>
      <c r="L82" s="166">
        <f t="shared" si="35"/>
        <v>0</v>
      </c>
      <c r="M82" s="167">
        <f t="shared" ca="1" si="44"/>
        <v>0</v>
      </c>
      <c r="N82" s="167">
        <f t="shared" ca="1" si="45"/>
        <v>0</v>
      </c>
      <c r="O82" s="167">
        <f t="shared" ca="1" si="36"/>
        <v>0</v>
      </c>
      <c r="P82" s="167">
        <f t="shared" ca="1" si="46"/>
        <v>0</v>
      </c>
      <c r="Q82" s="168">
        <f t="shared" ca="1" si="37"/>
        <v>0</v>
      </c>
      <c r="R82" s="168">
        <f ca="1">IF(LEN(B82)&gt;0,'OSNOVNA PLAČA'!F76,"")</f>
        <v>0</v>
      </c>
      <c r="S82" s="148"/>
      <c r="AB82" s="110">
        <f>ROW()</f>
        <v>82</v>
      </c>
      <c r="AC82" s="111" t="e">
        <f t="shared" ca="1" si="26"/>
        <v>#N/A</v>
      </c>
      <c r="AD82" s="111" t="e">
        <f t="shared" ca="1" si="27"/>
        <v>#N/A</v>
      </c>
      <c r="AE82" s="112" t="e">
        <f t="shared" ca="1" si="38"/>
        <v>#N/A</v>
      </c>
      <c r="AF82" s="111" t="e">
        <f t="shared" ca="1" si="39"/>
        <v>#N/A</v>
      </c>
      <c r="AG82" s="112" t="e">
        <f t="shared" ca="1" si="40"/>
        <v>#N/A</v>
      </c>
      <c r="AH82" s="111" t="e">
        <f t="shared" ca="1" si="41"/>
        <v>#N/A</v>
      </c>
      <c r="AI82" s="111" t="e">
        <f t="shared" ca="1" si="42"/>
        <v>#N/A</v>
      </c>
      <c r="AJ82" s="113" t="e">
        <f t="shared" ca="1" si="43"/>
        <v>#N/A</v>
      </c>
      <c r="AK82" s="111" t="e">
        <f t="shared" ca="1" si="28"/>
        <v>#N/A</v>
      </c>
      <c r="AL82" s="111" t="e">
        <f t="shared" ca="1" si="29"/>
        <v>#N/A</v>
      </c>
    </row>
    <row r="83" spans="1:38" ht="25.5" customHeight="1" x14ac:dyDescent="0.2">
      <c r="A83" s="65">
        <f>'OSNOVNA PLAČA'!A77</f>
        <v>68</v>
      </c>
      <c r="B83" s="271" t="str">
        <f t="shared" ca="1" si="23"/>
        <v>A68</v>
      </c>
      <c r="C83" s="271"/>
      <c r="D83" s="66" t="str">
        <f t="shared" ca="1" si="24"/>
        <v/>
      </c>
      <c r="E83" s="68" t="str">
        <f t="shared" ca="1" si="25"/>
        <v/>
      </c>
      <c r="F83" s="154">
        <f ca="1">IF(LEN(B83)&gt;0,SUM('OBRAČUNANA OSNOVNA PLAČA'!G77:I77),"")</f>
        <v>0</v>
      </c>
      <c r="G83" s="5"/>
      <c r="H83" s="5"/>
      <c r="I83" s="5"/>
      <c r="J83" s="5"/>
      <c r="K83" s="5"/>
      <c r="L83" s="166">
        <f t="shared" si="35"/>
        <v>0</v>
      </c>
      <c r="M83" s="167">
        <f t="shared" ca="1" si="44"/>
        <v>0</v>
      </c>
      <c r="N83" s="167">
        <f t="shared" ca="1" si="45"/>
        <v>0</v>
      </c>
      <c r="O83" s="167">
        <f t="shared" ca="1" si="36"/>
        <v>0</v>
      </c>
      <c r="P83" s="167">
        <f t="shared" ca="1" si="46"/>
        <v>0</v>
      </c>
      <c r="Q83" s="168">
        <f t="shared" ca="1" si="37"/>
        <v>0</v>
      </c>
      <c r="R83" s="168">
        <f ca="1">IF(LEN(B83)&gt;0,'OSNOVNA PLAČA'!F77,"")</f>
        <v>0</v>
      </c>
      <c r="S83" s="148"/>
      <c r="AB83" s="110">
        <f>ROW()</f>
        <v>83</v>
      </c>
      <c r="AC83" s="111" t="e">
        <f t="shared" ca="1" si="26"/>
        <v>#N/A</v>
      </c>
      <c r="AD83" s="111" t="e">
        <f t="shared" ca="1" si="27"/>
        <v>#N/A</v>
      </c>
      <c r="AE83" s="112" t="e">
        <f t="shared" ca="1" si="38"/>
        <v>#N/A</v>
      </c>
      <c r="AF83" s="111" t="e">
        <f t="shared" ca="1" si="39"/>
        <v>#N/A</v>
      </c>
      <c r="AG83" s="112" t="e">
        <f t="shared" ca="1" si="40"/>
        <v>#N/A</v>
      </c>
      <c r="AH83" s="111" t="e">
        <f t="shared" ca="1" si="41"/>
        <v>#N/A</v>
      </c>
      <c r="AI83" s="111" t="e">
        <f t="shared" ca="1" si="42"/>
        <v>#N/A</v>
      </c>
      <c r="AJ83" s="113" t="e">
        <f t="shared" ca="1" si="43"/>
        <v>#N/A</v>
      </c>
      <c r="AK83" s="111" t="e">
        <f t="shared" ca="1" si="28"/>
        <v>#N/A</v>
      </c>
      <c r="AL83" s="111" t="e">
        <f t="shared" ca="1" si="29"/>
        <v>#N/A</v>
      </c>
    </row>
    <row r="84" spans="1:38" ht="25.5" customHeight="1" x14ac:dyDescent="0.2">
      <c r="A84" s="65">
        <f>'OSNOVNA PLAČA'!A78</f>
        <v>69</v>
      </c>
      <c r="B84" s="271" t="str">
        <f t="shared" ca="1" si="23"/>
        <v>A69</v>
      </c>
      <c r="C84" s="271"/>
      <c r="D84" s="66" t="str">
        <f t="shared" ca="1" si="24"/>
        <v/>
      </c>
      <c r="E84" s="68" t="str">
        <f t="shared" ca="1" si="25"/>
        <v/>
      </c>
      <c r="F84" s="154">
        <f ca="1">IF(LEN(B84)&gt;0,SUM('OBRAČUNANA OSNOVNA PLAČA'!G78:I78),"")</f>
        <v>0</v>
      </c>
      <c r="G84" s="5"/>
      <c r="H84" s="5"/>
      <c r="I84" s="5"/>
      <c r="J84" s="5"/>
      <c r="K84" s="5"/>
      <c r="L84" s="166">
        <f t="shared" si="35"/>
        <v>0</v>
      </c>
      <c r="M84" s="167">
        <f t="shared" ca="1" si="44"/>
        <v>0</v>
      </c>
      <c r="N84" s="167">
        <f t="shared" ca="1" si="45"/>
        <v>0</v>
      </c>
      <c r="O84" s="167">
        <f t="shared" ca="1" si="36"/>
        <v>0</v>
      </c>
      <c r="P84" s="167">
        <f t="shared" ca="1" si="46"/>
        <v>0</v>
      </c>
      <c r="Q84" s="168">
        <f t="shared" ca="1" si="37"/>
        <v>0</v>
      </c>
      <c r="R84" s="168">
        <f ca="1">IF(LEN(B84)&gt;0,'OSNOVNA PLAČA'!F78,"")</f>
        <v>0</v>
      </c>
      <c r="S84" s="148"/>
      <c r="AB84" s="110">
        <f>ROW()</f>
        <v>84</v>
      </c>
      <c r="AC84" s="111" t="e">
        <f t="shared" ca="1" si="26"/>
        <v>#N/A</v>
      </c>
      <c r="AD84" s="111" t="e">
        <f t="shared" ca="1" si="27"/>
        <v>#N/A</v>
      </c>
      <c r="AE84" s="112" t="e">
        <f t="shared" ca="1" si="38"/>
        <v>#N/A</v>
      </c>
      <c r="AF84" s="111" t="e">
        <f t="shared" ca="1" si="39"/>
        <v>#N/A</v>
      </c>
      <c r="AG84" s="112" t="e">
        <f t="shared" ca="1" si="40"/>
        <v>#N/A</v>
      </c>
      <c r="AH84" s="111" t="e">
        <f t="shared" ca="1" si="41"/>
        <v>#N/A</v>
      </c>
      <c r="AI84" s="111" t="e">
        <f t="shared" ca="1" si="42"/>
        <v>#N/A</v>
      </c>
      <c r="AJ84" s="113" t="e">
        <f t="shared" ca="1" si="43"/>
        <v>#N/A</v>
      </c>
      <c r="AK84" s="111" t="e">
        <f t="shared" ca="1" si="28"/>
        <v>#N/A</v>
      </c>
      <c r="AL84" s="111" t="e">
        <f t="shared" ca="1" si="29"/>
        <v>#N/A</v>
      </c>
    </row>
    <row r="85" spans="1:38" ht="25.5" customHeight="1" x14ac:dyDescent="0.2">
      <c r="A85" s="65">
        <f>'OSNOVNA PLAČA'!A79</f>
        <v>70</v>
      </c>
      <c r="B85" s="271" t="str">
        <f t="shared" ca="1" si="23"/>
        <v>A70</v>
      </c>
      <c r="C85" s="271"/>
      <c r="D85" s="66" t="str">
        <f t="shared" ca="1" si="24"/>
        <v/>
      </c>
      <c r="E85" s="68" t="str">
        <f t="shared" ca="1" si="25"/>
        <v/>
      </c>
      <c r="F85" s="154">
        <f ca="1">IF(LEN(B85)&gt;0,SUM('OBRAČUNANA OSNOVNA PLAČA'!G79:I79),"")</f>
        <v>0</v>
      </c>
      <c r="G85" s="5"/>
      <c r="H85" s="5"/>
      <c r="I85" s="5"/>
      <c r="J85" s="5"/>
      <c r="K85" s="5"/>
      <c r="L85" s="166">
        <f t="shared" si="35"/>
        <v>0</v>
      </c>
      <c r="M85" s="167">
        <f t="shared" ca="1" si="44"/>
        <v>0</v>
      </c>
      <c r="N85" s="167">
        <f t="shared" ca="1" si="45"/>
        <v>0</v>
      </c>
      <c r="O85" s="167">
        <f t="shared" ca="1" si="36"/>
        <v>0</v>
      </c>
      <c r="P85" s="167">
        <f t="shared" ca="1" si="46"/>
        <v>0</v>
      </c>
      <c r="Q85" s="168">
        <f t="shared" ca="1" si="37"/>
        <v>0</v>
      </c>
      <c r="R85" s="168">
        <f ca="1">IF(LEN(B85)&gt;0,'OSNOVNA PLAČA'!F79,"")</f>
        <v>0</v>
      </c>
      <c r="S85" s="148"/>
      <c r="AB85" s="110">
        <f>ROW()</f>
        <v>85</v>
      </c>
      <c r="AC85" s="111" t="e">
        <f t="shared" ca="1" si="26"/>
        <v>#N/A</v>
      </c>
      <c r="AD85" s="111" t="e">
        <f t="shared" ca="1" si="27"/>
        <v>#N/A</v>
      </c>
      <c r="AE85" s="112" t="e">
        <f t="shared" ca="1" si="38"/>
        <v>#N/A</v>
      </c>
      <c r="AF85" s="111" t="e">
        <f t="shared" ca="1" si="39"/>
        <v>#N/A</v>
      </c>
      <c r="AG85" s="112" t="e">
        <f t="shared" ca="1" si="40"/>
        <v>#N/A</v>
      </c>
      <c r="AH85" s="111" t="e">
        <f t="shared" ca="1" si="41"/>
        <v>#N/A</v>
      </c>
      <c r="AI85" s="111" t="e">
        <f t="shared" ca="1" si="42"/>
        <v>#N/A</v>
      </c>
      <c r="AJ85" s="113" t="e">
        <f t="shared" ca="1" si="43"/>
        <v>#N/A</v>
      </c>
      <c r="AK85" s="111" t="e">
        <f t="shared" ca="1" si="28"/>
        <v>#N/A</v>
      </c>
      <c r="AL85" s="111" t="e">
        <f t="shared" ca="1" si="29"/>
        <v>#N/A</v>
      </c>
    </row>
    <row r="86" spans="1:38" ht="25.5" customHeight="1" x14ac:dyDescent="0.2">
      <c r="A86" s="65">
        <f>'OSNOVNA PLAČA'!A80</f>
        <v>71</v>
      </c>
      <c r="B86" s="271" t="str">
        <f t="shared" ca="1" si="23"/>
        <v>A71</v>
      </c>
      <c r="C86" s="271"/>
      <c r="D86" s="66" t="str">
        <f t="shared" ca="1" si="24"/>
        <v/>
      </c>
      <c r="E86" s="68" t="str">
        <f t="shared" ca="1" si="25"/>
        <v/>
      </c>
      <c r="F86" s="154">
        <f ca="1">IF(LEN(B86)&gt;0,SUM('OBRAČUNANA OSNOVNA PLAČA'!G80:I80),"")</f>
        <v>0</v>
      </c>
      <c r="G86" s="5"/>
      <c r="H86" s="5"/>
      <c r="I86" s="5"/>
      <c r="J86" s="5"/>
      <c r="K86" s="5"/>
      <c r="L86" s="166">
        <f t="shared" si="35"/>
        <v>0</v>
      </c>
      <c r="M86" s="167">
        <f t="shared" ca="1" si="44"/>
        <v>0</v>
      </c>
      <c r="N86" s="167">
        <f t="shared" ca="1" si="45"/>
        <v>0</v>
      </c>
      <c r="O86" s="167">
        <f t="shared" ca="1" si="36"/>
        <v>0</v>
      </c>
      <c r="P86" s="167">
        <f t="shared" ca="1" si="46"/>
        <v>0</v>
      </c>
      <c r="Q86" s="168">
        <f t="shared" ca="1" si="37"/>
        <v>0</v>
      </c>
      <c r="R86" s="168">
        <f ca="1">IF(LEN(B86)&gt;0,'OSNOVNA PLAČA'!F80,"")</f>
        <v>0</v>
      </c>
      <c r="S86" s="148"/>
      <c r="AB86" s="110">
        <f>ROW()</f>
        <v>86</v>
      </c>
      <c r="AC86" s="111" t="e">
        <f t="shared" ca="1" si="26"/>
        <v>#N/A</v>
      </c>
      <c r="AD86" s="111" t="e">
        <f t="shared" ca="1" si="27"/>
        <v>#N/A</v>
      </c>
      <c r="AE86" s="112" t="e">
        <f t="shared" ca="1" si="38"/>
        <v>#N/A</v>
      </c>
      <c r="AF86" s="111" t="e">
        <f t="shared" ca="1" si="39"/>
        <v>#N/A</v>
      </c>
      <c r="AG86" s="112" t="e">
        <f t="shared" ca="1" si="40"/>
        <v>#N/A</v>
      </c>
      <c r="AH86" s="111" t="e">
        <f t="shared" ca="1" si="41"/>
        <v>#N/A</v>
      </c>
      <c r="AI86" s="111" t="e">
        <f t="shared" ca="1" si="42"/>
        <v>#N/A</v>
      </c>
      <c r="AJ86" s="113" t="e">
        <f t="shared" ca="1" si="43"/>
        <v>#N/A</v>
      </c>
      <c r="AK86" s="111" t="e">
        <f t="shared" ca="1" si="28"/>
        <v>#N/A</v>
      </c>
      <c r="AL86" s="111" t="e">
        <f t="shared" ca="1" si="29"/>
        <v>#N/A</v>
      </c>
    </row>
    <row r="87" spans="1:38" ht="25.5" customHeight="1" x14ac:dyDescent="0.2">
      <c r="A87" s="65">
        <f>'OSNOVNA PLAČA'!A81</f>
        <v>72</v>
      </c>
      <c r="B87" s="271" t="str">
        <f t="shared" ca="1" si="23"/>
        <v>A72</v>
      </c>
      <c r="C87" s="271"/>
      <c r="D87" s="66" t="str">
        <f t="shared" ca="1" si="24"/>
        <v/>
      </c>
      <c r="E87" s="68" t="str">
        <f t="shared" ca="1" si="25"/>
        <v/>
      </c>
      <c r="F87" s="154">
        <f ca="1">IF(LEN(B87)&gt;0,SUM('OBRAČUNANA OSNOVNA PLAČA'!G81:I81),"")</f>
        <v>0</v>
      </c>
      <c r="G87" s="5"/>
      <c r="H87" s="5"/>
      <c r="I87" s="5"/>
      <c r="J87" s="5"/>
      <c r="K87" s="5"/>
      <c r="L87" s="166">
        <f t="shared" si="35"/>
        <v>0</v>
      </c>
      <c r="M87" s="167">
        <f t="shared" ca="1" si="44"/>
        <v>0</v>
      </c>
      <c r="N87" s="167">
        <f t="shared" ca="1" si="45"/>
        <v>0</v>
      </c>
      <c r="O87" s="167">
        <f t="shared" ca="1" si="36"/>
        <v>0</v>
      </c>
      <c r="P87" s="167">
        <f t="shared" ca="1" si="46"/>
        <v>0</v>
      </c>
      <c r="Q87" s="168">
        <f t="shared" ca="1" si="37"/>
        <v>0</v>
      </c>
      <c r="R87" s="168">
        <f ca="1">IF(LEN(B87)&gt;0,'OSNOVNA PLAČA'!F81,"")</f>
        <v>0</v>
      </c>
      <c r="S87" s="148"/>
      <c r="AB87" s="110">
        <f>ROW()</f>
        <v>87</v>
      </c>
      <c r="AC87" s="111" t="e">
        <f t="shared" ca="1" si="26"/>
        <v>#N/A</v>
      </c>
      <c r="AD87" s="111" t="e">
        <f t="shared" ca="1" si="27"/>
        <v>#N/A</v>
      </c>
      <c r="AE87" s="112" t="e">
        <f t="shared" ca="1" si="38"/>
        <v>#N/A</v>
      </c>
      <c r="AF87" s="111" t="e">
        <f t="shared" ca="1" si="39"/>
        <v>#N/A</v>
      </c>
      <c r="AG87" s="112" t="e">
        <f t="shared" ca="1" si="40"/>
        <v>#N/A</v>
      </c>
      <c r="AH87" s="111" t="e">
        <f t="shared" ca="1" si="41"/>
        <v>#N/A</v>
      </c>
      <c r="AI87" s="111" t="e">
        <f t="shared" ca="1" si="42"/>
        <v>#N/A</v>
      </c>
      <c r="AJ87" s="113" t="e">
        <f t="shared" ca="1" si="43"/>
        <v>#N/A</v>
      </c>
      <c r="AK87" s="111" t="e">
        <f t="shared" ca="1" si="28"/>
        <v>#N/A</v>
      </c>
      <c r="AL87" s="111" t="e">
        <f t="shared" ca="1" si="29"/>
        <v>#N/A</v>
      </c>
    </row>
    <row r="88" spans="1:38" ht="25.5" customHeight="1" x14ac:dyDescent="0.2">
      <c r="A88" s="65">
        <f>'OSNOVNA PLAČA'!A82</f>
        <v>73</v>
      </c>
      <c r="B88" s="271" t="str">
        <f t="shared" ca="1" si="23"/>
        <v>A73</v>
      </c>
      <c r="C88" s="271"/>
      <c r="D88" s="66" t="str">
        <f t="shared" ca="1" si="24"/>
        <v/>
      </c>
      <c r="E88" s="68" t="str">
        <f t="shared" ca="1" si="25"/>
        <v/>
      </c>
      <c r="F88" s="154">
        <f ca="1">IF(LEN(B88)&gt;0,SUM('OBRAČUNANA OSNOVNA PLAČA'!G82:I82),"")</f>
        <v>0</v>
      </c>
      <c r="G88" s="5"/>
      <c r="H88" s="5"/>
      <c r="I88" s="5"/>
      <c r="J88" s="5"/>
      <c r="K88" s="5"/>
      <c r="L88" s="166">
        <f t="shared" si="35"/>
        <v>0</v>
      </c>
      <c r="M88" s="167">
        <f t="shared" ca="1" si="44"/>
        <v>0</v>
      </c>
      <c r="N88" s="167">
        <f t="shared" ca="1" si="45"/>
        <v>0</v>
      </c>
      <c r="O88" s="167">
        <f t="shared" ca="1" si="36"/>
        <v>0</v>
      </c>
      <c r="P88" s="167">
        <f t="shared" ca="1" si="46"/>
        <v>0</v>
      </c>
      <c r="Q88" s="168">
        <f t="shared" ca="1" si="37"/>
        <v>0</v>
      </c>
      <c r="R88" s="168">
        <f ca="1">IF(LEN(B88)&gt;0,'OSNOVNA PLAČA'!F82,"")</f>
        <v>0</v>
      </c>
      <c r="S88" s="148"/>
      <c r="AB88" s="110">
        <f>ROW()</f>
        <v>88</v>
      </c>
      <c r="AC88" s="111" t="e">
        <f t="shared" ca="1" si="26"/>
        <v>#N/A</v>
      </c>
      <c r="AD88" s="111" t="e">
        <f t="shared" ca="1" si="27"/>
        <v>#N/A</v>
      </c>
      <c r="AE88" s="112" t="e">
        <f t="shared" ca="1" si="38"/>
        <v>#N/A</v>
      </c>
      <c r="AF88" s="111" t="e">
        <f t="shared" ca="1" si="39"/>
        <v>#N/A</v>
      </c>
      <c r="AG88" s="112" t="e">
        <f t="shared" ca="1" si="40"/>
        <v>#N/A</v>
      </c>
      <c r="AH88" s="111" t="e">
        <f t="shared" ca="1" si="41"/>
        <v>#N/A</v>
      </c>
      <c r="AI88" s="111" t="e">
        <f t="shared" ca="1" si="42"/>
        <v>#N/A</v>
      </c>
      <c r="AJ88" s="113" t="e">
        <f t="shared" ca="1" si="43"/>
        <v>#N/A</v>
      </c>
      <c r="AK88" s="111" t="e">
        <f t="shared" ca="1" si="28"/>
        <v>#N/A</v>
      </c>
      <c r="AL88" s="111" t="e">
        <f t="shared" ca="1" si="29"/>
        <v>#N/A</v>
      </c>
    </row>
    <row r="89" spans="1:38" ht="25.5" customHeight="1" x14ac:dyDescent="0.2">
      <c r="A89" s="65">
        <f>'OSNOVNA PLAČA'!A83</f>
        <v>74</v>
      </c>
      <c r="B89" s="271" t="str">
        <f t="shared" ca="1" si="23"/>
        <v>A74</v>
      </c>
      <c r="C89" s="271"/>
      <c r="D89" s="66" t="str">
        <f t="shared" ca="1" si="24"/>
        <v/>
      </c>
      <c r="E89" s="68" t="str">
        <f t="shared" ca="1" si="25"/>
        <v/>
      </c>
      <c r="F89" s="154">
        <f ca="1">IF(LEN(B89)&gt;0,SUM('OBRAČUNANA OSNOVNA PLAČA'!G83:I83),"")</f>
        <v>0</v>
      </c>
      <c r="G89" s="5"/>
      <c r="H89" s="5"/>
      <c r="I89" s="5"/>
      <c r="J89" s="5"/>
      <c r="K89" s="5"/>
      <c r="L89" s="166">
        <f t="shared" si="35"/>
        <v>0</v>
      </c>
      <c r="M89" s="167">
        <f t="shared" ca="1" si="44"/>
        <v>0</v>
      </c>
      <c r="N89" s="167">
        <f t="shared" ca="1" si="45"/>
        <v>0</v>
      </c>
      <c r="O89" s="167">
        <f t="shared" ca="1" si="36"/>
        <v>0</v>
      </c>
      <c r="P89" s="167">
        <f t="shared" ca="1" si="46"/>
        <v>0</v>
      </c>
      <c r="Q89" s="168">
        <f t="shared" ca="1" si="37"/>
        <v>0</v>
      </c>
      <c r="R89" s="168">
        <f ca="1">IF(LEN(B89)&gt;0,'OSNOVNA PLAČA'!F83,"")</f>
        <v>0</v>
      </c>
      <c r="S89" s="148"/>
      <c r="AB89" s="110">
        <f>ROW()</f>
        <v>89</v>
      </c>
      <c r="AC89" s="111" t="e">
        <f t="shared" ca="1" si="26"/>
        <v>#N/A</v>
      </c>
      <c r="AD89" s="111" t="e">
        <f t="shared" ca="1" si="27"/>
        <v>#N/A</v>
      </c>
      <c r="AE89" s="112" t="e">
        <f t="shared" ca="1" si="38"/>
        <v>#N/A</v>
      </c>
      <c r="AF89" s="111" t="e">
        <f t="shared" ca="1" si="39"/>
        <v>#N/A</v>
      </c>
      <c r="AG89" s="112" t="e">
        <f t="shared" ca="1" si="40"/>
        <v>#N/A</v>
      </c>
      <c r="AH89" s="111" t="e">
        <f t="shared" ca="1" si="41"/>
        <v>#N/A</v>
      </c>
      <c r="AI89" s="111" t="e">
        <f t="shared" ca="1" si="42"/>
        <v>#N/A</v>
      </c>
      <c r="AJ89" s="113" t="e">
        <f t="shared" ca="1" si="43"/>
        <v>#N/A</v>
      </c>
      <c r="AK89" s="111" t="e">
        <f t="shared" ca="1" si="28"/>
        <v>#N/A</v>
      </c>
      <c r="AL89" s="111" t="e">
        <f t="shared" ca="1" si="29"/>
        <v>#N/A</v>
      </c>
    </row>
    <row r="90" spans="1:38" ht="25.5" customHeight="1" x14ac:dyDescent="0.2">
      <c r="A90" s="65">
        <f>'OSNOVNA PLAČA'!A84</f>
        <v>75</v>
      </c>
      <c r="B90" s="271" t="str">
        <f t="shared" ca="1" si="23"/>
        <v>A75</v>
      </c>
      <c r="C90" s="271"/>
      <c r="D90" s="66" t="str">
        <f t="shared" ca="1" si="24"/>
        <v/>
      </c>
      <c r="E90" s="68" t="str">
        <f t="shared" ca="1" si="25"/>
        <v/>
      </c>
      <c r="F90" s="154">
        <f ca="1">IF(LEN(B90)&gt;0,SUM('OBRAČUNANA OSNOVNA PLAČA'!G84:I84),"")</f>
        <v>0</v>
      </c>
      <c r="G90" s="5"/>
      <c r="H90" s="5"/>
      <c r="I90" s="5"/>
      <c r="J90" s="5"/>
      <c r="K90" s="5"/>
      <c r="L90" s="166">
        <f t="shared" si="35"/>
        <v>0</v>
      </c>
      <c r="M90" s="167">
        <f t="shared" ca="1" si="44"/>
        <v>0</v>
      </c>
      <c r="N90" s="167">
        <f t="shared" ca="1" si="45"/>
        <v>0</v>
      </c>
      <c r="O90" s="167">
        <f t="shared" ca="1" si="36"/>
        <v>0</v>
      </c>
      <c r="P90" s="167">
        <f t="shared" ca="1" si="46"/>
        <v>0</v>
      </c>
      <c r="Q90" s="168">
        <f t="shared" ca="1" si="37"/>
        <v>0</v>
      </c>
      <c r="R90" s="168">
        <f ca="1">IF(LEN(B90)&gt;0,'OSNOVNA PLAČA'!F84,"")</f>
        <v>0</v>
      </c>
      <c r="S90" s="148"/>
      <c r="AB90" s="110">
        <f>ROW()</f>
        <v>90</v>
      </c>
      <c r="AC90" s="111" t="e">
        <f t="shared" ca="1" si="26"/>
        <v>#N/A</v>
      </c>
      <c r="AD90" s="111" t="e">
        <f t="shared" ca="1" si="27"/>
        <v>#N/A</v>
      </c>
      <c r="AE90" s="112" t="e">
        <f t="shared" ca="1" si="38"/>
        <v>#N/A</v>
      </c>
      <c r="AF90" s="111" t="e">
        <f t="shared" ca="1" si="39"/>
        <v>#N/A</v>
      </c>
      <c r="AG90" s="112" t="e">
        <f t="shared" ca="1" si="40"/>
        <v>#N/A</v>
      </c>
      <c r="AH90" s="111" t="e">
        <f t="shared" ca="1" si="41"/>
        <v>#N/A</v>
      </c>
      <c r="AI90" s="111" t="e">
        <f t="shared" ca="1" si="42"/>
        <v>#N/A</v>
      </c>
      <c r="AJ90" s="113" t="e">
        <f t="shared" ca="1" si="43"/>
        <v>#N/A</v>
      </c>
      <c r="AK90" s="111" t="e">
        <f t="shared" ca="1" si="28"/>
        <v>#N/A</v>
      </c>
      <c r="AL90" s="111" t="e">
        <f t="shared" ca="1" si="29"/>
        <v>#N/A</v>
      </c>
    </row>
    <row r="91" spans="1:38" ht="25.5" customHeight="1" x14ac:dyDescent="0.2">
      <c r="A91" s="65">
        <f>'OSNOVNA PLAČA'!A85</f>
        <v>76</v>
      </c>
      <c r="B91" s="271" t="str">
        <f t="shared" ca="1" si="23"/>
        <v>A76</v>
      </c>
      <c r="C91" s="271"/>
      <c r="D91" s="66" t="str">
        <f t="shared" ca="1" si="24"/>
        <v/>
      </c>
      <c r="E91" s="68" t="str">
        <f t="shared" ca="1" si="25"/>
        <v/>
      </c>
      <c r="F91" s="154">
        <f ca="1">IF(LEN(B91)&gt;0,SUM('OBRAČUNANA OSNOVNA PLAČA'!G85:I85),"")</f>
        <v>0</v>
      </c>
      <c r="G91" s="5"/>
      <c r="H91" s="5"/>
      <c r="I91" s="5"/>
      <c r="J91" s="5"/>
      <c r="K91" s="5"/>
      <c r="L91" s="166">
        <f t="shared" si="35"/>
        <v>0</v>
      </c>
      <c r="M91" s="167">
        <f t="shared" ca="1" si="44"/>
        <v>0</v>
      </c>
      <c r="N91" s="167">
        <f t="shared" ca="1" si="45"/>
        <v>0</v>
      </c>
      <c r="O91" s="167">
        <f t="shared" ca="1" si="36"/>
        <v>0</v>
      </c>
      <c r="P91" s="167">
        <f t="shared" ca="1" si="46"/>
        <v>0</v>
      </c>
      <c r="Q91" s="168">
        <f t="shared" ca="1" si="37"/>
        <v>0</v>
      </c>
      <c r="R91" s="168">
        <f ca="1">IF(LEN(B91)&gt;0,'OSNOVNA PLAČA'!F85,"")</f>
        <v>0</v>
      </c>
      <c r="S91" s="148"/>
      <c r="AB91" s="110">
        <f>ROW()</f>
        <v>91</v>
      </c>
      <c r="AC91" s="111" t="e">
        <f t="shared" ca="1" si="26"/>
        <v>#N/A</v>
      </c>
      <c r="AD91" s="111" t="e">
        <f t="shared" ca="1" si="27"/>
        <v>#N/A</v>
      </c>
      <c r="AE91" s="112" t="e">
        <f t="shared" ca="1" si="38"/>
        <v>#N/A</v>
      </c>
      <c r="AF91" s="111" t="e">
        <f t="shared" ca="1" si="39"/>
        <v>#N/A</v>
      </c>
      <c r="AG91" s="112" t="e">
        <f t="shared" ca="1" si="40"/>
        <v>#N/A</v>
      </c>
      <c r="AH91" s="111" t="e">
        <f t="shared" ca="1" si="41"/>
        <v>#N/A</v>
      </c>
      <c r="AI91" s="111" t="e">
        <f t="shared" ca="1" si="42"/>
        <v>#N/A</v>
      </c>
      <c r="AJ91" s="113" t="e">
        <f t="shared" ca="1" si="43"/>
        <v>#N/A</v>
      </c>
      <c r="AK91" s="111" t="e">
        <f t="shared" ca="1" si="28"/>
        <v>#N/A</v>
      </c>
      <c r="AL91" s="111" t="e">
        <f t="shared" ca="1" si="29"/>
        <v>#N/A</v>
      </c>
    </row>
    <row r="92" spans="1:38" ht="25.5" customHeight="1" x14ac:dyDescent="0.2">
      <c r="A92" s="65">
        <f>'OSNOVNA PLAČA'!A86</f>
        <v>77</v>
      </c>
      <c r="B92" s="271" t="str">
        <f t="shared" ca="1" si="23"/>
        <v>A77</v>
      </c>
      <c r="C92" s="271"/>
      <c r="D92" s="66" t="str">
        <f t="shared" ca="1" si="24"/>
        <v/>
      </c>
      <c r="E92" s="68" t="str">
        <f t="shared" ca="1" si="25"/>
        <v/>
      </c>
      <c r="F92" s="154">
        <f ca="1">IF(LEN(B92)&gt;0,SUM('OBRAČUNANA OSNOVNA PLAČA'!G86:I86),"")</f>
        <v>0</v>
      </c>
      <c r="G92" s="5"/>
      <c r="H92" s="5"/>
      <c r="I92" s="5"/>
      <c r="J92" s="5"/>
      <c r="K92" s="5"/>
      <c r="L92" s="166">
        <f t="shared" si="35"/>
        <v>0</v>
      </c>
      <c r="M92" s="167">
        <f t="shared" ca="1" si="44"/>
        <v>0</v>
      </c>
      <c r="N92" s="167">
        <f t="shared" ca="1" si="45"/>
        <v>0</v>
      </c>
      <c r="O92" s="167">
        <f t="shared" ca="1" si="36"/>
        <v>0</v>
      </c>
      <c r="P92" s="167">
        <f t="shared" ca="1" si="46"/>
        <v>0</v>
      </c>
      <c r="Q92" s="168">
        <f t="shared" ca="1" si="37"/>
        <v>0</v>
      </c>
      <c r="R92" s="168">
        <f ca="1">IF(LEN(B92)&gt;0,'OSNOVNA PLAČA'!F86,"")</f>
        <v>0</v>
      </c>
      <c r="S92" s="148"/>
      <c r="AB92" s="110">
        <f>ROW()</f>
        <v>92</v>
      </c>
      <c r="AC92" s="111" t="e">
        <f t="shared" ca="1" si="26"/>
        <v>#N/A</v>
      </c>
      <c r="AD92" s="111" t="e">
        <f t="shared" ca="1" si="27"/>
        <v>#N/A</v>
      </c>
      <c r="AE92" s="112" t="e">
        <f t="shared" ca="1" si="38"/>
        <v>#N/A</v>
      </c>
      <c r="AF92" s="111" t="e">
        <f t="shared" ca="1" si="39"/>
        <v>#N/A</v>
      </c>
      <c r="AG92" s="112" t="e">
        <f t="shared" ca="1" si="40"/>
        <v>#N/A</v>
      </c>
      <c r="AH92" s="111" t="e">
        <f t="shared" ca="1" si="41"/>
        <v>#N/A</v>
      </c>
      <c r="AI92" s="111" t="e">
        <f t="shared" ca="1" si="42"/>
        <v>#N/A</v>
      </c>
      <c r="AJ92" s="113" t="e">
        <f t="shared" ca="1" si="43"/>
        <v>#N/A</v>
      </c>
      <c r="AK92" s="111" t="e">
        <f t="shared" ca="1" si="28"/>
        <v>#N/A</v>
      </c>
      <c r="AL92" s="111" t="e">
        <f t="shared" ca="1" si="29"/>
        <v>#N/A</v>
      </c>
    </row>
    <row r="93" spans="1:38" ht="25.5" customHeight="1" x14ac:dyDescent="0.2">
      <c r="A93" s="65">
        <f>'OSNOVNA PLAČA'!A87</f>
        <v>78</v>
      </c>
      <c r="B93" s="271" t="str">
        <f t="shared" ca="1" si="23"/>
        <v>A78</v>
      </c>
      <c r="C93" s="271"/>
      <c r="D93" s="66" t="str">
        <f t="shared" ca="1" si="24"/>
        <v/>
      </c>
      <c r="E93" s="68" t="str">
        <f t="shared" ca="1" si="25"/>
        <v/>
      </c>
      <c r="F93" s="154">
        <f ca="1">IF(LEN(B93)&gt;0,SUM('OBRAČUNANA OSNOVNA PLAČA'!G87:I87),"")</f>
        <v>0</v>
      </c>
      <c r="G93" s="5"/>
      <c r="H93" s="5"/>
      <c r="I93" s="5"/>
      <c r="J93" s="5"/>
      <c r="K93" s="5"/>
      <c r="L93" s="166">
        <f t="shared" si="35"/>
        <v>0</v>
      </c>
      <c r="M93" s="167">
        <f t="shared" ca="1" si="44"/>
        <v>0</v>
      </c>
      <c r="N93" s="167">
        <f t="shared" ca="1" si="45"/>
        <v>0</v>
      </c>
      <c r="O93" s="167">
        <f t="shared" ca="1" si="36"/>
        <v>0</v>
      </c>
      <c r="P93" s="167">
        <f t="shared" ca="1" si="46"/>
        <v>0</v>
      </c>
      <c r="Q93" s="168">
        <f t="shared" ca="1" si="37"/>
        <v>0</v>
      </c>
      <c r="R93" s="168">
        <f ca="1">IF(LEN(B93)&gt;0,'OSNOVNA PLAČA'!F87,"")</f>
        <v>0</v>
      </c>
      <c r="S93" s="148"/>
      <c r="AB93" s="110">
        <f>ROW()</f>
        <v>93</v>
      </c>
      <c r="AC93" s="111" t="e">
        <f t="shared" ca="1" si="26"/>
        <v>#N/A</v>
      </c>
      <c r="AD93" s="111" t="e">
        <f t="shared" ca="1" si="27"/>
        <v>#N/A</v>
      </c>
      <c r="AE93" s="112" t="e">
        <f t="shared" ca="1" si="38"/>
        <v>#N/A</v>
      </c>
      <c r="AF93" s="111" t="e">
        <f t="shared" ca="1" si="39"/>
        <v>#N/A</v>
      </c>
      <c r="AG93" s="112" t="e">
        <f t="shared" ca="1" si="40"/>
        <v>#N/A</v>
      </c>
      <c r="AH93" s="111" t="e">
        <f t="shared" ca="1" si="41"/>
        <v>#N/A</v>
      </c>
      <c r="AI93" s="111" t="e">
        <f t="shared" ca="1" si="42"/>
        <v>#N/A</v>
      </c>
      <c r="AJ93" s="113" t="e">
        <f t="shared" ca="1" si="43"/>
        <v>#N/A</v>
      </c>
      <c r="AK93" s="111" t="e">
        <f t="shared" ca="1" si="28"/>
        <v>#N/A</v>
      </c>
      <c r="AL93" s="111" t="e">
        <f t="shared" ca="1" si="29"/>
        <v>#N/A</v>
      </c>
    </row>
    <row r="94" spans="1:38" ht="25.5" customHeight="1" x14ac:dyDescent="0.2">
      <c r="A94" s="65">
        <f>'OSNOVNA PLAČA'!A88</f>
        <v>79</v>
      </c>
      <c r="B94" s="271" t="str">
        <f t="shared" ca="1" si="23"/>
        <v>A79</v>
      </c>
      <c r="C94" s="271"/>
      <c r="D94" s="66" t="str">
        <f t="shared" ca="1" si="24"/>
        <v/>
      </c>
      <c r="E94" s="68" t="str">
        <f t="shared" ca="1" si="25"/>
        <v/>
      </c>
      <c r="F94" s="154">
        <f ca="1">IF(LEN(B94)&gt;0,SUM('OBRAČUNANA OSNOVNA PLAČA'!G88:I88),"")</f>
        <v>0</v>
      </c>
      <c r="G94" s="5"/>
      <c r="H94" s="5"/>
      <c r="I94" s="5"/>
      <c r="J94" s="5"/>
      <c r="K94" s="5"/>
      <c r="L94" s="166">
        <f t="shared" si="35"/>
        <v>0</v>
      </c>
      <c r="M94" s="167">
        <f t="shared" ca="1" si="44"/>
        <v>0</v>
      </c>
      <c r="N94" s="167">
        <f t="shared" ca="1" si="45"/>
        <v>0</v>
      </c>
      <c r="O94" s="167">
        <f t="shared" ca="1" si="36"/>
        <v>0</v>
      </c>
      <c r="P94" s="167">
        <f t="shared" ca="1" si="46"/>
        <v>0</v>
      </c>
      <c r="Q94" s="168">
        <f t="shared" ca="1" si="37"/>
        <v>0</v>
      </c>
      <c r="R94" s="168">
        <f ca="1">IF(LEN(B94)&gt;0,'OSNOVNA PLAČA'!F88,"")</f>
        <v>0</v>
      </c>
      <c r="S94" s="148"/>
      <c r="AB94" s="110">
        <f>ROW()</f>
        <v>94</v>
      </c>
      <c r="AC94" s="111" t="e">
        <f t="shared" ca="1" si="26"/>
        <v>#N/A</v>
      </c>
      <c r="AD94" s="111" t="e">
        <f t="shared" ca="1" si="27"/>
        <v>#N/A</v>
      </c>
      <c r="AE94" s="112" t="e">
        <f t="shared" ca="1" si="38"/>
        <v>#N/A</v>
      </c>
      <c r="AF94" s="111" t="e">
        <f t="shared" ca="1" si="39"/>
        <v>#N/A</v>
      </c>
      <c r="AG94" s="112" t="e">
        <f t="shared" ca="1" si="40"/>
        <v>#N/A</v>
      </c>
      <c r="AH94" s="111" t="e">
        <f t="shared" ca="1" si="41"/>
        <v>#N/A</v>
      </c>
      <c r="AI94" s="111" t="e">
        <f t="shared" ca="1" si="42"/>
        <v>#N/A</v>
      </c>
      <c r="AJ94" s="113" t="e">
        <f t="shared" ca="1" si="43"/>
        <v>#N/A</v>
      </c>
      <c r="AK94" s="111" t="e">
        <f t="shared" ca="1" si="28"/>
        <v>#N/A</v>
      </c>
      <c r="AL94" s="111" t="e">
        <f t="shared" ca="1" si="29"/>
        <v>#N/A</v>
      </c>
    </row>
    <row r="95" spans="1:38" ht="25.5" customHeight="1" x14ac:dyDescent="0.2">
      <c r="A95" s="65">
        <f>'OSNOVNA PLAČA'!A89</f>
        <v>80</v>
      </c>
      <c r="B95" s="271" t="str">
        <f t="shared" ca="1" si="23"/>
        <v>A80</v>
      </c>
      <c r="C95" s="271"/>
      <c r="D95" s="66" t="str">
        <f t="shared" ca="1" si="24"/>
        <v/>
      </c>
      <c r="E95" s="68" t="str">
        <f t="shared" ca="1" si="25"/>
        <v/>
      </c>
      <c r="F95" s="154">
        <f ca="1">IF(LEN(B95)&gt;0,SUM('OBRAČUNANA OSNOVNA PLAČA'!G89:I89),"")</f>
        <v>0</v>
      </c>
      <c r="G95" s="5"/>
      <c r="H95" s="5"/>
      <c r="I95" s="5"/>
      <c r="J95" s="5"/>
      <c r="K95" s="5"/>
      <c r="L95" s="166">
        <f t="shared" si="35"/>
        <v>0</v>
      </c>
      <c r="M95" s="167">
        <f t="shared" ca="1" si="44"/>
        <v>0</v>
      </c>
      <c r="N95" s="167">
        <f t="shared" ca="1" si="45"/>
        <v>0</v>
      </c>
      <c r="O95" s="167">
        <f t="shared" ca="1" si="36"/>
        <v>0</v>
      </c>
      <c r="P95" s="167">
        <f t="shared" ca="1" si="46"/>
        <v>0</v>
      </c>
      <c r="Q95" s="168">
        <f t="shared" ca="1" si="37"/>
        <v>0</v>
      </c>
      <c r="R95" s="168">
        <f ca="1">IF(LEN(B95)&gt;0,'OSNOVNA PLAČA'!F89,"")</f>
        <v>0</v>
      </c>
      <c r="S95" s="148"/>
      <c r="AB95" s="110">
        <f>ROW()</f>
        <v>95</v>
      </c>
      <c r="AC95" s="111" t="e">
        <f t="shared" ca="1" si="26"/>
        <v>#N/A</v>
      </c>
      <c r="AD95" s="111" t="e">
        <f t="shared" ca="1" si="27"/>
        <v>#N/A</v>
      </c>
      <c r="AE95" s="112" t="e">
        <f t="shared" ca="1" si="38"/>
        <v>#N/A</v>
      </c>
      <c r="AF95" s="111" t="e">
        <f t="shared" ca="1" si="39"/>
        <v>#N/A</v>
      </c>
      <c r="AG95" s="112" t="e">
        <f t="shared" ca="1" si="40"/>
        <v>#N/A</v>
      </c>
      <c r="AH95" s="111" t="e">
        <f t="shared" ca="1" si="41"/>
        <v>#N/A</v>
      </c>
      <c r="AI95" s="111" t="e">
        <f t="shared" ca="1" si="42"/>
        <v>#N/A</v>
      </c>
      <c r="AJ95" s="113" t="e">
        <f t="shared" ca="1" si="43"/>
        <v>#N/A</v>
      </c>
      <c r="AK95" s="111" t="e">
        <f t="shared" ca="1" si="28"/>
        <v>#N/A</v>
      </c>
      <c r="AL95" s="111" t="e">
        <f t="shared" ca="1" si="29"/>
        <v>#N/A</v>
      </c>
    </row>
    <row r="96" spans="1:38" ht="25.5" customHeight="1" x14ac:dyDescent="0.2">
      <c r="A96" s="65">
        <f>'OSNOVNA PLAČA'!A90</f>
        <v>81</v>
      </c>
      <c r="B96" s="271" t="str">
        <f t="shared" ca="1" si="23"/>
        <v>A81</v>
      </c>
      <c r="C96" s="271"/>
      <c r="D96" s="66" t="str">
        <f t="shared" ca="1" si="24"/>
        <v/>
      </c>
      <c r="E96" s="68" t="str">
        <f t="shared" ca="1" si="25"/>
        <v/>
      </c>
      <c r="F96" s="154">
        <f ca="1">IF(LEN(B96)&gt;0,SUM('OBRAČUNANA OSNOVNA PLAČA'!G90:I90),"")</f>
        <v>0</v>
      </c>
      <c r="G96" s="5"/>
      <c r="H96" s="5"/>
      <c r="I96" s="5"/>
      <c r="J96" s="5"/>
      <c r="K96" s="5"/>
      <c r="L96" s="166">
        <f t="shared" si="35"/>
        <v>0</v>
      </c>
      <c r="M96" s="167">
        <f t="shared" ca="1" si="44"/>
        <v>0</v>
      </c>
      <c r="N96" s="167">
        <f t="shared" ca="1" si="45"/>
        <v>0</v>
      </c>
      <c r="O96" s="167">
        <f t="shared" ca="1" si="36"/>
        <v>0</v>
      </c>
      <c r="P96" s="167">
        <f t="shared" ca="1" si="46"/>
        <v>0</v>
      </c>
      <c r="Q96" s="168">
        <f t="shared" ca="1" si="37"/>
        <v>0</v>
      </c>
      <c r="R96" s="168">
        <f ca="1">IF(LEN(B96)&gt;0,'OSNOVNA PLAČA'!F90,"")</f>
        <v>0</v>
      </c>
      <c r="S96" s="148"/>
      <c r="AB96" s="110">
        <f>ROW()</f>
        <v>96</v>
      </c>
      <c r="AC96" s="111" t="e">
        <f t="shared" ca="1" si="26"/>
        <v>#N/A</v>
      </c>
      <c r="AD96" s="111" t="e">
        <f t="shared" ca="1" si="27"/>
        <v>#N/A</v>
      </c>
      <c r="AE96" s="112" t="e">
        <f t="shared" ca="1" si="38"/>
        <v>#N/A</v>
      </c>
      <c r="AF96" s="111" t="e">
        <f t="shared" ca="1" si="39"/>
        <v>#N/A</v>
      </c>
      <c r="AG96" s="112" t="e">
        <f t="shared" ca="1" si="40"/>
        <v>#N/A</v>
      </c>
      <c r="AH96" s="111" t="e">
        <f t="shared" ca="1" si="41"/>
        <v>#N/A</v>
      </c>
      <c r="AI96" s="111" t="e">
        <f t="shared" ca="1" si="42"/>
        <v>#N/A</v>
      </c>
      <c r="AJ96" s="113" t="e">
        <f t="shared" ca="1" si="43"/>
        <v>#N/A</v>
      </c>
      <c r="AK96" s="111" t="e">
        <f t="shared" ca="1" si="28"/>
        <v>#N/A</v>
      </c>
      <c r="AL96" s="111" t="e">
        <f t="shared" ca="1" si="29"/>
        <v>#N/A</v>
      </c>
    </row>
    <row r="97" spans="1:38" ht="25.5" customHeight="1" x14ac:dyDescent="0.2">
      <c r="A97" s="65">
        <f>'OSNOVNA PLAČA'!A91</f>
        <v>82</v>
      </c>
      <c r="B97" s="271" t="str">
        <f t="shared" ca="1" si="23"/>
        <v>A82</v>
      </c>
      <c r="C97" s="271"/>
      <c r="D97" s="66" t="str">
        <f t="shared" ca="1" si="24"/>
        <v/>
      </c>
      <c r="E97" s="68" t="str">
        <f t="shared" ca="1" si="25"/>
        <v/>
      </c>
      <c r="F97" s="154">
        <f ca="1">IF(LEN(B97)&gt;0,SUM('OBRAČUNANA OSNOVNA PLAČA'!G91:I91),"")</f>
        <v>0</v>
      </c>
      <c r="G97" s="5"/>
      <c r="H97" s="5"/>
      <c r="I97" s="5"/>
      <c r="J97" s="5"/>
      <c r="K97" s="5"/>
      <c r="L97" s="166">
        <f t="shared" si="35"/>
        <v>0</v>
      </c>
      <c r="M97" s="167">
        <f t="shared" ca="1" si="44"/>
        <v>0</v>
      </c>
      <c r="N97" s="167">
        <f t="shared" ca="1" si="45"/>
        <v>0</v>
      </c>
      <c r="O97" s="167">
        <f t="shared" ca="1" si="36"/>
        <v>0</v>
      </c>
      <c r="P97" s="167">
        <f t="shared" ca="1" si="46"/>
        <v>0</v>
      </c>
      <c r="Q97" s="168">
        <f t="shared" ca="1" si="37"/>
        <v>0</v>
      </c>
      <c r="R97" s="168">
        <f ca="1">IF(LEN(B97)&gt;0,'OSNOVNA PLAČA'!F91,"")</f>
        <v>0</v>
      </c>
      <c r="S97" s="148"/>
      <c r="AB97" s="110">
        <f>ROW()</f>
        <v>97</v>
      </c>
      <c r="AC97" s="111" t="e">
        <f t="shared" ca="1" si="26"/>
        <v>#N/A</v>
      </c>
      <c r="AD97" s="111" t="e">
        <f t="shared" ca="1" si="27"/>
        <v>#N/A</v>
      </c>
      <c r="AE97" s="112" t="e">
        <f t="shared" ca="1" si="38"/>
        <v>#N/A</v>
      </c>
      <c r="AF97" s="111" t="e">
        <f t="shared" ca="1" si="39"/>
        <v>#N/A</v>
      </c>
      <c r="AG97" s="112" t="e">
        <f t="shared" ca="1" si="40"/>
        <v>#N/A</v>
      </c>
      <c r="AH97" s="111" t="e">
        <f t="shared" ca="1" si="41"/>
        <v>#N/A</v>
      </c>
      <c r="AI97" s="111" t="e">
        <f t="shared" ca="1" si="42"/>
        <v>#N/A</v>
      </c>
      <c r="AJ97" s="113" t="e">
        <f t="shared" ca="1" si="43"/>
        <v>#N/A</v>
      </c>
      <c r="AK97" s="111" t="e">
        <f t="shared" ca="1" si="28"/>
        <v>#N/A</v>
      </c>
      <c r="AL97" s="111" t="e">
        <f t="shared" ca="1" si="29"/>
        <v>#N/A</v>
      </c>
    </row>
    <row r="98" spans="1:38" ht="25.5" customHeight="1" x14ac:dyDescent="0.2">
      <c r="A98" s="65">
        <f>'OSNOVNA PLAČA'!A92</f>
        <v>83</v>
      </c>
      <c r="B98" s="271" t="str">
        <f t="shared" ca="1" si="23"/>
        <v>A83</v>
      </c>
      <c r="C98" s="271"/>
      <c r="D98" s="66" t="str">
        <f t="shared" ca="1" si="24"/>
        <v/>
      </c>
      <c r="E98" s="68" t="str">
        <f t="shared" ca="1" si="25"/>
        <v/>
      </c>
      <c r="F98" s="154">
        <f ca="1">IF(LEN(B98)&gt;0,SUM('OBRAČUNANA OSNOVNA PLAČA'!G92:I92),"")</f>
        <v>0</v>
      </c>
      <c r="G98" s="5"/>
      <c r="H98" s="5"/>
      <c r="I98" s="5"/>
      <c r="J98" s="5"/>
      <c r="K98" s="5"/>
      <c r="L98" s="166">
        <f t="shared" si="35"/>
        <v>0</v>
      </c>
      <c r="M98" s="167">
        <f t="shared" ca="1" si="44"/>
        <v>0</v>
      </c>
      <c r="N98" s="167">
        <f t="shared" ca="1" si="45"/>
        <v>0</v>
      </c>
      <c r="O98" s="167">
        <f t="shared" ca="1" si="36"/>
        <v>0</v>
      </c>
      <c r="P98" s="167">
        <f t="shared" ca="1" si="46"/>
        <v>0</v>
      </c>
      <c r="Q98" s="168">
        <f t="shared" ca="1" si="37"/>
        <v>0</v>
      </c>
      <c r="R98" s="168">
        <f ca="1">IF(LEN(B98)&gt;0,'OSNOVNA PLAČA'!F92,"")</f>
        <v>0</v>
      </c>
      <c r="S98" s="148"/>
      <c r="AB98" s="110">
        <f>ROW()</f>
        <v>98</v>
      </c>
      <c r="AC98" s="111" t="e">
        <f t="shared" ca="1" si="26"/>
        <v>#N/A</v>
      </c>
      <c r="AD98" s="111" t="e">
        <f t="shared" ca="1" si="27"/>
        <v>#N/A</v>
      </c>
      <c r="AE98" s="112" t="e">
        <f t="shared" ca="1" si="38"/>
        <v>#N/A</v>
      </c>
      <c r="AF98" s="111" t="e">
        <f t="shared" ca="1" si="39"/>
        <v>#N/A</v>
      </c>
      <c r="AG98" s="112" t="e">
        <f t="shared" ca="1" si="40"/>
        <v>#N/A</v>
      </c>
      <c r="AH98" s="111" t="e">
        <f t="shared" ca="1" si="41"/>
        <v>#N/A</v>
      </c>
      <c r="AI98" s="111" t="e">
        <f t="shared" ca="1" si="42"/>
        <v>#N/A</v>
      </c>
      <c r="AJ98" s="113" t="e">
        <f t="shared" ca="1" si="43"/>
        <v>#N/A</v>
      </c>
      <c r="AK98" s="111" t="e">
        <f t="shared" ca="1" si="28"/>
        <v>#N/A</v>
      </c>
      <c r="AL98" s="111" t="e">
        <f t="shared" ca="1" si="29"/>
        <v>#N/A</v>
      </c>
    </row>
    <row r="99" spans="1:38" ht="25.5" customHeight="1" x14ac:dyDescent="0.2">
      <c r="A99" s="65">
        <f>'OSNOVNA PLAČA'!A93</f>
        <v>84</v>
      </c>
      <c r="B99" s="271" t="str">
        <f t="shared" ca="1" si="23"/>
        <v>A84</v>
      </c>
      <c r="C99" s="271"/>
      <c r="D99" s="66" t="str">
        <f t="shared" ca="1" si="24"/>
        <v/>
      </c>
      <c r="E99" s="68" t="str">
        <f t="shared" ca="1" si="25"/>
        <v/>
      </c>
      <c r="F99" s="154">
        <f ca="1">IF(LEN(B99)&gt;0,SUM('OBRAČUNANA OSNOVNA PLAČA'!G93:I93),"")</f>
        <v>0</v>
      </c>
      <c r="G99" s="5"/>
      <c r="H99" s="5"/>
      <c r="I99" s="5"/>
      <c r="J99" s="5"/>
      <c r="K99" s="5"/>
      <c r="L99" s="166">
        <f t="shared" si="35"/>
        <v>0</v>
      </c>
      <c r="M99" s="167">
        <f t="shared" ca="1" si="44"/>
        <v>0</v>
      </c>
      <c r="N99" s="167">
        <f t="shared" ca="1" si="45"/>
        <v>0</v>
      </c>
      <c r="O99" s="167">
        <f t="shared" ca="1" si="36"/>
        <v>0</v>
      </c>
      <c r="P99" s="167">
        <f t="shared" ca="1" si="46"/>
        <v>0</v>
      </c>
      <c r="Q99" s="168">
        <f t="shared" ca="1" si="37"/>
        <v>0</v>
      </c>
      <c r="R99" s="168">
        <f ca="1">IF(LEN(B99)&gt;0,'OSNOVNA PLAČA'!F93,"")</f>
        <v>0</v>
      </c>
      <c r="S99" s="148"/>
      <c r="AB99" s="110">
        <f>ROW()</f>
        <v>99</v>
      </c>
      <c r="AC99" s="111" t="e">
        <f t="shared" ca="1" si="26"/>
        <v>#N/A</v>
      </c>
      <c r="AD99" s="111" t="e">
        <f t="shared" ca="1" si="27"/>
        <v>#N/A</v>
      </c>
      <c r="AE99" s="112" t="e">
        <f t="shared" ca="1" si="38"/>
        <v>#N/A</v>
      </c>
      <c r="AF99" s="111" t="e">
        <f t="shared" ca="1" si="39"/>
        <v>#N/A</v>
      </c>
      <c r="AG99" s="112" t="e">
        <f t="shared" ca="1" si="40"/>
        <v>#N/A</v>
      </c>
      <c r="AH99" s="111" t="e">
        <f t="shared" ca="1" si="41"/>
        <v>#N/A</v>
      </c>
      <c r="AI99" s="111" t="e">
        <f t="shared" ca="1" si="42"/>
        <v>#N/A</v>
      </c>
      <c r="AJ99" s="113" t="e">
        <f t="shared" ca="1" si="43"/>
        <v>#N/A</v>
      </c>
      <c r="AK99" s="111" t="e">
        <f t="shared" ca="1" si="28"/>
        <v>#N/A</v>
      </c>
      <c r="AL99" s="111" t="e">
        <f t="shared" ca="1" si="29"/>
        <v>#N/A</v>
      </c>
    </row>
    <row r="100" spans="1:38" ht="25.5" customHeight="1" x14ac:dyDescent="0.2">
      <c r="A100" s="65">
        <f>'OSNOVNA PLAČA'!A94</f>
        <v>85</v>
      </c>
      <c r="B100" s="271" t="str">
        <f t="shared" ca="1" si="23"/>
        <v>A85</v>
      </c>
      <c r="C100" s="271"/>
      <c r="D100" s="66" t="str">
        <f t="shared" ca="1" si="24"/>
        <v/>
      </c>
      <c r="E100" s="68" t="str">
        <f t="shared" ca="1" si="25"/>
        <v/>
      </c>
      <c r="F100" s="154">
        <f ca="1">IF(LEN(B100)&gt;0,SUM('OBRAČUNANA OSNOVNA PLAČA'!G94:I94),"")</f>
        <v>0</v>
      </c>
      <c r="G100" s="5"/>
      <c r="H100" s="5"/>
      <c r="I100" s="5"/>
      <c r="J100" s="5"/>
      <c r="K100" s="5"/>
      <c r="L100" s="166">
        <f t="shared" si="35"/>
        <v>0</v>
      </c>
      <c r="M100" s="167">
        <f t="shared" ca="1" si="44"/>
        <v>0</v>
      </c>
      <c r="N100" s="167">
        <f t="shared" ca="1" si="45"/>
        <v>0</v>
      </c>
      <c r="O100" s="167">
        <f t="shared" ca="1" si="36"/>
        <v>0</v>
      </c>
      <c r="P100" s="167">
        <f t="shared" ca="1" si="46"/>
        <v>0</v>
      </c>
      <c r="Q100" s="168">
        <f t="shared" ca="1" si="37"/>
        <v>0</v>
      </c>
      <c r="R100" s="168">
        <f ca="1">IF(LEN(B100)&gt;0,'OSNOVNA PLAČA'!F94,"")</f>
        <v>0</v>
      </c>
      <c r="S100" s="148"/>
      <c r="AB100" s="110">
        <f>ROW()</f>
        <v>100</v>
      </c>
      <c r="AC100" s="111" t="e">
        <f t="shared" ca="1" si="26"/>
        <v>#N/A</v>
      </c>
      <c r="AD100" s="111" t="e">
        <f t="shared" ca="1" si="27"/>
        <v>#N/A</v>
      </c>
      <c r="AE100" s="112" t="e">
        <f t="shared" ca="1" si="38"/>
        <v>#N/A</v>
      </c>
      <c r="AF100" s="111" t="e">
        <f t="shared" ca="1" si="39"/>
        <v>#N/A</v>
      </c>
      <c r="AG100" s="112" t="e">
        <f t="shared" ca="1" si="40"/>
        <v>#N/A</v>
      </c>
      <c r="AH100" s="111" t="e">
        <f t="shared" ca="1" si="41"/>
        <v>#N/A</v>
      </c>
      <c r="AI100" s="111" t="e">
        <f t="shared" ca="1" si="42"/>
        <v>#N/A</v>
      </c>
      <c r="AJ100" s="113" t="e">
        <f t="shared" ca="1" si="43"/>
        <v>#N/A</v>
      </c>
      <c r="AK100" s="111" t="e">
        <f t="shared" ca="1" si="28"/>
        <v>#N/A</v>
      </c>
      <c r="AL100" s="111" t="e">
        <f t="shared" ca="1" si="29"/>
        <v>#N/A</v>
      </c>
    </row>
    <row r="101" spans="1:38" ht="25.5" customHeight="1" x14ac:dyDescent="0.2">
      <c r="A101" s="65">
        <f>'OSNOVNA PLAČA'!A95</f>
        <v>86</v>
      </c>
      <c r="B101" s="271" t="str">
        <f t="shared" ca="1" si="23"/>
        <v>A86</v>
      </c>
      <c r="C101" s="271"/>
      <c r="D101" s="66" t="str">
        <f t="shared" ca="1" si="24"/>
        <v/>
      </c>
      <c r="E101" s="68" t="str">
        <f t="shared" ca="1" si="25"/>
        <v/>
      </c>
      <c r="F101" s="154">
        <f ca="1">IF(LEN(B101)&gt;0,SUM('OBRAČUNANA OSNOVNA PLAČA'!G95:I95),"")</f>
        <v>0</v>
      </c>
      <c r="G101" s="5"/>
      <c r="H101" s="5"/>
      <c r="I101" s="5"/>
      <c r="J101" s="5"/>
      <c r="K101" s="5"/>
      <c r="L101" s="166">
        <f t="shared" si="35"/>
        <v>0</v>
      </c>
      <c r="M101" s="167">
        <f t="shared" ca="1" si="44"/>
        <v>0</v>
      </c>
      <c r="N101" s="167">
        <f t="shared" ca="1" si="45"/>
        <v>0</v>
      </c>
      <c r="O101" s="167">
        <f t="shared" ca="1" si="36"/>
        <v>0</v>
      </c>
      <c r="P101" s="167">
        <f t="shared" ca="1" si="46"/>
        <v>0</v>
      </c>
      <c r="Q101" s="168">
        <f t="shared" ca="1" si="37"/>
        <v>0</v>
      </c>
      <c r="R101" s="168">
        <f ca="1">IF(LEN(B101)&gt;0,'OSNOVNA PLAČA'!F95,"")</f>
        <v>0</v>
      </c>
      <c r="S101" s="148"/>
      <c r="AB101" s="110">
        <f>ROW()</f>
        <v>101</v>
      </c>
      <c r="AC101" s="111" t="e">
        <f t="shared" ca="1" si="26"/>
        <v>#N/A</v>
      </c>
      <c r="AD101" s="111" t="e">
        <f t="shared" ca="1" si="27"/>
        <v>#N/A</v>
      </c>
      <c r="AE101" s="112" t="e">
        <f t="shared" ca="1" si="38"/>
        <v>#N/A</v>
      </c>
      <c r="AF101" s="111" t="e">
        <f t="shared" ca="1" si="39"/>
        <v>#N/A</v>
      </c>
      <c r="AG101" s="112" t="e">
        <f t="shared" ca="1" si="40"/>
        <v>#N/A</v>
      </c>
      <c r="AH101" s="111" t="e">
        <f t="shared" ca="1" si="41"/>
        <v>#N/A</v>
      </c>
      <c r="AI101" s="111" t="e">
        <f t="shared" ca="1" si="42"/>
        <v>#N/A</v>
      </c>
      <c r="AJ101" s="113" t="e">
        <f t="shared" ca="1" si="43"/>
        <v>#N/A</v>
      </c>
      <c r="AK101" s="111" t="e">
        <f t="shared" ca="1" si="28"/>
        <v>#N/A</v>
      </c>
      <c r="AL101" s="111" t="e">
        <f t="shared" ca="1" si="29"/>
        <v>#N/A</v>
      </c>
    </row>
    <row r="102" spans="1:38" ht="25.5" customHeight="1" x14ac:dyDescent="0.2">
      <c r="A102" s="65">
        <f>'OSNOVNA PLAČA'!A96</f>
        <v>87</v>
      </c>
      <c r="B102" s="271" t="str">
        <f t="shared" ca="1" si="23"/>
        <v>A87</v>
      </c>
      <c r="C102" s="271"/>
      <c r="D102" s="66" t="str">
        <f t="shared" ca="1" si="24"/>
        <v/>
      </c>
      <c r="E102" s="68" t="str">
        <f t="shared" ca="1" si="25"/>
        <v/>
      </c>
      <c r="F102" s="154">
        <f ca="1">IF(LEN(B102)&gt;0,SUM('OBRAČUNANA OSNOVNA PLAČA'!G96:I96),"")</f>
        <v>0</v>
      </c>
      <c r="G102" s="5"/>
      <c r="H102" s="5"/>
      <c r="I102" s="5"/>
      <c r="J102" s="5"/>
      <c r="K102" s="5"/>
      <c r="L102" s="166">
        <f t="shared" si="35"/>
        <v>0</v>
      </c>
      <c r="M102" s="167">
        <f t="shared" ca="1" si="44"/>
        <v>0</v>
      </c>
      <c r="N102" s="167">
        <f t="shared" ca="1" si="45"/>
        <v>0</v>
      </c>
      <c r="O102" s="167">
        <f t="shared" ca="1" si="36"/>
        <v>0</v>
      </c>
      <c r="P102" s="167">
        <f t="shared" ca="1" si="46"/>
        <v>0</v>
      </c>
      <c r="Q102" s="168">
        <f t="shared" ca="1" si="37"/>
        <v>0</v>
      </c>
      <c r="R102" s="168">
        <f ca="1">IF(LEN(B102)&gt;0,'OSNOVNA PLAČA'!F96,"")</f>
        <v>0</v>
      </c>
      <c r="S102" s="148"/>
      <c r="AB102" s="110">
        <f>ROW()</f>
        <v>102</v>
      </c>
      <c r="AC102" s="111" t="e">
        <f t="shared" ca="1" si="26"/>
        <v>#N/A</v>
      </c>
      <c r="AD102" s="111" t="e">
        <f t="shared" ca="1" si="27"/>
        <v>#N/A</v>
      </c>
      <c r="AE102" s="112" t="e">
        <f t="shared" ca="1" si="38"/>
        <v>#N/A</v>
      </c>
      <c r="AF102" s="111" t="e">
        <f t="shared" ca="1" si="39"/>
        <v>#N/A</v>
      </c>
      <c r="AG102" s="112" t="e">
        <f t="shared" ca="1" si="40"/>
        <v>#N/A</v>
      </c>
      <c r="AH102" s="111" t="e">
        <f t="shared" ca="1" si="41"/>
        <v>#N/A</v>
      </c>
      <c r="AI102" s="111" t="e">
        <f t="shared" ca="1" si="42"/>
        <v>#N/A</v>
      </c>
      <c r="AJ102" s="113" t="e">
        <f t="shared" ca="1" si="43"/>
        <v>#N/A</v>
      </c>
      <c r="AK102" s="111" t="e">
        <f t="shared" ca="1" si="28"/>
        <v>#N/A</v>
      </c>
      <c r="AL102" s="111" t="e">
        <f t="shared" ca="1" si="29"/>
        <v>#N/A</v>
      </c>
    </row>
    <row r="103" spans="1:38" ht="25.5" customHeight="1" x14ac:dyDescent="0.2">
      <c r="A103" s="65">
        <f>'OSNOVNA PLAČA'!A97</f>
        <v>88</v>
      </c>
      <c r="B103" s="271" t="str">
        <f t="shared" ca="1" si="23"/>
        <v>A88</v>
      </c>
      <c r="C103" s="271"/>
      <c r="D103" s="66" t="str">
        <f t="shared" ca="1" si="24"/>
        <v/>
      </c>
      <c r="E103" s="68" t="str">
        <f t="shared" ca="1" si="25"/>
        <v/>
      </c>
      <c r="F103" s="154">
        <f ca="1">IF(LEN(B103)&gt;0,SUM('OBRAČUNANA OSNOVNA PLAČA'!G97:I97),"")</f>
        <v>0</v>
      </c>
      <c r="G103" s="5"/>
      <c r="H103" s="5"/>
      <c r="I103" s="5"/>
      <c r="J103" s="5"/>
      <c r="K103" s="5"/>
      <c r="L103" s="166">
        <f t="shared" si="35"/>
        <v>0</v>
      </c>
      <c r="M103" s="167">
        <f t="shared" ca="1" si="44"/>
        <v>0</v>
      </c>
      <c r="N103" s="167">
        <f t="shared" ca="1" si="45"/>
        <v>0</v>
      </c>
      <c r="O103" s="167">
        <f t="shared" ca="1" si="36"/>
        <v>0</v>
      </c>
      <c r="P103" s="167">
        <f t="shared" ca="1" si="46"/>
        <v>0</v>
      </c>
      <c r="Q103" s="168">
        <f t="shared" ca="1" si="37"/>
        <v>0</v>
      </c>
      <c r="R103" s="168">
        <f ca="1">IF(LEN(B103)&gt;0,'OSNOVNA PLAČA'!F97,"")</f>
        <v>0</v>
      </c>
      <c r="S103" s="148"/>
      <c r="AB103" s="110">
        <f>ROW()</f>
        <v>103</v>
      </c>
      <c r="AC103" s="111" t="e">
        <f t="shared" ca="1" si="26"/>
        <v>#N/A</v>
      </c>
      <c r="AD103" s="111" t="e">
        <f t="shared" ca="1" si="27"/>
        <v>#N/A</v>
      </c>
      <c r="AE103" s="112" t="e">
        <f t="shared" ca="1" si="38"/>
        <v>#N/A</v>
      </c>
      <c r="AF103" s="111" t="e">
        <f t="shared" ca="1" si="39"/>
        <v>#N/A</v>
      </c>
      <c r="AG103" s="112" t="e">
        <f t="shared" ca="1" si="40"/>
        <v>#N/A</v>
      </c>
      <c r="AH103" s="111" t="e">
        <f t="shared" ca="1" si="41"/>
        <v>#N/A</v>
      </c>
      <c r="AI103" s="111" t="e">
        <f t="shared" ca="1" si="42"/>
        <v>#N/A</v>
      </c>
      <c r="AJ103" s="113" t="e">
        <f t="shared" ca="1" si="43"/>
        <v>#N/A</v>
      </c>
      <c r="AK103" s="111" t="e">
        <f t="shared" ca="1" si="28"/>
        <v>#N/A</v>
      </c>
      <c r="AL103" s="111" t="e">
        <f t="shared" ca="1" si="29"/>
        <v>#N/A</v>
      </c>
    </row>
    <row r="104" spans="1:38" ht="25.5" customHeight="1" x14ac:dyDescent="0.2">
      <c r="A104" s="65">
        <f>'OSNOVNA PLAČA'!A98</f>
        <v>89</v>
      </c>
      <c r="B104" s="271" t="str">
        <f t="shared" ca="1" si="23"/>
        <v>A89</v>
      </c>
      <c r="C104" s="271"/>
      <c r="D104" s="66" t="str">
        <f t="shared" ca="1" si="24"/>
        <v/>
      </c>
      <c r="E104" s="68" t="str">
        <f t="shared" ca="1" si="25"/>
        <v/>
      </c>
      <c r="F104" s="154">
        <f ca="1">IF(LEN(B104)&gt;0,SUM('OBRAČUNANA OSNOVNA PLAČA'!G98:I98),"")</f>
        <v>0</v>
      </c>
      <c r="G104" s="5"/>
      <c r="H104" s="5"/>
      <c r="I104" s="5"/>
      <c r="J104" s="5"/>
      <c r="K104" s="5"/>
      <c r="L104" s="166">
        <f t="shared" si="35"/>
        <v>0</v>
      </c>
      <c r="M104" s="167">
        <f t="shared" ca="1" si="44"/>
        <v>0</v>
      </c>
      <c r="N104" s="167">
        <f t="shared" ca="1" si="45"/>
        <v>0</v>
      </c>
      <c r="O104" s="167">
        <f t="shared" ca="1" si="36"/>
        <v>0</v>
      </c>
      <c r="P104" s="167">
        <f t="shared" ca="1" si="46"/>
        <v>0</v>
      </c>
      <c r="Q104" s="168">
        <f t="shared" ca="1" si="37"/>
        <v>0</v>
      </c>
      <c r="R104" s="168">
        <f ca="1">IF(LEN(B104)&gt;0,'OSNOVNA PLAČA'!F98,"")</f>
        <v>0</v>
      </c>
      <c r="S104" s="148"/>
      <c r="AB104" s="110">
        <f>ROW()</f>
        <v>104</v>
      </c>
      <c r="AC104" s="111" t="e">
        <f t="shared" ca="1" si="26"/>
        <v>#N/A</v>
      </c>
      <c r="AD104" s="111" t="e">
        <f t="shared" ca="1" si="27"/>
        <v>#N/A</v>
      </c>
      <c r="AE104" s="112" t="e">
        <f t="shared" ca="1" si="38"/>
        <v>#N/A</v>
      </c>
      <c r="AF104" s="111" t="e">
        <f t="shared" ca="1" si="39"/>
        <v>#N/A</v>
      </c>
      <c r="AG104" s="112" t="e">
        <f t="shared" ca="1" si="40"/>
        <v>#N/A</v>
      </c>
      <c r="AH104" s="111" t="e">
        <f t="shared" ca="1" si="41"/>
        <v>#N/A</v>
      </c>
      <c r="AI104" s="111" t="e">
        <f t="shared" ca="1" si="42"/>
        <v>#N/A</v>
      </c>
      <c r="AJ104" s="113" t="e">
        <f t="shared" ca="1" si="43"/>
        <v>#N/A</v>
      </c>
      <c r="AK104" s="111" t="e">
        <f t="shared" ca="1" si="28"/>
        <v>#N/A</v>
      </c>
      <c r="AL104" s="111" t="e">
        <f t="shared" ca="1" si="29"/>
        <v>#N/A</v>
      </c>
    </row>
    <row r="105" spans="1:38" ht="25.5" customHeight="1" x14ac:dyDescent="0.2">
      <c r="A105" s="65">
        <f>'OSNOVNA PLAČA'!A99</f>
        <v>90</v>
      </c>
      <c r="B105" s="271" t="str">
        <f t="shared" ca="1" si="23"/>
        <v>A90</v>
      </c>
      <c r="C105" s="271"/>
      <c r="D105" s="66" t="str">
        <f t="shared" ca="1" si="24"/>
        <v/>
      </c>
      <c r="E105" s="68" t="str">
        <f t="shared" ca="1" si="25"/>
        <v/>
      </c>
      <c r="F105" s="154">
        <f ca="1">IF(LEN(B105)&gt;0,SUM('OBRAČUNANA OSNOVNA PLAČA'!G99:I99),"")</f>
        <v>0</v>
      </c>
      <c r="G105" s="5"/>
      <c r="H105" s="5"/>
      <c r="I105" s="5"/>
      <c r="J105" s="5"/>
      <c r="K105" s="5"/>
      <c r="L105" s="166">
        <f t="shared" si="35"/>
        <v>0</v>
      </c>
      <c r="M105" s="167">
        <f t="shared" ca="1" si="44"/>
        <v>0</v>
      </c>
      <c r="N105" s="167">
        <f t="shared" ca="1" si="45"/>
        <v>0</v>
      </c>
      <c r="O105" s="167">
        <f t="shared" ca="1" si="36"/>
        <v>0</v>
      </c>
      <c r="P105" s="167">
        <f t="shared" ca="1" si="46"/>
        <v>0</v>
      </c>
      <c r="Q105" s="168">
        <f t="shared" ca="1" si="37"/>
        <v>0</v>
      </c>
      <c r="R105" s="168">
        <f ca="1">IF(LEN(B105)&gt;0,'OSNOVNA PLAČA'!F99,"")</f>
        <v>0</v>
      </c>
      <c r="S105" s="148"/>
      <c r="AB105" s="110">
        <f>ROW()</f>
        <v>105</v>
      </c>
      <c r="AC105" s="111" t="e">
        <f t="shared" ca="1" si="26"/>
        <v>#N/A</v>
      </c>
      <c r="AD105" s="111" t="e">
        <f t="shared" ca="1" si="27"/>
        <v>#N/A</v>
      </c>
      <c r="AE105" s="112" t="e">
        <f t="shared" ca="1" si="38"/>
        <v>#N/A</v>
      </c>
      <c r="AF105" s="111" t="e">
        <f t="shared" ca="1" si="39"/>
        <v>#N/A</v>
      </c>
      <c r="AG105" s="112" t="e">
        <f t="shared" ca="1" si="40"/>
        <v>#N/A</v>
      </c>
      <c r="AH105" s="111" t="e">
        <f t="shared" ca="1" si="41"/>
        <v>#N/A</v>
      </c>
      <c r="AI105" s="111" t="e">
        <f t="shared" ca="1" si="42"/>
        <v>#N/A</v>
      </c>
      <c r="AJ105" s="113" t="e">
        <f t="shared" ca="1" si="43"/>
        <v>#N/A</v>
      </c>
      <c r="AK105" s="111" t="e">
        <f t="shared" ca="1" si="28"/>
        <v>#N/A</v>
      </c>
      <c r="AL105" s="111" t="e">
        <f t="shared" ca="1" si="29"/>
        <v>#N/A</v>
      </c>
    </row>
    <row r="106" spans="1:38" ht="25.5" customHeight="1" x14ac:dyDescent="0.2">
      <c r="A106" s="65">
        <f>'OSNOVNA PLAČA'!A100</f>
        <v>91</v>
      </c>
      <c r="B106" s="271" t="str">
        <f t="shared" ca="1" si="23"/>
        <v>A91</v>
      </c>
      <c r="C106" s="271"/>
      <c r="D106" s="66" t="str">
        <f t="shared" ca="1" si="24"/>
        <v/>
      </c>
      <c r="E106" s="68" t="str">
        <f t="shared" ca="1" si="25"/>
        <v/>
      </c>
      <c r="F106" s="154">
        <f ca="1">IF(LEN(B106)&gt;0,SUM('OBRAČUNANA OSNOVNA PLAČA'!G100:I100),"")</f>
        <v>0</v>
      </c>
      <c r="G106" s="5"/>
      <c r="H106" s="5"/>
      <c r="I106" s="5"/>
      <c r="J106" s="5"/>
      <c r="K106" s="5"/>
      <c r="L106" s="166">
        <f t="shared" si="35"/>
        <v>0</v>
      </c>
      <c r="M106" s="167">
        <f t="shared" ca="1" si="44"/>
        <v>0</v>
      </c>
      <c r="N106" s="167">
        <f t="shared" ca="1" si="45"/>
        <v>0</v>
      </c>
      <c r="O106" s="167">
        <f t="shared" ca="1" si="36"/>
        <v>0</v>
      </c>
      <c r="P106" s="167">
        <f t="shared" ca="1" si="46"/>
        <v>0</v>
      </c>
      <c r="Q106" s="168">
        <f t="shared" ca="1" si="37"/>
        <v>0</v>
      </c>
      <c r="R106" s="168">
        <f ca="1">IF(LEN(B106)&gt;0,'OSNOVNA PLAČA'!F100,"")</f>
        <v>0</v>
      </c>
      <c r="S106" s="148"/>
      <c r="AB106" s="110">
        <f>ROW()</f>
        <v>106</v>
      </c>
      <c r="AC106" s="111" t="e">
        <f t="shared" ca="1" si="26"/>
        <v>#N/A</v>
      </c>
      <c r="AD106" s="111" t="e">
        <f t="shared" ca="1" si="27"/>
        <v>#N/A</v>
      </c>
      <c r="AE106" s="112" t="e">
        <f t="shared" ca="1" si="38"/>
        <v>#N/A</v>
      </c>
      <c r="AF106" s="111" t="e">
        <f t="shared" ca="1" si="39"/>
        <v>#N/A</v>
      </c>
      <c r="AG106" s="112" t="e">
        <f t="shared" ca="1" si="40"/>
        <v>#N/A</v>
      </c>
      <c r="AH106" s="111" t="e">
        <f t="shared" ca="1" si="41"/>
        <v>#N/A</v>
      </c>
      <c r="AI106" s="111" t="e">
        <f t="shared" ca="1" si="42"/>
        <v>#N/A</v>
      </c>
      <c r="AJ106" s="113" t="e">
        <f t="shared" ca="1" si="43"/>
        <v>#N/A</v>
      </c>
      <c r="AK106" s="111" t="e">
        <f t="shared" ca="1" si="28"/>
        <v>#N/A</v>
      </c>
      <c r="AL106" s="111" t="e">
        <f t="shared" ca="1" si="29"/>
        <v>#N/A</v>
      </c>
    </row>
    <row r="107" spans="1:38" ht="25.5" customHeight="1" x14ac:dyDescent="0.2">
      <c r="A107" s="65">
        <f>'OSNOVNA PLAČA'!A101</f>
        <v>92</v>
      </c>
      <c r="B107" s="271" t="str">
        <f t="shared" ca="1" si="23"/>
        <v>A92</v>
      </c>
      <c r="C107" s="271"/>
      <c r="D107" s="66" t="str">
        <f t="shared" ca="1" si="24"/>
        <v/>
      </c>
      <c r="E107" s="68" t="str">
        <f t="shared" ca="1" si="25"/>
        <v/>
      </c>
      <c r="F107" s="154">
        <f ca="1">IF(LEN(B107)&gt;0,SUM('OBRAČUNANA OSNOVNA PLAČA'!G101:I101),"")</f>
        <v>0</v>
      </c>
      <c r="G107" s="5"/>
      <c r="H107" s="5"/>
      <c r="I107" s="5"/>
      <c r="J107" s="5"/>
      <c r="K107" s="5"/>
      <c r="L107" s="166">
        <f t="shared" si="35"/>
        <v>0</v>
      </c>
      <c r="M107" s="167">
        <f t="shared" ca="1" si="44"/>
        <v>0</v>
      </c>
      <c r="N107" s="167">
        <f t="shared" ca="1" si="45"/>
        <v>0</v>
      </c>
      <c r="O107" s="167">
        <f t="shared" ca="1" si="36"/>
        <v>0</v>
      </c>
      <c r="P107" s="167">
        <f t="shared" ca="1" si="46"/>
        <v>0</v>
      </c>
      <c r="Q107" s="168">
        <f t="shared" ca="1" si="37"/>
        <v>0</v>
      </c>
      <c r="R107" s="168">
        <f ca="1">IF(LEN(B107)&gt;0,'OSNOVNA PLAČA'!F101,"")</f>
        <v>0</v>
      </c>
      <c r="S107" s="148"/>
      <c r="AB107" s="110">
        <f>ROW()</f>
        <v>107</v>
      </c>
      <c r="AC107" s="111" t="e">
        <f t="shared" ca="1" si="26"/>
        <v>#N/A</v>
      </c>
      <c r="AD107" s="111" t="e">
        <f t="shared" ca="1" si="27"/>
        <v>#N/A</v>
      </c>
      <c r="AE107" s="112" t="e">
        <f t="shared" ca="1" si="38"/>
        <v>#N/A</v>
      </c>
      <c r="AF107" s="111" t="e">
        <f t="shared" ca="1" si="39"/>
        <v>#N/A</v>
      </c>
      <c r="AG107" s="112" t="e">
        <f t="shared" ca="1" si="40"/>
        <v>#N/A</v>
      </c>
      <c r="AH107" s="111" t="e">
        <f t="shared" ca="1" si="41"/>
        <v>#N/A</v>
      </c>
      <c r="AI107" s="111" t="e">
        <f t="shared" ca="1" si="42"/>
        <v>#N/A</v>
      </c>
      <c r="AJ107" s="113" t="e">
        <f t="shared" ca="1" si="43"/>
        <v>#N/A</v>
      </c>
      <c r="AK107" s="111" t="e">
        <f t="shared" ca="1" si="28"/>
        <v>#N/A</v>
      </c>
      <c r="AL107" s="111" t="e">
        <f t="shared" ca="1" si="29"/>
        <v>#N/A</v>
      </c>
    </row>
    <row r="108" spans="1:38" ht="25.5" customHeight="1" x14ac:dyDescent="0.2">
      <c r="A108" s="65">
        <f>'OSNOVNA PLAČA'!A102</f>
        <v>93</v>
      </c>
      <c r="B108" s="271" t="str">
        <f t="shared" ca="1" si="23"/>
        <v>A93</v>
      </c>
      <c r="C108" s="271"/>
      <c r="D108" s="66" t="str">
        <f t="shared" ca="1" si="24"/>
        <v/>
      </c>
      <c r="E108" s="68" t="str">
        <f t="shared" ca="1" si="25"/>
        <v/>
      </c>
      <c r="F108" s="154">
        <f ca="1">IF(LEN(B108)&gt;0,SUM('OBRAČUNANA OSNOVNA PLAČA'!G102:I102),"")</f>
        <v>0</v>
      </c>
      <c r="G108" s="5"/>
      <c r="H108" s="5"/>
      <c r="I108" s="5"/>
      <c r="J108" s="5"/>
      <c r="K108" s="5"/>
      <c r="L108" s="166">
        <f t="shared" si="35"/>
        <v>0</v>
      </c>
      <c r="M108" s="167">
        <f t="shared" ca="1" si="44"/>
        <v>0</v>
      </c>
      <c r="N108" s="167">
        <f t="shared" ca="1" si="45"/>
        <v>0</v>
      </c>
      <c r="O108" s="167">
        <f t="shared" ca="1" si="36"/>
        <v>0</v>
      </c>
      <c r="P108" s="167">
        <f t="shared" ca="1" si="46"/>
        <v>0</v>
      </c>
      <c r="Q108" s="168">
        <f t="shared" ca="1" si="37"/>
        <v>0</v>
      </c>
      <c r="R108" s="168">
        <f ca="1">IF(LEN(B108)&gt;0,'OSNOVNA PLAČA'!F102,"")</f>
        <v>0</v>
      </c>
      <c r="S108" s="148"/>
      <c r="AB108" s="110">
        <f>ROW()</f>
        <v>108</v>
      </c>
      <c r="AC108" s="111" t="e">
        <f t="shared" ca="1" si="26"/>
        <v>#N/A</v>
      </c>
      <c r="AD108" s="111" t="e">
        <f t="shared" ca="1" si="27"/>
        <v>#N/A</v>
      </c>
      <c r="AE108" s="112" t="e">
        <f t="shared" ca="1" si="38"/>
        <v>#N/A</v>
      </c>
      <c r="AF108" s="111" t="e">
        <f t="shared" ca="1" si="39"/>
        <v>#N/A</v>
      </c>
      <c r="AG108" s="112" t="e">
        <f t="shared" ca="1" si="40"/>
        <v>#N/A</v>
      </c>
      <c r="AH108" s="111" t="e">
        <f t="shared" ca="1" si="41"/>
        <v>#N/A</v>
      </c>
      <c r="AI108" s="111" t="e">
        <f t="shared" ca="1" si="42"/>
        <v>#N/A</v>
      </c>
      <c r="AJ108" s="113" t="e">
        <f t="shared" ca="1" si="43"/>
        <v>#N/A</v>
      </c>
      <c r="AK108" s="111" t="e">
        <f t="shared" ca="1" si="28"/>
        <v>#N/A</v>
      </c>
      <c r="AL108" s="111" t="e">
        <f t="shared" ca="1" si="29"/>
        <v>#N/A</v>
      </c>
    </row>
    <row r="109" spans="1:38" ht="25.5" customHeight="1" x14ac:dyDescent="0.2">
      <c r="A109" s="65">
        <f>'OSNOVNA PLAČA'!A103</f>
        <v>94</v>
      </c>
      <c r="B109" s="271" t="str">
        <f t="shared" ca="1" si="23"/>
        <v>A94</v>
      </c>
      <c r="C109" s="271"/>
      <c r="D109" s="66" t="str">
        <f t="shared" ca="1" si="24"/>
        <v/>
      </c>
      <c r="E109" s="68" t="str">
        <f t="shared" ca="1" si="25"/>
        <v/>
      </c>
      <c r="F109" s="154">
        <f ca="1">IF(LEN(B109)&gt;0,SUM('OBRAČUNANA OSNOVNA PLAČA'!G103:I103),"")</f>
        <v>0</v>
      </c>
      <c r="G109" s="5"/>
      <c r="H109" s="5"/>
      <c r="I109" s="5"/>
      <c r="J109" s="5"/>
      <c r="K109" s="5"/>
      <c r="L109" s="166">
        <f t="shared" si="35"/>
        <v>0</v>
      </c>
      <c r="M109" s="167">
        <f t="shared" ca="1" si="44"/>
        <v>0</v>
      </c>
      <c r="N109" s="167">
        <f t="shared" ca="1" si="45"/>
        <v>0</v>
      </c>
      <c r="O109" s="167">
        <f t="shared" ca="1" si="36"/>
        <v>0</v>
      </c>
      <c r="P109" s="167">
        <f t="shared" ca="1" si="46"/>
        <v>0</v>
      </c>
      <c r="Q109" s="168">
        <f t="shared" ca="1" si="37"/>
        <v>0</v>
      </c>
      <c r="R109" s="168">
        <f ca="1">IF(LEN(B109)&gt;0,'OSNOVNA PLAČA'!F103,"")</f>
        <v>0</v>
      </c>
      <c r="S109" s="148"/>
      <c r="AB109" s="110">
        <f>ROW()</f>
        <v>109</v>
      </c>
      <c r="AC109" s="111" t="e">
        <f t="shared" ca="1" si="26"/>
        <v>#N/A</v>
      </c>
      <c r="AD109" s="111" t="e">
        <f t="shared" ca="1" si="27"/>
        <v>#N/A</v>
      </c>
      <c r="AE109" s="112" t="e">
        <f t="shared" ca="1" si="38"/>
        <v>#N/A</v>
      </c>
      <c r="AF109" s="111" t="e">
        <f t="shared" ca="1" si="39"/>
        <v>#N/A</v>
      </c>
      <c r="AG109" s="112" t="e">
        <f t="shared" ca="1" si="40"/>
        <v>#N/A</v>
      </c>
      <c r="AH109" s="111" t="e">
        <f t="shared" ca="1" si="41"/>
        <v>#N/A</v>
      </c>
      <c r="AI109" s="111" t="e">
        <f t="shared" ca="1" si="42"/>
        <v>#N/A</v>
      </c>
      <c r="AJ109" s="113" t="e">
        <f t="shared" ca="1" si="43"/>
        <v>#N/A</v>
      </c>
      <c r="AK109" s="111" t="e">
        <f t="shared" ca="1" si="28"/>
        <v>#N/A</v>
      </c>
      <c r="AL109" s="111" t="e">
        <f t="shared" ca="1" si="29"/>
        <v>#N/A</v>
      </c>
    </row>
    <row r="110" spans="1:38" ht="25.5" customHeight="1" x14ac:dyDescent="0.2">
      <c r="A110" s="65">
        <f>'OSNOVNA PLAČA'!A104</f>
        <v>95</v>
      </c>
      <c r="B110" s="271" t="str">
        <f t="shared" ca="1" si="23"/>
        <v>A95</v>
      </c>
      <c r="C110" s="271"/>
      <c r="D110" s="66" t="str">
        <f t="shared" ca="1" si="24"/>
        <v/>
      </c>
      <c r="E110" s="68" t="str">
        <f t="shared" ca="1" si="25"/>
        <v/>
      </c>
      <c r="F110" s="154">
        <f ca="1">IF(LEN(B110)&gt;0,SUM('OBRAČUNANA OSNOVNA PLAČA'!G104:I104),"")</f>
        <v>0</v>
      </c>
      <c r="G110" s="5"/>
      <c r="H110" s="5"/>
      <c r="I110" s="5"/>
      <c r="J110" s="5"/>
      <c r="K110" s="5"/>
      <c r="L110" s="166">
        <f t="shared" si="35"/>
        <v>0</v>
      </c>
      <c r="M110" s="167">
        <f t="shared" ca="1" si="44"/>
        <v>0</v>
      </c>
      <c r="N110" s="167">
        <f t="shared" ca="1" si="45"/>
        <v>0</v>
      </c>
      <c r="O110" s="167">
        <f t="shared" ca="1" si="36"/>
        <v>0</v>
      </c>
      <c r="P110" s="167">
        <f t="shared" ca="1" si="46"/>
        <v>0</v>
      </c>
      <c r="Q110" s="168">
        <f t="shared" ca="1" si="37"/>
        <v>0</v>
      </c>
      <c r="R110" s="168">
        <f ca="1">IF(LEN(B110)&gt;0,'OSNOVNA PLAČA'!F104,"")</f>
        <v>0</v>
      </c>
      <c r="S110" s="148"/>
      <c r="AB110" s="110">
        <f>ROW()</f>
        <v>110</v>
      </c>
      <c r="AC110" s="111" t="e">
        <f t="shared" ca="1" si="26"/>
        <v>#N/A</v>
      </c>
      <c r="AD110" s="111" t="e">
        <f t="shared" ca="1" si="27"/>
        <v>#N/A</v>
      </c>
      <c r="AE110" s="112" t="e">
        <f t="shared" ca="1" si="38"/>
        <v>#N/A</v>
      </c>
      <c r="AF110" s="111" t="e">
        <f t="shared" ca="1" si="39"/>
        <v>#N/A</v>
      </c>
      <c r="AG110" s="112" t="e">
        <f t="shared" ca="1" si="40"/>
        <v>#N/A</v>
      </c>
      <c r="AH110" s="111" t="e">
        <f t="shared" ca="1" si="41"/>
        <v>#N/A</v>
      </c>
      <c r="AI110" s="111" t="e">
        <f t="shared" ca="1" si="42"/>
        <v>#N/A</v>
      </c>
      <c r="AJ110" s="113" t="e">
        <f t="shared" ca="1" si="43"/>
        <v>#N/A</v>
      </c>
      <c r="AK110" s="111" t="e">
        <f t="shared" ca="1" si="28"/>
        <v>#N/A</v>
      </c>
      <c r="AL110" s="111" t="e">
        <f t="shared" ca="1" si="29"/>
        <v>#N/A</v>
      </c>
    </row>
    <row r="111" spans="1:38" ht="25.5" customHeight="1" x14ac:dyDescent="0.2">
      <c r="A111" s="65">
        <f>'OSNOVNA PLAČA'!A105</f>
        <v>96</v>
      </c>
      <c r="B111" s="271" t="str">
        <f t="shared" ca="1" si="23"/>
        <v>A96</v>
      </c>
      <c r="C111" s="271"/>
      <c r="D111" s="66" t="str">
        <f t="shared" ca="1" si="24"/>
        <v/>
      </c>
      <c r="E111" s="68" t="str">
        <f t="shared" ca="1" si="25"/>
        <v/>
      </c>
      <c r="F111" s="154">
        <f ca="1">IF(LEN(B111)&gt;0,SUM('OBRAČUNANA OSNOVNA PLAČA'!G105:I105),"")</f>
        <v>0</v>
      </c>
      <c r="G111" s="5"/>
      <c r="H111" s="5"/>
      <c r="I111" s="5"/>
      <c r="J111" s="5"/>
      <c r="K111" s="5"/>
      <c r="L111" s="166">
        <f t="shared" si="35"/>
        <v>0</v>
      </c>
      <c r="M111" s="167">
        <f t="shared" ca="1" si="44"/>
        <v>0</v>
      </c>
      <c r="N111" s="167">
        <f t="shared" ca="1" si="45"/>
        <v>0</v>
      </c>
      <c r="O111" s="167">
        <f t="shared" ca="1" si="36"/>
        <v>0</v>
      </c>
      <c r="P111" s="167">
        <f t="shared" ca="1" si="46"/>
        <v>0</v>
      </c>
      <c r="Q111" s="168">
        <f t="shared" ca="1" si="37"/>
        <v>0</v>
      </c>
      <c r="R111" s="168">
        <f ca="1">IF(LEN(B111)&gt;0,'OSNOVNA PLAČA'!F105,"")</f>
        <v>0</v>
      </c>
      <c r="S111" s="148"/>
      <c r="AB111" s="110">
        <f>ROW()</f>
        <v>111</v>
      </c>
      <c r="AC111" s="111" t="e">
        <f t="shared" ca="1" si="26"/>
        <v>#N/A</v>
      </c>
      <c r="AD111" s="111" t="e">
        <f t="shared" ca="1" si="27"/>
        <v>#N/A</v>
      </c>
      <c r="AE111" s="112" t="e">
        <f t="shared" ca="1" si="38"/>
        <v>#N/A</v>
      </c>
      <c r="AF111" s="111" t="e">
        <f t="shared" ca="1" si="39"/>
        <v>#N/A</v>
      </c>
      <c r="AG111" s="112" t="e">
        <f t="shared" ca="1" si="40"/>
        <v>#N/A</v>
      </c>
      <c r="AH111" s="111" t="e">
        <f t="shared" ca="1" si="41"/>
        <v>#N/A</v>
      </c>
      <c r="AI111" s="111" t="e">
        <f t="shared" ca="1" si="42"/>
        <v>#N/A</v>
      </c>
      <c r="AJ111" s="113" t="e">
        <f t="shared" ca="1" si="43"/>
        <v>#N/A</v>
      </c>
      <c r="AK111" s="111" t="e">
        <f t="shared" ca="1" si="28"/>
        <v>#N/A</v>
      </c>
      <c r="AL111" s="111" t="e">
        <f t="shared" ca="1" si="29"/>
        <v>#N/A</v>
      </c>
    </row>
    <row r="112" spans="1:38" ht="25.5" customHeight="1" x14ac:dyDescent="0.2">
      <c r="A112" s="65">
        <f>'OSNOVNA PLAČA'!A106</f>
        <v>97</v>
      </c>
      <c r="B112" s="271" t="str">
        <f t="shared" ca="1" si="23"/>
        <v>A97</v>
      </c>
      <c r="C112" s="271"/>
      <c r="D112" s="66" t="str">
        <f t="shared" ca="1" si="24"/>
        <v/>
      </c>
      <c r="E112" s="68" t="str">
        <f t="shared" ca="1" si="25"/>
        <v/>
      </c>
      <c r="F112" s="154">
        <f ca="1">IF(LEN(B112)&gt;0,SUM('OBRAČUNANA OSNOVNA PLAČA'!G106:I106),"")</f>
        <v>0</v>
      </c>
      <c r="G112" s="5"/>
      <c r="H112" s="5"/>
      <c r="I112" s="5"/>
      <c r="J112" s="5"/>
      <c r="K112" s="5"/>
      <c r="L112" s="166">
        <f t="shared" si="35"/>
        <v>0</v>
      </c>
      <c r="M112" s="167">
        <f t="shared" ca="1" si="44"/>
        <v>0</v>
      </c>
      <c r="N112" s="167">
        <f t="shared" ca="1" si="45"/>
        <v>0</v>
      </c>
      <c r="O112" s="167">
        <f t="shared" ca="1" si="36"/>
        <v>0</v>
      </c>
      <c r="P112" s="167">
        <f t="shared" ca="1" si="46"/>
        <v>0</v>
      </c>
      <c r="Q112" s="168">
        <f t="shared" ca="1" si="37"/>
        <v>0</v>
      </c>
      <c r="R112" s="168">
        <f ca="1">IF(LEN(B112)&gt;0,'OSNOVNA PLAČA'!F106,"")</f>
        <v>0</v>
      </c>
      <c r="S112" s="148"/>
      <c r="AB112" s="110">
        <f>ROW()</f>
        <v>112</v>
      </c>
      <c r="AC112" s="111" t="e">
        <f t="shared" ca="1" si="26"/>
        <v>#N/A</v>
      </c>
      <c r="AD112" s="111" t="e">
        <f t="shared" ca="1" si="27"/>
        <v>#N/A</v>
      </c>
      <c r="AE112" s="112" t="e">
        <f t="shared" ref="AE112:AE143" ca="1" si="47">IF(AC112&gt;=AD112,"-",$L112/(5*MAX($M$121:$M$122)))</f>
        <v>#N/A</v>
      </c>
      <c r="AF112" s="111" t="e">
        <f t="shared" ca="1" si="39"/>
        <v>#N/A</v>
      </c>
      <c r="AG112" s="112" t="e">
        <f t="shared" ca="1" si="40"/>
        <v>#N/A</v>
      </c>
      <c r="AH112" s="111" t="e">
        <f t="shared" ca="1" si="41"/>
        <v>#N/A</v>
      </c>
      <c r="AI112" s="111" t="e">
        <f t="shared" ca="1" si="42"/>
        <v>#N/A</v>
      </c>
      <c r="AJ112" s="113" t="e">
        <f t="shared" ca="1" si="43"/>
        <v>#N/A</v>
      </c>
      <c r="AK112" s="111" t="e">
        <f t="shared" ca="1" si="28"/>
        <v>#N/A</v>
      </c>
      <c r="AL112" s="111" t="e">
        <f t="shared" ca="1" si="29"/>
        <v>#N/A</v>
      </c>
    </row>
    <row r="113" spans="1:44" ht="25.5" customHeight="1" x14ac:dyDescent="0.2">
      <c r="A113" s="65">
        <f>'OSNOVNA PLAČA'!A107</f>
        <v>98</v>
      </c>
      <c r="B113" s="271" t="str">
        <f t="shared" ca="1" si="23"/>
        <v>A98</v>
      </c>
      <c r="C113" s="271"/>
      <c r="D113" s="66" t="str">
        <f t="shared" ca="1" si="24"/>
        <v/>
      </c>
      <c r="E113" s="68" t="str">
        <f t="shared" ca="1" si="25"/>
        <v/>
      </c>
      <c r="F113" s="154">
        <f ca="1">IF(LEN(B113)&gt;0,SUM('OBRAČUNANA OSNOVNA PLAČA'!G107:I107),"")</f>
        <v>0</v>
      </c>
      <c r="G113" s="5"/>
      <c r="H113" s="5"/>
      <c r="I113" s="5"/>
      <c r="J113" s="5"/>
      <c r="K113" s="5"/>
      <c r="L113" s="166">
        <f t="shared" si="35"/>
        <v>0</v>
      </c>
      <c r="M113" s="167">
        <f t="shared" ca="1" si="44"/>
        <v>0</v>
      </c>
      <c r="N113" s="167">
        <f t="shared" ca="1" si="45"/>
        <v>0</v>
      </c>
      <c r="O113" s="167">
        <f t="shared" ca="1" si="36"/>
        <v>0</v>
      </c>
      <c r="P113" s="167">
        <f t="shared" ca="1" si="46"/>
        <v>0</v>
      </c>
      <c r="Q113" s="168">
        <f t="shared" ca="1" si="37"/>
        <v>0</v>
      </c>
      <c r="R113" s="168">
        <f ca="1">IF(LEN(B113)&gt;0,'OSNOVNA PLAČA'!F107,"")</f>
        <v>0</v>
      </c>
      <c r="S113" s="148"/>
      <c r="AB113" s="110">
        <f>ROW()</f>
        <v>113</v>
      </c>
      <c r="AC113" s="111" t="e">
        <f t="shared" ca="1" si="26"/>
        <v>#N/A</v>
      </c>
      <c r="AD113" s="111" t="e">
        <f t="shared" ca="1" si="27"/>
        <v>#N/A</v>
      </c>
      <c r="AE113" s="112" t="e">
        <f t="shared" ca="1" si="47"/>
        <v>#N/A</v>
      </c>
      <c r="AF113" s="111" t="e">
        <f t="shared" ca="1" si="39"/>
        <v>#N/A</v>
      </c>
      <c r="AG113" s="112" t="e">
        <f t="shared" ca="1" si="40"/>
        <v>#N/A</v>
      </c>
      <c r="AH113" s="111" t="e">
        <f t="shared" ca="1" si="41"/>
        <v>#N/A</v>
      </c>
      <c r="AI113" s="111" t="e">
        <f t="shared" ca="1" si="42"/>
        <v>#N/A</v>
      </c>
      <c r="AJ113" s="113" t="e">
        <f t="shared" ca="1" si="43"/>
        <v>#N/A</v>
      </c>
      <c r="AK113" s="111" t="e">
        <f t="shared" ca="1" si="28"/>
        <v>#N/A</v>
      </c>
      <c r="AL113" s="111" t="e">
        <f t="shared" ca="1" si="29"/>
        <v>#N/A</v>
      </c>
    </row>
    <row r="114" spans="1:44" ht="25.5" customHeight="1" x14ac:dyDescent="0.2">
      <c r="A114" s="65">
        <f>'OSNOVNA PLAČA'!A108</f>
        <v>99</v>
      </c>
      <c r="B114" s="271" t="str">
        <f t="shared" ca="1" si="23"/>
        <v>A99</v>
      </c>
      <c r="C114" s="271"/>
      <c r="D114" s="66" t="str">
        <f t="shared" ca="1" si="24"/>
        <v/>
      </c>
      <c r="E114" s="68" t="str">
        <f t="shared" ca="1" si="25"/>
        <v/>
      </c>
      <c r="F114" s="154">
        <f ca="1">IF(LEN(B114)&gt;0,SUM('OBRAČUNANA OSNOVNA PLAČA'!G108:I108),"")</f>
        <v>0</v>
      </c>
      <c r="G114" s="5"/>
      <c r="H114" s="5"/>
      <c r="I114" s="5"/>
      <c r="J114" s="5"/>
      <c r="K114" s="5"/>
      <c r="L114" s="166">
        <f t="shared" si="35"/>
        <v>0</v>
      </c>
      <c r="M114" s="167">
        <f t="shared" ca="1" si="44"/>
        <v>0</v>
      </c>
      <c r="N114" s="167">
        <f t="shared" ca="1" si="45"/>
        <v>0</v>
      </c>
      <c r="O114" s="167">
        <f t="shared" ca="1" si="36"/>
        <v>0</v>
      </c>
      <c r="P114" s="167">
        <f t="shared" ca="1" si="46"/>
        <v>0</v>
      </c>
      <c r="Q114" s="168">
        <f t="shared" ca="1" si="37"/>
        <v>0</v>
      </c>
      <c r="R114" s="168">
        <f ca="1">IF(LEN(B114)&gt;0,'OSNOVNA PLAČA'!F108,"")</f>
        <v>0</v>
      </c>
      <c r="S114" s="148"/>
      <c r="AB114" s="110">
        <f>ROW()</f>
        <v>114</v>
      </c>
      <c r="AC114" s="111" t="e">
        <f t="shared" ca="1" si="26"/>
        <v>#N/A</v>
      </c>
      <c r="AD114" s="111" t="e">
        <f t="shared" ca="1" si="27"/>
        <v>#N/A</v>
      </c>
      <c r="AE114" s="112" t="e">
        <f t="shared" ca="1" si="47"/>
        <v>#N/A</v>
      </c>
      <c r="AF114" s="111" t="e">
        <f t="shared" ca="1" si="39"/>
        <v>#N/A</v>
      </c>
      <c r="AG114" s="112" t="e">
        <f t="shared" ca="1" si="40"/>
        <v>#N/A</v>
      </c>
      <c r="AH114" s="111" t="e">
        <f t="shared" ca="1" si="41"/>
        <v>#N/A</v>
      </c>
      <c r="AI114" s="111" t="e">
        <f t="shared" ca="1" si="42"/>
        <v>#N/A</v>
      </c>
      <c r="AJ114" s="113" t="e">
        <f t="shared" ca="1" si="43"/>
        <v>#N/A</v>
      </c>
      <c r="AK114" s="111" t="e">
        <f t="shared" ca="1" si="28"/>
        <v>#N/A</v>
      </c>
      <c r="AL114" s="111" t="e">
        <f t="shared" ca="1" si="29"/>
        <v>#N/A</v>
      </c>
    </row>
    <row r="115" spans="1:44" ht="25.5" customHeight="1" x14ac:dyDescent="0.2">
      <c r="A115" s="65">
        <f>'OSNOVNA PLAČA'!A109</f>
        <v>100</v>
      </c>
      <c r="B115" s="271" t="str">
        <f t="shared" ca="1" si="23"/>
        <v>A100</v>
      </c>
      <c r="C115" s="271"/>
      <c r="D115" s="66" t="str">
        <f t="shared" ca="1" si="24"/>
        <v/>
      </c>
      <c r="E115" s="68" t="str">
        <f t="shared" ca="1" si="25"/>
        <v/>
      </c>
      <c r="F115" s="154">
        <f ca="1">IF(LEN(B115)&gt;0,SUM('OBRAČUNANA OSNOVNA PLAČA'!G109:I109),"")</f>
        <v>0</v>
      </c>
      <c r="G115" s="5"/>
      <c r="H115" s="5"/>
      <c r="I115" s="5"/>
      <c r="J115" s="5"/>
      <c r="K115" s="5"/>
      <c r="L115" s="166">
        <f t="shared" si="35"/>
        <v>0</v>
      </c>
      <c r="M115" s="167">
        <f t="shared" ca="1" si="44"/>
        <v>0</v>
      </c>
      <c r="N115" s="167">
        <f t="shared" ca="1" si="45"/>
        <v>0</v>
      </c>
      <c r="O115" s="167">
        <f t="shared" ca="1" si="36"/>
        <v>0</v>
      </c>
      <c r="P115" s="167">
        <f t="shared" ca="1" si="46"/>
        <v>0</v>
      </c>
      <c r="Q115" s="168">
        <f t="shared" ca="1" si="37"/>
        <v>0</v>
      </c>
      <c r="R115" s="168">
        <f ca="1">IF(LEN(B115)&gt;0,'OSNOVNA PLAČA'!F109,"")</f>
        <v>0</v>
      </c>
      <c r="S115" s="148"/>
      <c r="AB115" s="110">
        <f>ROW()</f>
        <v>115</v>
      </c>
      <c r="AC115" s="111" t="e">
        <f t="shared" ca="1" si="26"/>
        <v>#N/A</v>
      </c>
      <c r="AD115" s="111" t="e">
        <f t="shared" ca="1" si="27"/>
        <v>#N/A</v>
      </c>
      <c r="AE115" s="112" t="e">
        <f t="shared" ca="1" si="47"/>
        <v>#N/A</v>
      </c>
      <c r="AF115" s="111" t="e">
        <f t="shared" ca="1" si="39"/>
        <v>#N/A</v>
      </c>
      <c r="AG115" s="112" t="e">
        <f t="shared" ca="1" si="40"/>
        <v>#N/A</v>
      </c>
      <c r="AH115" s="111" t="e">
        <f t="shared" ca="1" si="41"/>
        <v>#N/A</v>
      </c>
      <c r="AI115" s="111" t="e">
        <f t="shared" ca="1" si="42"/>
        <v>#N/A</v>
      </c>
      <c r="AJ115" s="113" t="e">
        <f t="shared" ca="1" si="43"/>
        <v>#N/A</v>
      </c>
      <c r="AK115" s="111" t="e">
        <f t="shared" ca="1" si="28"/>
        <v>#N/A</v>
      </c>
      <c r="AL115" s="111" t="e">
        <f t="shared" ca="1" si="29"/>
        <v>#N/A</v>
      </c>
    </row>
    <row r="116" spans="1:44" ht="26.25" customHeight="1" thickBot="1" x14ac:dyDescent="0.25">
      <c r="A116" s="41"/>
      <c r="B116" s="155" t="s">
        <v>37</v>
      </c>
      <c r="C116" s="373" t="s">
        <v>46</v>
      </c>
      <c r="D116" s="374"/>
      <c r="E116" s="375"/>
      <c r="F116" s="156">
        <f>SUM('OSNOVNA PLAČA'!G110:I110)</f>
        <v>35002.04</v>
      </c>
      <c r="G116" s="114"/>
      <c r="H116" s="114"/>
      <c r="L116" s="41"/>
      <c r="M116" s="49"/>
      <c r="N116" s="49"/>
      <c r="O116" s="169" t="s">
        <v>86</v>
      </c>
      <c r="P116" s="170">
        <f ca="1">SUM(N16:N115)</f>
        <v>8925.0720000000001</v>
      </c>
      <c r="Q116" s="171" t="s">
        <v>85</v>
      </c>
      <c r="R116" s="172">
        <f ca="1">SUM(Q16:Q115)</f>
        <v>700.0408000000001</v>
      </c>
      <c r="S116" s="149"/>
      <c r="AB116" s="115">
        <f>ROW()</f>
        <v>116</v>
      </c>
      <c r="AC116" s="116" t="e">
        <f ca="1">SUM(AC16:AC115)</f>
        <v>#N/A</v>
      </c>
      <c r="AD116" s="116" t="e">
        <f ca="1">SUM(AD16:AD115)</f>
        <v>#N/A</v>
      </c>
      <c r="AE116" s="117" t="str">
        <f>+O116</f>
        <v>Izračunana masa</v>
      </c>
      <c r="AF116" s="117" t="e">
        <f ca="1">SUM(AF16:AF115)</f>
        <v>#N/A</v>
      </c>
      <c r="AG116" s="118"/>
      <c r="AH116" s="119" t="str">
        <f>+Q116</f>
        <v>Izplačana masa</v>
      </c>
      <c r="AI116" s="116" t="e">
        <f ca="1">SUM(AI16:AI115)</f>
        <v>#N/A</v>
      </c>
      <c r="AL116" s="111" t="e">
        <f ca="1">SUM(AL16:AL115)</f>
        <v>#N/A</v>
      </c>
      <c r="AM116" s="351" t="str">
        <f>+C116</f>
        <v>SREDSTVA ZA
OSNOVNE PLAČE</v>
      </c>
      <c r="AN116" s="352"/>
      <c r="AO116" s="352"/>
      <c r="AP116" s="352"/>
      <c r="AQ116" s="352"/>
      <c r="AR116" s="353"/>
    </row>
    <row r="117" spans="1:44" ht="26.25" customHeight="1" thickBot="1" x14ac:dyDescent="0.25">
      <c r="A117" s="41"/>
      <c r="B117" s="157" t="s">
        <v>47</v>
      </c>
      <c r="C117" s="323" t="s">
        <v>48</v>
      </c>
      <c r="D117" s="324"/>
      <c r="E117" s="158">
        <v>0.02</v>
      </c>
      <c r="F117" s="159">
        <f>0.02*F116</f>
        <v>700.04079999999999</v>
      </c>
      <c r="G117" s="84"/>
      <c r="H117" s="84"/>
      <c r="I117" s="84"/>
      <c r="J117" s="84"/>
      <c r="K117" s="120"/>
      <c r="L117" s="41"/>
      <c r="M117" s="49"/>
      <c r="N117" s="49"/>
      <c r="O117" s="173" t="s">
        <v>82</v>
      </c>
      <c r="P117" s="174">
        <f ca="1">IF(SUM(N16:N115)&gt;0,F117/SUM(N16:N115))</f>
        <v>7.8435311222139162E-2</v>
      </c>
      <c r="Q117" s="175" t="s">
        <v>87</v>
      </c>
      <c r="R117" s="176">
        <f ca="1">F117-R116</f>
        <v>0</v>
      </c>
      <c r="S117" s="145"/>
      <c r="AB117" s="115">
        <f>ROW()</f>
        <v>117</v>
      </c>
      <c r="AC117" s="121" t="str">
        <f>+Q117</f>
        <v>Ostanek</v>
      </c>
      <c r="AD117" s="122" t="e">
        <f ca="1">IF($AO$3=1,0,INDIRECT( "'" &amp; $AO$2 &amp; "'!Q" &amp; TEXT($AB117,0)))</f>
        <v>#N/A</v>
      </c>
      <c r="AE117" s="117" t="str">
        <f>+O117</f>
        <v>Kor. faktor (KF)</v>
      </c>
      <c r="AF117" s="123" t="e">
        <f ca="1">IF(AF116=0,0,(AD117+AL117)/AF116)</f>
        <v>#N/A</v>
      </c>
      <c r="AG117" s="118"/>
      <c r="AH117" s="124" t="str">
        <f>+AC117</f>
        <v>Ostanek</v>
      </c>
      <c r="AI117" s="122" t="e">
        <f ca="1">+F117-AI116+AD117</f>
        <v>#N/A</v>
      </c>
      <c r="AL117" s="111" t="e">
        <f ca="1">+AM117*AL116</f>
        <v>#N/A</v>
      </c>
      <c r="AM117" s="125">
        <f>+E117</f>
        <v>0.02</v>
      </c>
      <c r="AN117" s="351" t="str">
        <f>+C117</f>
        <v>SKUPEN OBSEG SREDSTEV
DELOVNE USPEŠNOSTI</v>
      </c>
      <c r="AO117" s="352"/>
      <c r="AP117" s="352"/>
      <c r="AQ117" s="352"/>
      <c r="AR117" s="353"/>
    </row>
    <row r="118" spans="1:44" x14ac:dyDescent="0.2">
      <c r="G118" s="84"/>
      <c r="H118" s="84"/>
      <c r="I118" s="84"/>
      <c r="J118" s="84"/>
      <c r="K118" s="84"/>
      <c r="L118" s="150"/>
      <c r="M118" s="49"/>
      <c r="N118" s="49"/>
      <c r="O118" s="49"/>
      <c r="P118" s="49"/>
      <c r="Q118" s="142"/>
      <c r="R118" s="142"/>
      <c r="T118" s="150"/>
    </row>
    <row r="119" spans="1:44" ht="13.5" thickBot="1" x14ac:dyDescent="0.25">
      <c r="L119" s="41"/>
      <c r="M119" s="49"/>
      <c r="N119" s="49"/>
      <c r="O119" s="49"/>
      <c r="P119" s="49"/>
      <c r="Q119" s="49"/>
      <c r="R119" s="49"/>
    </row>
    <row r="120" spans="1:44" ht="12.75" customHeight="1" x14ac:dyDescent="0.2">
      <c r="B120" s="317" t="s">
        <v>30</v>
      </c>
      <c r="C120" s="318"/>
      <c r="D120" s="319"/>
      <c r="E120" s="126"/>
      <c r="F120" s="355" t="s">
        <v>29</v>
      </c>
      <c r="G120" s="356"/>
      <c r="H120" s="356"/>
      <c r="I120" s="356"/>
      <c r="J120" s="356"/>
      <c r="K120" s="357"/>
      <c r="L120" s="177"/>
      <c r="M120" s="178" t="s">
        <v>21</v>
      </c>
      <c r="N120" s="182"/>
      <c r="O120" s="180"/>
      <c r="P120" s="358" t="s">
        <v>88</v>
      </c>
      <c r="Q120" s="359"/>
      <c r="R120" s="360"/>
    </row>
    <row r="121" spans="1:44" x14ac:dyDescent="0.2">
      <c r="B121" s="320"/>
      <c r="C121" s="321"/>
      <c r="D121" s="322"/>
      <c r="E121" s="126"/>
      <c r="F121" s="127" t="s">
        <v>25</v>
      </c>
      <c r="G121" s="128"/>
      <c r="H121" s="128"/>
      <c r="I121" s="128"/>
      <c r="J121" s="128"/>
      <c r="K121" s="129"/>
      <c r="L121" s="177"/>
      <c r="M121" s="181">
        <v>0</v>
      </c>
      <c r="N121" s="182"/>
      <c r="O121" s="180"/>
      <c r="P121" s="361"/>
      <c r="Q121" s="362"/>
      <c r="R121" s="363"/>
    </row>
    <row r="122" spans="1:44" ht="13.5" thickBot="1" x14ac:dyDescent="0.25">
      <c r="B122" s="130" t="s">
        <v>50</v>
      </c>
      <c r="C122" s="131" t="s">
        <v>31</v>
      </c>
      <c r="D122" s="132">
        <v>2</v>
      </c>
      <c r="E122" s="126"/>
      <c r="F122" s="127" t="s">
        <v>24</v>
      </c>
      <c r="G122" s="128"/>
      <c r="H122" s="128"/>
      <c r="I122" s="128"/>
      <c r="J122" s="128"/>
      <c r="K122" s="129"/>
      <c r="L122" s="177"/>
      <c r="M122" s="183">
        <v>1</v>
      </c>
      <c r="N122" s="182"/>
      <c r="O122" s="180"/>
      <c r="P122" s="184" t="s">
        <v>84</v>
      </c>
      <c r="Q122" s="185" t="s">
        <v>93</v>
      </c>
      <c r="R122" s="186">
        <v>5</v>
      </c>
    </row>
    <row r="123" spans="1:44" x14ac:dyDescent="0.2">
      <c r="B123" s="133"/>
      <c r="C123" s="39"/>
      <c r="D123" s="50"/>
      <c r="E123" s="126"/>
      <c r="F123" s="127" t="s">
        <v>26</v>
      </c>
      <c r="G123" s="128"/>
      <c r="H123" s="128"/>
      <c r="I123" s="128"/>
      <c r="J123" s="128"/>
      <c r="K123" s="129"/>
      <c r="L123" s="177"/>
      <c r="M123" s="40"/>
      <c r="N123" s="40"/>
      <c r="O123" s="187"/>
      <c r="P123" s="180"/>
      <c r="Q123" s="180"/>
      <c r="R123" s="180"/>
    </row>
    <row r="124" spans="1:44" x14ac:dyDescent="0.2">
      <c r="B124" s="126"/>
      <c r="C124" s="126"/>
      <c r="D124" s="126"/>
      <c r="E124" s="126"/>
      <c r="F124" s="127" t="s">
        <v>27</v>
      </c>
      <c r="G124" s="128"/>
      <c r="H124" s="128"/>
      <c r="I124" s="128"/>
      <c r="J124" s="128"/>
      <c r="K124" s="129"/>
      <c r="L124" s="177"/>
      <c r="M124" s="180"/>
      <c r="N124" s="180"/>
      <c r="O124" s="180"/>
      <c r="P124" s="180"/>
      <c r="Q124" s="180"/>
      <c r="R124" s="180"/>
    </row>
    <row r="125" spans="1:44" ht="13.5" thickBot="1" x14ac:dyDescent="0.25">
      <c r="B125" s="126"/>
      <c r="C125" s="126"/>
      <c r="D125" s="126"/>
      <c r="E125" s="126"/>
      <c r="F125" s="134" t="s">
        <v>28</v>
      </c>
      <c r="G125" s="135"/>
      <c r="H125" s="135"/>
      <c r="I125" s="135"/>
      <c r="J125" s="135"/>
      <c r="K125" s="136"/>
      <c r="L125" s="177"/>
      <c r="M125" s="180"/>
      <c r="N125" s="180"/>
      <c r="O125" s="180"/>
      <c r="P125" s="180"/>
      <c r="Q125" s="188"/>
      <c r="R125" s="180"/>
    </row>
    <row r="126" spans="1:44" x14ac:dyDescent="0.2">
      <c r="K126" s="19"/>
    </row>
  </sheetData>
  <sheetProtection algorithmName="SHA-512" hashValue="7lzQRq6VR4ExLRKxxKDS1rM21VtakixFcJ4zJdnFd3fifgBGD83otoqtDjAVyxwkKebKMIXYpC9o70SB5kyNzA==" saltValue="CcmztlCwQw2VLB5Nwtf7WA==" spinCount="100000" sheet="1" objects="1" scenarios="1"/>
  <mergeCells count="151">
    <mergeCell ref="B63:C63"/>
    <mergeCell ref="B62:C62"/>
    <mergeCell ref="B61:C61"/>
    <mergeCell ref="B60:C60"/>
    <mergeCell ref="B24:C24"/>
    <mergeCell ref="B25:C25"/>
    <mergeCell ref="B26:C26"/>
    <mergeCell ref="B27:C27"/>
    <mergeCell ref="L13:L14"/>
    <mergeCell ref="D13:D14"/>
    <mergeCell ref="B83:C83"/>
    <mergeCell ref="B82:C82"/>
    <mergeCell ref="B81:C81"/>
    <mergeCell ref="B80:C80"/>
    <mergeCell ref="B79:C79"/>
    <mergeCell ref="B78:C78"/>
    <mergeCell ref="A13:A14"/>
    <mergeCell ref="N13:N14"/>
    <mergeCell ref="B53:C53"/>
    <mergeCell ref="B52:C52"/>
    <mergeCell ref="B47:C47"/>
    <mergeCell ref="B46:C46"/>
    <mergeCell ref="B51:C51"/>
    <mergeCell ref="B50:C50"/>
    <mergeCell ref="B49:C49"/>
    <mergeCell ref="B48:C48"/>
    <mergeCell ref="B59:C59"/>
    <mergeCell ref="B58:C58"/>
    <mergeCell ref="B57:C57"/>
    <mergeCell ref="B56:C56"/>
    <mergeCell ref="B55:C55"/>
    <mergeCell ref="B54:C54"/>
    <mergeCell ref="B65:C65"/>
    <mergeCell ref="B64:C64"/>
    <mergeCell ref="B71:C71"/>
    <mergeCell ref="B70:C70"/>
    <mergeCell ref="B69:C69"/>
    <mergeCell ref="B68:C68"/>
    <mergeCell ref="B67:C67"/>
    <mergeCell ref="B66:C66"/>
    <mergeCell ref="B77:C77"/>
    <mergeCell ref="B76:C76"/>
    <mergeCell ref="B75:C75"/>
    <mergeCell ref="B74:C74"/>
    <mergeCell ref="B73:C73"/>
    <mergeCell ref="B72:C72"/>
    <mergeCell ref="B114:C114"/>
    <mergeCell ref="B89:C89"/>
    <mergeCell ref="B88:C88"/>
    <mergeCell ref="B87:C87"/>
    <mergeCell ref="B86:C86"/>
    <mergeCell ref="B85:C85"/>
    <mergeCell ref="B84:C84"/>
    <mergeCell ref="B95:C95"/>
    <mergeCell ref="B94:C94"/>
    <mergeCell ref="B93:C93"/>
    <mergeCell ref="B92:C92"/>
    <mergeCell ref="B91:C91"/>
    <mergeCell ref="B90:C90"/>
    <mergeCell ref="B101:C101"/>
    <mergeCell ref="B100:C100"/>
    <mergeCell ref="B99:C99"/>
    <mergeCell ref="B98:C98"/>
    <mergeCell ref="B97:C97"/>
    <mergeCell ref="B96:C96"/>
    <mergeCell ref="P120:R121"/>
    <mergeCell ref="AC12:AC14"/>
    <mergeCell ref="AD12:AD14"/>
    <mergeCell ref="AE12:AF14"/>
    <mergeCell ref="AG12:AH14"/>
    <mergeCell ref="AI12:AI14"/>
    <mergeCell ref="AL12:AL14"/>
    <mergeCell ref="B23:C23"/>
    <mergeCell ref="B19:C19"/>
    <mergeCell ref="B20:C20"/>
    <mergeCell ref="B21:C21"/>
    <mergeCell ref="B22:C22"/>
    <mergeCell ref="B15:C15"/>
    <mergeCell ref="B16:C16"/>
    <mergeCell ref="M13:M14"/>
    <mergeCell ref="M12:P12"/>
    <mergeCell ref="C116:E116"/>
    <mergeCell ref="AJ12:AJ14"/>
    <mergeCell ref="AK12:AK14"/>
    <mergeCell ref="O13:O14"/>
    <mergeCell ref="P13:P14"/>
    <mergeCell ref="B30:C30"/>
    <mergeCell ref="B45:C45"/>
    <mergeCell ref="B31:C31"/>
    <mergeCell ref="AC11:AD11"/>
    <mergeCell ref="Q13:Q14"/>
    <mergeCell ref="R13:R14"/>
    <mergeCell ref="M10:R10"/>
    <mergeCell ref="B28:C28"/>
    <mergeCell ref="B29:C29"/>
    <mergeCell ref="AN117:AR117"/>
    <mergeCell ref="AM116:AR116"/>
    <mergeCell ref="E8:R8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07:C107"/>
    <mergeCell ref="B106:C106"/>
    <mergeCell ref="B120:D121"/>
    <mergeCell ref="B17:C17"/>
    <mergeCell ref="B18:C18"/>
    <mergeCell ref="C117:D117"/>
    <mergeCell ref="B8:D8"/>
    <mergeCell ref="E13:E14"/>
    <mergeCell ref="F13:F14"/>
    <mergeCell ref="B10:L10"/>
    <mergeCell ref="B12:F12"/>
    <mergeCell ref="G12:L12"/>
    <mergeCell ref="G13:K13"/>
    <mergeCell ref="B13:C14"/>
    <mergeCell ref="F120:K120"/>
    <mergeCell ref="B105:C105"/>
    <mergeCell ref="B104:C104"/>
    <mergeCell ref="B103:C103"/>
    <mergeCell ref="B102:C102"/>
    <mergeCell ref="B113:C113"/>
    <mergeCell ref="B112:C112"/>
    <mergeCell ref="B111:C111"/>
    <mergeCell ref="B110:C110"/>
    <mergeCell ref="B109:C109"/>
    <mergeCell ref="B108:C108"/>
    <mergeCell ref="B115:C115"/>
    <mergeCell ref="B3:D3"/>
    <mergeCell ref="B4:D4"/>
    <mergeCell ref="B7:D7"/>
    <mergeCell ref="E7:F7"/>
    <mergeCell ref="E3:F3"/>
    <mergeCell ref="E5:F5"/>
    <mergeCell ref="E4:R4"/>
    <mergeCell ref="AH1:AL2"/>
    <mergeCell ref="AB1:AF1"/>
    <mergeCell ref="AJ6:AL6"/>
    <mergeCell ref="AJ5:AL5"/>
    <mergeCell ref="AD3:AF3"/>
    <mergeCell ref="AB2:AC2"/>
    <mergeCell ref="AD2:AF2"/>
  </mergeCells>
  <phoneticPr fontId="2" type="noConversion"/>
  <dataValidations count="1">
    <dataValidation type="list" allowBlank="1" showInputMessage="1" showErrorMessage="1" sqref="G16:K115" xr:uid="{00000000-0002-0000-0200-000000000000}">
      <formula1>$M$121:$M$122</formula1>
    </dataValidation>
  </dataValidations>
  <printOptions horizontalCentered="1"/>
  <pageMargins left="0.75" right="0.75" top="0.19685039370078741" bottom="0.39370078740157483" header="0" footer="0"/>
  <pageSetup paperSize="9" scale="90" orientation="landscape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4"/>
  <dimension ref="A1:BB126"/>
  <sheetViews>
    <sheetView showGridLines="0" showRowColHeaders="0" topLeftCell="A107" zoomScaleNormal="100" workbookViewId="0">
      <selection activeCell="M29" sqref="M29"/>
    </sheetView>
  </sheetViews>
  <sheetFormatPr defaultColWidth="9.140625" defaultRowHeight="12.75" x14ac:dyDescent="0.2"/>
  <cols>
    <col min="1" max="1" width="10.42578125" style="16" customWidth="1"/>
    <col min="2" max="2" width="6.5703125" style="16" customWidth="1"/>
    <col min="3" max="3" width="47.42578125" style="16" customWidth="1"/>
    <col min="4" max="5" width="7" style="16" customWidth="1"/>
    <col min="6" max="6" width="13.28515625" style="18" customWidth="1"/>
    <col min="7" max="11" width="5.42578125" style="16" customWidth="1"/>
    <col min="12" max="12" width="13.42578125" style="16" customWidth="1"/>
    <col min="13" max="18" width="13.42578125" style="18" customWidth="1"/>
    <col min="19" max="19" width="1.7109375" style="49" customWidth="1"/>
    <col min="20" max="20" width="46.7109375" style="41" customWidth="1"/>
    <col min="21" max="22" width="9.42578125" style="41" customWidth="1"/>
    <col min="23" max="23" width="10.85546875" style="41" customWidth="1"/>
    <col min="24" max="27" width="9.140625" style="41"/>
    <col min="28" max="28" width="9.28515625" style="201" hidden="1" customWidth="1"/>
    <col min="29" max="29" width="21.5703125" style="41" hidden="1" customWidth="1"/>
    <col min="30" max="30" width="12.85546875" style="41" hidden="1" customWidth="1"/>
    <col min="31" max="32" width="12.7109375" style="41" hidden="1" customWidth="1"/>
    <col min="33" max="33" width="13.42578125" style="8" hidden="1" customWidth="1"/>
    <col min="34" max="34" width="13.42578125" style="41" hidden="1" customWidth="1"/>
    <col min="35" max="38" width="13.7109375" style="41" hidden="1" customWidth="1"/>
    <col min="39" max="39" width="9.140625" style="41" hidden="1" customWidth="1"/>
    <col min="40" max="40" width="19.7109375" style="41" hidden="1" customWidth="1"/>
    <col min="41" max="41" width="31.42578125" style="41" hidden="1" customWidth="1"/>
    <col min="42" max="42" width="9.140625" style="41" hidden="1" customWidth="1"/>
    <col min="43" max="43" width="18.85546875" style="41" hidden="1" customWidth="1"/>
    <col min="44" max="44" width="9.85546875" style="41" hidden="1" customWidth="1"/>
    <col min="45" max="45" width="17.5703125" style="41" hidden="1" customWidth="1"/>
    <col min="46" max="46" width="11.7109375" style="41" hidden="1" customWidth="1"/>
    <col min="47" max="47" width="16" style="41" hidden="1" customWidth="1"/>
    <col min="48" max="53" width="9.140625" style="41" hidden="1" customWidth="1"/>
    <col min="54" max="54" width="9.140625" style="41"/>
    <col min="55" max="16384" width="9.140625" style="16"/>
  </cols>
  <sheetData>
    <row r="1" spans="1:54" ht="15.75" x14ac:dyDescent="0.2">
      <c r="A1" s="41"/>
      <c r="B1" s="51" t="str">
        <f ca="1">INDIRECT( "'" &amp; $AD$2 &amp; "'!B1") &amp; " za obdobje " &amp; "10-12"</f>
        <v>Priloga 2: trimesečno izplačilo redne delovne uspešnosti za obdobje 10-12</v>
      </c>
      <c r="C1" s="51"/>
      <c r="D1" s="41"/>
      <c r="E1" s="41"/>
      <c r="F1" s="49"/>
      <c r="G1" s="41"/>
      <c r="H1" s="41"/>
      <c r="I1" s="41"/>
      <c r="J1" s="41"/>
      <c r="K1" s="41"/>
      <c r="L1" s="41"/>
      <c r="M1" s="49"/>
      <c r="N1" s="49"/>
      <c r="O1" s="49"/>
      <c r="P1" s="49"/>
      <c r="Q1" s="49"/>
      <c r="R1" s="137"/>
      <c r="S1" s="139"/>
      <c r="T1" s="139"/>
      <c r="U1" s="140"/>
      <c r="AB1" s="397" t="s">
        <v>113</v>
      </c>
      <c r="AC1" s="398"/>
      <c r="AD1" s="398"/>
      <c r="AE1" s="398"/>
      <c r="AF1" s="399"/>
      <c r="AG1" s="189"/>
      <c r="AH1" s="391" t="s">
        <v>112</v>
      </c>
      <c r="AI1" s="392"/>
      <c r="AJ1" s="392"/>
      <c r="AK1" s="392"/>
      <c r="AL1" s="393"/>
      <c r="AN1" s="190" t="s">
        <v>33</v>
      </c>
      <c r="AO1" s="191" t="str">
        <f ca="1">RIGHT(CELL("filename",A1),LEN(CELL("filename",A1))-FIND("]",CELL("filename",A1)))</f>
        <v>10-12</v>
      </c>
      <c r="AP1" s="192" t="s">
        <v>33</v>
      </c>
      <c r="AQ1" s="192" t="s">
        <v>108</v>
      </c>
      <c r="AR1" s="192" t="s">
        <v>76</v>
      </c>
      <c r="AS1" s="192" t="s">
        <v>106</v>
      </c>
      <c r="AT1" s="192" t="s">
        <v>107</v>
      </c>
      <c r="AU1" s="192" t="s">
        <v>106</v>
      </c>
    </row>
    <row r="2" spans="1:54" ht="15.75" x14ac:dyDescent="0.2">
      <c r="A2" s="41"/>
      <c r="B2" s="51"/>
      <c r="C2" s="51"/>
      <c r="D2" s="41"/>
      <c r="E2" s="41"/>
      <c r="F2" s="49"/>
      <c r="G2" s="41"/>
      <c r="H2" s="41"/>
      <c r="I2" s="41"/>
      <c r="J2" s="41"/>
      <c r="K2" s="41"/>
      <c r="L2" s="41"/>
      <c r="M2" s="49"/>
      <c r="N2" s="49"/>
      <c r="O2" s="49"/>
      <c r="P2" s="49"/>
      <c r="Q2" s="49"/>
      <c r="R2" s="137"/>
      <c r="S2" s="139"/>
      <c r="T2" s="141"/>
      <c r="U2" s="140"/>
      <c r="AB2" s="407" t="s">
        <v>49</v>
      </c>
      <c r="AC2" s="408"/>
      <c r="AD2" s="404" t="s">
        <v>49</v>
      </c>
      <c r="AE2" s="405"/>
      <c r="AF2" s="406"/>
      <c r="AG2" s="189"/>
      <c r="AH2" s="394"/>
      <c r="AI2" s="395"/>
      <c r="AJ2" s="395"/>
      <c r="AK2" s="395"/>
      <c r="AL2" s="396"/>
      <c r="AN2" s="193" t="s">
        <v>108</v>
      </c>
      <c r="AO2" s="192" t="e">
        <f ca="1">VLOOKUP(AO1,AP2:AQ19,2,FALSE)</f>
        <v>#N/A</v>
      </c>
      <c r="AP2" s="14" t="s">
        <v>105</v>
      </c>
      <c r="AQ2" s="14"/>
      <c r="AR2" s="194">
        <f t="shared" ref="AR2:AR13" ca="1" si="0">MAX($AS$2:$AS$13)</f>
        <v>12</v>
      </c>
      <c r="AS2" s="195">
        <f t="shared" ref="AS2:AS19" ca="1" si="1">ROW(INDIRECT(CELL("address",AP2)))-ROW(INDIRECT(AT2))+1</f>
        <v>1</v>
      </c>
      <c r="AT2" s="66" t="str">
        <f t="shared" ref="AT2:AT13" ca="1" si="2">CELL("address",$AP$2)</f>
        <v>$AP$2</v>
      </c>
      <c r="AU2" s="43" t="s">
        <v>73</v>
      </c>
      <c r="BA2" s="40"/>
    </row>
    <row r="3" spans="1:54" x14ac:dyDescent="0.2">
      <c r="A3" s="41"/>
      <c r="B3" s="274" t="str">
        <f ca="1">INDIRECT( "'" &amp; $AD$2 &amp; "'!B3")</f>
        <v>Šifra proračunskega uporabnika:</v>
      </c>
      <c r="C3" s="274"/>
      <c r="D3" s="275"/>
      <c r="E3" s="293" t="str">
        <f ca="1">IF(LEN(INDIRECT( "'" &amp; $AD$2 &amp; "'!E3"))&gt;0,INDIRECT( "'" &amp; $AD$2 &amp; "'!E3"),"")</f>
        <v>fgd</v>
      </c>
      <c r="F3" s="294"/>
      <c r="G3" s="41"/>
      <c r="H3" s="41"/>
      <c r="I3" s="41"/>
      <c r="J3" s="41"/>
      <c r="K3" s="41"/>
      <c r="L3" s="41"/>
      <c r="M3" s="49"/>
      <c r="N3" s="49"/>
      <c r="O3" s="49"/>
      <c r="P3" s="49"/>
      <c r="Q3" s="49"/>
      <c r="R3" s="137"/>
      <c r="S3" s="141"/>
      <c r="T3" s="140"/>
      <c r="U3" s="140"/>
      <c r="AB3" s="196" t="s">
        <v>77</v>
      </c>
      <c r="AC3" s="197"/>
      <c r="AD3" s="404" t="s">
        <v>77</v>
      </c>
      <c r="AE3" s="405"/>
      <c r="AF3" s="406"/>
      <c r="AH3" s="198" t="s">
        <v>110</v>
      </c>
      <c r="AI3" s="199" t="s">
        <v>116</v>
      </c>
      <c r="AJ3" s="145"/>
      <c r="AK3" s="145"/>
      <c r="AL3" s="200"/>
      <c r="AN3" s="190" t="s">
        <v>106</v>
      </c>
      <c r="AO3" s="192" t="e">
        <f ca="1">VLOOKUP(AO1,AP2:AS19,4,FALSE)</f>
        <v>#N/A</v>
      </c>
      <c r="AP3" s="14" t="s">
        <v>36</v>
      </c>
      <c r="AQ3" s="14" t="str">
        <f t="shared" ref="AQ3:AQ19" si="3">+AP2</f>
        <v>11</v>
      </c>
      <c r="AR3" s="194">
        <f t="shared" ca="1" si="0"/>
        <v>12</v>
      </c>
      <c r="AS3" s="195">
        <f t="shared" ca="1" si="1"/>
        <v>2</v>
      </c>
      <c r="AT3" s="66" t="str">
        <f t="shared" ca="1" si="2"/>
        <v>$AP$2</v>
      </c>
      <c r="AU3" s="43" t="s">
        <v>74</v>
      </c>
      <c r="BA3" s="40"/>
    </row>
    <row r="4" spans="1:54" x14ac:dyDescent="0.2">
      <c r="A4" s="41"/>
      <c r="B4" s="274" t="str">
        <f ca="1">INDIRECT( "'" &amp; $AD$2 &amp; "'!B4")</f>
        <v>Organizacijska enota:</v>
      </c>
      <c r="C4" s="274"/>
      <c r="D4" s="274"/>
      <c r="E4" s="297" t="str">
        <f ca="1">IF(LEN(INDIRECT( "'" &amp; $AD$2 &amp; "'!E4"))&gt;0,INDIRECT( "'" &amp; $AD$2 &amp; "'!E4"),"")</f>
        <v>xgd</v>
      </c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6"/>
      <c r="S4" s="142"/>
      <c r="T4" s="142"/>
      <c r="AH4" s="190" t="s">
        <v>109</v>
      </c>
      <c r="AI4" s="65">
        <v>6</v>
      </c>
      <c r="AJ4" s="145"/>
      <c r="AK4" s="145"/>
      <c r="AL4" s="200"/>
      <c r="AN4" s="190" t="s">
        <v>76</v>
      </c>
      <c r="AO4" s="192" t="e">
        <f ca="1">VLOOKUP(AO1,AP2:AR19,3,FALSE)</f>
        <v>#N/A</v>
      </c>
      <c r="AP4" s="14" t="s">
        <v>95</v>
      </c>
      <c r="AQ4" s="14" t="str">
        <f t="shared" si="3"/>
        <v>12</v>
      </c>
      <c r="AR4" s="194">
        <f t="shared" ca="1" si="0"/>
        <v>12</v>
      </c>
      <c r="AS4" s="195">
        <f t="shared" ca="1" si="1"/>
        <v>3</v>
      </c>
      <c r="AT4" s="66" t="str">
        <f t="shared" ca="1" si="2"/>
        <v>$AP$2</v>
      </c>
      <c r="AU4" s="43" t="s">
        <v>63</v>
      </c>
    </row>
    <row r="5" spans="1:54" x14ac:dyDescent="0.2">
      <c r="A5" s="41"/>
      <c r="B5" s="138" t="str">
        <f ca="1">INDIRECT( "'" &amp; $AD$2 &amp; "'!B5")</f>
        <v>Leto:</v>
      </c>
      <c r="C5" s="138"/>
      <c r="D5" s="138"/>
      <c r="E5" s="295">
        <f>'OSNOVNA PLAČA'!E5:F5</f>
        <v>2020</v>
      </c>
      <c r="F5" s="296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AB5" s="202"/>
      <c r="AC5" s="140"/>
      <c r="AD5" s="140"/>
      <c r="AE5" s="140"/>
      <c r="AH5" s="190" t="s">
        <v>111</v>
      </c>
      <c r="AI5" s="65">
        <v>29</v>
      </c>
      <c r="AJ5" s="401" t="str">
        <f>+$AD$2</f>
        <v>OSNOVNA PLAČA</v>
      </c>
      <c r="AK5" s="402"/>
      <c r="AL5" s="403"/>
      <c r="AN5" s="190" t="s">
        <v>106</v>
      </c>
      <c r="AO5" s="192" t="e">
        <f ca="1">VLOOKUP(AO1,AP2:AU19,6,FALSE)</f>
        <v>#N/A</v>
      </c>
      <c r="AP5" s="14" t="s">
        <v>96</v>
      </c>
      <c r="AQ5" s="14" t="str">
        <f t="shared" si="3"/>
        <v>1</v>
      </c>
      <c r="AR5" s="194">
        <f t="shared" ca="1" si="0"/>
        <v>12</v>
      </c>
      <c r="AS5" s="195">
        <f t="shared" ca="1" si="1"/>
        <v>4</v>
      </c>
      <c r="AT5" s="66" t="str">
        <f t="shared" ca="1" si="2"/>
        <v>$AP$2</v>
      </c>
      <c r="AU5" s="43" t="s">
        <v>64</v>
      </c>
    </row>
    <row r="6" spans="1:54" x14ac:dyDescent="0.2">
      <c r="A6" s="41"/>
      <c r="B6" s="44"/>
      <c r="C6" s="44"/>
      <c r="D6" s="44"/>
      <c r="E6" s="49"/>
      <c r="F6" s="41"/>
      <c r="G6" s="41"/>
      <c r="H6" s="41"/>
      <c r="I6" s="41"/>
      <c r="J6" s="41"/>
      <c r="K6" s="41"/>
      <c r="L6" s="41"/>
      <c r="M6" s="49"/>
      <c r="N6" s="49"/>
      <c r="O6" s="49"/>
      <c r="P6" s="49"/>
      <c r="Q6" s="49"/>
      <c r="R6" s="137"/>
      <c r="S6" s="137"/>
      <c r="T6" s="140"/>
      <c r="AB6" s="202"/>
      <c r="AE6" s="140"/>
      <c r="AH6" s="190" t="s">
        <v>111</v>
      </c>
      <c r="AI6" s="65">
        <v>29</v>
      </c>
      <c r="AJ6" s="400" t="str">
        <f>+$AD$3</f>
        <v>OBRAČUNANA OSNOVNA PLAČA</v>
      </c>
      <c r="AK6" s="400"/>
      <c r="AL6" s="400"/>
      <c r="AN6" s="190" t="s">
        <v>129</v>
      </c>
      <c r="AO6" s="192" t="e">
        <f ca="1">+IF(ISERROR(FIND("-",AO5,1)),AO5&amp;" "&amp;AO7,IF(ISERROR(FIND("november-",AO5,1)),REPLACE(AO5,FIND("-",AO5,1),1," " &amp; AO7 &amp; " - ") &amp; " " &amp; AO7, REPLACE(AO5,1,LEN("november-"),"november "&amp;(AO7-1) &amp; " - ") &amp;" "&amp;AO7))</f>
        <v>#N/A</v>
      </c>
      <c r="AP6" s="14" t="s">
        <v>97</v>
      </c>
      <c r="AQ6" s="14" t="str">
        <f t="shared" si="3"/>
        <v>2</v>
      </c>
      <c r="AR6" s="194">
        <f t="shared" ca="1" si="0"/>
        <v>12</v>
      </c>
      <c r="AS6" s="195">
        <f t="shared" ca="1" si="1"/>
        <v>5</v>
      </c>
      <c r="AT6" s="66" t="str">
        <f t="shared" ca="1" si="2"/>
        <v>$AP$2</v>
      </c>
      <c r="AU6" s="43" t="s">
        <v>65</v>
      </c>
    </row>
    <row r="7" spans="1:54" x14ac:dyDescent="0.2">
      <c r="B7" s="289" t="s">
        <v>9</v>
      </c>
      <c r="C7" s="289"/>
      <c r="D7" s="290"/>
      <c r="E7" s="291"/>
      <c r="F7" s="292"/>
      <c r="R7" s="70"/>
      <c r="S7" s="137"/>
      <c r="T7" s="140"/>
      <c r="AB7" s="202"/>
      <c r="AE7" s="140"/>
      <c r="AN7" s="190" t="s">
        <v>61</v>
      </c>
      <c r="AO7" s="192">
        <f ca="1">+IF( ISERROR(FIND("-",AO5,1)),IF(LEN(INDIRECT( "'" &amp; $AD$2 &amp; "'!E5"))&gt;0,IF(VALUE($AO$1)&gt;10,VALUE(INDIRECT( "'" &amp; $AD$2 &amp; "'!E5"))-1,VALUE(INDIRECT( "'" &amp; $AD$2 &amp; "'!E5"))),""),VALUE(INDIRECT( "'" &amp; $AD$2 &amp; "'!E5")))</f>
        <v>2019</v>
      </c>
      <c r="AP7" s="14" t="s">
        <v>98</v>
      </c>
      <c r="AQ7" s="14" t="str">
        <f t="shared" si="3"/>
        <v>3</v>
      </c>
      <c r="AR7" s="194">
        <f t="shared" ca="1" si="0"/>
        <v>12</v>
      </c>
      <c r="AS7" s="195">
        <f t="shared" ca="1" si="1"/>
        <v>6</v>
      </c>
      <c r="AT7" s="66" t="str">
        <f t="shared" ca="1" si="2"/>
        <v>$AP$2</v>
      </c>
      <c r="AU7" s="43" t="s">
        <v>66</v>
      </c>
      <c r="AY7" s="40"/>
      <c r="AZ7" s="40"/>
      <c r="BA7" s="40"/>
    </row>
    <row r="8" spans="1:54" x14ac:dyDescent="0.2">
      <c r="B8" s="289" t="s">
        <v>10</v>
      </c>
      <c r="C8" s="289"/>
      <c r="D8" s="325"/>
      <c r="E8" s="255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292"/>
      <c r="S8" s="142"/>
      <c r="T8" s="142"/>
      <c r="AP8" s="14" t="s">
        <v>99</v>
      </c>
      <c r="AQ8" s="14" t="str">
        <f t="shared" si="3"/>
        <v>4</v>
      </c>
      <c r="AR8" s="194">
        <f t="shared" ca="1" si="0"/>
        <v>12</v>
      </c>
      <c r="AS8" s="195">
        <f t="shared" ca="1" si="1"/>
        <v>7</v>
      </c>
      <c r="AT8" s="66" t="str">
        <f t="shared" ca="1" si="2"/>
        <v>$AP$2</v>
      </c>
      <c r="AU8" s="43" t="s">
        <v>67</v>
      </c>
      <c r="AY8" s="40"/>
      <c r="AZ8" s="40"/>
      <c r="BA8" s="40"/>
    </row>
    <row r="9" spans="1:54" ht="16.5" thickBot="1" x14ac:dyDescent="0.25">
      <c r="B9" s="17"/>
      <c r="C9" s="17"/>
      <c r="AP9" s="14" t="s">
        <v>100</v>
      </c>
      <c r="AQ9" s="14" t="str">
        <f t="shared" si="3"/>
        <v>5</v>
      </c>
      <c r="AR9" s="194">
        <f t="shared" ca="1" si="0"/>
        <v>12</v>
      </c>
      <c r="AS9" s="195">
        <f t="shared" ca="1" si="1"/>
        <v>8</v>
      </c>
      <c r="AT9" s="66" t="str">
        <f t="shared" ca="1" si="2"/>
        <v>$AP$2</v>
      </c>
      <c r="AU9" s="43" t="s">
        <v>68</v>
      </c>
      <c r="AY9" s="40"/>
      <c r="AZ9" s="40"/>
      <c r="BA9" s="40"/>
    </row>
    <row r="10" spans="1:54" ht="15.75" customHeight="1" thickBot="1" x14ac:dyDescent="0.25">
      <c r="B10" s="330" t="s">
        <v>0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2"/>
      <c r="M10" s="349" t="s">
        <v>1</v>
      </c>
      <c r="N10" s="350"/>
      <c r="O10" s="350"/>
      <c r="P10" s="350"/>
      <c r="Q10" s="350"/>
      <c r="R10" s="350"/>
      <c r="S10" s="143"/>
      <c r="T10" s="144"/>
      <c r="AP10" s="14" t="s">
        <v>101</v>
      </c>
      <c r="AQ10" s="14" t="str">
        <f t="shared" si="3"/>
        <v>6</v>
      </c>
      <c r="AR10" s="194">
        <f t="shared" ca="1" si="0"/>
        <v>12</v>
      </c>
      <c r="AS10" s="195">
        <f t="shared" ca="1" si="1"/>
        <v>9</v>
      </c>
      <c r="AT10" s="66" t="str">
        <f t="shared" ca="1" si="2"/>
        <v>$AP$2</v>
      </c>
      <c r="AU10" s="43" t="s">
        <v>69</v>
      </c>
      <c r="AY10" s="40"/>
      <c r="AZ10" s="40"/>
      <c r="BA10" s="40"/>
    </row>
    <row r="11" spans="1:54" ht="13.5" thickBot="1" x14ac:dyDescent="0.25">
      <c r="B11" s="88"/>
      <c r="C11" s="88"/>
      <c r="D11" s="88"/>
      <c r="E11" s="88"/>
      <c r="F11" s="89"/>
      <c r="G11" s="90"/>
      <c r="H11" s="90"/>
      <c r="I11" s="90"/>
      <c r="J11" s="90"/>
      <c r="K11" s="90"/>
      <c r="L11" s="90"/>
      <c r="M11" s="89"/>
      <c r="N11" s="89"/>
      <c r="O11" s="89"/>
      <c r="P11" s="89"/>
      <c r="Q11" s="89"/>
      <c r="R11" s="91"/>
      <c r="S11" s="142"/>
      <c r="T11" s="145"/>
      <c r="AC11" s="390" t="s">
        <v>35</v>
      </c>
      <c r="AD11" s="390"/>
      <c r="AG11" s="41"/>
      <c r="AP11" s="14" t="s">
        <v>102</v>
      </c>
      <c r="AQ11" s="14" t="str">
        <f t="shared" si="3"/>
        <v>7</v>
      </c>
      <c r="AR11" s="194">
        <f t="shared" ca="1" si="0"/>
        <v>12</v>
      </c>
      <c r="AS11" s="195">
        <f t="shared" ca="1" si="1"/>
        <v>10</v>
      </c>
      <c r="AT11" s="66" t="str">
        <f t="shared" ca="1" si="2"/>
        <v>$AP$2</v>
      </c>
      <c r="AU11" s="43" t="s">
        <v>70</v>
      </c>
    </row>
    <row r="12" spans="1:54" s="26" customFormat="1" ht="76.5" customHeight="1" x14ac:dyDescent="0.2">
      <c r="A12" s="56"/>
      <c r="B12" s="333" t="s">
        <v>13</v>
      </c>
      <c r="C12" s="334"/>
      <c r="D12" s="334"/>
      <c r="E12" s="334"/>
      <c r="F12" s="335"/>
      <c r="G12" s="336" t="s">
        <v>14</v>
      </c>
      <c r="H12" s="337"/>
      <c r="I12" s="337"/>
      <c r="J12" s="337"/>
      <c r="K12" s="337"/>
      <c r="L12" s="338"/>
      <c r="M12" s="371" t="s">
        <v>79</v>
      </c>
      <c r="N12" s="372"/>
      <c r="O12" s="372"/>
      <c r="P12" s="372"/>
      <c r="Q12" s="92" t="s">
        <v>38</v>
      </c>
      <c r="R12" s="93" t="s">
        <v>83</v>
      </c>
      <c r="S12" s="146"/>
      <c r="T12" s="44"/>
      <c r="U12" s="44"/>
      <c r="V12" s="44"/>
      <c r="W12" s="44"/>
      <c r="X12" s="44"/>
      <c r="Y12" s="44"/>
      <c r="Z12" s="44"/>
      <c r="AA12" s="44"/>
      <c r="AB12" s="203"/>
      <c r="AC12" s="384" t="str">
        <f>+Q12</f>
        <v>IZPLAČILO REDNE DELOVNE USPEŠNOSTI</v>
      </c>
      <c r="AD12" s="384" t="str">
        <f>+R12</f>
        <v>NAJVIŠJE MOŽNO IZPLAČILO REDNE LETNE DELOVNE USPEŠNOSTI</v>
      </c>
      <c r="AE12" s="388" t="s">
        <v>15</v>
      </c>
      <c r="AF12" s="388"/>
      <c r="AG12" s="389" t="s">
        <v>16</v>
      </c>
      <c r="AH12" s="389"/>
      <c r="AI12" s="384" t="s">
        <v>17</v>
      </c>
      <c r="AJ12" s="384" t="s">
        <v>18</v>
      </c>
      <c r="AK12" s="384" t="str">
        <f>+AD3</f>
        <v>OBRAČUNANA OSNOVNA PLAČA</v>
      </c>
      <c r="AL12" s="384" t="str">
        <f>+AD2</f>
        <v>OSNOVNA PLAČA</v>
      </c>
      <c r="AM12" s="44"/>
      <c r="AN12" s="41"/>
      <c r="AO12" s="41"/>
      <c r="AP12" s="14" t="s">
        <v>103</v>
      </c>
      <c r="AQ12" s="14" t="str">
        <f t="shared" si="3"/>
        <v>8</v>
      </c>
      <c r="AR12" s="194">
        <f t="shared" ca="1" si="0"/>
        <v>12</v>
      </c>
      <c r="AS12" s="195">
        <f t="shared" ca="1" si="1"/>
        <v>11</v>
      </c>
      <c r="AT12" s="66" t="str">
        <f t="shared" ca="1" si="2"/>
        <v>$AP$2</v>
      </c>
      <c r="AU12" s="43" t="s">
        <v>71</v>
      </c>
      <c r="AV12" s="44"/>
      <c r="AW12" s="44"/>
      <c r="AX12" s="44"/>
      <c r="AY12" s="41"/>
      <c r="AZ12" s="41"/>
      <c r="BA12" s="41"/>
      <c r="BB12" s="44"/>
    </row>
    <row r="13" spans="1:54" ht="12.75" customHeight="1" x14ac:dyDescent="0.2">
      <c r="A13" s="380" t="s">
        <v>131</v>
      </c>
      <c r="B13" s="342" t="s">
        <v>2</v>
      </c>
      <c r="C13" s="343"/>
      <c r="D13" s="326" t="s">
        <v>11</v>
      </c>
      <c r="E13" s="326" t="s">
        <v>12</v>
      </c>
      <c r="F13" s="328" t="s">
        <v>94</v>
      </c>
      <c r="G13" s="339" t="s">
        <v>39</v>
      </c>
      <c r="H13" s="340"/>
      <c r="I13" s="340"/>
      <c r="J13" s="340"/>
      <c r="K13" s="341"/>
      <c r="L13" s="382" t="s">
        <v>3</v>
      </c>
      <c r="M13" s="369" t="s">
        <v>78</v>
      </c>
      <c r="N13" s="378" t="s">
        <v>81</v>
      </c>
      <c r="O13" s="376" t="s">
        <v>80</v>
      </c>
      <c r="P13" s="378" t="s">
        <v>81</v>
      </c>
      <c r="Q13" s="345" t="s">
        <v>81</v>
      </c>
      <c r="R13" s="347" t="s">
        <v>81</v>
      </c>
      <c r="S13" s="146"/>
      <c r="AC13" s="384"/>
      <c r="AD13" s="384"/>
      <c r="AE13" s="388"/>
      <c r="AF13" s="388"/>
      <c r="AG13" s="389"/>
      <c r="AH13" s="389"/>
      <c r="AI13" s="384"/>
      <c r="AJ13" s="384"/>
      <c r="AK13" s="384"/>
      <c r="AL13" s="384"/>
      <c r="AP13" s="14" t="s">
        <v>104</v>
      </c>
      <c r="AQ13" s="14" t="str">
        <f t="shared" si="3"/>
        <v>9</v>
      </c>
      <c r="AR13" s="194">
        <f t="shared" ca="1" si="0"/>
        <v>12</v>
      </c>
      <c r="AS13" s="195">
        <f t="shared" ca="1" si="1"/>
        <v>12</v>
      </c>
      <c r="AT13" s="66" t="str">
        <f t="shared" ca="1" si="2"/>
        <v>$AP$2</v>
      </c>
      <c r="AU13" s="43" t="s">
        <v>72</v>
      </c>
    </row>
    <row r="14" spans="1:54" ht="13.5" thickBot="1" x14ac:dyDescent="0.25">
      <c r="A14" s="381"/>
      <c r="B14" s="285"/>
      <c r="C14" s="287"/>
      <c r="D14" s="327"/>
      <c r="E14" s="327"/>
      <c r="F14" s="329"/>
      <c r="G14" s="95" t="s">
        <v>4</v>
      </c>
      <c r="H14" s="96" t="s">
        <v>5</v>
      </c>
      <c r="I14" s="97" t="s">
        <v>6</v>
      </c>
      <c r="J14" s="96" t="s">
        <v>22</v>
      </c>
      <c r="K14" s="98" t="s">
        <v>23</v>
      </c>
      <c r="L14" s="383"/>
      <c r="M14" s="370"/>
      <c r="N14" s="379"/>
      <c r="O14" s="377"/>
      <c r="P14" s="379"/>
      <c r="Q14" s="346"/>
      <c r="R14" s="348"/>
      <c r="S14" s="146"/>
      <c r="AC14" s="384"/>
      <c r="AD14" s="384"/>
      <c r="AE14" s="388"/>
      <c r="AF14" s="388"/>
      <c r="AG14" s="389"/>
      <c r="AH14" s="389"/>
      <c r="AI14" s="384"/>
      <c r="AJ14" s="384"/>
      <c r="AK14" s="384"/>
      <c r="AL14" s="384"/>
      <c r="AP14" s="14" t="s">
        <v>117</v>
      </c>
      <c r="AQ14" s="14" t="str">
        <f t="shared" si="3"/>
        <v>10</v>
      </c>
      <c r="AR14" s="194">
        <f ca="1">MAX($AS$14:$AS$17)</f>
        <v>4</v>
      </c>
      <c r="AS14" s="195">
        <f t="shared" ca="1" si="1"/>
        <v>1</v>
      </c>
      <c r="AT14" s="66" t="str">
        <f ca="1">CELL("address",$AP$14)</f>
        <v>$AP$14</v>
      </c>
      <c r="AU14" s="43" t="s">
        <v>123</v>
      </c>
    </row>
    <row r="15" spans="1:54" s="37" customFormat="1" ht="13.5" customHeight="1" thickTop="1" x14ac:dyDescent="0.2">
      <c r="A15" s="152"/>
      <c r="B15" s="367">
        <v>1</v>
      </c>
      <c r="C15" s="368"/>
      <c r="D15" s="151">
        <v>2</v>
      </c>
      <c r="E15" s="152">
        <v>3</v>
      </c>
      <c r="F15" s="153">
        <v>4</v>
      </c>
      <c r="G15" s="99">
        <v>5</v>
      </c>
      <c r="H15" s="100">
        <v>6</v>
      </c>
      <c r="I15" s="101">
        <v>7</v>
      </c>
      <c r="J15" s="100">
        <v>8</v>
      </c>
      <c r="K15" s="102">
        <v>9</v>
      </c>
      <c r="L15" s="160" t="s">
        <v>32</v>
      </c>
      <c r="M15" s="161" t="s">
        <v>75</v>
      </c>
      <c r="N15" s="161"/>
      <c r="O15" s="162" t="s">
        <v>90</v>
      </c>
      <c r="P15" s="163" t="s">
        <v>91</v>
      </c>
      <c r="Q15" s="164" t="s">
        <v>92</v>
      </c>
      <c r="R15" s="165">
        <v>15</v>
      </c>
      <c r="S15" s="147"/>
      <c r="T15" s="45"/>
      <c r="U15" s="45"/>
      <c r="V15" s="45"/>
      <c r="W15" s="45"/>
      <c r="X15" s="45"/>
      <c r="Y15" s="45"/>
      <c r="Z15" s="45"/>
      <c r="AA15" s="45"/>
      <c r="AB15" s="204" t="s">
        <v>34</v>
      </c>
      <c r="AC15" s="205" t="str">
        <f>+Q13</f>
        <v>€</v>
      </c>
      <c r="AD15" s="205" t="str">
        <f>+R13</f>
        <v>€</v>
      </c>
      <c r="AE15" s="206" t="s">
        <v>19</v>
      </c>
      <c r="AF15" s="206" t="s">
        <v>20</v>
      </c>
      <c r="AG15" s="207" t="s">
        <v>19</v>
      </c>
      <c r="AH15" s="208" t="s">
        <v>20</v>
      </c>
      <c r="AI15" s="209" t="s">
        <v>20</v>
      </c>
      <c r="AJ15" s="210" t="s">
        <v>20</v>
      </c>
      <c r="AK15" s="205" t="s">
        <v>20</v>
      </c>
      <c r="AL15" s="205" t="s">
        <v>20</v>
      </c>
      <c r="AM15" s="45"/>
      <c r="AN15" s="41"/>
      <c r="AO15" s="41"/>
      <c r="AP15" s="14" t="s">
        <v>118</v>
      </c>
      <c r="AQ15" s="14" t="str">
        <f t="shared" si="3"/>
        <v>11-1</v>
      </c>
      <c r="AR15" s="194">
        <f ca="1">MAX($AS$14:$AS$17)</f>
        <v>4</v>
      </c>
      <c r="AS15" s="195">
        <f t="shared" ca="1" si="1"/>
        <v>2</v>
      </c>
      <c r="AT15" s="66" t="str">
        <f ca="1">CELL("address",$AP$14)</f>
        <v>$AP$14</v>
      </c>
      <c r="AU15" s="43" t="s">
        <v>124</v>
      </c>
      <c r="AV15" s="45"/>
      <c r="AW15" s="45"/>
      <c r="AX15" s="45"/>
      <c r="AY15" s="45"/>
      <c r="AZ15" s="45"/>
      <c r="BA15" s="45"/>
      <c r="BB15" s="45"/>
    </row>
    <row r="16" spans="1:54" ht="27" customHeight="1" x14ac:dyDescent="0.2">
      <c r="A16" s="65">
        <f>'OSNOVNA PLAČA'!A10</f>
        <v>1</v>
      </c>
      <c r="B16" s="271" t="str">
        <f t="shared" ref="B16:B45" ca="1" si="4">IF(LEN(INDIRECT( "'" &amp; $AD$2 &amp; "'!B" &amp; TEXT($AB16-6,0)))&gt;0,INDIRECT( "'" &amp; $AD$2 &amp; "'!B" &amp; TEXT($AB16-6,0)),"")</f>
        <v>A1</v>
      </c>
      <c r="C16" s="271"/>
      <c r="D16" s="66" t="str">
        <f t="shared" ref="D16:D45" ca="1" si="5">IF(LEN(INDIRECT( "'" &amp; $AD$2 &amp; "'!D" &amp; TEXT($AB16-6,0)))&gt;0,INDIRECT( "'" &amp; $AD$2 &amp; "'!D" &amp; TEXT($AB16-6,0)),"")</f>
        <v>V</v>
      </c>
      <c r="E16" s="67">
        <f t="shared" ref="E16:E45" ca="1" si="6">IF(LEN(INDIRECT( "'" &amp; $AD$2 &amp; "'!E" &amp; TEXT($AB16-6,0)))&gt;0,INDIRECT( "'" &amp; $AD$2 &amp; "'!E" &amp; TEXT($AB16-6,0)),"")</f>
        <v>30</v>
      </c>
      <c r="F16" s="154">
        <f ca="1">IF(LEN(B16)&gt;0,SUM('OBRAČUNANA OSNOVNA PLAČA'!J10:L10),"")</f>
        <v>3000</v>
      </c>
      <c r="G16" s="5"/>
      <c r="H16" s="5"/>
      <c r="I16" s="5">
        <v>1</v>
      </c>
      <c r="J16" s="5"/>
      <c r="K16" s="5"/>
      <c r="L16" s="166">
        <f t="shared" ref="L16:L79" si="7">+G16+H16+I16+J16+K16</f>
        <v>1</v>
      </c>
      <c r="M16" s="167">
        <f ca="1">IF(LEN(B16)&gt;0,L16/5,"")</f>
        <v>0.2</v>
      </c>
      <c r="N16" s="167">
        <f ca="1">IF(LEN(B16)&gt;0,F16*M16,"")</f>
        <v>600</v>
      </c>
      <c r="O16" s="167">
        <f t="shared" ref="O16:O47" ca="1" si="8">IF(LEN(B16)&gt;0,M16*$P$117,"")</f>
        <v>2.3333333333333334E-2</v>
      </c>
      <c r="P16" s="167">
        <f ca="1">IF(LEN(B16)&gt;0,F16*O16,"")</f>
        <v>70</v>
      </c>
      <c r="Q16" s="168">
        <f t="shared" ref="Q16:Q79" ca="1" si="9">MIN(P16,R16)</f>
        <v>70</v>
      </c>
      <c r="R16" s="168">
        <f ca="1">IF(LEN(B16)&gt;0,'7-9'!R16-'7-9'!Q16,"")</f>
        <v>872.91879501664528</v>
      </c>
      <c r="S16" s="148"/>
      <c r="AB16" s="211">
        <f>ROW()</f>
        <v>16</v>
      </c>
      <c r="AC16" s="212" t="e">
        <f t="shared" ref="AC16:AC45" ca="1" si="10">IF($AO$3=1,0,INDIRECT( "'" &amp; $AO$2 &amp; "'!P" &amp; TEXT($AB16,0)))</f>
        <v>#N/A</v>
      </c>
      <c r="AD16" s="212" t="e">
        <f t="shared" ref="AD16:AD45" ca="1" si="11">IF($AO$3=1,(INDIRECT( "'" &amp; $AD$2 &amp; "'!F" &amp; TEXT($AB16-6,0))*2/12+INDIRECT( "'" &amp; $AD$2 &amp; "'!G" &amp; TEXT($AB16-6,0))*10/12)*2,INDIRECT( "'" &amp; $AO$2 &amp; "'!Q" &amp; TEXT($AB16,0)))</f>
        <v>#N/A</v>
      </c>
      <c r="AE16" s="213" t="e">
        <f t="shared" ref="AE16:AE47" ca="1" si="12">IF(AC16&gt;=AD16,"-",$L16/(5*MAX($M$121:$M$122)))</f>
        <v>#N/A</v>
      </c>
      <c r="AF16" s="212" t="e">
        <f t="shared" ref="AF16:AF47" ca="1" si="13">IF(AC16&gt;=AD16,"-",$L16/(5*MAX($M$121:$M$122))*AK16)</f>
        <v>#N/A</v>
      </c>
      <c r="AG16" s="213" t="e">
        <f t="shared" ref="AG16:AG47" ca="1" si="14">IF(AE16="-","-",AE16*$AF$117)</f>
        <v>#N/A</v>
      </c>
      <c r="AH16" s="212" t="e">
        <f t="shared" ref="AH16:AH47" ca="1" si="15">IF(AF16="-","-",AF16*$AF$117)</f>
        <v>#N/A</v>
      </c>
      <c r="AI16" s="212" t="e">
        <f t="shared" ref="AI16:AI79" ca="1" si="16">IF(AG16="-",0,MIN(AH16,R16))</f>
        <v>#N/A</v>
      </c>
      <c r="AJ16" s="214" t="e">
        <f t="shared" ref="AJ16:AJ79" ca="1" si="17">+AD16-AC16</f>
        <v>#N/A</v>
      </c>
      <c r="AK16" s="212" t="e">
        <f t="shared" ref="AK16:AK45" ca="1" si="18">SUM(OFFSET(INDIRECT( "'" &amp; $AD$3 &amp; "'!" &amp; $AI$3),ROW()-ROW(INDIRECT( "'" &amp; $AD$3 &amp; "'!" &amp; $AI$3))-$AI$4,COLUMN()-COLUMN(INDIRECT( "'" &amp; $AD$3 &amp; "'!" &amp; $AI$3))-$AI$6+(12/$AO$4)*($AO$3-1),1,12/$AO$4))</f>
        <v>#N/A</v>
      </c>
      <c r="AL16" s="212" t="e">
        <f t="shared" ref="AL16:AL45" ca="1" si="19">SUM(OFFSET(INDIRECT( "'" &amp; $AD$2 &amp; "'!" &amp; $AI$3),ROW()-ROW(INDIRECT( "'" &amp; $AD$2 &amp; "'!" &amp; $AI$3))-$AI$4,COLUMN()-COLUMN(INDIRECT( "'" &amp; $AD$2 &amp; "'!" &amp; $AI$3))-$AI$5+(12/$AO$4)*($AO$3-1),1,12/$AO$4))</f>
        <v>#N/A</v>
      </c>
      <c r="AP16" s="14" t="s">
        <v>119</v>
      </c>
      <c r="AQ16" s="14" t="str">
        <f t="shared" si="3"/>
        <v>2-4</v>
      </c>
      <c r="AR16" s="194">
        <f ca="1">MAX($AS$14:$AS$17)</f>
        <v>4</v>
      </c>
      <c r="AS16" s="195">
        <f t="shared" ca="1" si="1"/>
        <v>3</v>
      </c>
      <c r="AT16" s="66" t="str">
        <f ca="1">CELL("address",$AP$14)</f>
        <v>$AP$14</v>
      </c>
      <c r="AU16" s="43" t="s">
        <v>125</v>
      </c>
    </row>
    <row r="17" spans="1:47" ht="27" customHeight="1" x14ac:dyDescent="0.2">
      <c r="A17" s="65">
        <f>'OSNOVNA PLAČA'!A11</f>
        <v>2</v>
      </c>
      <c r="B17" s="271" t="str">
        <f t="shared" ca="1" si="4"/>
        <v>A2</v>
      </c>
      <c r="C17" s="271"/>
      <c r="D17" s="66" t="str">
        <f t="shared" ca="1" si="5"/>
        <v>V</v>
      </c>
      <c r="E17" s="68">
        <f t="shared" ca="1" si="6"/>
        <v>30</v>
      </c>
      <c r="F17" s="154">
        <f ca="1">IF(LEN(B17)&gt;0,SUM('OBRAČUNANA OSNOVNA PLAČA'!J11:L11),"")</f>
        <v>5000</v>
      </c>
      <c r="G17" s="5"/>
      <c r="H17" s="5">
        <v>1</v>
      </c>
      <c r="I17" s="5"/>
      <c r="J17" s="5">
        <v>1</v>
      </c>
      <c r="K17" s="5">
        <v>1</v>
      </c>
      <c r="L17" s="166">
        <f t="shared" si="7"/>
        <v>3</v>
      </c>
      <c r="M17" s="167">
        <f t="shared" ref="M17:M80" ca="1" si="20">IF(LEN(B17)&gt;0,L17/5,"")</f>
        <v>0.6</v>
      </c>
      <c r="N17" s="167">
        <f t="shared" ref="N17:N80" ca="1" si="21">IF(LEN(B17)&gt;0,F17*M17,"")</f>
        <v>3000</v>
      </c>
      <c r="O17" s="167">
        <f t="shared" ca="1" si="8"/>
        <v>6.9999999999999993E-2</v>
      </c>
      <c r="P17" s="167">
        <f t="shared" ref="P17:P80" ca="1" si="22">IF(LEN(B17)&gt;0,F17*O17,"")</f>
        <v>349.99999999999994</v>
      </c>
      <c r="Q17" s="168">
        <f t="shared" ca="1" si="9"/>
        <v>349.99999999999994</v>
      </c>
      <c r="R17" s="168">
        <f ca="1">IF(LEN(B17)&gt;0,'7-9'!R17-'7-9'!Q17,"")</f>
        <v>929.03706400737155</v>
      </c>
      <c r="S17" s="148"/>
      <c r="AB17" s="211">
        <f>ROW()</f>
        <v>17</v>
      </c>
      <c r="AC17" s="212" t="e">
        <f t="shared" ca="1" si="10"/>
        <v>#N/A</v>
      </c>
      <c r="AD17" s="212" t="e">
        <f t="shared" ca="1" si="11"/>
        <v>#N/A</v>
      </c>
      <c r="AE17" s="213" t="e">
        <f t="shared" ca="1" si="12"/>
        <v>#N/A</v>
      </c>
      <c r="AF17" s="212" t="e">
        <f t="shared" ca="1" si="13"/>
        <v>#N/A</v>
      </c>
      <c r="AG17" s="213" t="e">
        <f t="shared" ca="1" si="14"/>
        <v>#N/A</v>
      </c>
      <c r="AH17" s="212" t="e">
        <f t="shared" ca="1" si="15"/>
        <v>#N/A</v>
      </c>
      <c r="AI17" s="212" t="e">
        <f t="shared" ca="1" si="16"/>
        <v>#N/A</v>
      </c>
      <c r="AJ17" s="214" t="e">
        <f t="shared" ca="1" si="17"/>
        <v>#N/A</v>
      </c>
      <c r="AK17" s="212" t="e">
        <f t="shared" ca="1" si="18"/>
        <v>#N/A</v>
      </c>
      <c r="AL17" s="212" t="e">
        <f t="shared" ca="1" si="19"/>
        <v>#N/A</v>
      </c>
      <c r="AP17" s="14" t="s">
        <v>120</v>
      </c>
      <c r="AQ17" s="14" t="str">
        <f t="shared" si="3"/>
        <v>5-7</v>
      </c>
      <c r="AR17" s="194">
        <f ca="1">MAX($AS$14:$AS$17)</f>
        <v>4</v>
      </c>
      <c r="AS17" s="195">
        <f t="shared" ca="1" si="1"/>
        <v>4</v>
      </c>
      <c r="AT17" s="66" t="str">
        <f ca="1">CELL("address",$AP$14)</f>
        <v>$AP$14</v>
      </c>
      <c r="AU17" s="43" t="s">
        <v>126</v>
      </c>
    </row>
    <row r="18" spans="1:47" ht="27" customHeight="1" x14ac:dyDescent="0.2">
      <c r="A18" s="65">
        <f>'OSNOVNA PLAČA'!A12</f>
        <v>3</v>
      </c>
      <c r="B18" s="271" t="str">
        <f t="shared" ca="1" si="4"/>
        <v>A3</v>
      </c>
      <c r="C18" s="271"/>
      <c r="D18" s="66" t="str">
        <f t="shared" ca="1" si="5"/>
        <v>V</v>
      </c>
      <c r="E18" s="68">
        <f t="shared" ca="1" si="6"/>
        <v>30</v>
      </c>
      <c r="F18" s="154">
        <f ca="1">IF(LEN(B18)&gt;0,SUM('OBRAČUNANA OSNOVNA PLAČA'!J12:L12),"")</f>
        <v>6523.32</v>
      </c>
      <c r="G18" s="5"/>
      <c r="H18" s="5"/>
      <c r="I18" s="5"/>
      <c r="J18" s="5"/>
      <c r="K18" s="5"/>
      <c r="L18" s="166">
        <f t="shared" si="7"/>
        <v>0</v>
      </c>
      <c r="M18" s="167">
        <f t="shared" ca="1" si="20"/>
        <v>0</v>
      </c>
      <c r="N18" s="167">
        <f t="shared" ca="1" si="21"/>
        <v>0</v>
      </c>
      <c r="O18" s="167">
        <f t="shared" ca="1" si="8"/>
        <v>0</v>
      </c>
      <c r="P18" s="167">
        <f t="shared" ca="1" si="22"/>
        <v>0</v>
      </c>
      <c r="Q18" s="168">
        <f t="shared" ca="1" si="9"/>
        <v>0</v>
      </c>
      <c r="R18" s="168">
        <f ca="1">IF(LEN(B18)&gt;0,'7-9'!R18-'7-9'!Q18,"")</f>
        <v>1000</v>
      </c>
      <c r="S18" s="148"/>
      <c r="AB18" s="211">
        <f>ROW()</f>
        <v>18</v>
      </c>
      <c r="AC18" s="212" t="e">
        <f t="shared" ca="1" si="10"/>
        <v>#N/A</v>
      </c>
      <c r="AD18" s="212" t="e">
        <f t="shared" ca="1" si="11"/>
        <v>#N/A</v>
      </c>
      <c r="AE18" s="213" t="e">
        <f t="shared" ca="1" si="12"/>
        <v>#N/A</v>
      </c>
      <c r="AF18" s="212" t="e">
        <f t="shared" ca="1" si="13"/>
        <v>#N/A</v>
      </c>
      <c r="AG18" s="213" t="e">
        <f t="shared" ca="1" si="14"/>
        <v>#N/A</v>
      </c>
      <c r="AH18" s="212" t="e">
        <f t="shared" ca="1" si="15"/>
        <v>#N/A</v>
      </c>
      <c r="AI18" s="212" t="e">
        <f t="shared" ca="1" si="16"/>
        <v>#N/A</v>
      </c>
      <c r="AJ18" s="214" t="e">
        <f t="shared" ca="1" si="17"/>
        <v>#N/A</v>
      </c>
      <c r="AK18" s="212" t="e">
        <f t="shared" ca="1" si="18"/>
        <v>#N/A</v>
      </c>
      <c r="AL18" s="212" t="e">
        <f t="shared" ca="1" si="19"/>
        <v>#N/A</v>
      </c>
      <c r="AP18" s="14" t="s">
        <v>121</v>
      </c>
      <c r="AQ18" s="14" t="str">
        <f t="shared" si="3"/>
        <v>8-10</v>
      </c>
      <c r="AR18" s="194">
        <f ca="1">MAX($AS$18:$AS$19)</f>
        <v>2</v>
      </c>
      <c r="AS18" s="195">
        <f t="shared" ca="1" si="1"/>
        <v>1</v>
      </c>
      <c r="AT18" s="66" t="str">
        <f ca="1">CELL("address",$AP$18)</f>
        <v>$AP$18</v>
      </c>
      <c r="AU18" s="43" t="s">
        <v>127</v>
      </c>
    </row>
    <row r="19" spans="1:47" ht="27" customHeight="1" x14ac:dyDescent="0.2">
      <c r="A19" s="65">
        <f>'OSNOVNA PLAČA'!A13</f>
        <v>4</v>
      </c>
      <c r="B19" s="271" t="str">
        <f t="shared" ca="1" si="4"/>
        <v>A4</v>
      </c>
      <c r="C19" s="271"/>
      <c r="D19" s="66" t="str">
        <f t="shared" ca="1" si="5"/>
        <v>V</v>
      </c>
      <c r="E19" s="68">
        <f t="shared" ca="1" si="6"/>
        <v>30</v>
      </c>
      <c r="F19" s="154">
        <f ca="1">IF(LEN(B19)&gt;0,SUM('OBRAČUNANA OSNOVNA PLAČA'!J13:L13),"")</f>
        <v>3000</v>
      </c>
      <c r="G19" s="5"/>
      <c r="H19" s="5"/>
      <c r="I19" s="5"/>
      <c r="J19" s="5">
        <v>0</v>
      </c>
      <c r="K19" s="5"/>
      <c r="L19" s="166">
        <f t="shared" si="7"/>
        <v>0</v>
      </c>
      <c r="M19" s="167">
        <f t="shared" ca="1" si="20"/>
        <v>0</v>
      </c>
      <c r="N19" s="167">
        <f t="shared" ca="1" si="21"/>
        <v>0</v>
      </c>
      <c r="O19" s="167">
        <f t="shared" ca="1" si="8"/>
        <v>0</v>
      </c>
      <c r="P19" s="167">
        <f t="shared" ca="1" si="22"/>
        <v>0</v>
      </c>
      <c r="Q19" s="168">
        <f t="shared" ca="1" si="9"/>
        <v>0</v>
      </c>
      <c r="R19" s="168">
        <f ca="1">IF(LEN(B19)&gt;0,'7-9'!R19-'7-9'!Q19,"")</f>
        <v>905.87762653343304</v>
      </c>
      <c r="S19" s="148"/>
      <c r="AB19" s="211">
        <f>ROW()</f>
        <v>19</v>
      </c>
      <c r="AC19" s="212" t="e">
        <f t="shared" ca="1" si="10"/>
        <v>#N/A</v>
      </c>
      <c r="AD19" s="212" t="e">
        <f t="shared" ca="1" si="11"/>
        <v>#N/A</v>
      </c>
      <c r="AE19" s="213" t="e">
        <f t="shared" ca="1" si="12"/>
        <v>#N/A</v>
      </c>
      <c r="AF19" s="212" t="e">
        <f t="shared" ca="1" si="13"/>
        <v>#N/A</v>
      </c>
      <c r="AG19" s="213" t="e">
        <f t="shared" ca="1" si="14"/>
        <v>#N/A</v>
      </c>
      <c r="AH19" s="212" t="e">
        <f t="shared" ca="1" si="15"/>
        <v>#N/A</v>
      </c>
      <c r="AI19" s="212" t="e">
        <f t="shared" ca="1" si="16"/>
        <v>#N/A</v>
      </c>
      <c r="AJ19" s="214" t="e">
        <f t="shared" ca="1" si="17"/>
        <v>#N/A</v>
      </c>
      <c r="AK19" s="212" t="e">
        <f t="shared" ca="1" si="18"/>
        <v>#N/A</v>
      </c>
      <c r="AL19" s="212" t="e">
        <f t="shared" ca="1" si="19"/>
        <v>#N/A</v>
      </c>
      <c r="AP19" s="14" t="s">
        <v>122</v>
      </c>
      <c r="AQ19" s="14" t="str">
        <f t="shared" si="3"/>
        <v>11-4</v>
      </c>
      <c r="AR19" s="194">
        <f ca="1">MAX($AS$18:$AS$19)</f>
        <v>2</v>
      </c>
      <c r="AS19" s="195">
        <f t="shared" ca="1" si="1"/>
        <v>2</v>
      </c>
      <c r="AT19" s="66" t="str">
        <f ca="1">CELL("address",$AP$18)</f>
        <v>$AP$18</v>
      </c>
      <c r="AU19" s="43" t="s">
        <v>128</v>
      </c>
    </row>
    <row r="20" spans="1:47" ht="27" customHeight="1" x14ac:dyDescent="0.2">
      <c r="A20" s="65">
        <f>'OSNOVNA PLAČA'!A14</f>
        <v>5</v>
      </c>
      <c r="B20" s="271" t="str">
        <f t="shared" ca="1" si="4"/>
        <v>A5</v>
      </c>
      <c r="C20" s="271"/>
      <c r="D20" s="66" t="str">
        <f t="shared" ca="1" si="5"/>
        <v>V</v>
      </c>
      <c r="E20" s="68">
        <f t="shared" ca="1" si="6"/>
        <v>30</v>
      </c>
      <c r="F20" s="154">
        <f ca="1">IF(LEN(B20)&gt;0,SUM('OBRAČUNANA OSNOVNA PLAČA'!J14:L14),"")</f>
        <v>5000</v>
      </c>
      <c r="G20" s="5"/>
      <c r="H20" s="5"/>
      <c r="I20" s="5"/>
      <c r="J20" s="5"/>
      <c r="K20" s="5"/>
      <c r="L20" s="166">
        <f t="shared" si="7"/>
        <v>0</v>
      </c>
      <c r="M20" s="167">
        <f t="shared" ca="1" si="20"/>
        <v>0</v>
      </c>
      <c r="N20" s="167">
        <f t="shared" ca="1" si="21"/>
        <v>0</v>
      </c>
      <c r="O20" s="167">
        <f t="shared" ca="1" si="8"/>
        <v>0</v>
      </c>
      <c r="P20" s="167">
        <f t="shared" ca="1" si="22"/>
        <v>0</v>
      </c>
      <c r="Q20" s="168">
        <f t="shared" ca="1" si="9"/>
        <v>0</v>
      </c>
      <c r="R20" s="168">
        <f ca="1">IF(LEN(B20)&gt;0,'7-9'!R20-'7-9'!Q20,"")</f>
        <v>905.87762653343304</v>
      </c>
      <c r="S20" s="148"/>
      <c r="AB20" s="211">
        <f>ROW()</f>
        <v>20</v>
      </c>
      <c r="AC20" s="212" t="e">
        <f t="shared" ca="1" si="10"/>
        <v>#N/A</v>
      </c>
      <c r="AD20" s="212" t="e">
        <f t="shared" ca="1" si="11"/>
        <v>#N/A</v>
      </c>
      <c r="AE20" s="213" t="e">
        <f t="shared" ca="1" si="12"/>
        <v>#N/A</v>
      </c>
      <c r="AF20" s="212" t="e">
        <f t="shared" ca="1" si="13"/>
        <v>#N/A</v>
      </c>
      <c r="AG20" s="213" t="e">
        <f t="shared" ca="1" si="14"/>
        <v>#N/A</v>
      </c>
      <c r="AH20" s="212" t="e">
        <f t="shared" ca="1" si="15"/>
        <v>#N/A</v>
      </c>
      <c r="AI20" s="212" t="e">
        <f t="shared" ca="1" si="16"/>
        <v>#N/A</v>
      </c>
      <c r="AJ20" s="214" t="e">
        <f t="shared" ca="1" si="17"/>
        <v>#N/A</v>
      </c>
      <c r="AK20" s="212" t="e">
        <f t="shared" ca="1" si="18"/>
        <v>#N/A</v>
      </c>
      <c r="AL20" s="212" t="e">
        <f t="shared" ca="1" si="19"/>
        <v>#N/A</v>
      </c>
    </row>
    <row r="21" spans="1:47" ht="27" customHeight="1" x14ac:dyDescent="0.2">
      <c r="A21" s="65">
        <f>'OSNOVNA PLAČA'!A15</f>
        <v>6</v>
      </c>
      <c r="B21" s="271" t="str">
        <f t="shared" ca="1" si="4"/>
        <v>A6</v>
      </c>
      <c r="C21" s="271"/>
      <c r="D21" s="66" t="str">
        <f t="shared" ca="1" si="5"/>
        <v>V</v>
      </c>
      <c r="E21" s="68">
        <f t="shared" ca="1" si="6"/>
        <v>30</v>
      </c>
      <c r="F21" s="154">
        <f ca="1">IF(LEN(B21)&gt;0,SUM('OBRAČUNANA OSNOVNA PLAČA'!J15:L15),"")</f>
        <v>0</v>
      </c>
      <c r="G21" s="5"/>
      <c r="H21" s="5">
        <v>1</v>
      </c>
      <c r="I21" s="5"/>
      <c r="J21" s="5">
        <v>1</v>
      </c>
      <c r="K21" s="5"/>
      <c r="L21" s="166">
        <f t="shared" si="7"/>
        <v>2</v>
      </c>
      <c r="M21" s="167">
        <f t="shared" ca="1" si="20"/>
        <v>0.4</v>
      </c>
      <c r="N21" s="167">
        <f t="shared" ca="1" si="21"/>
        <v>0</v>
      </c>
      <c r="O21" s="167">
        <f t="shared" ca="1" si="8"/>
        <v>4.6666666666666669E-2</v>
      </c>
      <c r="P21" s="167">
        <f t="shared" ca="1" si="22"/>
        <v>0</v>
      </c>
      <c r="Q21" s="168">
        <f t="shared" ca="1" si="9"/>
        <v>0</v>
      </c>
      <c r="R21" s="168">
        <f ca="1">IF(LEN(B21)&gt;0,'7-9'!R21-'7-9'!Q21,"")</f>
        <v>686.24808790911709</v>
      </c>
      <c r="S21" s="148"/>
      <c r="AB21" s="211">
        <f>ROW()</f>
        <v>21</v>
      </c>
      <c r="AC21" s="212" t="e">
        <f t="shared" ca="1" si="10"/>
        <v>#N/A</v>
      </c>
      <c r="AD21" s="212" t="e">
        <f t="shared" ca="1" si="11"/>
        <v>#N/A</v>
      </c>
      <c r="AE21" s="213" t="e">
        <f t="shared" ca="1" si="12"/>
        <v>#N/A</v>
      </c>
      <c r="AF21" s="212" t="e">
        <f t="shared" ca="1" si="13"/>
        <v>#N/A</v>
      </c>
      <c r="AG21" s="213" t="e">
        <f t="shared" ca="1" si="14"/>
        <v>#N/A</v>
      </c>
      <c r="AH21" s="212" t="e">
        <f t="shared" ca="1" si="15"/>
        <v>#N/A</v>
      </c>
      <c r="AI21" s="212" t="e">
        <f t="shared" ca="1" si="16"/>
        <v>#N/A</v>
      </c>
      <c r="AJ21" s="214" t="e">
        <f t="shared" ca="1" si="17"/>
        <v>#N/A</v>
      </c>
      <c r="AK21" s="212" t="e">
        <f t="shared" ca="1" si="18"/>
        <v>#N/A</v>
      </c>
      <c r="AL21" s="212" t="e">
        <f t="shared" ca="1" si="19"/>
        <v>#N/A</v>
      </c>
    </row>
    <row r="22" spans="1:47" ht="27" customHeight="1" x14ac:dyDescent="0.2">
      <c r="A22" s="65">
        <f>'OSNOVNA PLAČA'!A16</f>
        <v>7</v>
      </c>
      <c r="B22" s="271" t="str">
        <f t="shared" ca="1" si="4"/>
        <v>A7</v>
      </c>
      <c r="C22" s="271"/>
      <c r="D22" s="66" t="str">
        <f t="shared" ca="1" si="5"/>
        <v/>
      </c>
      <c r="E22" s="68" t="str">
        <f t="shared" ca="1" si="6"/>
        <v/>
      </c>
      <c r="F22" s="154">
        <f ca="1">IF(LEN(B22)&gt;0,SUM('OBRAČUNANA OSNOVNA PLAČA'!J16:L16),"")</f>
        <v>0</v>
      </c>
      <c r="G22" s="5"/>
      <c r="H22" s="5"/>
      <c r="I22" s="5"/>
      <c r="J22" s="5"/>
      <c r="K22" s="5"/>
      <c r="L22" s="166">
        <f t="shared" si="7"/>
        <v>0</v>
      </c>
      <c r="M22" s="167">
        <f t="shared" ca="1" si="20"/>
        <v>0</v>
      </c>
      <c r="N22" s="167">
        <f t="shared" ca="1" si="21"/>
        <v>0</v>
      </c>
      <c r="O22" s="167">
        <f t="shared" ca="1" si="8"/>
        <v>0</v>
      </c>
      <c r="P22" s="167">
        <f t="shared" ca="1" si="22"/>
        <v>0</v>
      </c>
      <c r="Q22" s="168">
        <f t="shared" ca="1" si="9"/>
        <v>0</v>
      </c>
      <c r="R22" s="168">
        <f ca="1">IF(LEN(B22)&gt;0,'7-9'!R22-'7-9'!Q22,"")</f>
        <v>0</v>
      </c>
      <c r="S22" s="148"/>
      <c r="AB22" s="211">
        <f>ROW()</f>
        <v>22</v>
      </c>
      <c r="AC22" s="212" t="e">
        <f t="shared" ca="1" si="10"/>
        <v>#N/A</v>
      </c>
      <c r="AD22" s="212" t="e">
        <f t="shared" ca="1" si="11"/>
        <v>#N/A</v>
      </c>
      <c r="AE22" s="213" t="e">
        <f t="shared" ca="1" si="12"/>
        <v>#N/A</v>
      </c>
      <c r="AF22" s="212" t="e">
        <f t="shared" ca="1" si="13"/>
        <v>#N/A</v>
      </c>
      <c r="AG22" s="213" t="e">
        <f t="shared" ca="1" si="14"/>
        <v>#N/A</v>
      </c>
      <c r="AH22" s="212" t="e">
        <f t="shared" ca="1" si="15"/>
        <v>#N/A</v>
      </c>
      <c r="AI22" s="212" t="e">
        <f t="shared" ca="1" si="16"/>
        <v>#N/A</v>
      </c>
      <c r="AJ22" s="214" t="e">
        <f t="shared" ca="1" si="17"/>
        <v>#N/A</v>
      </c>
      <c r="AK22" s="212" t="e">
        <f t="shared" ca="1" si="18"/>
        <v>#N/A</v>
      </c>
      <c r="AL22" s="212" t="e">
        <f t="shared" ca="1" si="19"/>
        <v>#N/A</v>
      </c>
    </row>
    <row r="23" spans="1:47" ht="27" customHeight="1" x14ac:dyDescent="0.2">
      <c r="A23" s="65">
        <f>'OSNOVNA PLAČA'!A17</f>
        <v>8</v>
      </c>
      <c r="B23" s="271" t="str">
        <f t="shared" ca="1" si="4"/>
        <v>A8</v>
      </c>
      <c r="C23" s="271"/>
      <c r="D23" s="66" t="str">
        <f t="shared" ca="1" si="5"/>
        <v/>
      </c>
      <c r="E23" s="68" t="str">
        <f t="shared" ca="1" si="6"/>
        <v/>
      </c>
      <c r="F23" s="154">
        <f ca="1">IF(LEN(B23)&gt;0,SUM('OBRAČUNANA OSNOVNA PLAČA'!J17:L17),"")</f>
        <v>0</v>
      </c>
      <c r="G23" s="5"/>
      <c r="H23" s="5"/>
      <c r="I23" s="5"/>
      <c r="J23" s="5"/>
      <c r="K23" s="5"/>
      <c r="L23" s="166">
        <f t="shared" si="7"/>
        <v>0</v>
      </c>
      <c r="M23" s="167">
        <f t="shared" ca="1" si="20"/>
        <v>0</v>
      </c>
      <c r="N23" s="167">
        <f t="shared" ca="1" si="21"/>
        <v>0</v>
      </c>
      <c r="O23" s="167">
        <f t="shared" ca="1" si="8"/>
        <v>0</v>
      </c>
      <c r="P23" s="167">
        <f t="shared" ca="1" si="22"/>
        <v>0</v>
      </c>
      <c r="Q23" s="168">
        <f t="shared" ca="1" si="9"/>
        <v>0</v>
      </c>
      <c r="R23" s="168">
        <f ca="1">IF(LEN(B23)&gt;0,'7-9'!R23-'7-9'!Q23,"")</f>
        <v>0</v>
      </c>
      <c r="S23" s="148"/>
      <c r="AB23" s="211">
        <f>ROW()</f>
        <v>23</v>
      </c>
      <c r="AC23" s="212" t="e">
        <f t="shared" ca="1" si="10"/>
        <v>#N/A</v>
      </c>
      <c r="AD23" s="212" t="e">
        <f t="shared" ca="1" si="11"/>
        <v>#N/A</v>
      </c>
      <c r="AE23" s="213" t="e">
        <f t="shared" ca="1" si="12"/>
        <v>#N/A</v>
      </c>
      <c r="AF23" s="212" t="e">
        <f t="shared" ca="1" si="13"/>
        <v>#N/A</v>
      </c>
      <c r="AG23" s="213" t="e">
        <f t="shared" ca="1" si="14"/>
        <v>#N/A</v>
      </c>
      <c r="AH23" s="212" t="e">
        <f t="shared" ca="1" si="15"/>
        <v>#N/A</v>
      </c>
      <c r="AI23" s="212" t="e">
        <f t="shared" ca="1" si="16"/>
        <v>#N/A</v>
      </c>
      <c r="AJ23" s="214" t="e">
        <f t="shared" ca="1" si="17"/>
        <v>#N/A</v>
      </c>
      <c r="AK23" s="212" t="e">
        <f t="shared" ca="1" si="18"/>
        <v>#N/A</v>
      </c>
      <c r="AL23" s="212" t="e">
        <f t="shared" ca="1" si="19"/>
        <v>#N/A</v>
      </c>
    </row>
    <row r="24" spans="1:47" ht="27" customHeight="1" x14ac:dyDescent="0.2">
      <c r="A24" s="65">
        <f>'OSNOVNA PLAČA'!A18</f>
        <v>9</v>
      </c>
      <c r="B24" s="271" t="str">
        <f t="shared" ca="1" si="4"/>
        <v>A9</v>
      </c>
      <c r="C24" s="271"/>
      <c r="D24" s="66" t="str">
        <f t="shared" ca="1" si="5"/>
        <v/>
      </c>
      <c r="E24" s="68" t="str">
        <f t="shared" ca="1" si="6"/>
        <v/>
      </c>
      <c r="F24" s="154">
        <f ca="1">IF(LEN(B24)&gt;0,SUM('OBRAČUNANA OSNOVNA PLAČA'!J18:L18),"")</f>
        <v>0</v>
      </c>
      <c r="G24" s="5"/>
      <c r="H24" s="5"/>
      <c r="I24" s="5"/>
      <c r="J24" s="5"/>
      <c r="K24" s="5"/>
      <c r="L24" s="166">
        <f t="shared" si="7"/>
        <v>0</v>
      </c>
      <c r="M24" s="167">
        <f t="shared" ca="1" si="20"/>
        <v>0</v>
      </c>
      <c r="N24" s="167">
        <f t="shared" ca="1" si="21"/>
        <v>0</v>
      </c>
      <c r="O24" s="167">
        <f t="shared" ca="1" si="8"/>
        <v>0</v>
      </c>
      <c r="P24" s="167">
        <f t="shared" ca="1" si="22"/>
        <v>0</v>
      </c>
      <c r="Q24" s="168">
        <f t="shared" ca="1" si="9"/>
        <v>0</v>
      </c>
      <c r="R24" s="168">
        <f ca="1">IF(LEN(B24)&gt;0,'7-9'!R24-'7-9'!Q24,"")</f>
        <v>0</v>
      </c>
      <c r="S24" s="148"/>
      <c r="AB24" s="211">
        <f>ROW()</f>
        <v>24</v>
      </c>
      <c r="AC24" s="212" t="e">
        <f t="shared" ca="1" si="10"/>
        <v>#N/A</v>
      </c>
      <c r="AD24" s="212" t="e">
        <f t="shared" ca="1" si="11"/>
        <v>#N/A</v>
      </c>
      <c r="AE24" s="213" t="e">
        <f t="shared" ca="1" si="12"/>
        <v>#N/A</v>
      </c>
      <c r="AF24" s="212" t="e">
        <f t="shared" ca="1" si="13"/>
        <v>#N/A</v>
      </c>
      <c r="AG24" s="213" t="e">
        <f t="shared" ca="1" si="14"/>
        <v>#N/A</v>
      </c>
      <c r="AH24" s="212" t="e">
        <f t="shared" ca="1" si="15"/>
        <v>#N/A</v>
      </c>
      <c r="AI24" s="212" t="e">
        <f t="shared" ca="1" si="16"/>
        <v>#N/A</v>
      </c>
      <c r="AJ24" s="214" t="e">
        <f t="shared" ca="1" si="17"/>
        <v>#N/A</v>
      </c>
      <c r="AK24" s="212" t="e">
        <f t="shared" ca="1" si="18"/>
        <v>#N/A</v>
      </c>
      <c r="AL24" s="212" t="e">
        <f t="shared" ca="1" si="19"/>
        <v>#N/A</v>
      </c>
    </row>
    <row r="25" spans="1:47" ht="27" customHeight="1" x14ac:dyDescent="0.2">
      <c r="A25" s="65">
        <f>'OSNOVNA PLAČA'!A19</f>
        <v>10</v>
      </c>
      <c r="B25" s="271" t="str">
        <f t="shared" ca="1" si="4"/>
        <v>A10</v>
      </c>
      <c r="C25" s="271"/>
      <c r="D25" s="66" t="str">
        <f t="shared" ca="1" si="5"/>
        <v/>
      </c>
      <c r="E25" s="68" t="str">
        <f t="shared" ca="1" si="6"/>
        <v/>
      </c>
      <c r="F25" s="154">
        <f ca="1">IF(LEN(B25)&gt;0,SUM('OBRAČUNANA OSNOVNA PLAČA'!J19:L19),"")</f>
        <v>0</v>
      </c>
      <c r="G25" s="5"/>
      <c r="H25" s="5"/>
      <c r="I25" s="5"/>
      <c r="J25" s="5"/>
      <c r="K25" s="5"/>
      <c r="L25" s="166">
        <f t="shared" si="7"/>
        <v>0</v>
      </c>
      <c r="M25" s="167">
        <f t="shared" ca="1" si="20"/>
        <v>0</v>
      </c>
      <c r="N25" s="167">
        <f t="shared" ca="1" si="21"/>
        <v>0</v>
      </c>
      <c r="O25" s="167">
        <f t="shared" ca="1" si="8"/>
        <v>0</v>
      </c>
      <c r="P25" s="167">
        <f t="shared" ca="1" si="22"/>
        <v>0</v>
      </c>
      <c r="Q25" s="168">
        <f t="shared" ca="1" si="9"/>
        <v>0</v>
      </c>
      <c r="R25" s="168">
        <f ca="1">IF(LEN(B25)&gt;0,'7-9'!R25-'7-9'!Q25,"")</f>
        <v>0</v>
      </c>
      <c r="S25" s="148"/>
      <c r="AB25" s="211">
        <f>ROW()</f>
        <v>25</v>
      </c>
      <c r="AC25" s="212" t="e">
        <f t="shared" ca="1" si="10"/>
        <v>#N/A</v>
      </c>
      <c r="AD25" s="212" t="e">
        <f t="shared" ca="1" si="11"/>
        <v>#N/A</v>
      </c>
      <c r="AE25" s="213" t="e">
        <f t="shared" ca="1" si="12"/>
        <v>#N/A</v>
      </c>
      <c r="AF25" s="212" t="e">
        <f t="shared" ca="1" si="13"/>
        <v>#N/A</v>
      </c>
      <c r="AG25" s="213" t="e">
        <f t="shared" ca="1" si="14"/>
        <v>#N/A</v>
      </c>
      <c r="AH25" s="212" t="e">
        <f t="shared" ca="1" si="15"/>
        <v>#N/A</v>
      </c>
      <c r="AI25" s="212" t="e">
        <f t="shared" ca="1" si="16"/>
        <v>#N/A</v>
      </c>
      <c r="AJ25" s="214" t="e">
        <f t="shared" ca="1" si="17"/>
        <v>#N/A</v>
      </c>
      <c r="AK25" s="212" t="e">
        <f t="shared" ca="1" si="18"/>
        <v>#N/A</v>
      </c>
      <c r="AL25" s="212" t="e">
        <f t="shared" ca="1" si="19"/>
        <v>#N/A</v>
      </c>
    </row>
    <row r="26" spans="1:47" ht="27" customHeight="1" x14ac:dyDescent="0.2">
      <c r="A26" s="65">
        <f>'OSNOVNA PLAČA'!A20</f>
        <v>11</v>
      </c>
      <c r="B26" s="271" t="str">
        <f t="shared" ca="1" si="4"/>
        <v>A11</v>
      </c>
      <c r="C26" s="271"/>
      <c r="D26" s="66" t="str">
        <f t="shared" ca="1" si="5"/>
        <v/>
      </c>
      <c r="E26" s="68" t="str">
        <f t="shared" ca="1" si="6"/>
        <v/>
      </c>
      <c r="F26" s="154">
        <f ca="1">IF(LEN(B26)&gt;0,SUM('OBRAČUNANA OSNOVNA PLAČA'!J20:L20),"")</f>
        <v>0</v>
      </c>
      <c r="G26" s="5"/>
      <c r="H26" s="5"/>
      <c r="I26" s="5"/>
      <c r="J26" s="5"/>
      <c r="K26" s="5"/>
      <c r="L26" s="166">
        <f t="shared" si="7"/>
        <v>0</v>
      </c>
      <c r="M26" s="167">
        <f t="shared" ca="1" si="20"/>
        <v>0</v>
      </c>
      <c r="N26" s="167">
        <f t="shared" ca="1" si="21"/>
        <v>0</v>
      </c>
      <c r="O26" s="167">
        <f t="shared" ca="1" si="8"/>
        <v>0</v>
      </c>
      <c r="P26" s="167">
        <f t="shared" ca="1" si="22"/>
        <v>0</v>
      </c>
      <c r="Q26" s="168">
        <f t="shared" ca="1" si="9"/>
        <v>0</v>
      </c>
      <c r="R26" s="168">
        <f ca="1">IF(LEN(B26)&gt;0,'7-9'!R26-'7-9'!Q26,"")</f>
        <v>0</v>
      </c>
      <c r="S26" s="148"/>
      <c r="AB26" s="211">
        <f>ROW()</f>
        <v>26</v>
      </c>
      <c r="AC26" s="212" t="e">
        <f t="shared" ca="1" si="10"/>
        <v>#N/A</v>
      </c>
      <c r="AD26" s="212" t="e">
        <f t="shared" ca="1" si="11"/>
        <v>#N/A</v>
      </c>
      <c r="AE26" s="213" t="e">
        <f t="shared" ca="1" si="12"/>
        <v>#N/A</v>
      </c>
      <c r="AF26" s="212" t="e">
        <f t="shared" ca="1" si="13"/>
        <v>#N/A</v>
      </c>
      <c r="AG26" s="213" t="e">
        <f t="shared" ca="1" si="14"/>
        <v>#N/A</v>
      </c>
      <c r="AH26" s="212" t="e">
        <f t="shared" ca="1" si="15"/>
        <v>#N/A</v>
      </c>
      <c r="AI26" s="212" t="e">
        <f t="shared" ca="1" si="16"/>
        <v>#N/A</v>
      </c>
      <c r="AJ26" s="214" t="e">
        <f t="shared" ca="1" si="17"/>
        <v>#N/A</v>
      </c>
      <c r="AK26" s="212" t="e">
        <f t="shared" ca="1" si="18"/>
        <v>#N/A</v>
      </c>
      <c r="AL26" s="212" t="e">
        <f t="shared" ca="1" si="19"/>
        <v>#N/A</v>
      </c>
    </row>
    <row r="27" spans="1:47" ht="27" customHeight="1" x14ac:dyDescent="0.2">
      <c r="A27" s="65">
        <f>'OSNOVNA PLAČA'!A21</f>
        <v>12</v>
      </c>
      <c r="B27" s="271" t="str">
        <f t="shared" ca="1" si="4"/>
        <v>A12</v>
      </c>
      <c r="C27" s="271"/>
      <c r="D27" s="66" t="str">
        <f t="shared" ca="1" si="5"/>
        <v/>
      </c>
      <c r="E27" s="68" t="str">
        <f t="shared" ca="1" si="6"/>
        <v/>
      </c>
      <c r="F27" s="154">
        <f ca="1">IF(LEN(B27)&gt;0,SUM('OBRAČUNANA OSNOVNA PLAČA'!J21:L21),"")</f>
        <v>0</v>
      </c>
      <c r="G27" s="5"/>
      <c r="H27" s="5"/>
      <c r="I27" s="5"/>
      <c r="J27" s="5"/>
      <c r="K27" s="5"/>
      <c r="L27" s="166">
        <f t="shared" si="7"/>
        <v>0</v>
      </c>
      <c r="M27" s="167">
        <f t="shared" ca="1" si="20"/>
        <v>0</v>
      </c>
      <c r="N27" s="167">
        <f t="shared" ca="1" si="21"/>
        <v>0</v>
      </c>
      <c r="O27" s="167">
        <f t="shared" ca="1" si="8"/>
        <v>0</v>
      </c>
      <c r="P27" s="167">
        <f t="shared" ca="1" si="22"/>
        <v>0</v>
      </c>
      <c r="Q27" s="168">
        <f t="shared" ca="1" si="9"/>
        <v>0</v>
      </c>
      <c r="R27" s="168">
        <f ca="1">IF(LEN(B27)&gt;0,'7-9'!R27-'7-9'!Q27,"")</f>
        <v>0</v>
      </c>
      <c r="S27" s="148"/>
      <c r="AB27" s="211">
        <f>ROW()</f>
        <v>27</v>
      </c>
      <c r="AC27" s="212" t="e">
        <f t="shared" ca="1" si="10"/>
        <v>#N/A</v>
      </c>
      <c r="AD27" s="212" t="e">
        <f t="shared" ca="1" si="11"/>
        <v>#N/A</v>
      </c>
      <c r="AE27" s="213" t="e">
        <f t="shared" ca="1" si="12"/>
        <v>#N/A</v>
      </c>
      <c r="AF27" s="212" t="e">
        <f t="shared" ca="1" si="13"/>
        <v>#N/A</v>
      </c>
      <c r="AG27" s="213" t="e">
        <f t="shared" ca="1" si="14"/>
        <v>#N/A</v>
      </c>
      <c r="AH27" s="212" t="e">
        <f t="shared" ca="1" si="15"/>
        <v>#N/A</v>
      </c>
      <c r="AI27" s="212" t="e">
        <f t="shared" ca="1" si="16"/>
        <v>#N/A</v>
      </c>
      <c r="AJ27" s="214" t="e">
        <f t="shared" ca="1" si="17"/>
        <v>#N/A</v>
      </c>
      <c r="AK27" s="212" t="e">
        <f t="shared" ca="1" si="18"/>
        <v>#N/A</v>
      </c>
      <c r="AL27" s="212" t="e">
        <f t="shared" ca="1" si="19"/>
        <v>#N/A</v>
      </c>
    </row>
    <row r="28" spans="1:47" ht="27" customHeight="1" x14ac:dyDescent="0.2">
      <c r="A28" s="65">
        <f>'OSNOVNA PLAČA'!A22</f>
        <v>13</v>
      </c>
      <c r="B28" s="271" t="str">
        <f t="shared" ca="1" si="4"/>
        <v>A13</v>
      </c>
      <c r="C28" s="271"/>
      <c r="D28" s="66" t="str">
        <f t="shared" ca="1" si="5"/>
        <v/>
      </c>
      <c r="E28" s="68" t="str">
        <f t="shared" ca="1" si="6"/>
        <v/>
      </c>
      <c r="F28" s="154">
        <f ca="1">IF(LEN(B28)&gt;0,SUM('OBRAČUNANA OSNOVNA PLAČA'!J22:L22),"")</f>
        <v>0</v>
      </c>
      <c r="G28" s="5"/>
      <c r="H28" s="5"/>
      <c r="I28" s="5"/>
      <c r="J28" s="5"/>
      <c r="K28" s="5"/>
      <c r="L28" s="166">
        <f t="shared" si="7"/>
        <v>0</v>
      </c>
      <c r="M28" s="167">
        <f t="shared" ca="1" si="20"/>
        <v>0</v>
      </c>
      <c r="N28" s="167">
        <f t="shared" ca="1" si="21"/>
        <v>0</v>
      </c>
      <c r="O28" s="167">
        <f t="shared" ca="1" si="8"/>
        <v>0</v>
      </c>
      <c r="P28" s="167">
        <f t="shared" ca="1" si="22"/>
        <v>0</v>
      </c>
      <c r="Q28" s="168">
        <f t="shared" ca="1" si="9"/>
        <v>0</v>
      </c>
      <c r="R28" s="168">
        <f ca="1">IF(LEN(B28)&gt;0,'7-9'!R28-'7-9'!Q28,"")</f>
        <v>0</v>
      </c>
      <c r="S28" s="148"/>
      <c r="AB28" s="211">
        <f>ROW()</f>
        <v>28</v>
      </c>
      <c r="AC28" s="212" t="e">
        <f t="shared" ca="1" si="10"/>
        <v>#N/A</v>
      </c>
      <c r="AD28" s="212" t="e">
        <f t="shared" ca="1" si="11"/>
        <v>#N/A</v>
      </c>
      <c r="AE28" s="213" t="e">
        <f t="shared" ca="1" si="12"/>
        <v>#N/A</v>
      </c>
      <c r="AF28" s="212" t="e">
        <f t="shared" ca="1" si="13"/>
        <v>#N/A</v>
      </c>
      <c r="AG28" s="213" t="e">
        <f t="shared" ca="1" si="14"/>
        <v>#N/A</v>
      </c>
      <c r="AH28" s="212" t="e">
        <f t="shared" ca="1" si="15"/>
        <v>#N/A</v>
      </c>
      <c r="AI28" s="212" t="e">
        <f t="shared" ca="1" si="16"/>
        <v>#N/A</v>
      </c>
      <c r="AJ28" s="214" t="e">
        <f t="shared" ca="1" si="17"/>
        <v>#N/A</v>
      </c>
      <c r="AK28" s="212" t="e">
        <f t="shared" ca="1" si="18"/>
        <v>#N/A</v>
      </c>
      <c r="AL28" s="212" t="e">
        <f t="shared" ca="1" si="19"/>
        <v>#N/A</v>
      </c>
    </row>
    <row r="29" spans="1:47" ht="27" customHeight="1" x14ac:dyDescent="0.2">
      <c r="A29" s="65">
        <f>'OSNOVNA PLAČA'!A23</f>
        <v>14</v>
      </c>
      <c r="B29" s="271" t="str">
        <f t="shared" ca="1" si="4"/>
        <v>A14</v>
      </c>
      <c r="C29" s="271"/>
      <c r="D29" s="66" t="str">
        <f t="shared" ca="1" si="5"/>
        <v/>
      </c>
      <c r="E29" s="68" t="str">
        <f t="shared" ca="1" si="6"/>
        <v/>
      </c>
      <c r="F29" s="154">
        <f ca="1">IF(LEN(B29)&gt;0,SUM('OBRAČUNANA OSNOVNA PLAČA'!J23:L23),"")</f>
        <v>0</v>
      </c>
      <c r="G29" s="5"/>
      <c r="H29" s="5"/>
      <c r="I29" s="5"/>
      <c r="J29" s="5"/>
      <c r="K29" s="5"/>
      <c r="L29" s="166">
        <f t="shared" si="7"/>
        <v>0</v>
      </c>
      <c r="M29" s="167">
        <f t="shared" ca="1" si="20"/>
        <v>0</v>
      </c>
      <c r="N29" s="167">
        <f t="shared" ca="1" si="21"/>
        <v>0</v>
      </c>
      <c r="O29" s="167">
        <f t="shared" ca="1" si="8"/>
        <v>0</v>
      </c>
      <c r="P29" s="167">
        <f t="shared" ca="1" si="22"/>
        <v>0</v>
      </c>
      <c r="Q29" s="168">
        <f t="shared" ca="1" si="9"/>
        <v>0</v>
      </c>
      <c r="R29" s="168">
        <f ca="1">IF(LEN(B29)&gt;0,'7-9'!R29-'7-9'!Q29,"")</f>
        <v>0</v>
      </c>
      <c r="S29" s="148"/>
      <c r="AB29" s="211">
        <f>ROW()</f>
        <v>29</v>
      </c>
      <c r="AC29" s="212" t="e">
        <f t="shared" ca="1" si="10"/>
        <v>#N/A</v>
      </c>
      <c r="AD29" s="212" t="e">
        <f t="shared" ca="1" si="11"/>
        <v>#N/A</v>
      </c>
      <c r="AE29" s="213" t="e">
        <f t="shared" ca="1" si="12"/>
        <v>#N/A</v>
      </c>
      <c r="AF29" s="212" t="e">
        <f t="shared" ca="1" si="13"/>
        <v>#N/A</v>
      </c>
      <c r="AG29" s="213" t="e">
        <f t="shared" ca="1" si="14"/>
        <v>#N/A</v>
      </c>
      <c r="AH29" s="212" t="e">
        <f t="shared" ca="1" si="15"/>
        <v>#N/A</v>
      </c>
      <c r="AI29" s="212" t="e">
        <f t="shared" ca="1" si="16"/>
        <v>#N/A</v>
      </c>
      <c r="AJ29" s="214" t="e">
        <f t="shared" ca="1" si="17"/>
        <v>#N/A</v>
      </c>
      <c r="AK29" s="212" t="e">
        <f t="shared" ca="1" si="18"/>
        <v>#N/A</v>
      </c>
      <c r="AL29" s="212" t="e">
        <f t="shared" ca="1" si="19"/>
        <v>#N/A</v>
      </c>
    </row>
    <row r="30" spans="1:47" ht="27" customHeight="1" x14ac:dyDescent="0.2">
      <c r="A30" s="65">
        <f>'OSNOVNA PLAČA'!A24</f>
        <v>15</v>
      </c>
      <c r="B30" s="271" t="str">
        <f t="shared" ca="1" si="4"/>
        <v>A15</v>
      </c>
      <c r="C30" s="271"/>
      <c r="D30" s="66" t="str">
        <f t="shared" ca="1" si="5"/>
        <v/>
      </c>
      <c r="E30" s="68" t="str">
        <f t="shared" ca="1" si="6"/>
        <v/>
      </c>
      <c r="F30" s="154">
        <f ca="1">IF(LEN(B30)&gt;0,SUM('OBRAČUNANA OSNOVNA PLAČA'!J24:L24),"")</f>
        <v>0</v>
      </c>
      <c r="G30" s="5"/>
      <c r="H30" s="5"/>
      <c r="I30" s="5"/>
      <c r="J30" s="5"/>
      <c r="K30" s="5"/>
      <c r="L30" s="166">
        <f t="shared" si="7"/>
        <v>0</v>
      </c>
      <c r="M30" s="167">
        <f t="shared" ca="1" si="20"/>
        <v>0</v>
      </c>
      <c r="N30" s="167">
        <f t="shared" ca="1" si="21"/>
        <v>0</v>
      </c>
      <c r="O30" s="167">
        <f t="shared" ca="1" si="8"/>
        <v>0</v>
      </c>
      <c r="P30" s="167">
        <f t="shared" ca="1" si="22"/>
        <v>0</v>
      </c>
      <c r="Q30" s="168">
        <f t="shared" ca="1" si="9"/>
        <v>0</v>
      </c>
      <c r="R30" s="168">
        <f ca="1">IF(LEN(B30)&gt;0,'7-9'!R30-'7-9'!Q30,"")</f>
        <v>0</v>
      </c>
      <c r="S30" s="148"/>
      <c r="AB30" s="211">
        <f>ROW()</f>
        <v>30</v>
      </c>
      <c r="AC30" s="212" t="e">
        <f t="shared" ca="1" si="10"/>
        <v>#N/A</v>
      </c>
      <c r="AD30" s="212" t="e">
        <f t="shared" ca="1" si="11"/>
        <v>#N/A</v>
      </c>
      <c r="AE30" s="213" t="e">
        <f t="shared" ca="1" si="12"/>
        <v>#N/A</v>
      </c>
      <c r="AF30" s="212" t="e">
        <f t="shared" ca="1" si="13"/>
        <v>#N/A</v>
      </c>
      <c r="AG30" s="213" t="e">
        <f t="shared" ca="1" si="14"/>
        <v>#N/A</v>
      </c>
      <c r="AH30" s="212" t="e">
        <f t="shared" ca="1" si="15"/>
        <v>#N/A</v>
      </c>
      <c r="AI30" s="212" t="e">
        <f t="shared" ca="1" si="16"/>
        <v>#N/A</v>
      </c>
      <c r="AJ30" s="214" t="e">
        <f t="shared" ca="1" si="17"/>
        <v>#N/A</v>
      </c>
      <c r="AK30" s="212" t="e">
        <f t="shared" ca="1" si="18"/>
        <v>#N/A</v>
      </c>
      <c r="AL30" s="212" t="e">
        <f t="shared" ca="1" si="19"/>
        <v>#N/A</v>
      </c>
    </row>
    <row r="31" spans="1:47" ht="27" customHeight="1" x14ac:dyDescent="0.2">
      <c r="A31" s="65">
        <f>'OSNOVNA PLAČA'!A25</f>
        <v>16</v>
      </c>
      <c r="B31" s="271" t="str">
        <f t="shared" ca="1" si="4"/>
        <v>A16</v>
      </c>
      <c r="C31" s="271"/>
      <c r="D31" s="66" t="str">
        <f t="shared" ca="1" si="5"/>
        <v/>
      </c>
      <c r="E31" s="68" t="str">
        <f t="shared" ca="1" si="6"/>
        <v/>
      </c>
      <c r="F31" s="154">
        <f ca="1">IF(LEN(B31)&gt;0,SUM('OBRAČUNANA OSNOVNA PLAČA'!J25:L25),"")</f>
        <v>0</v>
      </c>
      <c r="G31" s="5"/>
      <c r="H31" s="5"/>
      <c r="I31" s="5"/>
      <c r="J31" s="5"/>
      <c r="K31" s="5"/>
      <c r="L31" s="166">
        <f t="shared" si="7"/>
        <v>0</v>
      </c>
      <c r="M31" s="167">
        <f t="shared" ca="1" si="20"/>
        <v>0</v>
      </c>
      <c r="N31" s="167">
        <f t="shared" ca="1" si="21"/>
        <v>0</v>
      </c>
      <c r="O31" s="167">
        <f t="shared" ca="1" si="8"/>
        <v>0</v>
      </c>
      <c r="P31" s="167">
        <f t="shared" ca="1" si="22"/>
        <v>0</v>
      </c>
      <c r="Q31" s="168">
        <f t="shared" ca="1" si="9"/>
        <v>0</v>
      </c>
      <c r="R31" s="168">
        <f ca="1">IF(LEN(B31)&gt;0,'7-9'!R31-'7-9'!Q31,"")</f>
        <v>0</v>
      </c>
      <c r="S31" s="148"/>
      <c r="AB31" s="211">
        <f>ROW()</f>
        <v>31</v>
      </c>
      <c r="AC31" s="212" t="e">
        <f t="shared" ca="1" si="10"/>
        <v>#N/A</v>
      </c>
      <c r="AD31" s="212" t="e">
        <f t="shared" ca="1" si="11"/>
        <v>#N/A</v>
      </c>
      <c r="AE31" s="213" t="e">
        <f t="shared" ca="1" si="12"/>
        <v>#N/A</v>
      </c>
      <c r="AF31" s="212" t="e">
        <f t="shared" ca="1" si="13"/>
        <v>#N/A</v>
      </c>
      <c r="AG31" s="213" t="e">
        <f t="shared" ca="1" si="14"/>
        <v>#N/A</v>
      </c>
      <c r="AH31" s="212" t="e">
        <f t="shared" ca="1" si="15"/>
        <v>#N/A</v>
      </c>
      <c r="AI31" s="212" t="e">
        <f t="shared" ca="1" si="16"/>
        <v>#N/A</v>
      </c>
      <c r="AJ31" s="214" t="e">
        <f t="shared" ca="1" si="17"/>
        <v>#N/A</v>
      </c>
      <c r="AK31" s="212" t="e">
        <f t="shared" ca="1" si="18"/>
        <v>#N/A</v>
      </c>
      <c r="AL31" s="212" t="e">
        <f t="shared" ca="1" si="19"/>
        <v>#N/A</v>
      </c>
    </row>
    <row r="32" spans="1:47" ht="27" customHeight="1" x14ac:dyDescent="0.2">
      <c r="A32" s="65">
        <f>'OSNOVNA PLAČA'!A26</f>
        <v>17</v>
      </c>
      <c r="B32" s="271" t="str">
        <f t="shared" ca="1" si="4"/>
        <v>A17</v>
      </c>
      <c r="C32" s="271"/>
      <c r="D32" s="66" t="str">
        <f t="shared" ca="1" si="5"/>
        <v/>
      </c>
      <c r="E32" s="68" t="str">
        <f t="shared" ca="1" si="6"/>
        <v/>
      </c>
      <c r="F32" s="154">
        <f ca="1">IF(LEN(B32)&gt;0,SUM('OBRAČUNANA OSNOVNA PLAČA'!J26:L26),"")</f>
        <v>0</v>
      </c>
      <c r="G32" s="5"/>
      <c r="H32" s="5"/>
      <c r="I32" s="5"/>
      <c r="J32" s="5"/>
      <c r="K32" s="5"/>
      <c r="L32" s="166">
        <f t="shared" si="7"/>
        <v>0</v>
      </c>
      <c r="M32" s="167">
        <f t="shared" ca="1" si="20"/>
        <v>0</v>
      </c>
      <c r="N32" s="167">
        <f t="shared" ca="1" si="21"/>
        <v>0</v>
      </c>
      <c r="O32" s="167">
        <f t="shared" ca="1" si="8"/>
        <v>0</v>
      </c>
      <c r="P32" s="167">
        <f t="shared" ca="1" si="22"/>
        <v>0</v>
      </c>
      <c r="Q32" s="168">
        <f t="shared" ca="1" si="9"/>
        <v>0</v>
      </c>
      <c r="R32" s="168">
        <f ca="1">IF(LEN(B32)&gt;0,'7-9'!R32-'7-9'!Q32,"")</f>
        <v>0</v>
      </c>
      <c r="S32" s="148"/>
      <c r="AB32" s="211">
        <f>ROW()</f>
        <v>32</v>
      </c>
      <c r="AC32" s="212" t="e">
        <f t="shared" ca="1" si="10"/>
        <v>#N/A</v>
      </c>
      <c r="AD32" s="212" t="e">
        <f t="shared" ca="1" si="11"/>
        <v>#N/A</v>
      </c>
      <c r="AE32" s="213" t="e">
        <f t="shared" ca="1" si="12"/>
        <v>#N/A</v>
      </c>
      <c r="AF32" s="212" t="e">
        <f t="shared" ca="1" si="13"/>
        <v>#N/A</v>
      </c>
      <c r="AG32" s="213" t="e">
        <f t="shared" ca="1" si="14"/>
        <v>#N/A</v>
      </c>
      <c r="AH32" s="212" t="e">
        <f t="shared" ca="1" si="15"/>
        <v>#N/A</v>
      </c>
      <c r="AI32" s="212" t="e">
        <f t="shared" ca="1" si="16"/>
        <v>#N/A</v>
      </c>
      <c r="AJ32" s="214" t="e">
        <f t="shared" ca="1" si="17"/>
        <v>#N/A</v>
      </c>
      <c r="AK32" s="212" t="e">
        <f t="shared" ca="1" si="18"/>
        <v>#N/A</v>
      </c>
      <c r="AL32" s="212" t="e">
        <f t="shared" ca="1" si="19"/>
        <v>#N/A</v>
      </c>
    </row>
    <row r="33" spans="1:38" ht="27" customHeight="1" x14ac:dyDescent="0.2">
      <c r="A33" s="65">
        <f>'OSNOVNA PLAČA'!A27</f>
        <v>18</v>
      </c>
      <c r="B33" s="271" t="str">
        <f t="shared" ca="1" si="4"/>
        <v>A18</v>
      </c>
      <c r="C33" s="271"/>
      <c r="D33" s="66" t="str">
        <f t="shared" ca="1" si="5"/>
        <v/>
      </c>
      <c r="E33" s="68" t="str">
        <f t="shared" ca="1" si="6"/>
        <v/>
      </c>
      <c r="F33" s="154">
        <f ca="1">IF(LEN(B33)&gt;0,SUM('OBRAČUNANA OSNOVNA PLAČA'!J27:L27),"")</f>
        <v>0</v>
      </c>
      <c r="G33" s="5"/>
      <c r="H33" s="5"/>
      <c r="I33" s="5"/>
      <c r="J33" s="5"/>
      <c r="K33" s="5"/>
      <c r="L33" s="166">
        <f t="shared" si="7"/>
        <v>0</v>
      </c>
      <c r="M33" s="167">
        <f t="shared" ca="1" si="20"/>
        <v>0</v>
      </c>
      <c r="N33" s="167">
        <f t="shared" ca="1" si="21"/>
        <v>0</v>
      </c>
      <c r="O33" s="167">
        <f t="shared" ca="1" si="8"/>
        <v>0</v>
      </c>
      <c r="P33" s="167">
        <f t="shared" ca="1" si="22"/>
        <v>0</v>
      </c>
      <c r="Q33" s="168">
        <f t="shared" ca="1" si="9"/>
        <v>0</v>
      </c>
      <c r="R33" s="168">
        <f ca="1">IF(LEN(B33)&gt;0,'7-9'!R33-'7-9'!Q33,"")</f>
        <v>0</v>
      </c>
      <c r="S33" s="148"/>
      <c r="AB33" s="211">
        <f>ROW()</f>
        <v>33</v>
      </c>
      <c r="AC33" s="212" t="e">
        <f t="shared" ca="1" si="10"/>
        <v>#N/A</v>
      </c>
      <c r="AD33" s="212" t="e">
        <f t="shared" ca="1" si="11"/>
        <v>#N/A</v>
      </c>
      <c r="AE33" s="213" t="e">
        <f t="shared" ca="1" si="12"/>
        <v>#N/A</v>
      </c>
      <c r="AF33" s="212" t="e">
        <f t="shared" ca="1" si="13"/>
        <v>#N/A</v>
      </c>
      <c r="AG33" s="213" t="e">
        <f t="shared" ca="1" si="14"/>
        <v>#N/A</v>
      </c>
      <c r="AH33" s="212" t="e">
        <f t="shared" ca="1" si="15"/>
        <v>#N/A</v>
      </c>
      <c r="AI33" s="212" t="e">
        <f t="shared" ca="1" si="16"/>
        <v>#N/A</v>
      </c>
      <c r="AJ33" s="214" t="e">
        <f t="shared" ca="1" si="17"/>
        <v>#N/A</v>
      </c>
      <c r="AK33" s="212" t="e">
        <f t="shared" ca="1" si="18"/>
        <v>#N/A</v>
      </c>
      <c r="AL33" s="212" t="e">
        <f t="shared" ca="1" si="19"/>
        <v>#N/A</v>
      </c>
    </row>
    <row r="34" spans="1:38" ht="27" customHeight="1" x14ac:dyDescent="0.2">
      <c r="A34" s="65">
        <f>'OSNOVNA PLAČA'!A28</f>
        <v>19</v>
      </c>
      <c r="B34" s="271" t="str">
        <f t="shared" ca="1" si="4"/>
        <v>A19</v>
      </c>
      <c r="C34" s="271"/>
      <c r="D34" s="66" t="str">
        <f t="shared" ca="1" si="5"/>
        <v/>
      </c>
      <c r="E34" s="68" t="str">
        <f t="shared" ca="1" si="6"/>
        <v/>
      </c>
      <c r="F34" s="154">
        <f ca="1">IF(LEN(B34)&gt;0,SUM('OBRAČUNANA OSNOVNA PLAČA'!J28:L28),"")</f>
        <v>0</v>
      </c>
      <c r="G34" s="5"/>
      <c r="H34" s="5"/>
      <c r="I34" s="5"/>
      <c r="J34" s="5"/>
      <c r="K34" s="5"/>
      <c r="L34" s="166">
        <f t="shared" si="7"/>
        <v>0</v>
      </c>
      <c r="M34" s="167">
        <f t="shared" ca="1" si="20"/>
        <v>0</v>
      </c>
      <c r="N34" s="167">
        <f t="shared" ca="1" si="21"/>
        <v>0</v>
      </c>
      <c r="O34" s="167">
        <f t="shared" ca="1" si="8"/>
        <v>0</v>
      </c>
      <c r="P34" s="167">
        <f t="shared" ca="1" si="22"/>
        <v>0</v>
      </c>
      <c r="Q34" s="168">
        <f t="shared" ca="1" si="9"/>
        <v>0</v>
      </c>
      <c r="R34" s="168">
        <f ca="1">IF(LEN(B34)&gt;0,'7-9'!R34-'7-9'!Q34,"")</f>
        <v>0</v>
      </c>
      <c r="S34" s="148"/>
      <c r="AB34" s="211">
        <f>ROW()</f>
        <v>34</v>
      </c>
      <c r="AC34" s="212" t="e">
        <f t="shared" ca="1" si="10"/>
        <v>#N/A</v>
      </c>
      <c r="AD34" s="212" t="e">
        <f t="shared" ca="1" si="11"/>
        <v>#N/A</v>
      </c>
      <c r="AE34" s="213" t="e">
        <f t="shared" ca="1" si="12"/>
        <v>#N/A</v>
      </c>
      <c r="AF34" s="212" t="e">
        <f t="shared" ca="1" si="13"/>
        <v>#N/A</v>
      </c>
      <c r="AG34" s="213" t="e">
        <f t="shared" ca="1" si="14"/>
        <v>#N/A</v>
      </c>
      <c r="AH34" s="212" t="e">
        <f t="shared" ca="1" si="15"/>
        <v>#N/A</v>
      </c>
      <c r="AI34" s="212" t="e">
        <f t="shared" ca="1" si="16"/>
        <v>#N/A</v>
      </c>
      <c r="AJ34" s="214" t="e">
        <f t="shared" ca="1" si="17"/>
        <v>#N/A</v>
      </c>
      <c r="AK34" s="212" t="e">
        <f t="shared" ca="1" si="18"/>
        <v>#N/A</v>
      </c>
      <c r="AL34" s="212" t="e">
        <f t="shared" ca="1" si="19"/>
        <v>#N/A</v>
      </c>
    </row>
    <row r="35" spans="1:38" ht="27" customHeight="1" x14ac:dyDescent="0.2">
      <c r="A35" s="65">
        <f>'OSNOVNA PLAČA'!A29</f>
        <v>20</v>
      </c>
      <c r="B35" s="271" t="str">
        <f t="shared" ca="1" si="4"/>
        <v>A20</v>
      </c>
      <c r="C35" s="271"/>
      <c r="D35" s="66" t="str">
        <f t="shared" ca="1" si="5"/>
        <v/>
      </c>
      <c r="E35" s="68" t="str">
        <f t="shared" ca="1" si="6"/>
        <v/>
      </c>
      <c r="F35" s="154">
        <f ca="1">IF(LEN(B35)&gt;0,SUM('OBRAČUNANA OSNOVNA PLAČA'!J29:L29),"")</f>
        <v>0</v>
      </c>
      <c r="G35" s="5"/>
      <c r="H35" s="5"/>
      <c r="I35" s="5"/>
      <c r="J35" s="5"/>
      <c r="K35" s="5"/>
      <c r="L35" s="166">
        <f t="shared" si="7"/>
        <v>0</v>
      </c>
      <c r="M35" s="167">
        <f t="shared" ca="1" si="20"/>
        <v>0</v>
      </c>
      <c r="N35" s="167">
        <f t="shared" ca="1" si="21"/>
        <v>0</v>
      </c>
      <c r="O35" s="167">
        <f t="shared" ca="1" si="8"/>
        <v>0</v>
      </c>
      <c r="P35" s="167">
        <f t="shared" ca="1" si="22"/>
        <v>0</v>
      </c>
      <c r="Q35" s="168">
        <f t="shared" ca="1" si="9"/>
        <v>0</v>
      </c>
      <c r="R35" s="168">
        <f ca="1">IF(LEN(B35)&gt;0,'7-9'!R35-'7-9'!Q35,"")</f>
        <v>0</v>
      </c>
      <c r="S35" s="148"/>
      <c r="AB35" s="211">
        <f>ROW()</f>
        <v>35</v>
      </c>
      <c r="AC35" s="212" t="e">
        <f t="shared" ca="1" si="10"/>
        <v>#N/A</v>
      </c>
      <c r="AD35" s="212" t="e">
        <f t="shared" ca="1" si="11"/>
        <v>#N/A</v>
      </c>
      <c r="AE35" s="213" t="e">
        <f t="shared" ca="1" si="12"/>
        <v>#N/A</v>
      </c>
      <c r="AF35" s="212" t="e">
        <f t="shared" ca="1" si="13"/>
        <v>#N/A</v>
      </c>
      <c r="AG35" s="213" t="e">
        <f t="shared" ca="1" si="14"/>
        <v>#N/A</v>
      </c>
      <c r="AH35" s="212" t="e">
        <f t="shared" ca="1" si="15"/>
        <v>#N/A</v>
      </c>
      <c r="AI35" s="212" t="e">
        <f t="shared" ca="1" si="16"/>
        <v>#N/A</v>
      </c>
      <c r="AJ35" s="214" t="e">
        <f t="shared" ca="1" si="17"/>
        <v>#N/A</v>
      </c>
      <c r="AK35" s="212" t="e">
        <f t="shared" ca="1" si="18"/>
        <v>#N/A</v>
      </c>
      <c r="AL35" s="212" t="e">
        <f t="shared" ca="1" si="19"/>
        <v>#N/A</v>
      </c>
    </row>
    <row r="36" spans="1:38" ht="27" customHeight="1" x14ac:dyDescent="0.2">
      <c r="A36" s="65">
        <f>'OSNOVNA PLAČA'!A30</f>
        <v>21</v>
      </c>
      <c r="B36" s="271" t="str">
        <f t="shared" ca="1" si="4"/>
        <v>A21</v>
      </c>
      <c r="C36" s="271"/>
      <c r="D36" s="66" t="str">
        <f t="shared" ca="1" si="5"/>
        <v/>
      </c>
      <c r="E36" s="68" t="str">
        <f t="shared" ca="1" si="6"/>
        <v/>
      </c>
      <c r="F36" s="154">
        <f ca="1">IF(LEN(B36)&gt;0,SUM('OBRAČUNANA OSNOVNA PLAČA'!J30:L30),"")</f>
        <v>0</v>
      </c>
      <c r="G36" s="5"/>
      <c r="H36" s="5"/>
      <c r="I36" s="5"/>
      <c r="J36" s="5"/>
      <c r="K36" s="5"/>
      <c r="L36" s="166">
        <f t="shared" si="7"/>
        <v>0</v>
      </c>
      <c r="M36" s="167">
        <f t="shared" ca="1" si="20"/>
        <v>0</v>
      </c>
      <c r="N36" s="167">
        <f t="shared" ca="1" si="21"/>
        <v>0</v>
      </c>
      <c r="O36" s="167">
        <f t="shared" ca="1" si="8"/>
        <v>0</v>
      </c>
      <c r="P36" s="167">
        <f t="shared" ca="1" si="22"/>
        <v>0</v>
      </c>
      <c r="Q36" s="168">
        <f t="shared" ca="1" si="9"/>
        <v>0</v>
      </c>
      <c r="R36" s="168">
        <f ca="1">IF(LEN(B36)&gt;0,'7-9'!R36-'7-9'!Q36,"")</f>
        <v>0</v>
      </c>
      <c r="S36" s="148"/>
      <c r="AB36" s="211">
        <f>ROW()</f>
        <v>36</v>
      </c>
      <c r="AC36" s="212" t="e">
        <f t="shared" ca="1" si="10"/>
        <v>#N/A</v>
      </c>
      <c r="AD36" s="212" t="e">
        <f t="shared" ca="1" si="11"/>
        <v>#N/A</v>
      </c>
      <c r="AE36" s="213" t="e">
        <f t="shared" ca="1" si="12"/>
        <v>#N/A</v>
      </c>
      <c r="AF36" s="212" t="e">
        <f t="shared" ca="1" si="13"/>
        <v>#N/A</v>
      </c>
      <c r="AG36" s="213" t="e">
        <f t="shared" ca="1" si="14"/>
        <v>#N/A</v>
      </c>
      <c r="AH36" s="212" t="e">
        <f t="shared" ca="1" si="15"/>
        <v>#N/A</v>
      </c>
      <c r="AI36" s="212" t="e">
        <f t="shared" ca="1" si="16"/>
        <v>#N/A</v>
      </c>
      <c r="AJ36" s="214" t="e">
        <f t="shared" ca="1" si="17"/>
        <v>#N/A</v>
      </c>
      <c r="AK36" s="212" t="e">
        <f t="shared" ca="1" si="18"/>
        <v>#N/A</v>
      </c>
      <c r="AL36" s="212" t="e">
        <f t="shared" ca="1" si="19"/>
        <v>#N/A</v>
      </c>
    </row>
    <row r="37" spans="1:38" ht="27" customHeight="1" x14ac:dyDescent="0.2">
      <c r="A37" s="65">
        <f>'OSNOVNA PLAČA'!A31</f>
        <v>22</v>
      </c>
      <c r="B37" s="271" t="str">
        <f t="shared" ca="1" si="4"/>
        <v>A22</v>
      </c>
      <c r="C37" s="271"/>
      <c r="D37" s="66" t="str">
        <f t="shared" ca="1" si="5"/>
        <v/>
      </c>
      <c r="E37" s="68" t="str">
        <f t="shared" ca="1" si="6"/>
        <v/>
      </c>
      <c r="F37" s="154">
        <f ca="1">IF(LEN(B37)&gt;0,SUM('OBRAČUNANA OSNOVNA PLAČA'!J31:L31),"")</f>
        <v>0</v>
      </c>
      <c r="G37" s="5"/>
      <c r="H37" s="5"/>
      <c r="I37" s="5"/>
      <c r="J37" s="5"/>
      <c r="K37" s="5"/>
      <c r="L37" s="166">
        <f t="shared" si="7"/>
        <v>0</v>
      </c>
      <c r="M37" s="167">
        <f t="shared" ca="1" si="20"/>
        <v>0</v>
      </c>
      <c r="N37" s="167">
        <f t="shared" ca="1" si="21"/>
        <v>0</v>
      </c>
      <c r="O37" s="167">
        <f t="shared" ca="1" si="8"/>
        <v>0</v>
      </c>
      <c r="P37" s="167">
        <f t="shared" ca="1" si="22"/>
        <v>0</v>
      </c>
      <c r="Q37" s="168">
        <f t="shared" ca="1" si="9"/>
        <v>0</v>
      </c>
      <c r="R37" s="168">
        <f ca="1">IF(LEN(B37)&gt;0,'7-9'!R37-'7-9'!Q37,"")</f>
        <v>0</v>
      </c>
      <c r="S37" s="148"/>
      <c r="AB37" s="211">
        <f>ROW()</f>
        <v>37</v>
      </c>
      <c r="AC37" s="212" t="e">
        <f t="shared" ca="1" si="10"/>
        <v>#N/A</v>
      </c>
      <c r="AD37" s="212" t="e">
        <f t="shared" ca="1" si="11"/>
        <v>#N/A</v>
      </c>
      <c r="AE37" s="213" t="e">
        <f t="shared" ca="1" si="12"/>
        <v>#N/A</v>
      </c>
      <c r="AF37" s="212" t="e">
        <f t="shared" ca="1" si="13"/>
        <v>#N/A</v>
      </c>
      <c r="AG37" s="213" t="e">
        <f t="shared" ca="1" si="14"/>
        <v>#N/A</v>
      </c>
      <c r="AH37" s="212" t="e">
        <f t="shared" ca="1" si="15"/>
        <v>#N/A</v>
      </c>
      <c r="AI37" s="212" t="e">
        <f t="shared" ca="1" si="16"/>
        <v>#N/A</v>
      </c>
      <c r="AJ37" s="214" t="e">
        <f t="shared" ca="1" si="17"/>
        <v>#N/A</v>
      </c>
      <c r="AK37" s="212" t="e">
        <f t="shared" ca="1" si="18"/>
        <v>#N/A</v>
      </c>
      <c r="AL37" s="212" t="e">
        <f t="shared" ca="1" si="19"/>
        <v>#N/A</v>
      </c>
    </row>
    <row r="38" spans="1:38" ht="27" customHeight="1" x14ac:dyDescent="0.2">
      <c r="A38" s="65">
        <f>'OSNOVNA PLAČA'!A32</f>
        <v>23</v>
      </c>
      <c r="B38" s="271" t="str">
        <f t="shared" ca="1" si="4"/>
        <v>A23</v>
      </c>
      <c r="C38" s="271"/>
      <c r="D38" s="66" t="str">
        <f t="shared" ca="1" si="5"/>
        <v/>
      </c>
      <c r="E38" s="68" t="str">
        <f t="shared" ca="1" si="6"/>
        <v/>
      </c>
      <c r="F38" s="154">
        <f ca="1">IF(LEN(B38)&gt;0,SUM('OBRAČUNANA OSNOVNA PLAČA'!J32:L32),"")</f>
        <v>0</v>
      </c>
      <c r="G38" s="5"/>
      <c r="H38" s="5"/>
      <c r="I38" s="5"/>
      <c r="J38" s="5"/>
      <c r="K38" s="5"/>
      <c r="L38" s="166">
        <f t="shared" si="7"/>
        <v>0</v>
      </c>
      <c r="M38" s="167">
        <f t="shared" ca="1" si="20"/>
        <v>0</v>
      </c>
      <c r="N38" s="167">
        <f t="shared" ca="1" si="21"/>
        <v>0</v>
      </c>
      <c r="O38" s="167">
        <f t="shared" ca="1" si="8"/>
        <v>0</v>
      </c>
      <c r="P38" s="167">
        <f t="shared" ca="1" si="22"/>
        <v>0</v>
      </c>
      <c r="Q38" s="168">
        <f t="shared" ca="1" si="9"/>
        <v>0</v>
      </c>
      <c r="R38" s="168">
        <f ca="1">IF(LEN(B38)&gt;0,'7-9'!R38-'7-9'!Q38,"")</f>
        <v>0</v>
      </c>
      <c r="S38" s="148"/>
      <c r="AB38" s="211">
        <f>ROW()</f>
        <v>38</v>
      </c>
      <c r="AC38" s="212" t="e">
        <f t="shared" ca="1" si="10"/>
        <v>#N/A</v>
      </c>
      <c r="AD38" s="212" t="e">
        <f t="shared" ca="1" si="11"/>
        <v>#N/A</v>
      </c>
      <c r="AE38" s="213" t="e">
        <f t="shared" ca="1" si="12"/>
        <v>#N/A</v>
      </c>
      <c r="AF38" s="212" t="e">
        <f t="shared" ca="1" si="13"/>
        <v>#N/A</v>
      </c>
      <c r="AG38" s="213" t="e">
        <f t="shared" ca="1" si="14"/>
        <v>#N/A</v>
      </c>
      <c r="AH38" s="212" t="e">
        <f t="shared" ca="1" si="15"/>
        <v>#N/A</v>
      </c>
      <c r="AI38" s="212" t="e">
        <f t="shared" ca="1" si="16"/>
        <v>#N/A</v>
      </c>
      <c r="AJ38" s="214" t="e">
        <f t="shared" ca="1" si="17"/>
        <v>#N/A</v>
      </c>
      <c r="AK38" s="212" t="e">
        <f t="shared" ca="1" si="18"/>
        <v>#N/A</v>
      </c>
      <c r="AL38" s="212" t="e">
        <f t="shared" ca="1" si="19"/>
        <v>#N/A</v>
      </c>
    </row>
    <row r="39" spans="1:38" ht="27" customHeight="1" x14ac:dyDescent="0.2">
      <c r="A39" s="65">
        <f>'OSNOVNA PLAČA'!A33</f>
        <v>24</v>
      </c>
      <c r="B39" s="271" t="str">
        <f t="shared" ca="1" si="4"/>
        <v>A24</v>
      </c>
      <c r="C39" s="271"/>
      <c r="D39" s="66" t="str">
        <f t="shared" ca="1" si="5"/>
        <v/>
      </c>
      <c r="E39" s="68" t="str">
        <f t="shared" ca="1" si="6"/>
        <v/>
      </c>
      <c r="F39" s="154">
        <f ca="1">IF(LEN(B39)&gt;0,SUM('OBRAČUNANA OSNOVNA PLAČA'!J33:L33),"")</f>
        <v>0</v>
      </c>
      <c r="G39" s="5"/>
      <c r="H39" s="5"/>
      <c r="I39" s="5"/>
      <c r="J39" s="5"/>
      <c r="K39" s="5"/>
      <c r="L39" s="166">
        <f t="shared" si="7"/>
        <v>0</v>
      </c>
      <c r="M39" s="167">
        <f t="shared" ca="1" si="20"/>
        <v>0</v>
      </c>
      <c r="N39" s="167">
        <f t="shared" ca="1" si="21"/>
        <v>0</v>
      </c>
      <c r="O39" s="167">
        <f t="shared" ca="1" si="8"/>
        <v>0</v>
      </c>
      <c r="P39" s="167">
        <f t="shared" ca="1" si="22"/>
        <v>0</v>
      </c>
      <c r="Q39" s="168">
        <f t="shared" ca="1" si="9"/>
        <v>0</v>
      </c>
      <c r="R39" s="168">
        <f ca="1">IF(LEN(B39)&gt;0,'7-9'!R39-'7-9'!Q39,"")</f>
        <v>0</v>
      </c>
      <c r="S39" s="148"/>
      <c r="AB39" s="211">
        <f>ROW()</f>
        <v>39</v>
      </c>
      <c r="AC39" s="212" t="e">
        <f t="shared" ca="1" si="10"/>
        <v>#N/A</v>
      </c>
      <c r="AD39" s="212" t="e">
        <f t="shared" ca="1" si="11"/>
        <v>#N/A</v>
      </c>
      <c r="AE39" s="213" t="e">
        <f t="shared" ca="1" si="12"/>
        <v>#N/A</v>
      </c>
      <c r="AF39" s="212" t="e">
        <f t="shared" ca="1" si="13"/>
        <v>#N/A</v>
      </c>
      <c r="AG39" s="213" t="e">
        <f t="shared" ca="1" si="14"/>
        <v>#N/A</v>
      </c>
      <c r="AH39" s="212" t="e">
        <f t="shared" ca="1" si="15"/>
        <v>#N/A</v>
      </c>
      <c r="AI39" s="212" t="e">
        <f t="shared" ca="1" si="16"/>
        <v>#N/A</v>
      </c>
      <c r="AJ39" s="214" t="e">
        <f t="shared" ca="1" si="17"/>
        <v>#N/A</v>
      </c>
      <c r="AK39" s="212" t="e">
        <f t="shared" ca="1" si="18"/>
        <v>#N/A</v>
      </c>
      <c r="AL39" s="212" t="e">
        <f t="shared" ca="1" si="19"/>
        <v>#N/A</v>
      </c>
    </row>
    <row r="40" spans="1:38" ht="27" customHeight="1" x14ac:dyDescent="0.2">
      <c r="A40" s="65">
        <f>'OSNOVNA PLAČA'!A34</f>
        <v>25</v>
      </c>
      <c r="B40" s="271" t="str">
        <f t="shared" ca="1" si="4"/>
        <v>A25</v>
      </c>
      <c r="C40" s="271"/>
      <c r="D40" s="66" t="str">
        <f t="shared" ca="1" si="5"/>
        <v/>
      </c>
      <c r="E40" s="68" t="str">
        <f t="shared" ca="1" si="6"/>
        <v/>
      </c>
      <c r="F40" s="154">
        <f ca="1">IF(LEN(B40)&gt;0,SUM('OBRAČUNANA OSNOVNA PLAČA'!J34:L34),"")</f>
        <v>0</v>
      </c>
      <c r="G40" s="5"/>
      <c r="H40" s="5"/>
      <c r="I40" s="5"/>
      <c r="J40" s="5"/>
      <c r="K40" s="5"/>
      <c r="L40" s="166">
        <f t="shared" si="7"/>
        <v>0</v>
      </c>
      <c r="M40" s="167">
        <f t="shared" ca="1" si="20"/>
        <v>0</v>
      </c>
      <c r="N40" s="167">
        <f t="shared" ca="1" si="21"/>
        <v>0</v>
      </c>
      <c r="O40" s="167">
        <f t="shared" ca="1" si="8"/>
        <v>0</v>
      </c>
      <c r="P40" s="167">
        <f t="shared" ca="1" si="22"/>
        <v>0</v>
      </c>
      <c r="Q40" s="168">
        <f t="shared" ca="1" si="9"/>
        <v>0</v>
      </c>
      <c r="R40" s="168">
        <f ca="1">IF(LEN(B40)&gt;0,'7-9'!R40-'7-9'!Q40,"")</f>
        <v>0</v>
      </c>
      <c r="S40" s="148"/>
      <c r="AB40" s="211">
        <f>ROW()</f>
        <v>40</v>
      </c>
      <c r="AC40" s="212" t="e">
        <f t="shared" ca="1" si="10"/>
        <v>#N/A</v>
      </c>
      <c r="AD40" s="212" t="e">
        <f t="shared" ca="1" si="11"/>
        <v>#N/A</v>
      </c>
      <c r="AE40" s="213" t="e">
        <f t="shared" ca="1" si="12"/>
        <v>#N/A</v>
      </c>
      <c r="AF40" s="212" t="e">
        <f t="shared" ca="1" si="13"/>
        <v>#N/A</v>
      </c>
      <c r="AG40" s="213" t="e">
        <f t="shared" ca="1" si="14"/>
        <v>#N/A</v>
      </c>
      <c r="AH40" s="212" t="e">
        <f t="shared" ca="1" si="15"/>
        <v>#N/A</v>
      </c>
      <c r="AI40" s="212" t="e">
        <f t="shared" ca="1" si="16"/>
        <v>#N/A</v>
      </c>
      <c r="AJ40" s="214" t="e">
        <f t="shared" ca="1" si="17"/>
        <v>#N/A</v>
      </c>
      <c r="AK40" s="212" t="e">
        <f t="shared" ca="1" si="18"/>
        <v>#N/A</v>
      </c>
      <c r="AL40" s="212" t="e">
        <f t="shared" ca="1" si="19"/>
        <v>#N/A</v>
      </c>
    </row>
    <row r="41" spans="1:38" ht="27" customHeight="1" x14ac:dyDescent="0.2">
      <c r="A41" s="65">
        <f>'OSNOVNA PLAČA'!A35</f>
        <v>26</v>
      </c>
      <c r="B41" s="271" t="str">
        <f t="shared" ca="1" si="4"/>
        <v>A26</v>
      </c>
      <c r="C41" s="271"/>
      <c r="D41" s="66" t="str">
        <f t="shared" ca="1" si="5"/>
        <v/>
      </c>
      <c r="E41" s="68" t="str">
        <f t="shared" ca="1" si="6"/>
        <v/>
      </c>
      <c r="F41" s="154">
        <f ca="1">IF(LEN(B41)&gt;0,SUM('OBRAČUNANA OSNOVNA PLAČA'!J35:L35),"")</f>
        <v>0</v>
      </c>
      <c r="G41" s="5"/>
      <c r="H41" s="5"/>
      <c r="I41" s="5"/>
      <c r="J41" s="5"/>
      <c r="K41" s="5"/>
      <c r="L41" s="166">
        <f t="shared" si="7"/>
        <v>0</v>
      </c>
      <c r="M41" s="167">
        <f t="shared" ca="1" si="20"/>
        <v>0</v>
      </c>
      <c r="N41" s="167">
        <f t="shared" ca="1" si="21"/>
        <v>0</v>
      </c>
      <c r="O41" s="167">
        <f t="shared" ca="1" si="8"/>
        <v>0</v>
      </c>
      <c r="P41" s="167">
        <f t="shared" ca="1" si="22"/>
        <v>0</v>
      </c>
      <c r="Q41" s="168">
        <f t="shared" ca="1" si="9"/>
        <v>0</v>
      </c>
      <c r="R41" s="168">
        <f ca="1">IF(LEN(B41)&gt;0,'7-9'!R41-'7-9'!Q41,"")</f>
        <v>0</v>
      </c>
      <c r="S41" s="148"/>
      <c r="AB41" s="211">
        <f>ROW()</f>
        <v>41</v>
      </c>
      <c r="AC41" s="212" t="e">
        <f t="shared" ca="1" si="10"/>
        <v>#N/A</v>
      </c>
      <c r="AD41" s="212" t="e">
        <f t="shared" ca="1" si="11"/>
        <v>#N/A</v>
      </c>
      <c r="AE41" s="213" t="e">
        <f t="shared" ca="1" si="12"/>
        <v>#N/A</v>
      </c>
      <c r="AF41" s="212" t="e">
        <f t="shared" ca="1" si="13"/>
        <v>#N/A</v>
      </c>
      <c r="AG41" s="213" t="e">
        <f t="shared" ca="1" si="14"/>
        <v>#N/A</v>
      </c>
      <c r="AH41" s="212" t="e">
        <f t="shared" ca="1" si="15"/>
        <v>#N/A</v>
      </c>
      <c r="AI41" s="212" t="e">
        <f t="shared" ca="1" si="16"/>
        <v>#N/A</v>
      </c>
      <c r="AJ41" s="214" t="e">
        <f t="shared" ca="1" si="17"/>
        <v>#N/A</v>
      </c>
      <c r="AK41" s="212" t="e">
        <f t="shared" ca="1" si="18"/>
        <v>#N/A</v>
      </c>
      <c r="AL41" s="212" t="e">
        <f t="shared" ca="1" si="19"/>
        <v>#N/A</v>
      </c>
    </row>
    <row r="42" spans="1:38" ht="27" customHeight="1" x14ac:dyDescent="0.2">
      <c r="A42" s="65">
        <f>'OSNOVNA PLAČA'!A36</f>
        <v>27</v>
      </c>
      <c r="B42" s="271" t="str">
        <f t="shared" ca="1" si="4"/>
        <v>A27</v>
      </c>
      <c r="C42" s="271"/>
      <c r="D42" s="66" t="str">
        <f t="shared" ca="1" si="5"/>
        <v/>
      </c>
      <c r="E42" s="68" t="str">
        <f t="shared" ca="1" si="6"/>
        <v/>
      </c>
      <c r="F42" s="154">
        <f ca="1">IF(LEN(B42)&gt;0,SUM('OBRAČUNANA OSNOVNA PLAČA'!J36:L36),"")</f>
        <v>0</v>
      </c>
      <c r="G42" s="5"/>
      <c r="H42" s="5"/>
      <c r="I42" s="5"/>
      <c r="J42" s="5"/>
      <c r="K42" s="5"/>
      <c r="L42" s="166">
        <f t="shared" si="7"/>
        <v>0</v>
      </c>
      <c r="M42" s="167">
        <f t="shared" ca="1" si="20"/>
        <v>0</v>
      </c>
      <c r="N42" s="167">
        <f t="shared" ca="1" si="21"/>
        <v>0</v>
      </c>
      <c r="O42" s="167">
        <f t="shared" ca="1" si="8"/>
        <v>0</v>
      </c>
      <c r="P42" s="167">
        <f t="shared" ca="1" si="22"/>
        <v>0</v>
      </c>
      <c r="Q42" s="168">
        <f t="shared" ca="1" si="9"/>
        <v>0</v>
      </c>
      <c r="R42" s="168">
        <f ca="1">IF(LEN(B42)&gt;0,'7-9'!R42-'7-9'!Q42,"")</f>
        <v>0</v>
      </c>
      <c r="S42" s="148"/>
      <c r="AB42" s="211">
        <f>ROW()</f>
        <v>42</v>
      </c>
      <c r="AC42" s="212" t="e">
        <f t="shared" ca="1" si="10"/>
        <v>#N/A</v>
      </c>
      <c r="AD42" s="212" t="e">
        <f t="shared" ca="1" si="11"/>
        <v>#N/A</v>
      </c>
      <c r="AE42" s="213" t="e">
        <f t="shared" ca="1" si="12"/>
        <v>#N/A</v>
      </c>
      <c r="AF42" s="212" t="e">
        <f t="shared" ca="1" si="13"/>
        <v>#N/A</v>
      </c>
      <c r="AG42" s="213" t="e">
        <f t="shared" ca="1" si="14"/>
        <v>#N/A</v>
      </c>
      <c r="AH42" s="212" t="e">
        <f t="shared" ca="1" si="15"/>
        <v>#N/A</v>
      </c>
      <c r="AI42" s="212" t="e">
        <f t="shared" ca="1" si="16"/>
        <v>#N/A</v>
      </c>
      <c r="AJ42" s="214" t="e">
        <f t="shared" ca="1" si="17"/>
        <v>#N/A</v>
      </c>
      <c r="AK42" s="212" t="e">
        <f t="shared" ca="1" si="18"/>
        <v>#N/A</v>
      </c>
      <c r="AL42" s="212" t="e">
        <f t="shared" ca="1" si="19"/>
        <v>#N/A</v>
      </c>
    </row>
    <row r="43" spans="1:38" ht="27" customHeight="1" x14ac:dyDescent="0.2">
      <c r="A43" s="65">
        <f>'OSNOVNA PLAČA'!A37</f>
        <v>28</v>
      </c>
      <c r="B43" s="271" t="str">
        <f t="shared" ca="1" si="4"/>
        <v>A28</v>
      </c>
      <c r="C43" s="271"/>
      <c r="D43" s="66" t="str">
        <f t="shared" ca="1" si="5"/>
        <v/>
      </c>
      <c r="E43" s="68" t="str">
        <f t="shared" ca="1" si="6"/>
        <v/>
      </c>
      <c r="F43" s="154">
        <f ca="1">IF(LEN(B43)&gt;0,SUM('OBRAČUNANA OSNOVNA PLAČA'!J37:L37),"")</f>
        <v>0</v>
      </c>
      <c r="G43" s="5"/>
      <c r="H43" s="5"/>
      <c r="I43" s="5"/>
      <c r="J43" s="5"/>
      <c r="K43" s="5"/>
      <c r="L43" s="166">
        <f t="shared" si="7"/>
        <v>0</v>
      </c>
      <c r="M43" s="167">
        <f t="shared" ca="1" si="20"/>
        <v>0</v>
      </c>
      <c r="N43" s="167">
        <f t="shared" ca="1" si="21"/>
        <v>0</v>
      </c>
      <c r="O43" s="167">
        <f t="shared" ca="1" si="8"/>
        <v>0</v>
      </c>
      <c r="P43" s="167">
        <f t="shared" ca="1" si="22"/>
        <v>0</v>
      </c>
      <c r="Q43" s="168">
        <f t="shared" ca="1" si="9"/>
        <v>0</v>
      </c>
      <c r="R43" s="168">
        <f ca="1">IF(LEN(B43)&gt;0,'7-9'!R43-'7-9'!Q43,"")</f>
        <v>0</v>
      </c>
      <c r="S43" s="148"/>
      <c r="AB43" s="211">
        <f>ROW()</f>
        <v>43</v>
      </c>
      <c r="AC43" s="212" t="e">
        <f t="shared" ca="1" si="10"/>
        <v>#N/A</v>
      </c>
      <c r="AD43" s="212" t="e">
        <f t="shared" ca="1" si="11"/>
        <v>#N/A</v>
      </c>
      <c r="AE43" s="213" t="e">
        <f t="shared" ca="1" si="12"/>
        <v>#N/A</v>
      </c>
      <c r="AF43" s="212" t="e">
        <f t="shared" ca="1" si="13"/>
        <v>#N/A</v>
      </c>
      <c r="AG43" s="213" t="e">
        <f t="shared" ca="1" si="14"/>
        <v>#N/A</v>
      </c>
      <c r="AH43" s="212" t="e">
        <f t="shared" ca="1" si="15"/>
        <v>#N/A</v>
      </c>
      <c r="AI43" s="212" t="e">
        <f t="shared" ca="1" si="16"/>
        <v>#N/A</v>
      </c>
      <c r="AJ43" s="214" t="e">
        <f t="shared" ca="1" si="17"/>
        <v>#N/A</v>
      </c>
      <c r="AK43" s="212" t="e">
        <f t="shared" ca="1" si="18"/>
        <v>#N/A</v>
      </c>
      <c r="AL43" s="212" t="e">
        <f t="shared" ca="1" si="19"/>
        <v>#N/A</v>
      </c>
    </row>
    <row r="44" spans="1:38" ht="27" customHeight="1" x14ac:dyDescent="0.2">
      <c r="A44" s="65">
        <f>'OSNOVNA PLAČA'!A38</f>
        <v>29</v>
      </c>
      <c r="B44" s="271" t="str">
        <f t="shared" ca="1" si="4"/>
        <v>A29</v>
      </c>
      <c r="C44" s="271"/>
      <c r="D44" s="66" t="str">
        <f t="shared" ca="1" si="5"/>
        <v/>
      </c>
      <c r="E44" s="68" t="str">
        <f t="shared" ca="1" si="6"/>
        <v/>
      </c>
      <c r="F44" s="154">
        <f ca="1">IF(LEN(B44)&gt;0,SUM('OBRAČUNANA OSNOVNA PLAČA'!J38:L38),"")</f>
        <v>0</v>
      </c>
      <c r="G44" s="5"/>
      <c r="H44" s="5"/>
      <c r="I44" s="5"/>
      <c r="J44" s="5"/>
      <c r="K44" s="5"/>
      <c r="L44" s="166">
        <f t="shared" si="7"/>
        <v>0</v>
      </c>
      <c r="M44" s="167">
        <f t="shared" ca="1" si="20"/>
        <v>0</v>
      </c>
      <c r="N44" s="167">
        <f t="shared" ca="1" si="21"/>
        <v>0</v>
      </c>
      <c r="O44" s="167">
        <f t="shared" ca="1" si="8"/>
        <v>0</v>
      </c>
      <c r="P44" s="167">
        <f t="shared" ca="1" si="22"/>
        <v>0</v>
      </c>
      <c r="Q44" s="168">
        <f t="shared" ca="1" si="9"/>
        <v>0</v>
      </c>
      <c r="R44" s="168">
        <f ca="1">IF(LEN(B44)&gt;0,'7-9'!R44-'7-9'!Q44,"")</f>
        <v>0</v>
      </c>
      <c r="S44" s="148"/>
      <c r="AB44" s="211">
        <f>ROW()</f>
        <v>44</v>
      </c>
      <c r="AC44" s="212" t="e">
        <f t="shared" ca="1" si="10"/>
        <v>#N/A</v>
      </c>
      <c r="AD44" s="212" t="e">
        <f t="shared" ca="1" si="11"/>
        <v>#N/A</v>
      </c>
      <c r="AE44" s="213" t="e">
        <f t="shared" ca="1" si="12"/>
        <v>#N/A</v>
      </c>
      <c r="AF44" s="212" t="e">
        <f t="shared" ca="1" si="13"/>
        <v>#N/A</v>
      </c>
      <c r="AG44" s="213" t="e">
        <f t="shared" ca="1" si="14"/>
        <v>#N/A</v>
      </c>
      <c r="AH44" s="212" t="e">
        <f t="shared" ca="1" si="15"/>
        <v>#N/A</v>
      </c>
      <c r="AI44" s="212" t="e">
        <f t="shared" ca="1" si="16"/>
        <v>#N/A</v>
      </c>
      <c r="AJ44" s="214" t="e">
        <f t="shared" ca="1" si="17"/>
        <v>#N/A</v>
      </c>
      <c r="AK44" s="212" t="e">
        <f t="shared" ca="1" si="18"/>
        <v>#N/A</v>
      </c>
      <c r="AL44" s="212" t="e">
        <f t="shared" ca="1" si="19"/>
        <v>#N/A</v>
      </c>
    </row>
    <row r="45" spans="1:38" ht="27" customHeight="1" x14ac:dyDescent="0.2">
      <c r="A45" s="65">
        <f>'OSNOVNA PLAČA'!A39</f>
        <v>30</v>
      </c>
      <c r="B45" s="271" t="str">
        <f t="shared" ca="1" si="4"/>
        <v>A30</v>
      </c>
      <c r="C45" s="271"/>
      <c r="D45" s="66" t="str">
        <f t="shared" ca="1" si="5"/>
        <v/>
      </c>
      <c r="E45" s="68" t="str">
        <f t="shared" ca="1" si="6"/>
        <v/>
      </c>
      <c r="F45" s="154">
        <f ca="1">IF(LEN(B45)&gt;0,SUM('OBRAČUNANA OSNOVNA PLAČA'!J39:L39),"")</f>
        <v>0</v>
      </c>
      <c r="G45" s="5"/>
      <c r="H45" s="5"/>
      <c r="I45" s="5"/>
      <c r="J45" s="5"/>
      <c r="K45" s="5"/>
      <c r="L45" s="166">
        <f t="shared" si="7"/>
        <v>0</v>
      </c>
      <c r="M45" s="167">
        <f t="shared" ca="1" si="20"/>
        <v>0</v>
      </c>
      <c r="N45" s="167">
        <f t="shared" ca="1" si="21"/>
        <v>0</v>
      </c>
      <c r="O45" s="167">
        <f t="shared" ca="1" si="8"/>
        <v>0</v>
      </c>
      <c r="P45" s="167">
        <f t="shared" ca="1" si="22"/>
        <v>0</v>
      </c>
      <c r="Q45" s="168">
        <f t="shared" ca="1" si="9"/>
        <v>0</v>
      </c>
      <c r="R45" s="168">
        <f ca="1">IF(LEN(B45)&gt;0,'7-9'!R45-'7-9'!Q45,"")</f>
        <v>0</v>
      </c>
      <c r="S45" s="148"/>
      <c r="AB45" s="211">
        <f>ROW()</f>
        <v>45</v>
      </c>
      <c r="AC45" s="212" t="e">
        <f t="shared" ca="1" si="10"/>
        <v>#N/A</v>
      </c>
      <c r="AD45" s="212" t="e">
        <f t="shared" ca="1" si="11"/>
        <v>#N/A</v>
      </c>
      <c r="AE45" s="213" t="e">
        <f t="shared" ca="1" si="12"/>
        <v>#N/A</v>
      </c>
      <c r="AF45" s="212" t="e">
        <f t="shared" ca="1" si="13"/>
        <v>#N/A</v>
      </c>
      <c r="AG45" s="213" t="e">
        <f t="shared" ca="1" si="14"/>
        <v>#N/A</v>
      </c>
      <c r="AH45" s="212" t="e">
        <f t="shared" ca="1" si="15"/>
        <v>#N/A</v>
      </c>
      <c r="AI45" s="212" t="e">
        <f t="shared" ca="1" si="16"/>
        <v>#N/A</v>
      </c>
      <c r="AJ45" s="214" t="e">
        <f t="shared" ca="1" si="17"/>
        <v>#N/A</v>
      </c>
      <c r="AK45" s="212" t="e">
        <f t="shared" ca="1" si="18"/>
        <v>#N/A</v>
      </c>
      <c r="AL45" s="212" t="e">
        <f t="shared" ca="1" si="19"/>
        <v>#N/A</v>
      </c>
    </row>
    <row r="46" spans="1:38" ht="27" customHeight="1" x14ac:dyDescent="0.2">
      <c r="A46" s="65">
        <f>'OSNOVNA PLAČA'!A40</f>
        <v>31</v>
      </c>
      <c r="B46" s="271" t="str">
        <f t="shared" ref="B46:B115" ca="1" si="23">IF(LEN(INDIRECT( "'" &amp; $AD$2 &amp; "'!B" &amp; TEXT($AB46-6,0)))&gt;0,INDIRECT( "'" &amp; $AD$2 &amp; "'!B" &amp; TEXT($AB46-6,0)),"")</f>
        <v>A31</v>
      </c>
      <c r="C46" s="271"/>
      <c r="D46" s="66" t="str">
        <f t="shared" ref="D46:D115" ca="1" si="24">IF(LEN(INDIRECT( "'" &amp; $AD$2 &amp; "'!D" &amp; TEXT($AB46-6,0)))&gt;0,INDIRECT( "'" &amp; $AD$2 &amp; "'!D" &amp; TEXT($AB46-6,0)),"")</f>
        <v/>
      </c>
      <c r="E46" s="68" t="str">
        <f t="shared" ref="E46:E115" ca="1" si="25">IF(LEN(INDIRECT( "'" &amp; $AD$2 &amp; "'!E" &amp; TEXT($AB46-6,0)))&gt;0,INDIRECT( "'" &amp; $AD$2 &amp; "'!E" &amp; TEXT($AB46-6,0)),"")</f>
        <v/>
      </c>
      <c r="F46" s="154">
        <f ca="1">IF(LEN(B46)&gt;0,SUM('OBRAČUNANA OSNOVNA PLAČA'!J40:L40),"")</f>
        <v>0</v>
      </c>
      <c r="G46" s="5"/>
      <c r="H46" s="5"/>
      <c r="I46" s="5"/>
      <c r="J46" s="5"/>
      <c r="K46" s="5"/>
      <c r="L46" s="166">
        <f t="shared" si="7"/>
        <v>0</v>
      </c>
      <c r="M46" s="167">
        <f t="shared" ca="1" si="20"/>
        <v>0</v>
      </c>
      <c r="N46" s="167">
        <f t="shared" ca="1" si="21"/>
        <v>0</v>
      </c>
      <c r="O46" s="167">
        <f t="shared" ca="1" si="8"/>
        <v>0</v>
      </c>
      <c r="P46" s="167">
        <f t="shared" ca="1" si="22"/>
        <v>0</v>
      </c>
      <c r="Q46" s="168">
        <f t="shared" ca="1" si="9"/>
        <v>0</v>
      </c>
      <c r="R46" s="168">
        <f ca="1">IF(LEN(B46)&gt;0,'7-9'!R46-'7-9'!Q46,"")</f>
        <v>0</v>
      </c>
      <c r="S46" s="148"/>
      <c r="AB46" s="211">
        <f>ROW()</f>
        <v>46</v>
      </c>
      <c r="AC46" s="212" t="e">
        <f t="shared" ref="AC46:AC115" ca="1" si="26">IF($AO$3=1,0,INDIRECT( "'" &amp; $AO$2 &amp; "'!P" &amp; TEXT($AB46,0)))</f>
        <v>#N/A</v>
      </c>
      <c r="AD46" s="212" t="e">
        <f t="shared" ref="AD46:AD115" ca="1" si="27">IF($AO$3=1,(INDIRECT( "'" &amp; $AD$2 &amp; "'!F" &amp; TEXT($AB46-6,0))*2/12+INDIRECT( "'" &amp; $AD$2 &amp; "'!G" &amp; TEXT($AB46-6,0))*10/12)*2,INDIRECT( "'" &amp; $AO$2 &amp; "'!Q" &amp; TEXT($AB46,0)))</f>
        <v>#N/A</v>
      </c>
      <c r="AE46" s="213" t="e">
        <f t="shared" ca="1" si="12"/>
        <v>#N/A</v>
      </c>
      <c r="AF46" s="212" t="e">
        <f t="shared" ca="1" si="13"/>
        <v>#N/A</v>
      </c>
      <c r="AG46" s="213" t="e">
        <f t="shared" ca="1" si="14"/>
        <v>#N/A</v>
      </c>
      <c r="AH46" s="212" t="e">
        <f t="shared" ca="1" si="15"/>
        <v>#N/A</v>
      </c>
      <c r="AI46" s="212" t="e">
        <f t="shared" ca="1" si="16"/>
        <v>#N/A</v>
      </c>
      <c r="AJ46" s="214" t="e">
        <f t="shared" ca="1" si="17"/>
        <v>#N/A</v>
      </c>
      <c r="AK46" s="212" t="e">
        <f t="shared" ref="AK46:AK115" ca="1" si="28">SUM(OFFSET(INDIRECT( "'" &amp; $AD$3 &amp; "'!" &amp; $AI$3),ROW()-ROW(INDIRECT( "'" &amp; $AD$3 &amp; "'!" &amp; $AI$3))-$AI$4,COLUMN()-COLUMN(INDIRECT( "'" &amp; $AD$3 &amp; "'!" &amp; $AI$3))-$AI$6+(12/$AO$4)*($AO$3-1),1,12/$AO$4))</f>
        <v>#N/A</v>
      </c>
      <c r="AL46" s="212" t="e">
        <f t="shared" ref="AL46:AL115" ca="1" si="29">SUM(OFFSET(INDIRECT( "'" &amp; $AD$2 &amp; "'!" &amp; $AI$3),ROW()-ROW(INDIRECT( "'" &amp; $AD$2 &amp; "'!" &amp; $AI$3))-$AI$4,COLUMN()-COLUMN(INDIRECT( "'" &amp; $AD$2 &amp; "'!" &amp; $AI$3))-$AI$5+(12/$AO$4)*($AO$3-1),1,12/$AO$4))</f>
        <v>#N/A</v>
      </c>
    </row>
    <row r="47" spans="1:38" ht="27" customHeight="1" x14ac:dyDescent="0.2">
      <c r="A47" s="65">
        <f>'OSNOVNA PLAČA'!A41</f>
        <v>32</v>
      </c>
      <c r="B47" s="271" t="str">
        <f t="shared" ca="1" si="23"/>
        <v>A32</v>
      </c>
      <c r="C47" s="271"/>
      <c r="D47" s="66" t="str">
        <f t="shared" ca="1" si="24"/>
        <v/>
      </c>
      <c r="E47" s="68" t="str">
        <f t="shared" ca="1" si="25"/>
        <v/>
      </c>
      <c r="F47" s="154">
        <f ca="1">IF(LEN(B47)&gt;0,SUM('OBRAČUNANA OSNOVNA PLAČA'!J41:L41),"")</f>
        <v>0</v>
      </c>
      <c r="G47" s="5"/>
      <c r="H47" s="5"/>
      <c r="I47" s="5"/>
      <c r="J47" s="5"/>
      <c r="K47" s="5"/>
      <c r="L47" s="166">
        <f t="shared" si="7"/>
        <v>0</v>
      </c>
      <c r="M47" s="167">
        <f t="shared" ca="1" si="20"/>
        <v>0</v>
      </c>
      <c r="N47" s="167">
        <f t="shared" ca="1" si="21"/>
        <v>0</v>
      </c>
      <c r="O47" s="167">
        <f t="shared" ca="1" si="8"/>
        <v>0</v>
      </c>
      <c r="P47" s="167">
        <f t="shared" ca="1" si="22"/>
        <v>0</v>
      </c>
      <c r="Q47" s="168">
        <f t="shared" ca="1" si="9"/>
        <v>0</v>
      </c>
      <c r="R47" s="168">
        <f ca="1">IF(LEN(B47)&gt;0,'7-9'!R47-'7-9'!Q47,"")</f>
        <v>0</v>
      </c>
      <c r="S47" s="148"/>
      <c r="AB47" s="211">
        <f>ROW()</f>
        <v>47</v>
      </c>
      <c r="AC47" s="212" t="e">
        <f t="shared" ca="1" si="26"/>
        <v>#N/A</v>
      </c>
      <c r="AD47" s="212" t="e">
        <f t="shared" ca="1" si="27"/>
        <v>#N/A</v>
      </c>
      <c r="AE47" s="213" t="e">
        <f t="shared" ca="1" si="12"/>
        <v>#N/A</v>
      </c>
      <c r="AF47" s="212" t="e">
        <f t="shared" ca="1" si="13"/>
        <v>#N/A</v>
      </c>
      <c r="AG47" s="213" t="e">
        <f t="shared" ca="1" si="14"/>
        <v>#N/A</v>
      </c>
      <c r="AH47" s="212" t="e">
        <f t="shared" ca="1" si="15"/>
        <v>#N/A</v>
      </c>
      <c r="AI47" s="212" t="e">
        <f t="shared" ca="1" si="16"/>
        <v>#N/A</v>
      </c>
      <c r="AJ47" s="214" t="e">
        <f t="shared" ca="1" si="17"/>
        <v>#N/A</v>
      </c>
      <c r="AK47" s="212" t="e">
        <f t="shared" ca="1" si="28"/>
        <v>#N/A</v>
      </c>
      <c r="AL47" s="212" t="e">
        <f t="shared" ca="1" si="29"/>
        <v>#N/A</v>
      </c>
    </row>
    <row r="48" spans="1:38" ht="27" customHeight="1" x14ac:dyDescent="0.2">
      <c r="A48" s="65">
        <f>'OSNOVNA PLAČA'!A42</f>
        <v>33</v>
      </c>
      <c r="B48" s="271" t="str">
        <f t="shared" ca="1" si="23"/>
        <v>A33</v>
      </c>
      <c r="C48" s="271"/>
      <c r="D48" s="66" t="str">
        <f t="shared" ca="1" si="24"/>
        <v/>
      </c>
      <c r="E48" s="68" t="str">
        <f t="shared" ca="1" si="25"/>
        <v/>
      </c>
      <c r="F48" s="154">
        <f ca="1">IF(LEN(B48)&gt;0,SUM('OBRAČUNANA OSNOVNA PLAČA'!J42:L42),"")</f>
        <v>0</v>
      </c>
      <c r="G48" s="5"/>
      <c r="H48" s="5"/>
      <c r="I48" s="5"/>
      <c r="J48" s="5"/>
      <c r="K48" s="5"/>
      <c r="L48" s="166">
        <f t="shared" si="7"/>
        <v>0</v>
      </c>
      <c r="M48" s="167">
        <f t="shared" ca="1" si="20"/>
        <v>0</v>
      </c>
      <c r="N48" s="167">
        <f t="shared" ca="1" si="21"/>
        <v>0</v>
      </c>
      <c r="O48" s="167">
        <f t="shared" ref="O48:O79" ca="1" si="30">IF(LEN(B48)&gt;0,M48*$P$117,"")</f>
        <v>0</v>
      </c>
      <c r="P48" s="167">
        <f t="shared" ca="1" si="22"/>
        <v>0</v>
      </c>
      <c r="Q48" s="168">
        <f t="shared" ca="1" si="9"/>
        <v>0</v>
      </c>
      <c r="R48" s="168">
        <f ca="1">IF(LEN(B48)&gt;0,'7-9'!R48-'7-9'!Q48,"")</f>
        <v>0</v>
      </c>
      <c r="S48" s="148"/>
      <c r="AB48" s="211">
        <f>ROW()</f>
        <v>48</v>
      </c>
      <c r="AC48" s="212" t="e">
        <f t="shared" ca="1" si="26"/>
        <v>#N/A</v>
      </c>
      <c r="AD48" s="212" t="e">
        <f t="shared" ca="1" si="27"/>
        <v>#N/A</v>
      </c>
      <c r="AE48" s="213" t="e">
        <f t="shared" ref="AE48:AE79" ca="1" si="31">IF(AC48&gt;=AD48,"-",$L48/(5*MAX($M$121:$M$122)))</f>
        <v>#N/A</v>
      </c>
      <c r="AF48" s="212" t="e">
        <f t="shared" ref="AF48:AF79" ca="1" si="32">IF(AC48&gt;=AD48,"-",$L48/(5*MAX($M$121:$M$122))*AK48)</f>
        <v>#N/A</v>
      </c>
      <c r="AG48" s="213" t="e">
        <f t="shared" ref="AG48:AG79" ca="1" si="33">IF(AE48="-","-",AE48*$AF$117)</f>
        <v>#N/A</v>
      </c>
      <c r="AH48" s="212" t="e">
        <f t="shared" ref="AH48:AH79" ca="1" si="34">IF(AF48="-","-",AF48*$AF$117)</f>
        <v>#N/A</v>
      </c>
      <c r="AI48" s="212" t="e">
        <f t="shared" ca="1" si="16"/>
        <v>#N/A</v>
      </c>
      <c r="AJ48" s="214" t="e">
        <f t="shared" ca="1" si="17"/>
        <v>#N/A</v>
      </c>
      <c r="AK48" s="212" t="e">
        <f t="shared" ca="1" si="28"/>
        <v>#N/A</v>
      </c>
      <c r="AL48" s="212" t="e">
        <f t="shared" ca="1" si="29"/>
        <v>#N/A</v>
      </c>
    </row>
    <row r="49" spans="1:38" ht="27" customHeight="1" x14ac:dyDescent="0.2">
      <c r="A49" s="65">
        <f>'OSNOVNA PLAČA'!A43</f>
        <v>34</v>
      </c>
      <c r="B49" s="271" t="str">
        <f t="shared" ca="1" si="23"/>
        <v>A34</v>
      </c>
      <c r="C49" s="271"/>
      <c r="D49" s="66" t="str">
        <f t="shared" ca="1" si="24"/>
        <v/>
      </c>
      <c r="E49" s="68" t="str">
        <f t="shared" ca="1" si="25"/>
        <v/>
      </c>
      <c r="F49" s="154">
        <f ca="1">IF(LEN(B49)&gt;0,SUM('OBRAČUNANA OSNOVNA PLAČA'!J43:L43),"")</f>
        <v>0</v>
      </c>
      <c r="G49" s="5"/>
      <c r="H49" s="5"/>
      <c r="I49" s="5"/>
      <c r="J49" s="5"/>
      <c r="K49" s="5"/>
      <c r="L49" s="166">
        <f t="shared" si="7"/>
        <v>0</v>
      </c>
      <c r="M49" s="167">
        <f t="shared" ca="1" si="20"/>
        <v>0</v>
      </c>
      <c r="N49" s="167">
        <f t="shared" ca="1" si="21"/>
        <v>0</v>
      </c>
      <c r="O49" s="167">
        <f t="shared" ca="1" si="30"/>
        <v>0</v>
      </c>
      <c r="P49" s="167">
        <f t="shared" ca="1" si="22"/>
        <v>0</v>
      </c>
      <c r="Q49" s="168">
        <f t="shared" ca="1" si="9"/>
        <v>0</v>
      </c>
      <c r="R49" s="168">
        <f ca="1">IF(LEN(B49)&gt;0,'7-9'!R49-'7-9'!Q49,"")</f>
        <v>0</v>
      </c>
      <c r="S49" s="148"/>
      <c r="AB49" s="211">
        <f>ROW()</f>
        <v>49</v>
      </c>
      <c r="AC49" s="212" t="e">
        <f t="shared" ca="1" si="26"/>
        <v>#N/A</v>
      </c>
      <c r="AD49" s="212" t="e">
        <f t="shared" ca="1" si="27"/>
        <v>#N/A</v>
      </c>
      <c r="AE49" s="213" t="e">
        <f t="shared" ca="1" si="31"/>
        <v>#N/A</v>
      </c>
      <c r="AF49" s="212" t="e">
        <f t="shared" ca="1" si="32"/>
        <v>#N/A</v>
      </c>
      <c r="AG49" s="213" t="e">
        <f t="shared" ca="1" si="33"/>
        <v>#N/A</v>
      </c>
      <c r="AH49" s="212" t="e">
        <f t="shared" ca="1" si="34"/>
        <v>#N/A</v>
      </c>
      <c r="AI49" s="212" t="e">
        <f t="shared" ca="1" si="16"/>
        <v>#N/A</v>
      </c>
      <c r="AJ49" s="214" t="e">
        <f t="shared" ca="1" si="17"/>
        <v>#N/A</v>
      </c>
      <c r="AK49" s="212" t="e">
        <f t="shared" ca="1" si="28"/>
        <v>#N/A</v>
      </c>
      <c r="AL49" s="212" t="e">
        <f t="shared" ca="1" si="29"/>
        <v>#N/A</v>
      </c>
    </row>
    <row r="50" spans="1:38" ht="27" customHeight="1" x14ac:dyDescent="0.2">
      <c r="A50" s="65">
        <f>'OSNOVNA PLAČA'!A44</f>
        <v>35</v>
      </c>
      <c r="B50" s="271" t="str">
        <f t="shared" ca="1" si="23"/>
        <v>A35</v>
      </c>
      <c r="C50" s="271"/>
      <c r="D50" s="66" t="str">
        <f t="shared" ca="1" si="24"/>
        <v/>
      </c>
      <c r="E50" s="68" t="str">
        <f t="shared" ca="1" si="25"/>
        <v/>
      </c>
      <c r="F50" s="154">
        <f ca="1">IF(LEN(B50)&gt;0,SUM('OBRAČUNANA OSNOVNA PLAČA'!J44:L44),"")</f>
        <v>0</v>
      </c>
      <c r="G50" s="5"/>
      <c r="H50" s="5"/>
      <c r="I50" s="5"/>
      <c r="J50" s="5"/>
      <c r="K50" s="5"/>
      <c r="L50" s="166">
        <f t="shared" si="7"/>
        <v>0</v>
      </c>
      <c r="M50" s="167">
        <f t="shared" ca="1" si="20"/>
        <v>0</v>
      </c>
      <c r="N50" s="167">
        <f t="shared" ca="1" si="21"/>
        <v>0</v>
      </c>
      <c r="O50" s="167">
        <f t="shared" ca="1" si="30"/>
        <v>0</v>
      </c>
      <c r="P50" s="167">
        <f t="shared" ca="1" si="22"/>
        <v>0</v>
      </c>
      <c r="Q50" s="168">
        <f t="shared" ca="1" si="9"/>
        <v>0</v>
      </c>
      <c r="R50" s="168">
        <f ca="1">IF(LEN(B50)&gt;0,'7-9'!R50-'7-9'!Q50,"")</f>
        <v>0</v>
      </c>
      <c r="S50" s="148"/>
      <c r="AB50" s="211">
        <f>ROW()</f>
        <v>50</v>
      </c>
      <c r="AC50" s="212" t="e">
        <f t="shared" ca="1" si="26"/>
        <v>#N/A</v>
      </c>
      <c r="AD50" s="212" t="e">
        <f t="shared" ca="1" si="27"/>
        <v>#N/A</v>
      </c>
      <c r="AE50" s="213" t="e">
        <f t="shared" ca="1" si="31"/>
        <v>#N/A</v>
      </c>
      <c r="AF50" s="212" t="e">
        <f t="shared" ca="1" si="32"/>
        <v>#N/A</v>
      </c>
      <c r="AG50" s="213" t="e">
        <f t="shared" ca="1" si="33"/>
        <v>#N/A</v>
      </c>
      <c r="AH50" s="212" t="e">
        <f t="shared" ca="1" si="34"/>
        <v>#N/A</v>
      </c>
      <c r="AI50" s="212" t="e">
        <f t="shared" ca="1" si="16"/>
        <v>#N/A</v>
      </c>
      <c r="AJ50" s="214" t="e">
        <f t="shared" ca="1" si="17"/>
        <v>#N/A</v>
      </c>
      <c r="AK50" s="212" t="e">
        <f t="shared" ca="1" si="28"/>
        <v>#N/A</v>
      </c>
      <c r="AL50" s="212" t="e">
        <f t="shared" ca="1" si="29"/>
        <v>#N/A</v>
      </c>
    </row>
    <row r="51" spans="1:38" ht="27" customHeight="1" x14ac:dyDescent="0.2">
      <c r="A51" s="65">
        <f>'OSNOVNA PLAČA'!A45</f>
        <v>36</v>
      </c>
      <c r="B51" s="271" t="str">
        <f t="shared" ca="1" si="23"/>
        <v>A36</v>
      </c>
      <c r="C51" s="271"/>
      <c r="D51" s="66" t="str">
        <f t="shared" ca="1" si="24"/>
        <v/>
      </c>
      <c r="E51" s="68" t="str">
        <f t="shared" ca="1" si="25"/>
        <v/>
      </c>
      <c r="F51" s="154">
        <f ca="1">IF(LEN(B51)&gt;0,SUM('OBRAČUNANA OSNOVNA PLAČA'!J45:L45),"")</f>
        <v>0</v>
      </c>
      <c r="G51" s="5"/>
      <c r="H51" s="5"/>
      <c r="I51" s="5"/>
      <c r="J51" s="5"/>
      <c r="K51" s="5"/>
      <c r="L51" s="166">
        <f t="shared" si="7"/>
        <v>0</v>
      </c>
      <c r="M51" s="167">
        <f t="shared" ca="1" si="20"/>
        <v>0</v>
      </c>
      <c r="N51" s="167">
        <f t="shared" ca="1" si="21"/>
        <v>0</v>
      </c>
      <c r="O51" s="167">
        <f t="shared" ca="1" si="30"/>
        <v>0</v>
      </c>
      <c r="P51" s="167">
        <f t="shared" ca="1" si="22"/>
        <v>0</v>
      </c>
      <c r="Q51" s="168">
        <f t="shared" ca="1" si="9"/>
        <v>0</v>
      </c>
      <c r="R51" s="168">
        <f ca="1">IF(LEN(B51)&gt;0,'7-9'!R51-'7-9'!Q51,"")</f>
        <v>0</v>
      </c>
      <c r="S51" s="148"/>
      <c r="AB51" s="211">
        <f>ROW()</f>
        <v>51</v>
      </c>
      <c r="AC51" s="212" t="e">
        <f t="shared" ca="1" si="26"/>
        <v>#N/A</v>
      </c>
      <c r="AD51" s="212" t="e">
        <f t="shared" ca="1" si="27"/>
        <v>#N/A</v>
      </c>
      <c r="AE51" s="213" t="e">
        <f t="shared" ca="1" si="31"/>
        <v>#N/A</v>
      </c>
      <c r="AF51" s="212" t="e">
        <f t="shared" ca="1" si="32"/>
        <v>#N/A</v>
      </c>
      <c r="AG51" s="213" t="e">
        <f t="shared" ca="1" si="33"/>
        <v>#N/A</v>
      </c>
      <c r="AH51" s="212" t="e">
        <f t="shared" ca="1" si="34"/>
        <v>#N/A</v>
      </c>
      <c r="AI51" s="212" t="e">
        <f t="shared" ca="1" si="16"/>
        <v>#N/A</v>
      </c>
      <c r="AJ51" s="214" t="e">
        <f t="shared" ca="1" si="17"/>
        <v>#N/A</v>
      </c>
      <c r="AK51" s="212" t="e">
        <f t="shared" ca="1" si="28"/>
        <v>#N/A</v>
      </c>
      <c r="AL51" s="212" t="e">
        <f t="shared" ca="1" si="29"/>
        <v>#N/A</v>
      </c>
    </row>
    <row r="52" spans="1:38" ht="27" customHeight="1" x14ac:dyDescent="0.2">
      <c r="A52" s="65">
        <f>'OSNOVNA PLAČA'!A46</f>
        <v>37</v>
      </c>
      <c r="B52" s="271" t="str">
        <f t="shared" ca="1" si="23"/>
        <v>A37</v>
      </c>
      <c r="C52" s="271"/>
      <c r="D52" s="66" t="str">
        <f t="shared" ca="1" si="24"/>
        <v/>
      </c>
      <c r="E52" s="68" t="str">
        <f t="shared" ca="1" si="25"/>
        <v/>
      </c>
      <c r="F52" s="154">
        <f ca="1">IF(LEN(B52)&gt;0,SUM('OBRAČUNANA OSNOVNA PLAČA'!J46:L46),"")</f>
        <v>0</v>
      </c>
      <c r="G52" s="5"/>
      <c r="H52" s="5"/>
      <c r="I52" s="5"/>
      <c r="J52" s="5"/>
      <c r="K52" s="5"/>
      <c r="L52" s="166">
        <f t="shared" si="7"/>
        <v>0</v>
      </c>
      <c r="M52" s="167">
        <f t="shared" ca="1" si="20"/>
        <v>0</v>
      </c>
      <c r="N52" s="167">
        <f t="shared" ca="1" si="21"/>
        <v>0</v>
      </c>
      <c r="O52" s="167">
        <f t="shared" ca="1" si="30"/>
        <v>0</v>
      </c>
      <c r="P52" s="167">
        <f t="shared" ca="1" si="22"/>
        <v>0</v>
      </c>
      <c r="Q52" s="168">
        <f t="shared" ca="1" si="9"/>
        <v>0</v>
      </c>
      <c r="R52" s="168">
        <f ca="1">IF(LEN(B52)&gt;0,'7-9'!R52-'7-9'!Q52,"")</f>
        <v>0</v>
      </c>
      <c r="S52" s="148"/>
      <c r="AB52" s="211">
        <f>ROW()</f>
        <v>52</v>
      </c>
      <c r="AC52" s="212" t="e">
        <f t="shared" ca="1" si="26"/>
        <v>#N/A</v>
      </c>
      <c r="AD52" s="212" t="e">
        <f t="shared" ca="1" si="27"/>
        <v>#N/A</v>
      </c>
      <c r="AE52" s="213" t="e">
        <f t="shared" ca="1" si="31"/>
        <v>#N/A</v>
      </c>
      <c r="AF52" s="212" t="e">
        <f t="shared" ca="1" si="32"/>
        <v>#N/A</v>
      </c>
      <c r="AG52" s="213" t="e">
        <f t="shared" ca="1" si="33"/>
        <v>#N/A</v>
      </c>
      <c r="AH52" s="212" t="e">
        <f t="shared" ca="1" si="34"/>
        <v>#N/A</v>
      </c>
      <c r="AI52" s="212" t="e">
        <f t="shared" ca="1" si="16"/>
        <v>#N/A</v>
      </c>
      <c r="AJ52" s="214" t="e">
        <f t="shared" ca="1" si="17"/>
        <v>#N/A</v>
      </c>
      <c r="AK52" s="212" t="e">
        <f t="shared" ca="1" si="28"/>
        <v>#N/A</v>
      </c>
      <c r="AL52" s="212" t="e">
        <f t="shared" ca="1" si="29"/>
        <v>#N/A</v>
      </c>
    </row>
    <row r="53" spans="1:38" ht="27" customHeight="1" x14ac:dyDescent="0.2">
      <c r="A53" s="65">
        <f>'OSNOVNA PLAČA'!A47</f>
        <v>38</v>
      </c>
      <c r="B53" s="271" t="str">
        <f t="shared" ca="1" si="23"/>
        <v>A38</v>
      </c>
      <c r="C53" s="271"/>
      <c r="D53" s="66" t="str">
        <f t="shared" ca="1" si="24"/>
        <v/>
      </c>
      <c r="E53" s="68" t="str">
        <f t="shared" ca="1" si="25"/>
        <v/>
      </c>
      <c r="F53" s="154">
        <f ca="1">IF(LEN(B53)&gt;0,SUM('OBRAČUNANA OSNOVNA PLAČA'!J47:L47),"")</f>
        <v>0</v>
      </c>
      <c r="G53" s="5"/>
      <c r="H53" s="5"/>
      <c r="I53" s="5"/>
      <c r="J53" s="5"/>
      <c r="K53" s="5"/>
      <c r="L53" s="166">
        <f t="shared" si="7"/>
        <v>0</v>
      </c>
      <c r="M53" s="167">
        <f t="shared" ca="1" si="20"/>
        <v>0</v>
      </c>
      <c r="N53" s="167">
        <f t="shared" ca="1" si="21"/>
        <v>0</v>
      </c>
      <c r="O53" s="167">
        <f t="shared" ca="1" si="30"/>
        <v>0</v>
      </c>
      <c r="P53" s="167">
        <f t="shared" ca="1" si="22"/>
        <v>0</v>
      </c>
      <c r="Q53" s="168">
        <f t="shared" ca="1" si="9"/>
        <v>0</v>
      </c>
      <c r="R53" s="168">
        <f ca="1">IF(LEN(B53)&gt;0,'7-9'!R53-'7-9'!Q53,"")</f>
        <v>0</v>
      </c>
      <c r="S53" s="148"/>
      <c r="AB53" s="211">
        <f>ROW()</f>
        <v>53</v>
      </c>
      <c r="AC53" s="212" t="e">
        <f t="shared" ca="1" si="26"/>
        <v>#N/A</v>
      </c>
      <c r="AD53" s="212" t="e">
        <f t="shared" ca="1" si="27"/>
        <v>#N/A</v>
      </c>
      <c r="AE53" s="213" t="e">
        <f t="shared" ca="1" si="31"/>
        <v>#N/A</v>
      </c>
      <c r="AF53" s="212" t="e">
        <f t="shared" ca="1" si="32"/>
        <v>#N/A</v>
      </c>
      <c r="AG53" s="213" t="e">
        <f t="shared" ca="1" si="33"/>
        <v>#N/A</v>
      </c>
      <c r="AH53" s="212" t="e">
        <f t="shared" ca="1" si="34"/>
        <v>#N/A</v>
      </c>
      <c r="AI53" s="212" t="e">
        <f t="shared" ca="1" si="16"/>
        <v>#N/A</v>
      </c>
      <c r="AJ53" s="214" t="e">
        <f t="shared" ca="1" si="17"/>
        <v>#N/A</v>
      </c>
      <c r="AK53" s="212" t="e">
        <f t="shared" ca="1" si="28"/>
        <v>#N/A</v>
      </c>
      <c r="AL53" s="212" t="e">
        <f t="shared" ca="1" si="29"/>
        <v>#N/A</v>
      </c>
    </row>
    <row r="54" spans="1:38" ht="27" customHeight="1" x14ac:dyDescent="0.2">
      <c r="A54" s="65">
        <f>'OSNOVNA PLAČA'!A48</f>
        <v>39</v>
      </c>
      <c r="B54" s="271" t="str">
        <f t="shared" ca="1" si="23"/>
        <v>A39</v>
      </c>
      <c r="C54" s="271"/>
      <c r="D54" s="66" t="str">
        <f t="shared" ca="1" si="24"/>
        <v/>
      </c>
      <c r="E54" s="68" t="str">
        <f t="shared" ca="1" si="25"/>
        <v/>
      </c>
      <c r="F54" s="154">
        <f ca="1">IF(LEN(B54)&gt;0,SUM('OBRAČUNANA OSNOVNA PLAČA'!J48:L48),"")</f>
        <v>0</v>
      </c>
      <c r="G54" s="5"/>
      <c r="H54" s="5"/>
      <c r="I54" s="5"/>
      <c r="J54" s="5"/>
      <c r="K54" s="5"/>
      <c r="L54" s="166">
        <f t="shared" si="7"/>
        <v>0</v>
      </c>
      <c r="M54" s="167">
        <f t="shared" ca="1" si="20"/>
        <v>0</v>
      </c>
      <c r="N54" s="167">
        <f t="shared" ca="1" si="21"/>
        <v>0</v>
      </c>
      <c r="O54" s="167">
        <f t="shared" ca="1" si="30"/>
        <v>0</v>
      </c>
      <c r="P54" s="167">
        <f t="shared" ca="1" si="22"/>
        <v>0</v>
      </c>
      <c r="Q54" s="168">
        <f t="shared" ca="1" si="9"/>
        <v>0</v>
      </c>
      <c r="R54" s="168">
        <f ca="1">IF(LEN(B54)&gt;0,'7-9'!R54-'7-9'!Q54,"")</f>
        <v>0</v>
      </c>
      <c r="S54" s="148"/>
      <c r="AB54" s="211">
        <f>ROW()</f>
        <v>54</v>
      </c>
      <c r="AC54" s="212" t="e">
        <f t="shared" ca="1" si="26"/>
        <v>#N/A</v>
      </c>
      <c r="AD54" s="212" t="e">
        <f t="shared" ca="1" si="27"/>
        <v>#N/A</v>
      </c>
      <c r="AE54" s="213" t="e">
        <f t="shared" ca="1" si="31"/>
        <v>#N/A</v>
      </c>
      <c r="AF54" s="212" t="e">
        <f t="shared" ca="1" si="32"/>
        <v>#N/A</v>
      </c>
      <c r="AG54" s="213" t="e">
        <f t="shared" ca="1" si="33"/>
        <v>#N/A</v>
      </c>
      <c r="AH54" s="212" t="e">
        <f t="shared" ca="1" si="34"/>
        <v>#N/A</v>
      </c>
      <c r="AI54" s="212" t="e">
        <f t="shared" ca="1" si="16"/>
        <v>#N/A</v>
      </c>
      <c r="AJ54" s="214" t="e">
        <f t="shared" ca="1" si="17"/>
        <v>#N/A</v>
      </c>
      <c r="AK54" s="212" t="e">
        <f t="shared" ca="1" si="28"/>
        <v>#N/A</v>
      </c>
      <c r="AL54" s="212" t="e">
        <f t="shared" ca="1" si="29"/>
        <v>#N/A</v>
      </c>
    </row>
    <row r="55" spans="1:38" ht="27" customHeight="1" x14ac:dyDescent="0.2">
      <c r="A55" s="65">
        <f>'OSNOVNA PLAČA'!A49</f>
        <v>40</v>
      </c>
      <c r="B55" s="271" t="str">
        <f t="shared" ca="1" si="23"/>
        <v>A40</v>
      </c>
      <c r="C55" s="271"/>
      <c r="D55" s="66" t="str">
        <f t="shared" ca="1" si="24"/>
        <v/>
      </c>
      <c r="E55" s="68" t="str">
        <f t="shared" ca="1" si="25"/>
        <v/>
      </c>
      <c r="F55" s="154">
        <f ca="1">IF(LEN(B55)&gt;0,SUM('OBRAČUNANA OSNOVNA PLAČA'!J49:L49),"")</f>
        <v>0</v>
      </c>
      <c r="G55" s="5"/>
      <c r="H55" s="5"/>
      <c r="I55" s="5"/>
      <c r="J55" s="5"/>
      <c r="K55" s="5"/>
      <c r="L55" s="166">
        <f t="shared" si="7"/>
        <v>0</v>
      </c>
      <c r="M55" s="167">
        <f t="shared" ca="1" si="20"/>
        <v>0</v>
      </c>
      <c r="N55" s="167">
        <f t="shared" ca="1" si="21"/>
        <v>0</v>
      </c>
      <c r="O55" s="167">
        <f t="shared" ca="1" si="30"/>
        <v>0</v>
      </c>
      <c r="P55" s="167">
        <f t="shared" ca="1" si="22"/>
        <v>0</v>
      </c>
      <c r="Q55" s="168">
        <f t="shared" ca="1" si="9"/>
        <v>0</v>
      </c>
      <c r="R55" s="168">
        <f ca="1">IF(LEN(B55)&gt;0,'7-9'!R55-'7-9'!Q55,"")</f>
        <v>0</v>
      </c>
      <c r="S55" s="148"/>
      <c r="AB55" s="211">
        <f>ROW()</f>
        <v>55</v>
      </c>
      <c r="AC55" s="212" t="e">
        <f t="shared" ca="1" si="26"/>
        <v>#N/A</v>
      </c>
      <c r="AD55" s="212" t="e">
        <f t="shared" ca="1" si="27"/>
        <v>#N/A</v>
      </c>
      <c r="AE55" s="213" t="e">
        <f t="shared" ca="1" si="31"/>
        <v>#N/A</v>
      </c>
      <c r="AF55" s="212" t="e">
        <f t="shared" ca="1" si="32"/>
        <v>#N/A</v>
      </c>
      <c r="AG55" s="213" t="e">
        <f t="shared" ca="1" si="33"/>
        <v>#N/A</v>
      </c>
      <c r="AH55" s="212" t="e">
        <f t="shared" ca="1" si="34"/>
        <v>#N/A</v>
      </c>
      <c r="AI55" s="212" t="e">
        <f t="shared" ca="1" si="16"/>
        <v>#N/A</v>
      </c>
      <c r="AJ55" s="214" t="e">
        <f t="shared" ca="1" si="17"/>
        <v>#N/A</v>
      </c>
      <c r="AK55" s="212" t="e">
        <f t="shared" ca="1" si="28"/>
        <v>#N/A</v>
      </c>
      <c r="AL55" s="212" t="e">
        <f t="shared" ca="1" si="29"/>
        <v>#N/A</v>
      </c>
    </row>
    <row r="56" spans="1:38" ht="27" customHeight="1" x14ac:dyDescent="0.2">
      <c r="A56" s="65">
        <f>'OSNOVNA PLAČA'!A50</f>
        <v>41</v>
      </c>
      <c r="B56" s="271" t="str">
        <f t="shared" ca="1" si="23"/>
        <v>A41</v>
      </c>
      <c r="C56" s="271"/>
      <c r="D56" s="66" t="str">
        <f t="shared" ca="1" si="24"/>
        <v/>
      </c>
      <c r="E56" s="68" t="str">
        <f t="shared" ca="1" si="25"/>
        <v/>
      </c>
      <c r="F56" s="154">
        <f ca="1">IF(LEN(B56)&gt;0,SUM('OBRAČUNANA OSNOVNA PLAČA'!J50:L50),"")</f>
        <v>0</v>
      </c>
      <c r="G56" s="5"/>
      <c r="H56" s="5"/>
      <c r="I56" s="5"/>
      <c r="J56" s="5"/>
      <c r="K56" s="5"/>
      <c r="L56" s="166">
        <f t="shared" si="7"/>
        <v>0</v>
      </c>
      <c r="M56" s="167">
        <f t="shared" ca="1" si="20"/>
        <v>0</v>
      </c>
      <c r="N56" s="167">
        <f t="shared" ca="1" si="21"/>
        <v>0</v>
      </c>
      <c r="O56" s="167">
        <f t="shared" ca="1" si="30"/>
        <v>0</v>
      </c>
      <c r="P56" s="167">
        <f t="shared" ca="1" si="22"/>
        <v>0</v>
      </c>
      <c r="Q56" s="168">
        <f t="shared" ca="1" si="9"/>
        <v>0</v>
      </c>
      <c r="R56" s="168">
        <f ca="1">IF(LEN(B56)&gt;0,'7-9'!R56-'7-9'!Q56,"")</f>
        <v>0</v>
      </c>
      <c r="S56" s="148"/>
      <c r="AB56" s="211">
        <f>ROW()</f>
        <v>56</v>
      </c>
      <c r="AC56" s="212" t="e">
        <f t="shared" ca="1" si="26"/>
        <v>#N/A</v>
      </c>
      <c r="AD56" s="212" t="e">
        <f t="shared" ca="1" si="27"/>
        <v>#N/A</v>
      </c>
      <c r="AE56" s="213" t="e">
        <f t="shared" ca="1" si="31"/>
        <v>#N/A</v>
      </c>
      <c r="AF56" s="212" t="e">
        <f t="shared" ca="1" si="32"/>
        <v>#N/A</v>
      </c>
      <c r="AG56" s="213" t="e">
        <f t="shared" ca="1" si="33"/>
        <v>#N/A</v>
      </c>
      <c r="AH56" s="212" t="e">
        <f t="shared" ca="1" si="34"/>
        <v>#N/A</v>
      </c>
      <c r="AI56" s="212" t="e">
        <f t="shared" ca="1" si="16"/>
        <v>#N/A</v>
      </c>
      <c r="AJ56" s="214" t="e">
        <f t="shared" ca="1" si="17"/>
        <v>#N/A</v>
      </c>
      <c r="AK56" s="212" t="e">
        <f t="shared" ca="1" si="28"/>
        <v>#N/A</v>
      </c>
      <c r="AL56" s="212" t="e">
        <f t="shared" ca="1" si="29"/>
        <v>#N/A</v>
      </c>
    </row>
    <row r="57" spans="1:38" ht="27" customHeight="1" x14ac:dyDescent="0.2">
      <c r="A57" s="65">
        <f>'OSNOVNA PLAČA'!A51</f>
        <v>42</v>
      </c>
      <c r="B57" s="271" t="str">
        <f t="shared" ca="1" si="23"/>
        <v>A42</v>
      </c>
      <c r="C57" s="271"/>
      <c r="D57" s="66" t="str">
        <f t="shared" ca="1" si="24"/>
        <v/>
      </c>
      <c r="E57" s="68" t="str">
        <f t="shared" ca="1" si="25"/>
        <v/>
      </c>
      <c r="F57" s="154">
        <f ca="1">IF(LEN(B57)&gt;0,SUM('OBRAČUNANA OSNOVNA PLAČA'!J51:L51),"")</f>
        <v>0</v>
      </c>
      <c r="G57" s="5"/>
      <c r="H57" s="5"/>
      <c r="I57" s="5"/>
      <c r="J57" s="5"/>
      <c r="K57" s="5"/>
      <c r="L57" s="166">
        <f t="shared" si="7"/>
        <v>0</v>
      </c>
      <c r="M57" s="167">
        <f t="shared" ca="1" si="20"/>
        <v>0</v>
      </c>
      <c r="N57" s="167">
        <f t="shared" ca="1" si="21"/>
        <v>0</v>
      </c>
      <c r="O57" s="167">
        <f t="shared" ca="1" si="30"/>
        <v>0</v>
      </c>
      <c r="P57" s="167">
        <f t="shared" ca="1" si="22"/>
        <v>0</v>
      </c>
      <c r="Q57" s="168">
        <f t="shared" ca="1" si="9"/>
        <v>0</v>
      </c>
      <c r="R57" s="168">
        <f ca="1">IF(LEN(B57)&gt;0,'7-9'!R57-'7-9'!Q57,"")</f>
        <v>0</v>
      </c>
      <c r="S57" s="148"/>
      <c r="AB57" s="211">
        <f>ROW()</f>
        <v>57</v>
      </c>
      <c r="AC57" s="212" t="e">
        <f t="shared" ca="1" si="26"/>
        <v>#N/A</v>
      </c>
      <c r="AD57" s="212" t="e">
        <f t="shared" ca="1" si="27"/>
        <v>#N/A</v>
      </c>
      <c r="AE57" s="213" t="e">
        <f t="shared" ca="1" si="31"/>
        <v>#N/A</v>
      </c>
      <c r="AF57" s="212" t="e">
        <f t="shared" ca="1" si="32"/>
        <v>#N/A</v>
      </c>
      <c r="AG57" s="213" t="e">
        <f t="shared" ca="1" si="33"/>
        <v>#N/A</v>
      </c>
      <c r="AH57" s="212" t="e">
        <f t="shared" ca="1" si="34"/>
        <v>#N/A</v>
      </c>
      <c r="AI57" s="212" t="e">
        <f t="shared" ca="1" si="16"/>
        <v>#N/A</v>
      </c>
      <c r="AJ57" s="214" t="e">
        <f t="shared" ca="1" si="17"/>
        <v>#N/A</v>
      </c>
      <c r="AK57" s="212" t="e">
        <f t="shared" ca="1" si="28"/>
        <v>#N/A</v>
      </c>
      <c r="AL57" s="212" t="e">
        <f t="shared" ca="1" si="29"/>
        <v>#N/A</v>
      </c>
    </row>
    <row r="58" spans="1:38" ht="27" customHeight="1" x14ac:dyDescent="0.2">
      <c r="A58" s="65">
        <f>'OSNOVNA PLAČA'!A52</f>
        <v>43</v>
      </c>
      <c r="B58" s="271" t="str">
        <f t="shared" ca="1" si="23"/>
        <v>A43</v>
      </c>
      <c r="C58" s="271"/>
      <c r="D58" s="66" t="str">
        <f t="shared" ca="1" si="24"/>
        <v/>
      </c>
      <c r="E58" s="68" t="str">
        <f t="shared" ca="1" si="25"/>
        <v/>
      </c>
      <c r="F58" s="154">
        <f ca="1">IF(LEN(B58)&gt;0,SUM('OBRAČUNANA OSNOVNA PLAČA'!J52:L52),"")</f>
        <v>0</v>
      </c>
      <c r="G58" s="5"/>
      <c r="H58" s="5"/>
      <c r="I58" s="5"/>
      <c r="J58" s="5"/>
      <c r="K58" s="5"/>
      <c r="L58" s="166">
        <f t="shared" si="7"/>
        <v>0</v>
      </c>
      <c r="M58" s="167">
        <f t="shared" ca="1" si="20"/>
        <v>0</v>
      </c>
      <c r="N58" s="167">
        <f t="shared" ca="1" si="21"/>
        <v>0</v>
      </c>
      <c r="O58" s="167">
        <f t="shared" ca="1" si="30"/>
        <v>0</v>
      </c>
      <c r="P58" s="167">
        <f t="shared" ca="1" si="22"/>
        <v>0</v>
      </c>
      <c r="Q58" s="168">
        <f t="shared" ca="1" si="9"/>
        <v>0</v>
      </c>
      <c r="R58" s="168">
        <f ca="1">IF(LEN(B58)&gt;0,'7-9'!R58-'7-9'!Q58,"")</f>
        <v>0</v>
      </c>
      <c r="S58" s="148"/>
      <c r="AB58" s="211">
        <f>ROW()</f>
        <v>58</v>
      </c>
      <c r="AC58" s="212" t="e">
        <f t="shared" ca="1" si="26"/>
        <v>#N/A</v>
      </c>
      <c r="AD58" s="212" t="e">
        <f t="shared" ca="1" si="27"/>
        <v>#N/A</v>
      </c>
      <c r="AE58" s="213" t="e">
        <f t="shared" ca="1" si="31"/>
        <v>#N/A</v>
      </c>
      <c r="AF58" s="212" t="e">
        <f t="shared" ca="1" si="32"/>
        <v>#N/A</v>
      </c>
      <c r="AG58" s="213" t="e">
        <f t="shared" ca="1" si="33"/>
        <v>#N/A</v>
      </c>
      <c r="AH58" s="212" t="e">
        <f t="shared" ca="1" si="34"/>
        <v>#N/A</v>
      </c>
      <c r="AI58" s="212" t="e">
        <f t="shared" ca="1" si="16"/>
        <v>#N/A</v>
      </c>
      <c r="AJ58" s="214" t="e">
        <f t="shared" ca="1" si="17"/>
        <v>#N/A</v>
      </c>
      <c r="AK58" s="212" t="e">
        <f t="shared" ca="1" si="28"/>
        <v>#N/A</v>
      </c>
      <c r="AL58" s="212" t="e">
        <f t="shared" ca="1" si="29"/>
        <v>#N/A</v>
      </c>
    </row>
    <row r="59" spans="1:38" ht="27" customHeight="1" x14ac:dyDescent="0.2">
      <c r="A59" s="65">
        <f>'OSNOVNA PLAČA'!A53</f>
        <v>44</v>
      </c>
      <c r="B59" s="271" t="str">
        <f t="shared" ca="1" si="23"/>
        <v>A44</v>
      </c>
      <c r="C59" s="271"/>
      <c r="D59" s="66" t="str">
        <f t="shared" ca="1" si="24"/>
        <v/>
      </c>
      <c r="E59" s="68" t="str">
        <f t="shared" ca="1" si="25"/>
        <v/>
      </c>
      <c r="F59" s="154">
        <f ca="1">IF(LEN(B59)&gt;0,SUM('OBRAČUNANA OSNOVNA PLAČA'!J53:L53),"")</f>
        <v>0</v>
      </c>
      <c r="G59" s="5"/>
      <c r="H59" s="5"/>
      <c r="I59" s="5"/>
      <c r="J59" s="5"/>
      <c r="K59" s="5"/>
      <c r="L59" s="166">
        <f t="shared" si="7"/>
        <v>0</v>
      </c>
      <c r="M59" s="167">
        <f t="shared" ca="1" si="20"/>
        <v>0</v>
      </c>
      <c r="N59" s="167">
        <f t="shared" ca="1" si="21"/>
        <v>0</v>
      </c>
      <c r="O59" s="167">
        <f t="shared" ca="1" si="30"/>
        <v>0</v>
      </c>
      <c r="P59" s="167">
        <f t="shared" ca="1" si="22"/>
        <v>0</v>
      </c>
      <c r="Q59" s="168">
        <f t="shared" ca="1" si="9"/>
        <v>0</v>
      </c>
      <c r="R59" s="168">
        <f ca="1">IF(LEN(B59)&gt;0,'7-9'!R59-'7-9'!Q59,"")</f>
        <v>0</v>
      </c>
      <c r="S59" s="148"/>
      <c r="AB59" s="211">
        <f>ROW()</f>
        <v>59</v>
      </c>
      <c r="AC59" s="212" t="e">
        <f t="shared" ca="1" si="26"/>
        <v>#N/A</v>
      </c>
      <c r="AD59" s="212" t="e">
        <f t="shared" ca="1" si="27"/>
        <v>#N/A</v>
      </c>
      <c r="AE59" s="213" t="e">
        <f t="shared" ca="1" si="31"/>
        <v>#N/A</v>
      </c>
      <c r="AF59" s="212" t="e">
        <f t="shared" ca="1" si="32"/>
        <v>#N/A</v>
      </c>
      <c r="AG59" s="213" t="e">
        <f t="shared" ca="1" si="33"/>
        <v>#N/A</v>
      </c>
      <c r="AH59" s="212" t="e">
        <f t="shared" ca="1" si="34"/>
        <v>#N/A</v>
      </c>
      <c r="AI59" s="212" t="e">
        <f t="shared" ca="1" si="16"/>
        <v>#N/A</v>
      </c>
      <c r="AJ59" s="214" t="e">
        <f t="shared" ca="1" si="17"/>
        <v>#N/A</v>
      </c>
      <c r="AK59" s="212" t="e">
        <f t="shared" ca="1" si="28"/>
        <v>#N/A</v>
      </c>
      <c r="AL59" s="212" t="e">
        <f t="shared" ca="1" si="29"/>
        <v>#N/A</v>
      </c>
    </row>
    <row r="60" spans="1:38" ht="27" customHeight="1" x14ac:dyDescent="0.2">
      <c r="A60" s="65">
        <f>'OSNOVNA PLAČA'!A54</f>
        <v>45</v>
      </c>
      <c r="B60" s="271" t="str">
        <f t="shared" ca="1" si="23"/>
        <v>A45</v>
      </c>
      <c r="C60" s="271"/>
      <c r="D60" s="66" t="str">
        <f t="shared" ca="1" si="24"/>
        <v/>
      </c>
      <c r="E60" s="68" t="str">
        <f t="shared" ca="1" si="25"/>
        <v/>
      </c>
      <c r="F60" s="154">
        <f ca="1">IF(LEN(B60)&gt;0,SUM('OBRAČUNANA OSNOVNA PLAČA'!J54:L54),"")</f>
        <v>0</v>
      </c>
      <c r="G60" s="5"/>
      <c r="H60" s="5"/>
      <c r="I60" s="5"/>
      <c r="J60" s="5"/>
      <c r="K60" s="5"/>
      <c r="L60" s="166">
        <f t="shared" si="7"/>
        <v>0</v>
      </c>
      <c r="M60" s="167">
        <f t="shared" ca="1" si="20"/>
        <v>0</v>
      </c>
      <c r="N60" s="167">
        <f t="shared" ca="1" si="21"/>
        <v>0</v>
      </c>
      <c r="O60" s="167">
        <f t="shared" ca="1" si="30"/>
        <v>0</v>
      </c>
      <c r="P60" s="167">
        <f t="shared" ca="1" si="22"/>
        <v>0</v>
      </c>
      <c r="Q60" s="168">
        <f t="shared" ca="1" si="9"/>
        <v>0</v>
      </c>
      <c r="R60" s="168">
        <f ca="1">IF(LEN(B60)&gt;0,'7-9'!R60-'7-9'!Q60,"")</f>
        <v>0</v>
      </c>
      <c r="S60" s="148"/>
      <c r="AB60" s="211">
        <f>ROW()</f>
        <v>60</v>
      </c>
      <c r="AC60" s="212" t="e">
        <f t="shared" ca="1" si="26"/>
        <v>#N/A</v>
      </c>
      <c r="AD60" s="212" t="e">
        <f t="shared" ca="1" si="27"/>
        <v>#N/A</v>
      </c>
      <c r="AE60" s="213" t="e">
        <f t="shared" ca="1" si="31"/>
        <v>#N/A</v>
      </c>
      <c r="AF60" s="212" t="e">
        <f t="shared" ca="1" si="32"/>
        <v>#N/A</v>
      </c>
      <c r="AG60" s="213" t="e">
        <f t="shared" ca="1" si="33"/>
        <v>#N/A</v>
      </c>
      <c r="AH60" s="212" t="e">
        <f t="shared" ca="1" si="34"/>
        <v>#N/A</v>
      </c>
      <c r="AI60" s="212" t="e">
        <f t="shared" ca="1" si="16"/>
        <v>#N/A</v>
      </c>
      <c r="AJ60" s="214" t="e">
        <f t="shared" ca="1" si="17"/>
        <v>#N/A</v>
      </c>
      <c r="AK60" s="212" t="e">
        <f t="shared" ca="1" si="28"/>
        <v>#N/A</v>
      </c>
      <c r="AL60" s="212" t="e">
        <f t="shared" ca="1" si="29"/>
        <v>#N/A</v>
      </c>
    </row>
    <row r="61" spans="1:38" ht="27" customHeight="1" x14ac:dyDescent="0.2">
      <c r="A61" s="65">
        <f>'OSNOVNA PLAČA'!A55</f>
        <v>46</v>
      </c>
      <c r="B61" s="271" t="str">
        <f t="shared" ca="1" si="23"/>
        <v>A46</v>
      </c>
      <c r="C61" s="271"/>
      <c r="D61" s="66" t="str">
        <f t="shared" ca="1" si="24"/>
        <v/>
      </c>
      <c r="E61" s="68" t="str">
        <f t="shared" ca="1" si="25"/>
        <v/>
      </c>
      <c r="F61" s="154">
        <f ca="1">IF(LEN(B61)&gt;0,SUM('OBRAČUNANA OSNOVNA PLAČA'!J55:L55),"")</f>
        <v>0</v>
      </c>
      <c r="G61" s="5"/>
      <c r="H61" s="5"/>
      <c r="I61" s="5"/>
      <c r="J61" s="5"/>
      <c r="K61" s="5"/>
      <c r="L61" s="166">
        <f t="shared" si="7"/>
        <v>0</v>
      </c>
      <c r="M61" s="167">
        <f t="shared" ca="1" si="20"/>
        <v>0</v>
      </c>
      <c r="N61" s="167">
        <f t="shared" ca="1" si="21"/>
        <v>0</v>
      </c>
      <c r="O61" s="167">
        <f t="shared" ca="1" si="30"/>
        <v>0</v>
      </c>
      <c r="P61" s="167">
        <f t="shared" ca="1" si="22"/>
        <v>0</v>
      </c>
      <c r="Q61" s="168">
        <f t="shared" ca="1" si="9"/>
        <v>0</v>
      </c>
      <c r="R61" s="168">
        <f ca="1">IF(LEN(B61)&gt;0,'7-9'!R61-'7-9'!Q61,"")</f>
        <v>0</v>
      </c>
      <c r="S61" s="148"/>
      <c r="AB61" s="211">
        <f>ROW()</f>
        <v>61</v>
      </c>
      <c r="AC61" s="212" t="e">
        <f t="shared" ca="1" si="26"/>
        <v>#N/A</v>
      </c>
      <c r="AD61" s="212" t="e">
        <f t="shared" ca="1" si="27"/>
        <v>#N/A</v>
      </c>
      <c r="AE61" s="213" t="e">
        <f t="shared" ca="1" si="31"/>
        <v>#N/A</v>
      </c>
      <c r="AF61" s="212" t="e">
        <f t="shared" ca="1" si="32"/>
        <v>#N/A</v>
      </c>
      <c r="AG61" s="213" t="e">
        <f t="shared" ca="1" si="33"/>
        <v>#N/A</v>
      </c>
      <c r="AH61" s="212" t="e">
        <f t="shared" ca="1" si="34"/>
        <v>#N/A</v>
      </c>
      <c r="AI61" s="212" t="e">
        <f t="shared" ca="1" si="16"/>
        <v>#N/A</v>
      </c>
      <c r="AJ61" s="214" t="e">
        <f t="shared" ca="1" si="17"/>
        <v>#N/A</v>
      </c>
      <c r="AK61" s="212" t="e">
        <f t="shared" ca="1" si="28"/>
        <v>#N/A</v>
      </c>
      <c r="AL61" s="212" t="e">
        <f t="shared" ca="1" si="29"/>
        <v>#N/A</v>
      </c>
    </row>
    <row r="62" spans="1:38" ht="27" customHeight="1" x14ac:dyDescent="0.2">
      <c r="A62" s="65">
        <f>'OSNOVNA PLAČA'!A56</f>
        <v>47</v>
      </c>
      <c r="B62" s="271" t="str">
        <f t="shared" ca="1" si="23"/>
        <v>A47</v>
      </c>
      <c r="C62" s="271"/>
      <c r="D62" s="66" t="str">
        <f t="shared" ca="1" si="24"/>
        <v/>
      </c>
      <c r="E62" s="68" t="str">
        <f t="shared" ca="1" si="25"/>
        <v/>
      </c>
      <c r="F62" s="154">
        <f ca="1">IF(LEN(B62)&gt;0,SUM('OBRAČUNANA OSNOVNA PLAČA'!J56:L56),"")</f>
        <v>0</v>
      </c>
      <c r="G62" s="5"/>
      <c r="H62" s="5"/>
      <c r="I62" s="5"/>
      <c r="J62" s="5"/>
      <c r="K62" s="5"/>
      <c r="L62" s="166">
        <f t="shared" si="7"/>
        <v>0</v>
      </c>
      <c r="M62" s="167">
        <f t="shared" ca="1" si="20"/>
        <v>0</v>
      </c>
      <c r="N62" s="167">
        <f t="shared" ca="1" si="21"/>
        <v>0</v>
      </c>
      <c r="O62" s="167">
        <f t="shared" ca="1" si="30"/>
        <v>0</v>
      </c>
      <c r="P62" s="167">
        <f t="shared" ca="1" si="22"/>
        <v>0</v>
      </c>
      <c r="Q62" s="168">
        <f t="shared" ca="1" si="9"/>
        <v>0</v>
      </c>
      <c r="R62" s="168">
        <f ca="1">IF(LEN(B62)&gt;0,'7-9'!R62-'7-9'!Q62,"")</f>
        <v>0</v>
      </c>
      <c r="S62" s="148"/>
      <c r="AB62" s="211">
        <f>ROW()</f>
        <v>62</v>
      </c>
      <c r="AC62" s="212" t="e">
        <f t="shared" ca="1" si="26"/>
        <v>#N/A</v>
      </c>
      <c r="AD62" s="212" t="e">
        <f t="shared" ca="1" si="27"/>
        <v>#N/A</v>
      </c>
      <c r="AE62" s="213" t="e">
        <f t="shared" ca="1" si="31"/>
        <v>#N/A</v>
      </c>
      <c r="AF62" s="212" t="e">
        <f t="shared" ca="1" si="32"/>
        <v>#N/A</v>
      </c>
      <c r="AG62" s="213" t="e">
        <f t="shared" ca="1" si="33"/>
        <v>#N/A</v>
      </c>
      <c r="AH62" s="212" t="e">
        <f t="shared" ca="1" si="34"/>
        <v>#N/A</v>
      </c>
      <c r="AI62" s="212" t="e">
        <f t="shared" ca="1" si="16"/>
        <v>#N/A</v>
      </c>
      <c r="AJ62" s="214" t="e">
        <f t="shared" ca="1" si="17"/>
        <v>#N/A</v>
      </c>
      <c r="AK62" s="212" t="e">
        <f t="shared" ca="1" si="28"/>
        <v>#N/A</v>
      </c>
      <c r="AL62" s="212" t="e">
        <f t="shared" ca="1" si="29"/>
        <v>#N/A</v>
      </c>
    </row>
    <row r="63" spans="1:38" ht="27" customHeight="1" x14ac:dyDescent="0.2">
      <c r="A63" s="65">
        <f>'OSNOVNA PLAČA'!A57</f>
        <v>48</v>
      </c>
      <c r="B63" s="271" t="str">
        <f t="shared" ca="1" si="23"/>
        <v>A48</v>
      </c>
      <c r="C63" s="271"/>
      <c r="D63" s="66" t="str">
        <f t="shared" ca="1" si="24"/>
        <v/>
      </c>
      <c r="E63" s="68" t="str">
        <f t="shared" ca="1" si="25"/>
        <v/>
      </c>
      <c r="F63" s="154">
        <f ca="1">IF(LEN(B63)&gt;0,SUM('OBRAČUNANA OSNOVNA PLAČA'!J57:L57),"")</f>
        <v>0</v>
      </c>
      <c r="G63" s="5"/>
      <c r="H63" s="5"/>
      <c r="I63" s="5"/>
      <c r="J63" s="5"/>
      <c r="K63" s="5"/>
      <c r="L63" s="166">
        <f t="shared" si="7"/>
        <v>0</v>
      </c>
      <c r="M63" s="167">
        <f t="shared" ca="1" si="20"/>
        <v>0</v>
      </c>
      <c r="N63" s="167">
        <f t="shared" ca="1" si="21"/>
        <v>0</v>
      </c>
      <c r="O63" s="167">
        <f t="shared" ca="1" si="30"/>
        <v>0</v>
      </c>
      <c r="P63" s="167">
        <f t="shared" ca="1" si="22"/>
        <v>0</v>
      </c>
      <c r="Q63" s="168">
        <f t="shared" ca="1" si="9"/>
        <v>0</v>
      </c>
      <c r="R63" s="168">
        <f ca="1">IF(LEN(B63)&gt;0,'7-9'!R63-'7-9'!Q63,"")</f>
        <v>0</v>
      </c>
      <c r="S63" s="148"/>
      <c r="AB63" s="211">
        <f>ROW()</f>
        <v>63</v>
      </c>
      <c r="AC63" s="212" t="e">
        <f t="shared" ca="1" si="26"/>
        <v>#N/A</v>
      </c>
      <c r="AD63" s="212" t="e">
        <f t="shared" ca="1" si="27"/>
        <v>#N/A</v>
      </c>
      <c r="AE63" s="213" t="e">
        <f t="shared" ca="1" si="31"/>
        <v>#N/A</v>
      </c>
      <c r="AF63" s="212" t="e">
        <f t="shared" ca="1" si="32"/>
        <v>#N/A</v>
      </c>
      <c r="AG63" s="213" t="e">
        <f t="shared" ca="1" si="33"/>
        <v>#N/A</v>
      </c>
      <c r="AH63" s="212" t="e">
        <f t="shared" ca="1" si="34"/>
        <v>#N/A</v>
      </c>
      <c r="AI63" s="212" t="e">
        <f t="shared" ca="1" si="16"/>
        <v>#N/A</v>
      </c>
      <c r="AJ63" s="214" t="e">
        <f t="shared" ca="1" si="17"/>
        <v>#N/A</v>
      </c>
      <c r="AK63" s="212" t="e">
        <f t="shared" ca="1" si="28"/>
        <v>#N/A</v>
      </c>
      <c r="AL63" s="212" t="e">
        <f t="shared" ca="1" si="29"/>
        <v>#N/A</v>
      </c>
    </row>
    <row r="64" spans="1:38" ht="27" customHeight="1" x14ac:dyDescent="0.2">
      <c r="A64" s="65">
        <f>'OSNOVNA PLAČA'!A58</f>
        <v>49</v>
      </c>
      <c r="B64" s="271" t="str">
        <f t="shared" ca="1" si="23"/>
        <v>A49</v>
      </c>
      <c r="C64" s="271"/>
      <c r="D64" s="66" t="str">
        <f t="shared" ca="1" si="24"/>
        <v/>
      </c>
      <c r="E64" s="68" t="str">
        <f t="shared" ca="1" si="25"/>
        <v/>
      </c>
      <c r="F64" s="154">
        <f ca="1">IF(LEN(B64)&gt;0,SUM('OBRAČUNANA OSNOVNA PLAČA'!J58:L58),"")</f>
        <v>0</v>
      </c>
      <c r="G64" s="5"/>
      <c r="H64" s="5"/>
      <c r="I64" s="5"/>
      <c r="J64" s="5"/>
      <c r="K64" s="5"/>
      <c r="L64" s="166">
        <f t="shared" si="7"/>
        <v>0</v>
      </c>
      <c r="M64" s="167">
        <f t="shared" ca="1" si="20"/>
        <v>0</v>
      </c>
      <c r="N64" s="167">
        <f t="shared" ca="1" si="21"/>
        <v>0</v>
      </c>
      <c r="O64" s="167">
        <f t="shared" ca="1" si="30"/>
        <v>0</v>
      </c>
      <c r="P64" s="167">
        <f t="shared" ca="1" si="22"/>
        <v>0</v>
      </c>
      <c r="Q64" s="168">
        <f t="shared" ca="1" si="9"/>
        <v>0</v>
      </c>
      <c r="R64" s="168">
        <f ca="1">IF(LEN(B64)&gt;0,'7-9'!R64-'7-9'!Q64,"")</f>
        <v>0</v>
      </c>
      <c r="S64" s="148"/>
      <c r="AB64" s="211">
        <f>ROW()</f>
        <v>64</v>
      </c>
      <c r="AC64" s="212" t="e">
        <f t="shared" ca="1" si="26"/>
        <v>#N/A</v>
      </c>
      <c r="AD64" s="212" t="e">
        <f t="shared" ca="1" si="27"/>
        <v>#N/A</v>
      </c>
      <c r="AE64" s="213" t="e">
        <f t="shared" ca="1" si="31"/>
        <v>#N/A</v>
      </c>
      <c r="AF64" s="212" t="e">
        <f t="shared" ca="1" si="32"/>
        <v>#N/A</v>
      </c>
      <c r="AG64" s="213" t="e">
        <f t="shared" ca="1" si="33"/>
        <v>#N/A</v>
      </c>
      <c r="AH64" s="212" t="e">
        <f t="shared" ca="1" si="34"/>
        <v>#N/A</v>
      </c>
      <c r="AI64" s="212" t="e">
        <f t="shared" ca="1" si="16"/>
        <v>#N/A</v>
      </c>
      <c r="AJ64" s="214" t="e">
        <f t="shared" ca="1" si="17"/>
        <v>#N/A</v>
      </c>
      <c r="AK64" s="212" t="e">
        <f t="shared" ca="1" si="28"/>
        <v>#N/A</v>
      </c>
      <c r="AL64" s="212" t="e">
        <f t="shared" ca="1" si="29"/>
        <v>#N/A</v>
      </c>
    </row>
    <row r="65" spans="1:38" ht="27" customHeight="1" x14ac:dyDescent="0.2">
      <c r="A65" s="65">
        <f>'OSNOVNA PLAČA'!A59</f>
        <v>50</v>
      </c>
      <c r="B65" s="271" t="str">
        <f t="shared" ca="1" si="23"/>
        <v>A50</v>
      </c>
      <c r="C65" s="271"/>
      <c r="D65" s="66" t="str">
        <f t="shared" ca="1" si="24"/>
        <v/>
      </c>
      <c r="E65" s="68" t="str">
        <f t="shared" ca="1" si="25"/>
        <v/>
      </c>
      <c r="F65" s="154">
        <f ca="1">IF(LEN(B65)&gt;0,SUM('OBRAČUNANA OSNOVNA PLAČA'!J59:L59),"")</f>
        <v>0</v>
      </c>
      <c r="G65" s="5"/>
      <c r="H65" s="5"/>
      <c r="I65" s="5"/>
      <c r="J65" s="5"/>
      <c r="K65" s="5"/>
      <c r="L65" s="166">
        <f t="shared" si="7"/>
        <v>0</v>
      </c>
      <c r="M65" s="167">
        <f t="shared" ca="1" si="20"/>
        <v>0</v>
      </c>
      <c r="N65" s="167">
        <f t="shared" ca="1" si="21"/>
        <v>0</v>
      </c>
      <c r="O65" s="167">
        <f t="shared" ca="1" si="30"/>
        <v>0</v>
      </c>
      <c r="P65" s="167">
        <f t="shared" ca="1" si="22"/>
        <v>0</v>
      </c>
      <c r="Q65" s="168">
        <f t="shared" ca="1" si="9"/>
        <v>0</v>
      </c>
      <c r="R65" s="168">
        <f ca="1">IF(LEN(B65)&gt;0,'7-9'!R65-'7-9'!Q65,"")</f>
        <v>0</v>
      </c>
      <c r="S65" s="148"/>
      <c r="AB65" s="211">
        <f>ROW()</f>
        <v>65</v>
      </c>
      <c r="AC65" s="212" t="e">
        <f t="shared" ca="1" si="26"/>
        <v>#N/A</v>
      </c>
      <c r="AD65" s="212" t="e">
        <f t="shared" ca="1" si="27"/>
        <v>#N/A</v>
      </c>
      <c r="AE65" s="213" t="e">
        <f t="shared" ca="1" si="31"/>
        <v>#N/A</v>
      </c>
      <c r="AF65" s="212" t="e">
        <f t="shared" ca="1" si="32"/>
        <v>#N/A</v>
      </c>
      <c r="AG65" s="213" t="e">
        <f t="shared" ca="1" si="33"/>
        <v>#N/A</v>
      </c>
      <c r="AH65" s="212" t="e">
        <f t="shared" ca="1" si="34"/>
        <v>#N/A</v>
      </c>
      <c r="AI65" s="212" t="e">
        <f t="shared" ca="1" si="16"/>
        <v>#N/A</v>
      </c>
      <c r="AJ65" s="214" t="e">
        <f t="shared" ca="1" si="17"/>
        <v>#N/A</v>
      </c>
      <c r="AK65" s="212" t="e">
        <f t="shared" ca="1" si="28"/>
        <v>#N/A</v>
      </c>
      <c r="AL65" s="212" t="e">
        <f t="shared" ca="1" si="29"/>
        <v>#N/A</v>
      </c>
    </row>
    <row r="66" spans="1:38" ht="27" customHeight="1" x14ac:dyDescent="0.2">
      <c r="A66" s="65">
        <f>'OSNOVNA PLAČA'!A60</f>
        <v>51</v>
      </c>
      <c r="B66" s="271" t="str">
        <f t="shared" ca="1" si="23"/>
        <v>A51</v>
      </c>
      <c r="C66" s="271"/>
      <c r="D66" s="66" t="str">
        <f t="shared" ca="1" si="24"/>
        <v/>
      </c>
      <c r="E66" s="68" t="str">
        <f t="shared" ca="1" si="25"/>
        <v/>
      </c>
      <c r="F66" s="154">
        <f ca="1">IF(LEN(B66)&gt;0,SUM('OBRAČUNANA OSNOVNA PLAČA'!J60:L60),"")</f>
        <v>0</v>
      </c>
      <c r="G66" s="5"/>
      <c r="H66" s="5"/>
      <c r="I66" s="5"/>
      <c r="J66" s="5"/>
      <c r="K66" s="5"/>
      <c r="L66" s="166">
        <f t="shared" si="7"/>
        <v>0</v>
      </c>
      <c r="M66" s="167">
        <f t="shared" ca="1" si="20"/>
        <v>0</v>
      </c>
      <c r="N66" s="167">
        <f t="shared" ca="1" si="21"/>
        <v>0</v>
      </c>
      <c r="O66" s="167">
        <f t="shared" ca="1" si="30"/>
        <v>0</v>
      </c>
      <c r="P66" s="167">
        <f t="shared" ca="1" si="22"/>
        <v>0</v>
      </c>
      <c r="Q66" s="168">
        <f t="shared" ca="1" si="9"/>
        <v>0</v>
      </c>
      <c r="R66" s="168">
        <f ca="1">IF(LEN(B66)&gt;0,'7-9'!R66-'7-9'!Q66,"")</f>
        <v>0</v>
      </c>
      <c r="S66" s="148"/>
      <c r="AB66" s="211">
        <f>ROW()</f>
        <v>66</v>
      </c>
      <c r="AC66" s="212" t="e">
        <f t="shared" ca="1" si="26"/>
        <v>#N/A</v>
      </c>
      <c r="AD66" s="212" t="e">
        <f t="shared" ca="1" si="27"/>
        <v>#N/A</v>
      </c>
      <c r="AE66" s="213" t="e">
        <f t="shared" ca="1" si="31"/>
        <v>#N/A</v>
      </c>
      <c r="AF66" s="212" t="e">
        <f t="shared" ca="1" si="32"/>
        <v>#N/A</v>
      </c>
      <c r="AG66" s="213" t="e">
        <f t="shared" ca="1" si="33"/>
        <v>#N/A</v>
      </c>
      <c r="AH66" s="212" t="e">
        <f t="shared" ca="1" si="34"/>
        <v>#N/A</v>
      </c>
      <c r="AI66" s="212" t="e">
        <f t="shared" ca="1" si="16"/>
        <v>#N/A</v>
      </c>
      <c r="AJ66" s="214" t="e">
        <f t="shared" ca="1" si="17"/>
        <v>#N/A</v>
      </c>
      <c r="AK66" s="212" t="e">
        <f t="shared" ca="1" si="28"/>
        <v>#N/A</v>
      </c>
      <c r="AL66" s="212" t="e">
        <f t="shared" ca="1" si="29"/>
        <v>#N/A</v>
      </c>
    </row>
    <row r="67" spans="1:38" ht="27" customHeight="1" x14ac:dyDescent="0.2">
      <c r="A67" s="65">
        <f>'OSNOVNA PLAČA'!A61</f>
        <v>52</v>
      </c>
      <c r="B67" s="271" t="str">
        <f t="shared" ca="1" si="23"/>
        <v>A52</v>
      </c>
      <c r="C67" s="271"/>
      <c r="D67" s="66" t="str">
        <f t="shared" ca="1" si="24"/>
        <v/>
      </c>
      <c r="E67" s="68" t="str">
        <f t="shared" ca="1" si="25"/>
        <v/>
      </c>
      <c r="F67" s="154">
        <f ca="1">IF(LEN(B67)&gt;0,SUM('OBRAČUNANA OSNOVNA PLAČA'!J61:L61),"")</f>
        <v>0</v>
      </c>
      <c r="G67" s="5"/>
      <c r="H67" s="5"/>
      <c r="I67" s="5"/>
      <c r="J67" s="5"/>
      <c r="K67" s="5"/>
      <c r="L67" s="166">
        <f t="shared" si="7"/>
        <v>0</v>
      </c>
      <c r="M67" s="167">
        <f t="shared" ca="1" si="20"/>
        <v>0</v>
      </c>
      <c r="N67" s="167">
        <f t="shared" ca="1" si="21"/>
        <v>0</v>
      </c>
      <c r="O67" s="167">
        <f t="shared" ca="1" si="30"/>
        <v>0</v>
      </c>
      <c r="P67" s="167">
        <f t="shared" ca="1" si="22"/>
        <v>0</v>
      </c>
      <c r="Q67" s="168">
        <f t="shared" ca="1" si="9"/>
        <v>0</v>
      </c>
      <c r="R67" s="168">
        <f ca="1">IF(LEN(B67)&gt;0,'7-9'!R67-'7-9'!Q67,"")</f>
        <v>0</v>
      </c>
      <c r="S67" s="148"/>
      <c r="AB67" s="211">
        <f>ROW()</f>
        <v>67</v>
      </c>
      <c r="AC67" s="212" t="e">
        <f t="shared" ca="1" si="26"/>
        <v>#N/A</v>
      </c>
      <c r="AD67" s="212" t="e">
        <f t="shared" ca="1" si="27"/>
        <v>#N/A</v>
      </c>
      <c r="AE67" s="213" t="e">
        <f t="shared" ca="1" si="31"/>
        <v>#N/A</v>
      </c>
      <c r="AF67" s="212" t="e">
        <f t="shared" ca="1" si="32"/>
        <v>#N/A</v>
      </c>
      <c r="AG67" s="213" t="e">
        <f t="shared" ca="1" si="33"/>
        <v>#N/A</v>
      </c>
      <c r="AH67" s="212" t="e">
        <f t="shared" ca="1" si="34"/>
        <v>#N/A</v>
      </c>
      <c r="AI67" s="212" t="e">
        <f t="shared" ca="1" si="16"/>
        <v>#N/A</v>
      </c>
      <c r="AJ67" s="214" t="e">
        <f t="shared" ca="1" si="17"/>
        <v>#N/A</v>
      </c>
      <c r="AK67" s="212" t="e">
        <f t="shared" ca="1" si="28"/>
        <v>#N/A</v>
      </c>
      <c r="AL67" s="212" t="e">
        <f t="shared" ca="1" si="29"/>
        <v>#N/A</v>
      </c>
    </row>
    <row r="68" spans="1:38" ht="27" customHeight="1" x14ac:dyDescent="0.2">
      <c r="A68" s="65">
        <f>'OSNOVNA PLAČA'!A62</f>
        <v>53</v>
      </c>
      <c r="B68" s="271" t="str">
        <f t="shared" ca="1" si="23"/>
        <v>A53</v>
      </c>
      <c r="C68" s="271"/>
      <c r="D68" s="66" t="str">
        <f t="shared" ca="1" si="24"/>
        <v/>
      </c>
      <c r="E68" s="68" t="str">
        <f t="shared" ca="1" si="25"/>
        <v/>
      </c>
      <c r="F68" s="154">
        <f ca="1">IF(LEN(B68)&gt;0,SUM('OBRAČUNANA OSNOVNA PLAČA'!J62:L62),"")</f>
        <v>0</v>
      </c>
      <c r="G68" s="5"/>
      <c r="H68" s="5"/>
      <c r="I68" s="5"/>
      <c r="J68" s="5"/>
      <c r="K68" s="5"/>
      <c r="L68" s="166">
        <f t="shared" si="7"/>
        <v>0</v>
      </c>
      <c r="M68" s="167">
        <f t="shared" ca="1" si="20"/>
        <v>0</v>
      </c>
      <c r="N68" s="167">
        <f t="shared" ca="1" si="21"/>
        <v>0</v>
      </c>
      <c r="O68" s="167">
        <f t="shared" ca="1" si="30"/>
        <v>0</v>
      </c>
      <c r="P68" s="167">
        <f t="shared" ca="1" si="22"/>
        <v>0</v>
      </c>
      <c r="Q68" s="168">
        <f t="shared" ca="1" si="9"/>
        <v>0</v>
      </c>
      <c r="R68" s="168">
        <f ca="1">IF(LEN(B68)&gt;0,'7-9'!R68-'7-9'!Q68,"")</f>
        <v>0</v>
      </c>
      <c r="S68" s="148"/>
      <c r="AB68" s="211">
        <f>ROW()</f>
        <v>68</v>
      </c>
      <c r="AC68" s="212" t="e">
        <f t="shared" ca="1" si="26"/>
        <v>#N/A</v>
      </c>
      <c r="AD68" s="212" t="e">
        <f t="shared" ca="1" si="27"/>
        <v>#N/A</v>
      </c>
      <c r="AE68" s="213" t="e">
        <f t="shared" ca="1" si="31"/>
        <v>#N/A</v>
      </c>
      <c r="AF68" s="212" t="e">
        <f t="shared" ca="1" si="32"/>
        <v>#N/A</v>
      </c>
      <c r="AG68" s="213" t="e">
        <f t="shared" ca="1" si="33"/>
        <v>#N/A</v>
      </c>
      <c r="AH68" s="212" t="e">
        <f t="shared" ca="1" si="34"/>
        <v>#N/A</v>
      </c>
      <c r="AI68" s="212" t="e">
        <f t="shared" ca="1" si="16"/>
        <v>#N/A</v>
      </c>
      <c r="AJ68" s="214" t="e">
        <f t="shared" ca="1" si="17"/>
        <v>#N/A</v>
      </c>
      <c r="AK68" s="212" t="e">
        <f t="shared" ca="1" si="28"/>
        <v>#N/A</v>
      </c>
      <c r="AL68" s="212" t="e">
        <f t="shared" ca="1" si="29"/>
        <v>#N/A</v>
      </c>
    </row>
    <row r="69" spans="1:38" ht="27" customHeight="1" x14ac:dyDescent="0.2">
      <c r="A69" s="65">
        <f>'OSNOVNA PLAČA'!A63</f>
        <v>54</v>
      </c>
      <c r="B69" s="271" t="str">
        <f t="shared" ca="1" si="23"/>
        <v>A54</v>
      </c>
      <c r="C69" s="271"/>
      <c r="D69" s="66" t="str">
        <f t="shared" ca="1" si="24"/>
        <v/>
      </c>
      <c r="E69" s="68" t="str">
        <f t="shared" ca="1" si="25"/>
        <v/>
      </c>
      <c r="F69" s="154">
        <f ca="1">IF(LEN(B69)&gt;0,SUM('OBRAČUNANA OSNOVNA PLAČA'!J63:L63),"")</f>
        <v>0</v>
      </c>
      <c r="G69" s="5"/>
      <c r="H69" s="5"/>
      <c r="I69" s="5"/>
      <c r="J69" s="5"/>
      <c r="K69" s="5"/>
      <c r="L69" s="166">
        <f t="shared" si="7"/>
        <v>0</v>
      </c>
      <c r="M69" s="167">
        <f t="shared" ca="1" si="20"/>
        <v>0</v>
      </c>
      <c r="N69" s="167">
        <f t="shared" ca="1" si="21"/>
        <v>0</v>
      </c>
      <c r="O69" s="167">
        <f t="shared" ca="1" si="30"/>
        <v>0</v>
      </c>
      <c r="P69" s="167">
        <f t="shared" ca="1" si="22"/>
        <v>0</v>
      </c>
      <c r="Q69" s="168">
        <f t="shared" ca="1" si="9"/>
        <v>0</v>
      </c>
      <c r="R69" s="168">
        <f ca="1">IF(LEN(B69)&gt;0,'7-9'!R69-'7-9'!Q69,"")</f>
        <v>0</v>
      </c>
      <c r="S69" s="148"/>
      <c r="AB69" s="211">
        <f>ROW()</f>
        <v>69</v>
      </c>
      <c r="AC69" s="212" t="e">
        <f t="shared" ca="1" si="26"/>
        <v>#N/A</v>
      </c>
      <c r="AD69" s="212" t="e">
        <f t="shared" ca="1" si="27"/>
        <v>#N/A</v>
      </c>
      <c r="AE69" s="213" t="e">
        <f t="shared" ca="1" si="31"/>
        <v>#N/A</v>
      </c>
      <c r="AF69" s="212" t="e">
        <f t="shared" ca="1" si="32"/>
        <v>#N/A</v>
      </c>
      <c r="AG69" s="213" t="e">
        <f t="shared" ca="1" si="33"/>
        <v>#N/A</v>
      </c>
      <c r="AH69" s="212" t="e">
        <f t="shared" ca="1" si="34"/>
        <v>#N/A</v>
      </c>
      <c r="AI69" s="212" t="e">
        <f t="shared" ca="1" si="16"/>
        <v>#N/A</v>
      </c>
      <c r="AJ69" s="214" t="e">
        <f t="shared" ca="1" si="17"/>
        <v>#N/A</v>
      </c>
      <c r="AK69" s="212" t="e">
        <f t="shared" ca="1" si="28"/>
        <v>#N/A</v>
      </c>
      <c r="AL69" s="212" t="e">
        <f t="shared" ca="1" si="29"/>
        <v>#N/A</v>
      </c>
    </row>
    <row r="70" spans="1:38" ht="27" customHeight="1" x14ac:dyDescent="0.2">
      <c r="A70" s="65">
        <f>'OSNOVNA PLAČA'!A64</f>
        <v>55</v>
      </c>
      <c r="B70" s="271" t="str">
        <f t="shared" ca="1" si="23"/>
        <v>A55</v>
      </c>
      <c r="C70" s="271"/>
      <c r="D70" s="66" t="str">
        <f t="shared" ca="1" si="24"/>
        <v/>
      </c>
      <c r="E70" s="68" t="str">
        <f t="shared" ca="1" si="25"/>
        <v/>
      </c>
      <c r="F70" s="154">
        <f ca="1">IF(LEN(B70)&gt;0,SUM('OBRAČUNANA OSNOVNA PLAČA'!J64:L64),"")</f>
        <v>0</v>
      </c>
      <c r="G70" s="5"/>
      <c r="H70" s="5"/>
      <c r="I70" s="5"/>
      <c r="J70" s="5"/>
      <c r="K70" s="5"/>
      <c r="L70" s="166">
        <f t="shared" si="7"/>
        <v>0</v>
      </c>
      <c r="M70" s="167">
        <f t="shared" ca="1" si="20"/>
        <v>0</v>
      </c>
      <c r="N70" s="167">
        <f t="shared" ca="1" si="21"/>
        <v>0</v>
      </c>
      <c r="O70" s="167">
        <f t="shared" ca="1" si="30"/>
        <v>0</v>
      </c>
      <c r="P70" s="167">
        <f t="shared" ca="1" si="22"/>
        <v>0</v>
      </c>
      <c r="Q70" s="168">
        <f t="shared" ca="1" si="9"/>
        <v>0</v>
      </c>
      <c r="R70" s="168">
        <f ca="1">IF(LEN(B70)&gt;0,'7-9'!R70-'7-9'!Q70,"")</f>
        <v>0</v>
      </c>
      <c r="S70" s="148"/>
      <c r="AB70" s="211">
        <f>ROW()</f>
        <v>70</v>
      </c>
      <c r="AC70" s="212" t="e">
        <f t="shared" ca="1" si="26"/>
        <v>#N/A</v>
      </c>
      <c r="AD70" s="212" t="e">
        <f t="shared" ca="1" si="27"/>
        <v>#N/A</v>
      </c>
      <c r="AE70" s="213" t="e">
        <f t="shared" ca="1" si="31"/>
        <v>#N/A</v>
      </c>
      <c r="AF70" s="212" t="e">
        <f t="shared" ca="1" si="32"/>
        <v>#N/A</v>
      </c>
      <c r="AG70" s="213" t="e">
        <f t="shared" ca="1" si="33"/>
        <v>#N/A</v>
      </c>
      <c r="AH70" s="212" t="e">
        <f t="shared" ca="1" si="34"/>
        <v>#N/A</v>
      </c>
      <c r="AI70" s="212" t="e">
        <f t="shared" ca="1" si="16"/>
        <v>#N/A</v>
      </c>
      <c r="AJ70" s="214" t="e">
        <f t="shared" ca="1" si="17"/>
        <v>#N/A</v>
      </c>
      <c r="AK70" s="212" t="e">
        <f t="shared" ca="1" si="28"/>
        <v>#N/A</v>
      </c>
      <c r="AL70" s="212" t="e">
        <f t="shared" ca="1" si="29"/>
        <v>#N/A</v>
      </c>
    </row>
    <row r="71" spans="1:38" ht="27" customHeight="1" x14ac:dyDescent="0.2">
      <c r="A71" s="65">
        <f>'OSNOVNA PLAČA'!A65</f>
        <v>56</v>
      </c>
      <c r="B71" s="271" t="str">
        <f t="shared" ca="1" si="23"/>
        <v>A56</v>
      </c>
      <c r="C71" s="271"/>
      <c r="D71" s="66" t="str">
        <f t="shared" ca="1" si="24"/>
        <v/>
      </c>
      <c r="E71" s="68" t="str">
        <f t="shared" ca="1" si="25"/>
        <v/>
      </c>
      <c r="F71" s="154">
        <f ca="1">IF(LEN(B71)&gt;0,SUM('OBRAČUNANA OSNOVNA PLAČA'!J65:L65),"")</f>
        <v>0</v>
      </c>
      <c r="G71" s="5"/>
      <c r="H71" s="5"/>
      <c r="I71" s="5"/>
      <c r="J71" s="5"/>
      <c r="K71" s="5"/>
      <c r="L71" s="166">
        <f t="shared" si="7"/>
        <v>0</v>
      </c>
      <c r="M71" s="167">
        <f t="shared" ca="1" si="20"/>
        <v>0</v>
      </c>
      <c r="N71" s="167">
        <f t="shared" ca="1" si="21"/>
        <v>0</v>
      </c>
      <c r="O71" s="167">
        <f t="shared" ca="1" si="30"/>
        <v>0</v>
      </c>
      <c r="P71" s="167">
        <f t="shared" ca="1" si="22"/>
        <v>0</v>
      </c>
      <c r="Q71" s="168">
        <f t="shared" ca="1" si="9"/>
        <v>0</v>
      </c>
      <c r="R71" s="168">
        <f ca="1">IF(LEN(B71)&gt;0,'7-9'!R71-'7-9'!Q71,"")</f>
        <v>0</v>
      </c>
      <c r="S71" s="148"/>
      <c r="AB71" s="211">
        <f>ROW()</f>
        <v>71</v>
      </c>
      <c r="AC71" s="212" t="e">
        <f t="shared" ca="1" si="26"/>
        <v>#N/A</v>
      </c>
      <c r="AD71" s="212" t="e">
        <f t="shared" ca="1" si="27"/>
        <v>#N/A</v>
      </c>
      <c r="AE71" s="213" t="e">
        <f t="shared" ca="1" si="31"/>
        <v>#N/A</v>
      </c>
      <c r="AF71" s="212" t="e">
        <f t="shared" ca="1" si="32"/>
        <v>#N/A</v>
      </c>
      <c r="AG71" s="213" t="e">
        <f t="shared" ca="1" si="33"/>
        <v>#N/A</v>
      </c>
      <c r="AH71" s="212" t="e">
        <f t="shared" ca="1" si="34"/>
        <v>#N/A</v>
      </c>
      <c r="AI71" s="212" t="e">
        <f t="shared" ca="1" si="16"/>
        <v>#N/A</v>
      </c>
      <c r="AJ71" s="214" t="e">
        <f t="shared" ca="1" si="17"/>
        <v>#N/A</v>
      </c>
      <c r="AK71" s="212" t="e">
        <f t="shared" ca="1" si="28"/>
        <v>#N/A</v>
      </c>
      <c r="AL71" s="212" t="e">
        <f t="shared" ca="1" si="29"/>
        <v>#N/A</v>
      </c>
    </row>
    <row r="72" spans="1:38" ht="27" customHeight="1" x14ac:dyDescent="0.2">
      <c r="A72" s="65">
        <f>'OSNOVNA PLAČA'!A66</f>
        <v>57</v>
      </c>
      <c r="B72" s="271" t="str">
        <f t="shared" ca="1" si="23"/>
        <v>A57</v>
      </c>
      <c r="C72" s="271"/>
      <c r="D72" s="66" t="str">
        <f t="shared" ca="1" si="24"/>
        <v/>
      </c>
      <c r="E72" s="68" t="str">
        <f t="shared" ca="1" si="25"/>
        <v/>
      </c>
      <c r="F72" s="154">
        <f ca="1">IF(LEN(B72)&gt;0,SUM('OBRAČUNANA OSNOVNA PLAČA'!J66:L66),"")</f>
        <v>0</v>
      </c>
      <c r="G72" s="5"/>
      <c r="H72" s="5"/>
      <c r="I72" s="5"/>
      <c r="J72" s="5"/>
      <c r="K72" s="5"/>
      <c r="L72" s="166">
        <f t="shared" si="7"/>
        <v>0</v>
      </c>
      <c r="M72" s="167">
        <f t="shared" ca="1" si="20"/>
        <v>0</v>
      </c>
      <c r="N72" s="167">
        <f t="shared" ca="1" si="21"/>
        <v>0</v>
      </c>
      <c r="O72" s="167">
        <f t="shared" ca="1" si="30"/>
        <v>0</v>
      </c>
      <c r="P72" s="167">
        <f t="shared" ca="1" si="22"/>
        <v>0</v>
      </c>
      <c r="Q72" s="168">
        <f t="shared" ca="1" si="9"/>
        <v>0</v>
      </c>
      <c r="R72" s="168">
        <f ca="1">IF(LEN(B72)&gt;0,'7-9'!R72-'7-9'!Q72,"")</f>
        <v>0</v>
      </c>
      <c r="S72" s="148"/>
      <c r="AB72" s="211">
        <f>ROW()</f>
        <v>72</v>
      </c>
      <c r="AC72" s="212" t="e">
        <f t="shared" ca="1" si="26"/>
        <v>#N/A</v>
      </c>
      <c r="AD72" s="212" t="e">
        <f t="shared" ca="1" si="27"/>
        <v>#N/A</v>
      </c>
      <c r="AE72" s="213" t="e">
        <f t="shared" ca="1" si="31"/>
        <v>#N/A</v>
      </c>
      <c r="AF72" s="212" t="e">
        <f t="shared" ca="1" si="32"/>
        <v>#N/A</v>
      </c>
      <c r="AG72" s="213" t="e">
        <f t="shared" ca="1" si="33"/>
        <v>#N/A</v>
      </c>
      <c r="AH72" s="212" t="e">
        <f t="shared" ca="1" si="34"/>
        <v>#N/A</v>
      </c>
      <c r="AI72" s="212" t="e">
        <f t="shared" ca="1" si="16"/>
        <v>#N/A</v>
      </c>
      <c r="AJ72" s="214" t="e">
        <f t="shared" ca="1" si="17"/>
        <v>#N/A</v>
      </c>
      <c r="AK72" s="212" t="e">
        <f t="shared" ca="1" si="28"/>
        <v>#N/A</v>
      </c>
      <c r="AL72" s="212" t="e">
        <f t="shared" ca="1" si="29"/>
        <v>#N/A</v>
      </c>
    </row>
    <row r="73" spans="1:38" ht="27" customHeight="1" x14ac:dyDescent="0.2">
      <c r="A73" s="65">
        <f>'OSNOVNA PLAČA'!A67</f>
        <v>58</v>
      </c>
      <c r="B73" s="271" t="str">
        <f t="shared" ca="1" si="23"/>
        <v>A58</v>
      </c>
      <c r="C73" s="271"/>
      <c r="D73" s="66" t="str">
        <f t="shared" ca="1" si="24"/>
        <v/>
      </c>
      <c r="E73" s="68" t="str">
        <f t="shared" ca="1" si="25"/>
        <v/>
      </c>
      <c r="F73" s="154">
        <f ca="1">IF(LEN(B73)&gt;0,SUM('OBRAČUNANA OSNOVNA PLAČA'!J67:L67),"")</f>
        <v>0</v>
      </c>
      <c r="G73" s="5"/>
      <c r="H73" s="5"/>
      <c r="I73" s="5"/>
      <c r="J73" s="5"/>
      <c r="K73" s="5"/>
      <c r="L73" s="166">
        <f t="shared" si="7"/>
        <v>0</v>
      </c>
      <c r="M73" s="167">
        <f t="shared" ca="1" si="20"/>
        <v>0</v>
      </c>
      <c r="N73" s="167">
        <f t="shared" ca="1" si="21"/>
        <v>0</v>
      </c>
      <c r="O73" s="167">
        <f t="shared" ca="1" si="30"/>
        <v>0</v>
      </c>
      <c r="P73" s="167">
        <f t="shared" ca="1" si="22"/>
        <v>0</v>
      </c>
      <c r="Q73" s="168">
        <f t="shared" ca="1" si="9"/>
        <v>0</v>
      </c>
      <c r="R73" s="168">
        <f ca="1">IF(LEN(B73)&gt;0,'7-9'!R73-'7-9'!Q73,"")</f>
        <v>0</v>
      </c>
      <c r="S73" s="148"/>
      <c r="AB73" s="211">
        <f>ROW()</f>
        <v>73</v>
      </c>
      <c r="AC73" s="212" t="e">
        <f t="shared" ca="1" si="26"/>
        <v>#N/A</v>
      </c>
      <c r="AD73" s="212" t="e">
        <f t="shared" ca="1" si="27"/>
        <v>#N/A</v>
      </c>
      <c r="AE73" s="213" t="e">
        <f t="shared" ca="1" si="31"/>
        <v>#N/A</v>
      </c>
      <c r="AF73" s="212" t="e">
        <f t="shared" ca="1" si="32"/>
        <v>#N/A</v>
      </c>
      <c r="AG73" s="213" t="e">
        <f t="shared" ca="1" si="33"/>
        <v>#N/A</v>
      </c>
      <c r="AH73" s="212" t="e">
        <f t="shared" ca="1" si="34"/>
        <v>#N/A</v>
      </c>
      <c r="AI73" s="212" t="e">
        <f t="shared" ca="1" si="16"/>
        <v>#N/A</v>
      </c>
      <c r="AJ73" s="214" t="e">
        <f t="shared" ca="1" si="17"/>
        <v>#N/A</v>
      </c>
      <c r="AK73" s="212" t="e">
        <f t="shared" ca="1" si="28"/>
        <v>#N/A</v>
      </c>
      <c r="AL73" s="212" t="e">
        <f t="shared" ca="1" si="29"/>
        <v>#N/A</v>
      </c>
    </row>
    <row r="74" spans="1:38" ht="27" customHeight="1" x14ac:dyDescent="0.2">
      <c r="A74" s="65">
        <f>'OSNOVNA PLAČA'!A68</f>
        <v>59</v>
      </c>
      <c r="B74" s="271" t="str">
        <f t="shared" ca="1" si="23"/>
        <v>A59</v>
      </c>
      <c r="C74" s="271"/>
      <c r="D74" s="66" t="str">
        <f t="shared" ca="1" si="24"/>
        <v/>
      </c>
      <c r="E74" s="68" t="str">
        <f t="shared" ca="1" si="25"/>
        <v/>
      </c>
      <c r="F74" s="154">
        <f ca="1">IF(LEN(B74)&gt;0,SUM('OBRAČUNANA OSNOVNA PLAČA'!J68:L68),"")</f>
        <v>0</v>
      </c>
      <c r="G74" s="5"/>
      <c r="H74" s="5"/>
      <c r="I74" s="5"/>
      <c r="J74" s="5"/>
      <c r="K74" s="5"/>
      <c r="L74" s="166">
        <f t="shared" si="7"/>
        <v>0</v>
      </c>
      <c r="M74" s="167">
        <f t="shared" ca="1" si="20"/>
        <v>0</v>
      </c>
      <c r="N74" s="167">
        <f t="shared" ca="1" si="21"/>
        <v>0</v>
      </c>
      <c r="O74" s="167">
        <f t="shared" ca="1" si="30"/>
        <v>0</v>
      </c>
      <c r="P74" s="167">
        <f t="shared" ca="1" si="22"/>
        <v>0</v>
      </c>
      <c r="Q74" s="168">
        <f t="shared" ca="1" si="9"/>
        <v>0</v>
      </c>
      <c r="R74" s="168">
        <f ca="1">IF(LEN(B74)&gt;0,'7-9'!R74-'7-9'!Q74,"")</f>
        <v>0</v>
      </c>
      <c r="S74" s="148"/>
      <c r="AB74" s="211">
        <f>ROW()</f>
        <v>74</v>
      </c>
      <c r="AC74" s="212" t="e">
        <f t="shared" ca="1" si="26"/>
        <v>#N/A</v>
      </c>
      <c r="AD74" s="212" t="e">
        <f t="shared" ca="1" si="27"/>
        <v>#N/A</v>
      </c>
      <c r="AE74" s="213" t="e">
        <f t="shared" ca="1" si="31"/>
        <v>#N/A</v>
      </c>
      <c r="AF74" s="212" t="e">
        <f t="shared" ca="1" si="32"/>
        <v>#N/A</v>
      </c>
      <c r="AG74" s="213" t="e">
        <f t="shared" ca="1" si="33"/>
        <v>#N/A</v>
      </c>
      <c r="AH74" s="212" t="e">
        <f t="shared" ca="1" si="34"/>
        <v>#N/A</v>
      </c>
      <c r="AI74" s="212" t="e">
        <f t="shared" ca="1" si="16"/>
        <v>#N/A</v>
      </c>
      <c r="AJ74" s="214" t="e">
        <f t="shared" ca="1" si="17"/>
        <v>#N/A</v>
      </c>
      <c r="AK74" s="212" t="e">
        <f t="shared" ca="1" si="28"/>
        <v>#N/A</v>
      </c>
      <c r="AL74" s="212" t="e">
        <f t="shared" ca="1" si="29"/>
        <v>#N/A</v>
      </c>
    </row>
    <row r="75" spans="1:38" ht="27" customHeight="1" x14ac:dyDescent="0.2">
      <c r="A75" s="65">
        <f>'OSNOVNA PLAČA'!A69</f>
        <v>60</v>
      </c>
      <c r="B75" s="271" t="str">
        <f t="shared" ca="1" si="23"/>
        <v>A60</v>
      </c>
      <c r="C75" s="271"/>
      <c r="D75" s="66" t="str">
        <f t="shared" ca="1" si="24"/>
        <v/>
      </c>
      <c r="E75" s="68" t="str">
        <f t="shared" ca="1" si="25"/>
        <v/>
      </c>
      <c r="F75" s="154">
        <f ca="1">IF(LEN(B75)&gt;0,SUM('OBRAČUNANA OSNOVNA PLAČA'!J69:L69),"")</f>
        <v>0</v>
      </c>
      <c r="G75" s="5"/>
      <c r="H75" s="5"/>
      <c r="I75" s="5"/>
      <c r="J75" s="5"/>
      <c r="K75" s="5"/>
      <c r="L75" s="166">
        <f t="shared" si="7"/>
        <v>0</v>
      </c>
      <c r="M75" s="167">
        <f t="shared" ca="1" si="20"/>
        <v>0</v>
      </c>
      <c r="N75" s="167">
        <f t="shared" ca="1" si="21"/>
        <v>0</v>
      </c>
      <c r="O75" s="167">
        <f t="shared" ca="1" si="30"/>
        <v>0</v>
      </c>
      <c r="P75" s="167">
        <f t="shared" ca="1" si="22"/>
        <v>0</v>
      </c>
      <c r="Q75" s="168">
        <f t="shared" ca="1" si="9"/>
        <v>0</v>
      </c>
      <c r="R75" s="168">
        <f ca="1">IF(LEN(B75)&gt;0,'7-9'!R75-'7-9'!Q75,"")</f>
        <v>0</v>
      </c>
      <c r="S75" s="148"/>
      <c r="AB75" s="211">
        <f>ROW()</f>
        <v>75</v>
      </c>
      <c r="AC75" s="212" t="e">
        <f t="shared" ca="1" si="26"/>
        <v>#N/A</v>
      </c>
      <c r="AD75" s="212" t="e">
        <f t="shared" ca="1" si="27"/>
        <v>#N/A</v>
      </c>
      <c r="AE75" s="213" t="e">
        <f t="shared" ca="1" si="31"/>
        <v>#N/A</v>
      </c>
      <c r="AF75" s="212" t="e">
        <f t="shared" ca="1" si="32"/>
        <v>#N/A</v>
      </c>
      <c r="AG75" s="213" t="e">
        <f t="shared" ca="1" si="33"/>
        <v>#N/A</v>
      </c>
      <c r="AH75" s="212" t="e">
        <f t="shared" ca="1" si="34"/>
        <v>#N/A</v>
      </c>
      <c r="AI75" s="212" t="e">
        <f t="shared" ca="1" si="16"/>
        <v>#N/A</v>
      </c>
      <c r="AJ75" s="214" t="e">
        <f t="shared" ca="1" si="17"/>
        <v>#N/A</v>
      </c>
      <c r="AK75" s="212" t="e">
        <f t="shared" ca="1" si="28"/>
        <v>#N/A</v>
      </c>
      <c r="AL75" s="212" t="e">
        <f t="shared" ca="1" si="29"/>
        <v>#N/A</v>
      </c>
    </row>
    <row r="76" spans="1:38" ht="27" customHeight="1" x14ac:dyDescent="0.2">
      <c r="A76" s="65">
        <f>'OSNOVNA PLAČA'!A70</f>
        <v>61</v>
      </c>
      <c r="B76" s="271" t="str">
        <f t="shared" ca="1" si="23"/>
        <v>A61</v>
      </c>
      <c r="C76" s="271"/>
      <c r="D76" s="66" t="str">
        <f t="shared" ca="1" si="24"/>
        <v/>
      </c>
      <c r="E76" s="68" t="str">
        <f t="shared" ca="1" si="25"/>
        <v/>
      </c>
      <c r="F76" s="154">
        <f ca="1">IF(LEN(B76)&gt;0,SUM('OBRAČUNANA OSNOVNA PLAČA'!J70:L70),"")</f>
        <v>0</v>
      </c>
      <c r="G76" s="5"/>
      <c r="H76" s="5"/>
      <c r="I76" s="5"/>
      <c r="J76" s="5"/>
      <c r="K76" s="5"/>
      <c r="L76" s="166">
        <f t="shared" si="7"/>
        <v>0</v>
      </c>
      <c r="M76" s="167">
        <f t="shared" ca="1" si="20"/>
        <v>0</v>
      </c>
      <c r="N76" s="167">
        <f t="shared" ca="1" si="21"/>
        <v>0</v>
      </c>
      <c r="O76" s="167">
        <f t="shared" ca="1" si="30"/>
        <v>0</v>
      </c>
      <c r="P76" s="167">
        <f t="shared" ca="1" si="22"/>
        <v>0</v>
      </c>
      <c r="Q76" s="168">
        <f t="shared" ca="1" si="9"/>
        <v>0</v>
      </c>
      <c r="R76" s="168">
        <f ca="1">IF(LEN(B76)&gt;0,'7-9'!R76-'7-9'!Q76,"")</f>
        <v>0</v>
      </c>
      <c r="S76" s="148"/>
      <c r="AB76" s="211">
        <f>ROW()</f>
        <v>76</v>
      </c>
      <c r="AC76" s="212" t="e">
        <f t="shared" ca="1" si="26"/>
        <v>#N/A</v>
      </c>
      <c r="AD76" s="212" t="e">
        <f t="shared" ca="1" si="27"/>
        <v>#N/A</v>
      </c>
      <c r="AE76" s="213" t="e">
        <f t="shared" ca="1" si="31"/>
        <v>#N/A</v>
      </c>
      <c r="AF76" s="212" t="e">
        <f t="shared" ca="1" si="32"/>
        <v>#N/A</v>
      </c>
      <c r="AG76" s="213" t="e">
        <f t="shared" ca="1" si="33"/>
        <v>#N/A</v>
      </c>
      <c r="AH76" s="212" t="e">
        <f t="shared" ca="1" si="34"/>
        <v>#N/A</v>
      </c>
      <c r="AI76" s="212" t="e">
        <f t="shared" ca="1" si="16"/>
        <v>#N/A</v>
      </c>
      <c r="AJ76" s="214" t="e">
        <f t="shared" ca="1" si="17"/>
        <v>#N/A</v>
      </c>
      <c r="AK76" s="212" t="e">
        <f t="shared" ca="1" si="28"/>
        <v>#N/A</v>
      </c>
      <c r="AL76" s="212" t="e">
        <f t="shared" ca="1" si="29"/>
        <v>#N/A</v>
      </c>
    </row>
    <row r="77" spans="1:38" ht="27" customHeight="1" x14ac:dyDescent="0.2">
      <c r="A77" s="65">
        <f>'OSNOVNA PLAČA'!A71</f>
        <v>62</v>
      </c>
      <c r="B77" s="271" t="str">
        <f t="shared" ca="1" si="23"/>
        <v>A62</v>
      </c>
      <c r="C77" s="271"/>
      <c r="D77" s="66" t="str">
        <f t="shared" ca="1" si="24"/>
        <v/>
      </c>
      <c r="E77" s="68" t="str">
        <f t="shared" ca="1" si="25"/>
        <v/>
      </c>
      <c r="F77" s="154">
        <f ca="1">IF(LEN(B77)&gt;0,SUM('OBRAČUNANA OSNOVNA PLAČA'!J71:L71),"")</f>
        <v>0</v>
      </c>
      <c r="G77" s="5"/>
      <c r="H77" s="5"/>
      <c r="I77" s="5"/>
      <c r="J77" s="5"/>
      <c r="K77" s="5"/>
      <c r="L77" s="166">
        <f t="shared" si="7"/>
        <v>0</v>
      </c>
      <c r="M77" s="167">
        <f t="shared" ca="1" si="20"/>
        <v>0</v>
      </c>
      <c r="N77" s="167">
        <f t="shared" ca="1" si="21"/>
        <v>0</v>
      </c>
      <c r="O77" s="167">
        <f t="shared" ca="1" si="30"/>
        <v>0</v>
      </c>
      <c r="P77" s="167">
        <f t="shared" ca="1" si="22"/>
        <v>0</v>
      </c>
      <c r="Q77" s="168">
        <f t="shared" ca="1" si="9"/>
        <v>0</v>
      </c>
      <c r="R77" s="168">
        <f ca="1">IF(LEN(B77)&gt;0,'7-9'!R77-'7-9'!Q77,"")</f>
        <v>0</v>
      </c>
      <c r="S77" s="148"/>
      <c r="AB77" s="211">
        <f>ROW()</f>
        <v>77</v>
      </c>
      <c r="AC77" s="212" t="e">
        <f t="shared" ca="1" si="26"/>
        <v>#N/A</v>
      </c>
      <c r="AD77" s="212" t="e">
        <f t="shared" ca="1" si="27"/>
        <v>#N/A</v>
      </c>
      <c r="AE77" s="213" t="e">
        <f t="shared" ca="1" si="31"/>
        <v>#N/A</v>
      </c>
      <c r="AF77" s="212" t="e">
        <f t="shared" ca="1" si="32"/>
        <v>#N/A</v>
      </c>
      <c r="AG77" s="213" t="e">
        <f t="shared" ca="1" si="33"/>
        <v>#N/A</v>
      </c>
      <c r="AH77" s="212" t="e">
        <f t="shared" ca="1" si="34"/>
        <v>#N/A</v>
      </c>
      <c r="AI77" s="212" t="e">
        <f t="shared" ca="1" si="16"/>
        <v>#N/A</v>
      </c>
      <c r="AJ77" s="214" t="e">
        <f t="shared" ca="1" si="17"/>
        <v>#N/A</v>
      </c>
      <c r="AK77" s="212" t="e">
        <f t="shared" ca="1" si="28"/>
        <v>#N/A</v>
      </c>
      <c r="AL77" s="212" t="e">
        <f t="shared" ca="1" si="29"/>
        <v>#N/A</v>
      </c>
    </row>
    <row r="78" spans="1:38" ht="27" customHeight="1" x14ac:dyDescent="0.2">
      <c r="A78" s="65">
        <f>'OSNOVNA PLAČA'!A72</f>
        <v>63</v>
      </c>
      <c r="B78" s="271" t="str">
        <f t="shared" ca="1" si="23"/>
        <v>A63</v>
      </c>
      <c r="C78" s="271"/>
      <c r="D78" s="66" t="str">
        <f t="shared" ca="1" si="24"/>
        <v/>
      </c>
      <c r="E78" s="68" t="str">
        <f t="shared" ca="1" si="25"/>
        <v/>
      </c>
      <c r="F78" s="154">
        <f ca="1">IF(LEN(B78)&gt;0,SUM('OBRAČUNANA OSNOVNA PLAČA'!J72:L72),"")</f>
        <v>0</v>
      </c>
      <c r="G78" s="5"/>
      <c r="H78" s="5"/>
      <c r="I78" s="5"/>
      <c r="J78" s="5"/>
      <c r="K78" s="5"/>
      <c r="L78" s="166">
        <f t="shared" si="7"/>
        <v>0</v>
      </c>
      <c r="M78" s="167">
        <f t="shared" ca="1" si="20"/>
        <v>0</v>
      </c>
      <c r="N78" s="167">
        <f t="shared" ca="1" si="21"/>
        <v>0</v>
      </c>
      <c r="O78" s="167">
        <f t="shared" ca="1" si="30"/>
        <v>0</v>
      </c>
      <c r="P78" s="167">
        <f t="shared" ca="1" si="22"/>
        <v>0</v>
      </c>
      <c r="Q78" s="168">
        <f t="shared" ca="1" si="9"/>
        <v>0</v>
      </c>
      <c r="R78" s="168">
        <f ca="1">IF(LEN(B78)&gt;0,'7-9'!R78-'7-9'!Q78,"")</f>
        <v>0</v>
      </c>
      <c r="S78" s="148"/>
      <c r="AB78" s="211">
        <f>ROW()</f>
        <v>78</v>
      </c>
      <c r="AC78" s="212" t="e">
        <f t="shared" ca="1" si="26"/>
        <v>#N/A</v>
      </c>
      <c r="AD78" s="212" t="e">
        <f t="shared" ca="1" si="27"/>
        <v>#N/A</v>
      </c>
      <c r="AE78" s="213" t="e">
        <f t="shared" ca="1" si="31"/>
        <v>#N/A</v>
      </c>
      <c r="AF78" s="212" t="e">
        <f t="shared" ca="1" si="32"/>
        <v>#N/A</v>
      </c>
      <c r="AG78" s="213" t="e">
        <f t="shared" ca="1" si="33"/>
        <v>#N/A</v>
      </c>
      <c r="AH78" s="212" t="e">
        <f t="shared" ca="1" si="34"/>
        <v>#N/A</v>
      </c>
      <c r="AI78" s="212" t="e">
        <f t="shared" ca="1" si="16"/>
        <v>#N/A</v>
      </c>
      <c r="AJ78" s="214" t="e">
        <f t="shared" ca="1" si="17"/>
        <v>#N/A</v>
      </c>
      <c r="AK78" s="212" t="e">
        <f t="shared" ca="1" si="28"/>
        <v>#N/A</v>
      </c>
      <c r="AL78" s="212" t="e">
        <f t="shared" ca="1" si="29"/>
        <v>#N/A</v>
      </c>
    </row>
    <row r="79" spans="1:38" ht="27" customHeight="1" x14ac:dyDescent="0.2">
      <c r="A79" s="65">
        <f>'OSNOVNA PLAČA'!A73</f>
        <v>64</v>
      </c>
      <c r="B79" s="271" t="str">
        <f t="shared" ca="1" si="23"/>
        <v>A64</v>
      </c>
      <c r="C79" s="271"/>
      <c r="D79" s="66" t="str">
        <f t="shared" ca="1" si="24"/>
        <v/>
      </c>
      <c r="E79" s="68" t="str">
        <f t="shared" ca="1" si="25"/>
        <v/>
      </c>
      <c r="F79" s="154">
        <f ca="1">IF(LEN(B79)&gt;0,SUM('OBRAČUNANA OSNOVNA PLAČA'!J73:L73),"")</f>
        <v>0</v>
      </c>
      <c r="G79" s="5"/>
      <c r="H79" s="5"/>
      <c r="I79" s="5"/>
      <c r="J79" s="5"/>
      <c r="K79" s="5"/>
      <c r="L79" s="166">
        <f t="shared" si="7"/>
        <v>0</v>
      </c>
      <c r="M79" s="167">
        <f t="shared" ca="1" si="20"/>
        <v>0</v>
      </c>
      <c r="N79" s="167">
        <f t="shared" ca="1" si="21"/>
        <v>0</v>
      </c>
      <c r="O79" s="167">
        <f t="shared" ca="1" si="30"/>
        <v>0</v>
      </c>
      <c r="P79" s="167">
        <f t="shared" ca="1" si="22"/>
        <v>0</v>
      </c>
      <c r="Q79" s="168">
        <f t="shared" ca="1" si="9"/>
        <v>0</v>
      </c>
      <c r="R79" s="168">
        <f ca="1">IF(LEN(B79)&gt;0,'7-9'!R79-'7-9'!Q79,"")</f>
        <v>0</v>
      </c>
      <c r="S79" s="148"/>
      <c r="AB79" s="211">
        <f>ROW()</f>
        <v>79</v>
      </c>
      <c r="AC79" s="212" t="e">
        <f t="shared" ca="1" si="26"/>
        <v>#N/A</v>
      </c>
      <c r="AD79" s="212" t="e">
        <f t="shared" ca="1" si="27"/>
        <v>#N/A</v>
      </c>
      <c r="AE79" s="213" t="e">
        <f t="shared" ca="1" si="31"/>
        <v>#N/A</v>
      </c>
      <c r="AF79" s="212" t="e">
        <f t="shared" ca="1" si="32"/>
        <v>#N/A</v>
      </c>
      <c r="AG79" s="213" t="e">
        <f t="shared" ca="1" si="33"/>
        <v>#N/A</v>
      </c>
      <c r="AH79" s="212" t="e">
        <f t="shared" ca="1" si="34"/>
        <v>#N/A</v>
      </c>
      <c r="AI79" s="212" t="e">
        <f t="shared" ca="1" si="16"/>
        <v>#N/A</v>
      </c>
      <c r="AJ79" s="214" t="e">
        <f t="shared" ca="1" si="17"/>
        <v>#N/A</v>
      </c>
      <c r="AK79" s="212" t="e">
        <f t="shared" ca="1" si="28"/>
        <v>#N/A</v>
      </c>
      <c r="AL79" s="212" t="e">
        <f t="shared" ca="1" si="29"/>
        <v>#N/A</v>
      </c>
    </row>
    <row r="80" spans="1:38" ht="27" customHeight="1" x14ac:dyDescent="0.2">
      <c r="A80" s="65">
        <f>'OSNOVNA PLAČA'!A74</f>
        <v>65</v>
      </c>
      <c r="B80" s="271" t="str">
        <f t="shared" ca="1" si="23"/>
        <v>A65</v>
      </c>
      <c r="C80" s="271"/>
      <c r="D80" s="66" t="str">
        <f t="shared" ca="1" si="24"/>
        <v/>
      </c>
      <c r="E80" s="68" t="str">
        <f t="shared" ca="1" si="25"/>
        <v/>
      </c>
      <c r="F80" s="154">
        <f ca="1">IF(LEN(B80)&gt;0,SUM('OBRAČUNANA OSNOVNA PLAČA'!J74:L74),"")</f>
        <v>0</v>
      </c>
      <c r="G80" s="5"/>
      <c r="H80" s="5"/>
      <c r="I80" s="5"/>
      <c r="J80" s="5"/>
      <c r="K80" s="5"/>
      <c r="L80" s="166">
        <f t="shared" ref="L80:L115" si="35">+G80+H80+I80+J80+K80</f>
        <v>0</v>
      </c>
      <c r="M80" s="167">
        <f t="shared" ca="1" si="20"/>
        <v>0</v>
      </c>
      <c r="N80" s="167">
        <f t="shared" ca="1" si="21"/>
        <v>0</v>
      </c>
      <c r="O80" s="167">
        <f t="shared" ref="O80:O115" ca="1" si="36">IF(LEN(B80)&gt;0,M80*$P$117,"")</f>
        <v>0</v>
      </c>
      <c r="P80" s="167">
        <f t="shared" ca="1" si="22"/>
        <v>0</v>
      </c>
      <c r="Q80" s="168">
        <f t="shared" ref="Q80:Q115" ca="1" si="37">MIN(P80,R80)</f>
        <v>0</v>
      </c>
      <c r="R80" s="168">
        <f ca="1">IF(LEN(B80)&gt;0,'7-9'!R80-'7-9'!Q80,"")</f>
        <v>0</v>
      </c>
      <c r="S80" s="148"/>
      <c r="AB80" s="211">
        <f>ROW()</f>
        <v>80</v>
      </c>
      <c r="AC80" s="212" t="e">
        <f t="shared" ca="1" si="26"/>
        <v>#N/A</v>
      </c>
      <c r="AD80" s="212" t="e">
        <f t="shared" ca="1" si="27"/>
        <v>#N/A</v>
      </c>
      <c r="AE80" s="213" t="e">
        <f t="shared" ref="AE80:AE111" ca="1" si="38">IF(AC80&gt;=AD80,"-",$L80/(5*MAX($M$121:$M$122)))</f>
        <v>#N/A</v>
      </c>
      <c r="AF80" s="212" t="e">
        <f t="shared" ref="AF80:AF115" ca="1" si="39">IF(AC80&gt;=AD80,"-",$L80/(5*MAX($M$121:$M$122))*AK80)</f>
        <v>#N/A</v>
      </c>
      <c r="AG80" s="213" t="e">
        <f t="shared" ref="AG80:AG115" ca="1" si="40">IF(AE80="-","-",AE80*$AF$117)</f>
        <v>#N/A</v>
      </c>
      <c r="AH80" s="212" t="e">
        <f t="shared" ref="AH80:AH115" ca="1" si="41">IF(AF80="-","-",AF80*$AF$117)</f>
        <v>#N/A</v>
      </c>
      <c r="AI80" s="212" t="e">
        <f t="shared" ref="AI80:AI115" ca="1" si="42">IF(AG80="-",0,MIN(AH80,R80))</f>
        <v>#N/A</v>
      </c>
      <c r="AJ80" s="214" t="e">
        <f t="shared" ref="AJ80:AJ115" ca="1" si="43">+AD80-AC80</f>
        <v>#N/A</v>
      </c>
      <c r="AK80" s="212" t="e">
        <f t="shared" ca="1" si="28"/>
        <v>#N/A</v>
      </c>
      <c r="AL80" s="212" t="e">
        <f t="shared" ca="1" si="29"/>
        <v>#N/A</v>
      </c>
    </row>
    <row r="81" spans="1:38" ht="27" customHeight="1" x14ac:dyDescent="0.2">
      <c r="A81" s="65">
        <f>'OSNOVNA PLAČA'!A75</f>
        <v>66</v>
      </c>
      <c r="B81" s="271" t="str">
        <f t="shared" ca="1" si="23"/>
        <v>A66</v>
      </c>
      <c r="C81" s="271"/>
      <c r="D81" s="66" t="str">
        <f t="shared" ca="1" si="24"/>
        <v/>
      </c>
      <c r="E81" s="68" t="str">
        <f t="shared" ca="1" si="25"/>
        <v/>
      </c>
      <c r="F81" s="154">
        <f ca="1">IF(LEN(B81)&gt;0,SUM('OBRAČUNANA OSNOVNA PLAČA'!J75:L75),"")</f>
        <v>0</v>
      </c>
      <c r="G81" s="5"/>
      <c r="H81" s="5"/>
      <c r="I81" s="5"/>
      <c r="J81" s="5"/>
      <c r="K81" s="5"/>
      <c r="L81" s="166">
        <f t="shared" si="35"/>
        <v>0</v>
      </c>
      <c r="M81" s="167">
        <f t="shared" ref="M81:M115" ca="1" si="44">IF(LEN(B81)&gt;0,L81/5,"")</f>
        <v>0</v>
      </c>
      <c r="N81" s="167">
        <f t="shared" ref="N81:N115" ca="1" si="45">IF(LEN(B81)&gt;0,F81*M81,"")</f>
        <v>0</v>
      </c>
      <c r="O81" s="167">
        <f t="shared" ca="1" si="36"/>
        <v>0</v>
      </c>
      <c r="P81" s="167">
        <f t="shared" ref="P81:P115" ca="1" si="46">IF(LEN(B81)&gt;0,F81*O81,"")</f>
        <v>0</v>
      </c>
      <c r="Q81" s="168">
        <f t="shared" ca="1" si="37"/>
        <v>0</v>
      </c>
      <c r="R81" s="168">
        <f ca="1">IF(LEN(B81)&gt;0,'7-9'!R81-'7-9'!Q81,"")</f>
        <v>0</v>
      </c>
      <c r="S81" s="148"/>
      <c r="AB81" s="211">
        <f>ROW()</f>
        <v>81</v>
      </c>
      <c r="AC81" s="212" t="e">
        <f t="shared" ca="1" si="26"/>
        <v>#N/A</v>
      </c>
      <c r="AD81" s="212" t="e">
        <f t="shared" ca="1" si="27"/>
        <v>#N/A</v>
      </c>
      <c r="AE81" s="213" t="e">
        <f t="shared" ca="1" si="38"/>
        <v>#N/A</v>
      </c>
      <c r="AF81" s="212" t="e">
        <f t="shared" ca="1" si="39"/>
        <v>#N/A</v>
      </c>
      <c r="AG81" s="213" t="e">
        <f t="shared" ca="1" si="40"/>
        <v>#N/A</v>
      </c>
      <c r="AH81" s="212" t="e">
        <f t="shared" ca="1" si="41"/>
        <v>#N/A</v>
      </c>
      <c r="AI81" s="212" t="e">
        <f t="shared" ca="1" si="42"/>
        <v>#N/A</v>
      </c>
      <c r="AJ81" s="214" t="e">
        <f t="shared" ca="1" si="43"/>
        <v>#N/A</v>
      </c>
      <c r="AK81" s="212" t="e">
        <f t="shared" ca="1" si="28"/>
        <v>#N/A</v>
      </c>
      <c r="AL81" s="212" t="e">
        <f t="shared" ca="1" si="29"/>
        <v>#N/A</v>
      </c>
    </row>
    <row r="82" spans="1:38" ht="27" customHeight="1" x14ac:dyDescent="0.2">
      <c r="A82" s="65">
        <f>'OSNOVNA PLAČA'!A76</f>
        <v>67</v>
      </c>
      <c r="B82" s="271" t="str">
        <f t="shared" ca="1" si="23"/>
        <v>A67</v>
      </c>
      <c r="C82" s="271"/>
      <c r="D82" s="66" t="str">
        <f t="shared" ca="1" si="24"/>
        <v/>
      </c>
      <c r="E82" s="68" t="str">
        <f t="shared" ca="1" si="25"/>
        <v/>
      </c>
      <c r="F82" s="154">
        <f ca="1">IF(LEN(B82)&gt;0,SUM('OBRAČUNANA OSNOVNA PLAČA'!J76:L76),"")</f>
        <v>0</v>
      </c>
      <c r="G82" s="5"/>
      <c r="H82" s="5"/>
      <c r="I82" s="5"/>
      <c r="J82" s="5"/>
      <c r="K82" s="5"/>
      <c r="L82" s="166">
        <f t="shared" si="35"/>
        <v>0</v>
      </c>
      <c r="M82" s="167">
        <f t="shared" ca="1" si="44"/>
        <v>0</v>
      </c>
      <c r="N82" s="167">
        <f t="shared" ca="1" si="45"/>
        <v>0</v>
      </c>
      <c r="O82" s="167">
        <f t="shared" ca="1" si="36"/>
        <v>0</v>
      </c>
      <c r="P82" s="167">
        <f t="shared" ca="1" si="46"/>
        <v>0</v>
      </c>
      <c r="Q82" s="168">
        <f t="shared" ca="1" si="37"/>
        <v>0</v>
      </c>
      <c r="R82" s="168">
        <f ca="1">IF(LEN(B82)&gt;0,'7-9'!R82-'7-9'!Q82,"")</f>
        <v>0</v>
      </c>
      <c r="S82" s="148"/>
      <c r="AB82" s="211">
        <f>ROW()</f>
        <v>82</v>
      </c>
      <c r="AC82" s="212" t="e">
        <f t="shared" ca="1" si="26"/>
        <v>#N/A</v>
      </c>
      <c r="AD82" s="212" t="e">
        <f t="shared" ca="1" si="27"/>
        <v>#N/A</v>
      </c>
      <c r="AE82" s="213" t="e">
        <f t="shared" ca="1" si="38"/>
        <v>#N/A</v>
      </c>
      <c r="AF82" s="212" t="e">
        <f t="shared" ca="1" si="39"/>
        <v>#N/A</v>
      </c>
      <c r="AG82" s="213" t="e">
        <f t="shared" ca="1" si="40"/>
        <v>#N/A</v>
      </c>
      <c r="AH82" s="212" t="e">
        <f t="shared" ca="1" si="41"/>
        <v>#N/A</v>
      </c>
      <c r="AI82" s="212" t="e">
        <f t="shared" ca="1" si="42"/>
        <v>#N/A</v>
      </c>
      <c r="AJ82" s="214" t="e">
        <f t="shared" ca="1" si="43"/>
        <v>#N/A</v>
      </c>
      <c r="AK82" s="212" t="e">
        <f t="shared" ca="1" si="28"/>
        <v>#N/A</v>
      </c>
      <c r="AL82" s="212" t="e">
        <f t="shared" ca="1" si="29"/>
        <v>#N/A</v>
      </c>
    </row>
    <row r="83" spans="1:38" ht="27" customHeight="1" x14ac:dyDescent="0.2">
      <c r="A83" s="65">
        <f>'OSNOVNA PLAČA'!A77</f>
        <v>68</v>
      </c>
      <c r="B83" s="271" t="str">
        <f t="shared" ca="1" si="23"/>
        <v>A68</v>
      </c>
      <c r="C83" s="271"/>
      <c r="D83" s="66" t="str">
        <f t="shared" ca="1" si="24"/>
        <v/>
      </c>
      <c r="E83" s="68" t="str">
        <f t="shared" ca="1" si="25"/>
        <v/>
      </c>
      <c r="F83" s="154">
        <f ca="1">IF(LEN(B83)&gt;0,SUM('OBRAČUNANA OSNOVNA PLAČA'!J77:L77),"")</f>
        <v>0</v>
      </c>
      <c r="G83" s="5"/>
      <c r="H83" s="5"/>
      <c r="I83" s="5"/>
      <c r="J83" s="5"/>
      <c r="K83" s="5"/>
      <c r="L83" s="166">
        <f t="shared" si="35"/>
        <v>0</v>
      </c>
      <c r="M83" s="167">
        <f t="shared" ca="1" si="44"/>
        <v>0</v>
      </c>
      <c r="N83" s="167">
        <f t="shared" ca="1" si="45"/>
        <v>0</v>
      </c>
      <c r="O83" s="167">
        <f t="shared" ca="1" si="36"/>
        <v>0</v>
      </c>
      <c r="P83" s="167">
        <f t="shared" ca="1" si="46"/>
        <v>0</v>
      </c>
      <c r="Q83" s="168">
        <f t="shared" ca="1" si="37"/>
        <v>0</v>
      </c>
      <c r="R83" s="168">
        <f ca="1">IF(LEN(B83)&gt;0,'7-9'!R83-'7-9'!Q83,"")</f>
        <v>0</v>
      </c>
      <c r="S83" s="148"/>
      <c r="AB83" s="211">
        <f>ROW()</f>
        <v>83</v>
      </c>
      <c r="AC83" s="212" t="e">
        <f t="shared" ca="1" si="26"/>
        <v>#N/A</v>
      </c>
      <c r="AD83" s="212" t="e">
        <f t="shared" ca="1" si="27"/>
        <v>#N/A</v>
      </c>
      <c r="AE83" s="213" t="e">
        <f t="shared" ca="1" si="38"/>
        <v>#N/A</v>
      </c>
      <c r="AF83" s="212" t="e">
        <f t="shared" ca="1" si="39"/>
        <v>#N/A</v>
      </c>
      <c r="AG83" s="213" t="e">
        <f t="shared" ca="1" si="40"/>
        <v>#N/A</v>
      </c>
      <c r="AH83" s="212" t="e">
        <f t="shared" ca="1" si="41"/>
        <v>#N/A</v>
      </c>
      <c r="AI83" s="212" t="e">
        <f t="shared" ca="1" si="42"/>
        <v>#N/A</v>
      </c>
      <c r="AJ83" s="214" t="e">
        <f t="shared" ca="1" si="43"/>
        <v>#N/A</v>
      </c>
      <c r="AK83" s="212" t="e">
        <f t="shared" ca="1" si="28"/>
        <v>#N/A</v>
      </c>
      <c r="AL83" s="212" t="e">
        <f t="shared" ca="1" si="29"/>
        <v>#N/A</v>
      </c>
    </row>
    <row r="84" spans="1:38" ht="27" customHeight="1" x14ac:dyDescent="0.2">
      <c r="A84" s="65">
        <f>'OSNOVNA PLAČA'!A78</f>
        <v>69</v>
      </c>
      <c r="B84" s="271" t="str">
        <f t="shared" ca="1" si="23"/>
        <v>A69</v>
      </c>
      <c r="C84" s="271"/>
      <c r="D84" s="66" t="str">
        <f t="shared" ca="1" si="24"/>
        <v/>
      </c>
      <c r="E84" s="68" t="str">
        <f t="shared" ca="1" si="25"/>
        <v/>
      </c>
      <c r="F84" s="154">
        <f ca="1">IF(LEN(B84)&gt;0,SUM('OBRAČUNANA OSNOVNA PLAČA'!J78:L78),"")</f>
        <v>0</v>
      </c>
      <c r="G84" s="5"/>
      <c r="H84" s="5"/>
      <c r="I84" s="5"/>
      <c r="J84" s="5"/>
      <c r="K84" s="5"/>
      <c r="L84" s="166">
        <f t="shared" si="35"/>
        <v>0</v>
      </c>
      <c r="M84" s="167">
        <f t="shared" ca="1" si="44"/>
        <v>0</v>
      </c>
      <c r="N84" s="167">
        <f t="shared" ca="1" si="45"/>
        <v>0</v>
      </c>
      <c r="O84" s="167">
        <f t="shared" ca="1" si="36"/>
        <v>0</v>
      </c>
      <c r="P84" s="167">
        <f t="shared" ca="1" si="46"/>
        <v>0</v>
      </c>
      <c r="Q84" s="168">
        <f t="shared" ca="1" si="37"/>
        <v>0</v>
      </c>
      <c r="R84" s="168">
        <f ca="1">IF(LEN(B84)&gt;0,'7-9'!R84-'7-9'!Q84,"")</f>
        <v>0</v>
      </c>
      <c r="S84" s="148"/>
      <c r="AB84" s="211">
        <f>ROW()</f>
        <v>84</v>
      </c>
      <c r="AC84" s="212" t="e">
        <f t="shared" ca="1" si="26"/>
        <v>#N/A</v>
      </c>
      <c r="AD84" s="212" t="e">
        <f t="shared" ca="1" si="27"/>
        <v>#N/A</v>
      </c>
      <c r="AE84" s="213" t="e">
        <f t="shared" ca="1" si="38"/>
        <v>#N/A</v>
      </c>
      <c r="AF84" s="212" t="e">
        <f t="shared" ca="1" si="39"/>
        <v>#N/A</v>
      </c>
      <c r="AG84" s="213" t="e">
        <f t="shared" ca="1" si="40"/>
        <v>#N/A</v>
      </c>
      <c r="AH84" s="212" t="e">
        <f t="shared" ca="1" si="41"/>
        <v>#N/A</v>
      </c>
      <c r="AI84" s="212" t="e">
        <f t="shared" ca="1" si="42"/>
        <v>#N/A</v>
      </c>
      <c r="AJ84" s="214" t="e">
        <f t="shared" ca="1" si="43"/>
        <v>#N/A</v>
      </c>
      <c r="AK84" s="212" t="e">
        <f t="shared" ca="1" si="28"/>
        <v>#N/A</v>
      </c>
      <c r="AL84" s="212" t="e">
        <f t="shared" ca="1" si="29"/>
        <v>#N/A</v>
      </c>
    </row>
    <row r="85" spans="1:38" ht="27" customHeight="1" x14ac:dyDescent="0.2">
      <c r="A85" s="65">
        <f>'OSNOVNA PLAČA'!A79</f>
        <v>70</v>
      </c>
      <c r="B85" s="271" t="str">
        <f t="shared" ca="1" si="23"/>
        <v>A70</v>
      </c>
      <c r="C85" s="271"/>
      <c r="D85" s="66" t="str">
        <f t="shared" ca="1" si="24"/>
        <v/>
      </c>
      <c r="E85" s="68" t="str">
        <f t="shared" ca="1" si="25"/>
        <v/>
      </c>
      <c r="F85" s="154">
        <f ca="1">IF(LEN(B85)&gt;0,SUM('OBRAČUNANA OSNOVNA PLAČA'!J79:L79),"")</f>
        <v>0</v>
      </c>
      <c r="G85" s="5"/>
      <c r="H85" s="5"/>
      <c r="I85" s="5"/>
      <c r="J85" s="5"/>
      <c r="K85" s="5"/>
      <c r="L85" s="166">
        <f t="shared" si="35"/>
        <v>0</v>
      </c>
      <c r="M85" s="167">
        <f t="shared" ca="1" si="44"/>
        <v>0</v>
      </c>
      <c r="N85" s="167">
        <f t="shared" ca="1" si="45"/>
        <v>0</v>
      </c>
      <c r="O85" s="167">
        <f t="shared" ca="1" si="36"/>
        <v>0</v>
      </c>
      <c r="P85" s="167">
        <f t="shared" ca="1" si="46"/>
        <v>0</v>
      </c>
      <c r="Q85" s="168">
        <f t="shared" ca="1" si="37"/>
        <v>0</v>
      </c>
      <c r="R85" s="168">
        <f ca="1">IF(LEN(B85)&gt;0,'7-9'!R85-'7-9'!Q85,"")</f>
        <v>0</v>
      </c>
      <c r="S85" s="148"/>
      <c r="AB85" s="211">
        <f>ROW()</f>
        <v>85</v>
      </c>
      <c r="AC85" s="212" t="e">
        <f t="shared" ca="1" si="26"/>
        <v>#N/A</v>
      </c>
      <c r="AD85" s="212" t="e">
        <f t="shared" ca="1" si="27"/>
        <v>#N/A</v>
      </c>
      <c r="AE85" s="213" t="e">
        <f t="shared" ca="1" si="38"/>
        <v>#N/A</v>
      </c>
      <c r="AF85" s="212" t="e">
        <f t="shared" ca="1" si="39"/>
        <v>#N/A</v>
      </c>
      <c r="AG85" s="213" t="e">
        <f t="shared" ca="1" si="40"/>
        <v>#N/A</v>
      </c>
      <c r="AH85" s="212" t="e">
        <f t="shared" ca="1" si="41"/>
        <v>#N/A</v>
      </c>
      <c r="AI85" s="212" t="e">
        <f t="shared" ca="1" si="42"/>
        <v>#N/A</v>
      </c>
      <c r="AJ85" s="214" t="e">
        <f t="shared" ca="1" si="43"/>
        <v>#N/A</v>
      </c>
      <c r="AK85" s="212" t="e">
        <f t="shared" ca="1" si="28"/>
        <v>#N/A</v>
      </c>
      <c r="AL85" s="212" t="e">
        <f t="shared" ca="1" si="29"/>
        <v>#N/A</v>
      </c>
    </row>
    <row r="86" spans="1:38" ht="27" customHeight="1" x14ac:dyDescent="0.2">
      <c r="A86" s="65">
        <f>'OSNOVNA PLAČA'!A80</f>
        <v>71</v>
      </c>
      <c r="B86" s="271" t="str">
        <f t="shared" ca="1" si="23"/>
        <v>A71</v>
      </c>
      <c r="C86" s="271"/>
      <c r="D86" s="66" t="str">
        <f t="shared" ca="1" si="24"/>
        <v/>
      </c>
      <c r="E86" s="68" t="str">
        <f t="shared" ca="1" si="25"/>
        <v/>
      </c>
      <c r="F86" s="154">
        <f ca="1">IF(LEN(B86)&gt;0,SUM('OBRAČUNANA OSNOVNA PLAČA'!J80:L80),"")</f>
        <v>0</v>
      </c>
      <c r="G86" s="5"/>
      <c r="H86" s="5"/>
      <c r="I86" s="5"/>
      <c r="J86" s="5"/>
      <c r="K86" s="5"/>
      <c r="L86" s="166">
        <f t="shared" si="35"/>
        <v>0</v>
      </c>
      <c r="M86" s="167">
        <f t="shared" ca="1" si="44"/>
        <v>0</v>
      </c>
      <c r="N86" s="167">
        <f t="shared" ca="1" si="45"/>
        <v>0</v>
      </c>
      <c r="O86" s="167">
        <f t="shared" ca="1" si="36"/>
        <v>0</v>
      </c>
      <c r="P86" s="167">
        <f t="shared" ca="1" si="46"/>
        <v>0</v>
      </c>
      <c r="Q86" s="168">
        <f t="shared" ca="1" si="37"/>
        <v>0</v>
      </c>
      <c r="R86" s="168">
        <f ca="1">IF(LEN(B86)&gt;0,'7-9'!R86-'7-9'!Q86,"")</f>
        <v>0</v>
      </c>
      <c r="S86" s="148"/>
      <c r="AB86" s="211">
        <f>ROW()</f>
        <v>86</v>
      </c>
      <c r="AC86" s="212" t="e">
        <f t="shared" ca="1" si="26"/>
        <v>#N/A</v>
      </c>
      <c r="AD86" s="212" t="e">
        <f t="shared" ca="1" si="27"/>
        <v>#N/A</v>
      </c>
      <c r="AE86" s="213" t="e">
        <f t="shared" ca="1" si="38"/>
        <v>#N/A</v>
      </c>
      <c r="AF86" s="212" t="e">
        <f t="shared" ca="1" si="39"/>
        <v>#N/A</v>
      </c>
      <c r="AG86" s="213" t="e">
        <f t="shared" ca="1" si="40"/>
        <v>#N/A</v>
      </c>
      <c r="AH86" s="212" t="e">
        <f t="shared" ca="1" si="41"/>
        <v>#N/A</v>
      </c>
      <c r="AI86" s="212" t="e">
        <f t="shared" ca="1" si="42"/>
        <v>#N/A</v>
      </c>
      <c r="AJ86" s="214" t="e">
        <f t="shared" ca="1" si="43"/>
        <v>#N/A</v>
      </c>
      <c r="AK86" s="212" t="e">
        <f t="shared" ca="1" si="28"/>
        <v>#N/A</v>
      </c>
      <c r="AL86" s="212" t="e">
        <f t="shared" ca="1" si="29"/>
        <v>#N/A</v>
      </c>
    </row>
    <row r="87" spans="1:38" ht="27" customHeight="1" x14ac:dyDescent="0.2">
      <c r="A87" s="65">
        <f>'OSNOVNA PLAČA'!A81</f>
        <v>72</v>
      </c>
      <c r="B87" s="271" t="str">
        <f t="shared" ca="1" si="23"/>
        <v>A72</v>
      </c>
      <c r="C87" s="271"/>
      <c r="D87" s="66" t="str">
        <f t="shared" ca="1" si="24"/>
        <v/>
      </c>
      <c r="E87" s="68" t="str">
        <f t="shared" ca="1" si="25"/>
        <v/>
      </c>
      <c r="F87" s="154">
        <f ca="1">IF(LEN(B87)&gt;0,SUM('OBRAČUNANA OSNOVNA PLAČA'!J81:L81),"")</f>
        <v>0</v>
      </c>
      <c r="G87" s="5"/>
      <c r="H87" s="5"/>
      <c r="I87" s="5"/>
      <c r="J87" s="5"/>
      <c r="K87" s="5"/>
      <c r="L87" s="166">
        <f t="shared" si="35"/>
        <v>0</v>
      </c>
      <c r="M87" s="167">
        <f t="shared" ca="1" si="44"/>
        <v>0</v>
      </c>
      <c r="N87" s="167">
        <f t="shared" ca="1" si="45"/>
        <v>0</v>
      </c>
      <c r="O87" s="167">
        <f t="shared" ca="1" si="36"/>
        <v>0</v>
      </c>
      <c r="P87" s="167">
        <f t="shared" ca="1" si="46"/>
        <v>0</v>
      </c>
      <c r="Q87" s="168">
        <f t="shared" ca="1" si="37"/>
        <v>0</v>
      </c>
      <c r="R87" s="168">
        <f ca="1">IF(LEN(B87)&gt;0,'7-9'!R87-'7-9'!Q87,"")</f>
        <v>0</v>
      </c>
      <c r="S87" s="148"/>
      <c r="AB87" s="211">
        <f>ROW()</f>
        <v>87</v>
      </c>
      <c r="AC87" s="212" t="e">
        <f t="shared" ca="1" si="26"/>
        <v>#N/A</v>
      </c>
      <c r="AD87" s="212" t="e">
        <f t="shared" ca="1" si="27"/>
        <v>#N/A</v>
      </c>
      <c r="AE87" s="213" t="e">
        <f t="shared" ca="1" si="38"/>
        <v>#N/A</v>
      </c>
      <c r="AF87" s="212" t="e">
        <f t="shared" ca="1" si="39"/>
        <v>#N/A</v>
      </c>
      <c r="AG87" s="213" t="e">
        <f t="shared" ca="1" si="40"/>
        <v>#N/A</v>
      </c>
      <c r="AH87" s="212" t="e">
        <f t="shared" ca="1" si="41"/>
        <v>#N/A</v>
      </c>
      <c r="AI87" s="212" t="e">
        <f t="shared" ca="1" si="42"/>
        <v>#N/A</v>
      </c>
      <c r="AJ87" s="214" t="e">
        <f t="shared" ca="1" si="43"/>
        <v>#N/A</v>
      </c>
      <c r="AK87" s="212" t="e">
        <f t="shared" ca="1" si="28"/>
        <v>#N/A</v>
      </c>
      <c r="AL87" s="212" t="e">
        <f t="shared" ca="1" si="29"/>
        <v>#N/A</v>
      </c>
    </row>
    <row r="88" spans="1:38" ht="27" customHeight="1" x14ac:dyDescent="0.2">
      <c r="A88" s="65">
        <f>'OSNOVNA PLAČA'!A82</f>
        <v>73</v>
      </c>
      <c r="B88" s="271" t="str">
        <f t="shared" ca="1" si="23"/>
        <v>A73</v>
      </c>
      <c r="C88" s="271"/>
      <c r="D88" s="66" t="str">
        <f t="shared" ca="1" si="24"/>
        <v/>
      </c>
      <c r="E88" s="68" t="str">
        <f t="shared" ca="1" si="25"/>
        <v/>
      </c>
      <c r="F88" s="154">
        <f ca="1">IF(LEN(B88)&gt;0,SUM('OBRAČUNANA OSNOVNA PLAČA'!J82:L82),"")</f>
        <v>0</v>
      </c>
      <c r="G88" s="5"/>
      <c r="H88" s="5"/>
      <c r="I88" s="5"/>
      <c r="J88" s="5"/>
      <c r="K88" s="5"/>
      <c r="L88" s="166">
        <f t="shared" si="35"/>
        <v>0</v>
      </c>
      <c r="M88" s="167">
        <f t="shared" ca="1" si="44"/>
        <v>0</v>
      </c>
      <c r="N88" s="167">
        <f t="shared" ca="1" si="45"/>
        <v>0</v>
      </c>
      <c r="O88" s="167">
        <f t="shared" ca="1" si="36"/>
        <v>0</v>
      </c>
      <c r="P88" s="167">
        <f t="shared" ca="1" si="46"/>
        <v>0</v>
      </c>
      <c r="Q88" s="168">
        <f t="shared" ca="1" si="37"/>
        <v>0</v>
      </c>
      <c r="R88" s="168">
        <f ca="1">IF(LEN(B88)&gt;0,'7-9'!R88-'7-9'!Q88,"")</f>
        <v>0</v>
      </c>
      <c r="S88" s="148"/>
      <c r="AB88" s="211">
        <f>ROW()</f>
        <v>88</v>
      </c>
      <c r="AC88" s="212" t="e">
        <f t="shared" ca="1" si="26"/>
        <v>#N/A</v>
      </c>
      <c r="AD88" s="212" t="e">
        <f t="shared" ca="1" si="27"/>
        <v>#N/A</v>
      </c>
      <c r="AE88" s="213" t="e">
        <f t="shared" ca="1" si="38"/>
        <v>#N/A</v>
      </c>
      <c r="AF88" s="212" t="e">
        <f t="shared" ca="1" si="39"/>
        <v>#N/A</v>
      </c>
      <c r="AG88" s="213" t="e">
        <f t="shared" ca="1" si="40"/>
        <v>#N/A</v>
      </c>
      <c r="AH88" s="212" t="e">
        <f t="shared" ca="1" si="41"/>
        <v>#N/A</v>
      </c>
      <c r="AI88" s="212" t="e">
        <f t="shared" ca="1" si="42"/>
        <v>#N/A</v>
      </c>
      <c r="AJ88" s="214" t="e">
        <f t="shared" ca="1" si="43"/>
        <v>#N/A</v>
      </c>
      <c r="AK88" s="212" t="e">
        <f t="shared" ca="1" si="28"/>
        <v>#N/A</v>
      </c>
      <c r="AL88" s="212" t="e">
        <f t="shared" ca="1" si="29"/>
        <v>#N/A</v>
      </c>
    </row>
    <row r="89" spans="1:38" ht="27" customHeight="1" x14ac:dyDescent="0.2">
      <c r="A89" s="65">
        <f>'OSNOVNA PLAČA'!A83</f>
        <v>74</v>
      </c>
      <c r="B89" s="271" t="str">
        <f t="shared" ca="1" si="23"/>
        <v>A74</v>
      </c>
      <c r="C89" s="271"/>
      <c r="D89" s="66" t="str">
        <f t="shared" ca="1" si="24"/>
        <v/>
      </c>
      <c r="E89" s="68" t="str">
        <f t="shared" ca="1" si="25"/>
        <v/>
      </c>
      <c r="F89" s="154">
        <f ca="1">IF(LEN(B89)&gt;0,SUM('OBRAČUNANA OSNOVNA PLAČA'!J83:L83),"")</f>
        <v>0</v>
      </c>
      <c r="G89" s="5"/>
      <c r="H89" s="5"/>
      <c r="I89" s="5"/>
      <c r="J89" s="5"/>
      <c r="K89" s="5"/>
      <c r="L89" s="166">
        <f t="shared" si="35"/>
        <v>0</v>
      </c>
      <c r="M89" s="167">
        <f t="shared" ca="1" si="44"/>
        <v>0</v>
      </c>
      <c r="N89" s="167">
        <f t="shared" ca="1" si="45"/>
        <v>0</v>
      </c>
      <c r="O89" s="167">
        <f t="shared" ca="1" si="36"/>
        <v>0</v>
      </c>
      <c r="P89" s="167">
        <f t="shared" ca="1" si="46"/>
        <v>0</v>
      </c>
      <c r="Q89" s="168">
        <f t="shared" ca="1" si="37"/>
        <v>0</v>
      </c>
      <c r="R89" s="168">
        <f ca="1">IF(LEN(B89)&gt;0,'7-9'!R89-'7-9'!Q89,"")</f>
        <v>0</v>
      </c>
      <c r="S89" s="148"/>
      <c r="AB89" s="211">
        <f>ROW()</f>
        <v>89</v>
      </c>
      <c r="AC89" s="212" t="e">
        <f t="shared" ca="1" si="26"/>
        <v>#N/A</v>
      </c>
      <c r="AD89" s="212" t="e">
        <f t="shared" ca="1" si="27"/>
        <v>#N/A</v>
      </c>
      <c r="AE89" s="213" t="e">
        <f t="shared" ca="1" si="38"/>
        <v>#N/A</v>
      </c>
      <c r="AF89" s="212" t="e">
        <f t="shared" ca="1" si="39"/>
        <v>#N/A</v>
      </c>
      <c r="AG89" s="213" t="e">
        <f t="shared" ca="1" si="40"/>
        <v>#N/A</v>
      </c>
      <c r="AH89" s="212" t="e">
        <f t="shared" ca="1" si="41"/>
        <v>#N/A</v>
      </c>
      <c r="AI89" s="212" t="e">
        <f t="shared" ca="1" si="42"/>
        <v>#N/A</v>
      </c>
      <c r="AJ89" s="214" t="e">
        <f t="shared" ca="1" si="43"/>
        <v>#N/A</v>
      </c>
      <c r="AK89" s="212" t="e">
        <f t="shared" ca="1" si="28"/>
        <v>#N/A</v>
      </c>
      <c r="AL89" s="212" t="e">
        <f t="shared" ca="1" si="29"/>
        <v>#N/A</v>
      </c>
    </row>
    <row r="90" spans="1:38" ht="27" customHeight="1" x14ac:dyDescent="0.2">
      <c r="A90" s="65">
        <f>'OSNOVNA PLAČA'!A84</f>
        <v>75</v>
      </c>
      <c r="B90" s="271" t="str">
        <f t="shared" ca="1" si="23"/>
        <v>A75</v>
      </c>
      <c r="C90" s="271"/>
      <c r="D90" s="66" t="str">
        <f t="shared" ca="1" si="24"/>
        <v/>
      </c>
      <c r="E90" s="68" t="str">
        <f t="shared" ca="1" si="25"/>
        <v/>
      </c>
      <c r="F90" s="154">
        <f ca="1">IF(LEN(B90)&gt;0,SUM('OBRAČUNANA OSNOVNA PLAČA'!J84:L84),"")</f>
        <v>0</v>
      </c>
      <c r="G90" s="5"/>
      <c r="H90" s="5"/>
      <c r="I90" s="5"/>
      <c r="J90" s="5"/>
      <c r="K90" s="5"/>
      <c r="L90" s="166">
        <f t="shared" si="35"/>
        <v>0</v>
      </c>
      <c r="M90" s="167">
        <f t="shared" ca="1" si="44"/>
        <v>0</v>
      </c>
      <c r="N90" s="167">
        <f t="shared" ca="1" si="45"/>
        <v>0</v>
      </c>
      <c r="O90" s="167">
        <f t="shared" ca="1" si="36"/>
        <v>0</v>
      </c>
      <c r="P90" s="167">
        <f t="shared" ca="1" si="46"/>
        <v>0</v>
      </c>
      <c r="Q90" s="168">
        <f t="shared" ca="1" si="37"/>
        <v>0</v>
      </c>
      <c r="R90" s="168">
        <f ca="1">IF(LEN(B90)&gt;0,'7-9'!R90-'7-9'!Q90,"")</f>
        <v>0</v>
      </c>
      <c r="S90" s="148"/>
      <c r="AB90" s="211">
        <f>ROW()</f>
        <v>90</v>
      </c>
      <c r="AC90" s="212" t="e">
        <f t="shared" ca="1" si="26"/>
        <v>#N/A</v>
      </c>
      <c r="AD90" s="212" t="e">
        <f t="shared" ca="1" si="27"/>
        <v>#N/A</v>
      </c>
      <c r="AE90" s="213" t="e">
        <f t="shared" ca="1" si="38"/>
        <v>#N/A</v>
      </c>
      <c r="AF90" s="212" t="e">
        <f t="shared" ca="1" si="39"/>
        <v>#N/A</v>
      </c>
      <c r="AG90" s="213" t="e">
        <f t="shared" ca="1" si="40"/>
        <v>#N/A</v>
      </c>
      <c r="AH90" s="212" t="e">
        <f t="shared" ca="1" si="41"/>
        <v>#N/A</v>
      </c>
      <c r="AI90" s="212" t="e">
        <f t="shared" ca="1" si="42"/>
        <v>#N/A</v>
      </c>
      <c r="AJ90" s="214" t="e">
        <f t="shared" ca="1" si="43"/>
        <v>#N/A</v>
      </c>
      <c r="AK90" s="212" t="e">
        <f t="shared" ca="1" si="28"/>
        <v>#N/A</v>
      </c>
      <c r="AL90" s="212" t="e">
        <f t="shared" ca="1" si="29"/>
        <v>#N/A</v>
      </c>
    </row>
    <row r="91" spans="1:38" ht="27" customHeight="1" x14ac:dyDescent="0.2">
      <c r="A91" s="65">
        <f>'OSNOVNA PLAČA'!A85</f>
        <v>76</v>
      </c>
      <c r="B91" s="271" t="str">
        <f t="shared" ca="1" si="23"/>
        <v>A76</v>
      </c>
      <c r="C91" s="271"/>
      <c r="D91" s="66" t="str">
        <f t="shared" ca="1" si="24"/>
        <v/>
      </c>
      <c r="E91" s="68" t="str">
        <f t="shared" ca="1" si="25"/>
        <v/>
      </c>
      <c r="F91" s="154">
        <f ca="1">IF(LEN(B91)&gt;0,SUM('OBRAČUNANA OSNOVNA PLAČA'!J85:L85),"")</f>
        <v>0</v>
      </c>
      <c r="G91" s="5"/>
      <c r="H91" s="5"/>
      <c r="I91" s="5"/>
      <c r="J91" s="5"/>
      <c r="K91" s="5"/>
      <c r="L91" s="166">
        <f t="shared" si="35"/>
        <v>0</v>
      </c>
      <c r="M91" s="167">
        <f t="shared" ca="1" si="44"/>
        <v>0</v>
      </c>
      <c r="N91" s="167">
        <f t="shared" ca="1" si="45"/>
        <v>0</v>
      </c>
      <c r="O91" s="167">
        <f t="shared" ca="1" si="36"/>
        <v>0</v>
      </c>
      <c r="P91" s="167">
        <f t="shared" ca="1" si="46"/>
        <v>0</v>
      </c>
      <c r="Q91" s="168">
        <f t="shared" ca="1" si="37"/>
        <v>0</v>
      </c>
      <c r="R91" s="168">
        <f ca="1">IF(LEN(B91)&gt;0,'7-9'!R91-'7-9'!Q91,"")</f>
        <v>0</v>
      </c>
      <c r="S91" s="148"/>
      <c r="AB91" s="211">
        <f>ROW()</f>
        <v>91</v>
      </c>
      <c r="AC91" s="212" t="e">
        <f t="shared" ca="1" si="26"/>
        <v>#N/A</v>
      </c>
      <c r="AD91" s="212" t="e">
        <f t="shared" ca="1" si="27"/>
        <v>#N/A</v>
      </c>
      <c r="AE91" s="213" t="e">
        <f t="shared" ca="1" si="38"/>
        <v>#N/A</v>
      </c>
      <c r="AF91" s="212" t="e">
        <f t="shared" ca="1" si="39"/>
        <v>#N/A</v>
      </c>
      <c r="AG91" s="213" t="e">
        <f t="shared" ca="1" si="40"/>
        <v>#N/A</v>
      </c>
      <c r="AH91" s="212" t="e">
        <f t="shared" ca="1" si="41"/>
        <v>#N/A</v>
      </c>
      <c r="AI91" s="212" t="e">
        <f t="shared" ca="1" si="42"/>
        <v>#N/A</v>
      </c>
      <c r="AJ91" s="214" t="e">
        <f t="shared" ca="1" si="43"/>
        <v>#N/A</v>
      </c>
      <c r="AK91" s="212" t="e">
        <f t="shared" ca="1" si="28"/>
        <v>#N/A</v>
      </c>
      <c r="AL91" s="212" t="e">
        <f t="shared" ca="1" si="29"/>
        <v>#N/A</v>
      </c>
    </row>
    <row r="92" spans="1:38" ht="27" customHeight="1" x14ac:dyDescent="0.2">
      <c r="A92" s="65">
        <f>'OSNOVNA PLAČA'!A86</f>
        <v>77</v>
      </c>
      <c r="B92" s="271" t="str">
        <f t="shared" ca="1" si="23"/>
        <v>A77</v>
      </c>
      <c r="C92" s="271"/>
      <c r="D92" s="66" t="str">
        <f t="shared" ca="1" si="24"/>
        <v/>
      </c>
      <c r="E92" s="68" t="str">
        <f t="shared" ca="1" si="25"/>
        <v/>
      </c>
      <c r="F92" s="154">
        <f ca="1">IF(LEN(B92)&gt;0,SUM('OBRAČUNANA OSNOVNA PLAČA'!J86:L86),"")</f>
        <v>0</v>
      </c>
      <c r="G92" s="5"/>
      <c r="H92" s="5"/>
      <c r="I92" s="5"/>
      <c r="J92" s="5"/>
      <c r="K92" s="5"/>
      <c r="L92" s="166">
        <f t="shared" si="35"/>
        <v>0</v>
      </c>
      <c r="M92" s="167">
        <f t="shared" ca="1" si="44"/>
        <v>0</v>
      </c>
      <c r="N92" s="167">
        <f t="shared" ca="1" si="45"/>
        <v>0</v>
      </c>
      <c r="O92" s="167">
        <f t="shared" ca="1" si="36"/>
        <v>0</v>
      </c>
      <c r="P92" s="167">
        <f t="shared" ca="1" si="46"/>
        <v>0</v>
      </c>
      <c r="Q92" s="168">
        <f t="shared" ca="1" si="37"/>
        <v>0</v>
      </c>
      <c r="R92" s="168">
        <f ca="1">IF(LEN(B92)&gt;0,'7-9'!R92-'7-9'!Q92,"")</f>
        <v>0</v>
      </c>
      <c r="S92" s="148"/>
      <c r="AB92" s="211">
        <f>ROW()</f>
        <v>92</v>
      </c>
      <c r="AC92" s="212" t="e">
        <f t="shared" ca="1" si="26"/>
        <v>#N/A</v>
      </c>
      <c r="AD92" s="212" t="e">
        <f t="shared" ca="1" si="27"/>
        <v>#N/A</v>
      </c>
      <c r="AE92" s="213" t="e">
        <f t="shared" ca="1" si="38"/>
        <v>#N/A</v>
      </c>
      <c r="AF92" s="212" t="e">
        <f t="shared" ca="1" si="39"/>
        <v>#N/A</v>
      </c>
      <c r="AG92" s="213" t="e">
        <f t="shared" ca="1" si="40"/>
        <v>#N/A</v>
      </c>
      <c r="AH92" s="212" t="e">
        <f t="shared" ca="1" si="41"/>
        <v>#N/A</v>
      </c>
      <c r="AI92" s="212" t="e">
        <f t="shared" ca="1" si="42"/>
        <v>#N/A</v>
      </c>
      <c r="AJ92" s="214" t="e">
        <f t="shared" ca="1" si="43"/>
        <v>#N/A</v>
      </c>
      <c r="AK92" s="212" t="e">
        <f t="shared" ca="1" si="28"/>
        <v>#N/A</v>
      </c>
      <c r="AL92" s="212" t="e">
        <f t="shared" ca="1" si="29"/>
        <v>#N/A</v>
      </c>
    </row>
    <row r="93" spans="1:38" ht="27" customHeight="1" x14ac:dyDescent="0.2">
      <c r="A93" s="65">
        <f>'OSNOVNA PLAČA'!A87</f>
        <v>78</v>
      </c>
      <c r="B93" s="271" t="str">
        <f t="shared" ca="1" si="23"/>
        <v>A78</v>
      </c>
      <c r="C93" s="271"/>
      <c r="D93" s="66" t="str">
        <f t="shared" ca="1" si="24"/>
        <v/>
      </c>
      <c r="E93" s="68" t="str">
        <f t="shared" ca="1" si="25"/>
        <v/>
      </c>
      <c r="F93" s="154">
        <f ca="1">IF(LEN(B93)&gt;0,SUM('OBRAČUNANA OSNOVNA PLAČA'!J87:L87),"")</f>
        <v>0</v>
      </c>
      <c r="G93" s="5"/>
      <c r="H93" s="5"/>
      <c r="I93" s="5"/>
      <c r="J93" s="5"/>
      <c r="K93" s="5"/>
      <c r="L93" s="166">
        <f t="shared" si="35"/>
        <v>0</v>
      </c>
      <c r="M93" s="167">
        <f t="shared" ca="1" si="44"/>
        <v>0</v>
      </c>
      <c r="N93" s="167">
        <f t="shared" ca="1" si="45"/>
        <v>0</v>
      </c>
      <c r="O93" s="167">
        <f t="shared" ca="1" si="36"/>
        <v>0</v>
      </c>
      <c r="P93" s="167">
        <f t="shared" ca="1" si="46"/>
        <v>0</v>
      </c>
      <c r="Q93" s="168">
        <f t="shared" ca="1" si="37"/>
        <v>0</v>
      </c>
      <c r="R93" s="168">
        <f ca="1">IF(LEN(B93)&gt;0,'7-9'!R93-'7-9'!Q93,"")</f>
        <v>0</v>
      </c>
      <c r="S93" s="148"/>
      <c r="AB93" s="211">
        <f>ROW()</f>
        <v>93</v>
      </c>
      <c r="AC93" s="212" t="e">
        <f t="shared" ca="1" si="26"/>
        <v>#N/A</v>
      </c>
      <c r="AD93" s="212" t="e">
        <f t="shared" ca="1" si="27"/>
        <v>#N/A</v>
      </c>
      <c r="AE93" s="213" t="e">
        <f t="shared" ca="1" si="38"/>
        <v>#N/A</v>
      </c>
      <c r="AF93" s="212" t="e">
        <f t="shared" ca="1" si="39"/>
        <v>#N/A</v>
      </c>
      <c r="AG93" s="213" t="e">
        <f t="shared" ca="1" si="40"/>
        <v>#N/A</v>
      </c>
      <c r="AH93" s="212" t="e">
        <f t="shared" ca="1" si="41"/>
        <v>#N/A</v>
      </c>
      <c r="AI93" s="212" t="e">
        <f t="shared" ca="1" si="42"/>
        <v>#N/A</v>
      </c>
      <c r="AJ93" s="214" t="e">
        <f t="shared" ca="1" si="43"/>
        <v>#N/A</v>
      </c>
      <c r="AK93" s="212" t="e">
        <f t="shared" ca="1" si="28"/>
        <v>#N/A</v>
      </c>
      <c r="AL93" s="212" t="e">
        <f t="shared" ca="1" si="29"/>
        <v>#N/A</v>
      </c>
    </row>
    <row r="94" spans="1:38" ht="27" customHeight="1" x14ac:dyDescent="0.2">
      <c r="A94" s="65">
        <f>'OSNOVNA PLAČA'!A88</f>
        <v>79</v>
      </c>
      <c r="B94" s="271" t="str">
        <f t="shared" ca="1" si="23"/>
        <v>A79</v>
      </c>
      <c r="C94" s="271"/>
      <c r="D94" s="66" t="str">
        <f t="shared" ca="1" si="24"/>
        <v/>
      </c>
      <c r="E94" s="68" t="str">
        <f t="shared" ca="1" si="25"/>
        <v/>
      </c>
      <c r="F94" s="154">
        <f ca="1">IF(LEN(B94)&gt;0,SUM('OBRAČUNANA OSNOVNA PLAČA'!J88:L88),"")</f>
        <v>0</v>
      </c>
      <c r="G94" s="5"/>
      <c r="H94" s="5"/>
      <c r="I94" s="5"/>
      <c r="J94" s="5"/>
      <c r="K94" s="5"/>
      <c r="L94" s="166">
        <f t="shared" si="35"/>
        <v>0</v>
      </c>
      <c r="M94" s="167">
        <f t="shared" ca="1" si="44"/>
        <v>0</v>
      </c>
      <c r="N94" s="167">
        <f t="shared" ca="1" si="45"/>
        <v>0</v>
      </c>
      <c r="O94" s="167">
        <f t="shared" ca="1" si="36"/>
        <v>0</v>
      </c>
      <c r="P94" s="167">
        <f t="shared" ca="1" si="46"/>
        <v>0</v>
      </c>
      <c r="Q94" s="168">
        <f t="shared" ca="1" si="37"/>
        <v>0</v>
      </c>
      <c r="R94" s="168">
        <f ca="1">IF(LEN(B94)&gt;0,'7-9'!R94-'7-9'!Q94,"")</f>
        <v>0</v>
      </c>
      <c r="S94" s="148"/>
      <c r="AB94" s="211">
        <f>ROW()</f>
        <v>94</v>
      </c>
      <c r="AC94" s="212" t="e">
        <f t="shared" ca="1" si="26"/>
        <v>#N/A</v>
      </c>
      <c r="AD94" s="212" t="e">
        <f t="shared" ca="1" si="27"/>
        <v>#N/A</v>
      </c>
      <c r="AE94" s="213" t="e">
        <f t="shared" ca="1" si="38"/>
        <v>#N/A</v>
      </c>
      <c r="AF94" s="212" t="e">
        <f t="shared" ca="1" si="39"/>
        <v>#N/A</v>
      </c>
      <c r="AG94" s="213" t="e">
        <f t="shared" ca="1" si="40"/>
        <v>#N/A</v>
      </c>
      <c r="AH94" s="212" t="e">
        <f t="shared" ca="1" si="41"/>
        <v>#N/A</v>
      </c>
      <c r="AI94" s="212" t="e">
        <f t="shared" ca="1" si="42"/>
        <v>#N/A</v>
      </c>
      <c r="AJ94" s="214" t="e">
        <f t="shared" ca="1" si="43"/>
        <v>#N/A</v>
      </c>
      <c r="AK94" s="212" t="e">
        <f t="shared" ca="1" si="28"/>
        <v>#N/A</v>
      </c>
      <c r="AL94" s="212" t="e">
        <f t="shared" ca="1" si="29"/>
        <v>#N/A</v>
      </c>
    </row>
    <row r="95" spans="1:38" ht="27" customHeight="1" x14ac:dyDescent="0.2">
      <c r="A95" s="65">
        <f>'OSNOVNA PLAČA'!A89</f>
        <v>80</v>
      </c>
      <c r="B95" s="271" t="str">
        <f t="shared" ca="1" si="23"/>
        <v>A80</v>
      </c>
      <c r="C95" s="271"/>
      <c r="D95" s="66" t="str">
        <f t="shared" ca="1" si="24"/>
        <v/>
      </c>
      <c r="E95" s="68" t="str">
        <f t="shared" ca="1" si="25"/>
        <v/>
      </c>
      <c r="F95" s="154">
        <f ca="1">IF(LEN(B95)&gt;0,SUM('OBRAČUNANA OSNOVNA PLAČA'!J89:L89),"")</f>
        <v>0</v>
      </c>
      <c r="G95" s="5"/>
      <c r="H95" s="5"/>
      <c r="I95" s="5"/>
      <c r="J95" s="5"/>
      <c r="K95" s="5"/>
      <c r="L95" s="166">
        <f t="shared" si="35"/>
        <v>0</v>
      </c>
      <c r="M95" s="167">
        <f t="shared" ca="1" si="44"/>
        <v>0</v>
      </c>
      <c r="N95" s="167">
        <f t="shared" ca="1" si="45"/>
        <v>0</v>
      </c>
      <c r="O95" s="167">
        <f t="shared" ca="1" si="36"/>
        <v>0</v>
      </c>
      <c r="P95" s="167">
        <f t="shared" ca="1" si="46"/>
        <v>0</v>
      </c>
      <c r="Q95" s="168">
        <f t="shared" ca="1" si="37"/>
        <v>0</v>
      </c>
      <c r="R95" s="168">
        <f ca="1">IF(LEN(B95)&gt;0,'7-9'!R95-'7-9'!Q95,"")</f>
        <v>0</v>
      </c>
      <c r="S95" s="148"/>
      <c r="AB95" s="211">
        <f>ROW()</f>
        <v>95</v>
      </c>
      <c r="AC95" s="212" t="e">
        <f t="shared" ca="1" si="26"/>
        <v>#N/A</v>
      </c>
      <c r="AD95" s="212" t="e">
        <f t="shared" ca="1" si="27"/>
        <v>#N/A</v>
      </c>
      <c r="AE95" s="213" t="e">
        <f t="shared" ca="1" si="38"/>
        <v>#N/A</v>
      </c>
      <c r="AF95" s="212" t="e">
        <f t="shared" ca="1" si="39"/>
        <v>#N/A</v>
      </c>
      <c r="AG95" s="213" t="e">
        <f t="shared" ca="1" si="40"/>
        <v>#N/A</v>
      </c>
      <c r="AH95" s="212" t="e">
        <f t="shared" ca="1" si="41"/>
        <v>#N/A</v>
      </c>
      <c r="AI95" s="212" t="e">
        <f t="shared" ca="1" si="42"/>
        <v>#N/A</v>
      </c>
      <c r="AJ95" s="214" t="e">
        <f t="shared" ca="1" si="43"/>
        <v>#N/A</v>
      </c>
      <c r="AK95" s="212" t="e">
        <f t="shared" ca="1" si="28"/>
        <v>#N/A</v>
      </c>
      <c r="AL95" s="212" t="e">
        <f t="shared" ca="1" si="29"/>
        <v>#N/A</v>
      </c>
    </row>
    <row r="96" spans="1:38" ht="27" customHeight="1" x14ac:dyDescent="0.2">
      <c r="A96" s="65">
        <f>'OSNOVNA PLAČA'!A90</f>
        <v>81</v>
      </c>
      <c r="B96" s="271" t="str">
        <f t="shared" ca="1" si="23"/>
        <v>A81</v>
      </c>
      <c r="C96" s="271"/>
      <c r="D96" s="66" t="str">
        <f t="shared" ca="1" si="24"/>
        <v/>
      </c>
      <c r="E96" s="68" t="str">
        <f t="shared" ca="1" si="25"/>
        <v/>
      </c>
      <c r="F96" s="154">
        <f ca="1">IF(LEN(B96)&gt;0,SUM('OBRAČUNANA OSNOVNA PLAČA'!J90:L90),"")</f>
        <v>0</v>
      </c>
      <c r="G96" s="5"/>
      <c r="H96" s="5"/>
      <c r="I96" s="5"/>
      <c r="J96" s="5"/>
      <c r="K96" s="5"/>
      <c r="L96" s="166">
        <f t="shared" si="35"/>
        <v>0</v>
      </c>
      <c r="M96" s="167">
        <f t="shared" ca="1" si="44"/>
        <v>0</v>
      </c>
      <c r="N96" s="167">
        <f t="shared" ca="1" si="45"/>
        <v>0</v>
      </c>
      <c r="O96" s="167">
        <f t="shared" ca="1" si="36"/>
        <v>0</v>
      </c>
      <c r="P96" s="167">
        <f t="shared" ca="1" si="46"/>
        <v>0</v>
      </c>
      <c r="Q96" s="168">
        <f t="shared" ca="1" si="37"/>
        <v>0</v>
      </c>
      <c r="R96" s="168">
        <f ca="1">IF(LEN(B96)&gt;0,'7-9'!R96-'7-9'!Q96,"")</f>
        <v>0</v>
      </c>
      <c r="S96" s="148"/>
      <c r="AB96" s="211">
        <f>ROW()</f>
        <v>96</v>
      </c>
      <c r="AC96" s="212" t="e">
        <f t="shared" ca="1" si="26"/>
        <v>#N/A</v>
      </c>
      <c r="AD96" s="212" t="e">
        <f t="shared" ca="1" si="27"/>
        <v>#N/A</v>
      </c>
      <c r="AE96" s="213" t="e">
        <f t="shared" ca="1" si="38"/>
        <v>#N/A</v>
      </c>
      <c r="AF96" s="212" t="e">
        <f t="shared" ca="1" si="39"/>
        <v>#N/A</v>
      </c>
      <c r="AG96" s="213" t="e">
        <f t="shared" ca="1" si="40"/>
        <v>#N/A</v>
      </c>
      <c r="AH96" s="212" t="e">
        <f t="shared" ca="1" si="41"/>
        <v>#N/A</v>
      </c>
      <c r="AI96" s="212" t="e">
        <f t="shared" ca="1" si="42"/>
        <v>#N/A</v>
      </c>
      <c r="AJ96" s="214" t="e">
        <f t="shared" ca="1" si="43"/>
        <v>#N/A</v>
      </c>
      <c r="AK96" s="212" t="e">
        <f t="shared" ca="1" si="28"/>
        <v>#N/A</v>
      </c>
      <c r="AL96" s="212" t="e">
        <f t="shared" ca="1" si="29"/>
        <v>#N/A</v>
      </c>
    </row>
    <row r="97" spans="1:38" ht="27" customHeight="1" x14ac:dyDescent="0.2">
      <c r="A97" s="65">
        <f>'OSNOVNA PLAČA'!A91</f>
        <v>82</v>
      </c>
      <c r="B97" s="271" t="str">
        <f t="shared" ca="1" si="23"/>
        <v>A82</v>
      </c>
      <c r="C97" s="271"/>
      <c r="D97" s="66" t="str">
        <f t="shared" ca="1" si="24"/>
        <v/>
      </c>
      <c r="E97" s="68" t="str">
        <f t="shared" ca="1" si="25"/>
        <v/>
      </c>
      <c r="F97" s="154">
        <f ca="1">IF(LEN(B97)&gt;0,SUM('OBRAČUNANA OSNOVNA PLAČA'!J91:L91),"")</f>
        <v>0</v>
      </c>
      <c r="G97" s="5"/>
      <c r="H97" s="5"/>
      <c r="I97" s="5"/>
      <c r="J97" s="5"/>
      <c r="K97" s="5"/>
      <c r="L97" s="166">
        <f t="shared" si="35"/>
        <v>0</v>
      </c>
      <c r="M97" s="167">
        <f t="shared" ca="1" si="44"/>
        <v>0</v>
      </c>
      <c r="N97" s="167">
        <f t="shared" ca="1" si="45"/>
        <v>0</v>
      </c>
      <c r="O97" s="167">
        <f t="shared" ca="1" si="36"/>
        <v>0</v>
      </c>
      <c r="P97" s="167">
        <f t="shared" ca="1" si="46"/>
        <v>0</v>
      </c>
      <c r="Q97" s="168">
        <f t="shared" ca="1" si="37"/>
        <v>0</v>
      </c>
      <c r="R97" s="168">
        <f ca="1">IF(LEN(B97)&gt;0,'7-9'!R97-'7-9'!Q97,"")</f>
        <v>0</v>
      </c>
      <c r="S97" s="148"/>
      <c r="AB97" s="211">
        <f>ROW()</f>
        <v>97</v>
      </c>
      <c r="AC97" s="212" t="e">
        <f t="shared" ca="1" si="26"/>
        <v>#N/A</v>
      </c>
      <c r="AD97" s="212" t="e">
        <f t="shared" ca="1" si="27"/>
        <v>#N/A</v>
      </c>
      <c r="AE97" s="213" t="e">
        <f t="shared" ca="1" si="38"/>
        <v>#N/A</v>
      </c>
      <c r="AF97" s="212" t="e">
        <f t="shared" ca="1" si="39"/>
        <v>#N/A</v>
      </c>
      <c r="AG97" s="213" t="e">
        <f t="shared" ca="1" si="40"/>
        <v>#N/A</v>
      </c>
      <c r="AH97" s="212" t="e">
        <f t="shared" ca="1" si="41"/>
        <v>#N/A</v>
      </c>
      <c r="AI97" s="212" t="e">
        <f t="shared" ca="1" si="42"/>
        <v>#N/A</v>
      </c>
      <c r="AJ97" s="214" t="e">
        <f t="shared" ca="1" si="43"/>
        <v>#N/A</v>
      </c>
      <c r="AK97" s="212" t="e">
        <f t="shared" ca="1" si="28"/>
        <v>#N/A</v>
      </c>
      <c r="AL97" s="212" t="e">
        <f t="shared" ca="1" si="29"/>
        <v>#N/A</v>
      </c>
    </row>
    <row r="98" spans="1:38" ht="27" customHeight="1" x14ac:dyDescent="0.2">
      <c r="A98" s="65">
        <f>'OSNOVNA PLAČA'!A92</f>
        <v>83</v>
      </c>
      <c r="B98" s="271" t="str">
        <f t="shared" ca="1" si="23"/>
        <v>A83</v>
      </c>
      <c r="C98" s="271"/>
      <c r="D98" s="66" t="str">
        <f t="shared" ca="1" si="24"/>
        <v/>
      </c>
      <c r="E98" s="68" t="str">
        <f t="shared" ca="1" si="25"/>
        <v/>
      </c>
      <c r="F98" s="154">
        <f ca="1">IF(LEN(B98)&gt;0,SUM('OBRAČUNANA OSNOVNA PLAČA'!J92:L92),"")</f>
        <v>0</v>
      </c>
      <c r="G98" s="5"/>
      <c r="H98" s="5"/>
      <c r="I98" s="5"/>
      <c r="J98" s="5"/>
      <c r="K98" s="5"/>
      <c r="L98" s="166">
        <f t="shared" si="35"/>
        <v>0</v>
      </c>
      <c r="M98" s="167">
        <f t="shared" ca="1" si="44"/>
        <v>0</v>
      </c>
      <c r="N98" s="167">
        <f t="shared" ca="1" si="45"/>
        <v>0</v>
      </c>
      <c r="O98" s="167">
        <f t="shared" ca="1" si="36"/>
        <v>0</v>
      </c>
      <c r="P98" s="167">
        <f t="shared" ca="1" si="46"/>
        <v>0</v>
      </c>
      <c r="Q98" s="168">
        <f t="shared" ca="1" si="37"/>
        <v>0</v>
      </c>
      <c r="R98" s="168">
        <f ca="1">IF(LEN(B98)&gt;0,'7-9'!R98-'7-9'!Q98,"")</f>
        <v>0</v>
      </c>
      <c r="S98" s="148"/>
      <c r="AB98" s="211">
        <f>ROW()</f>
        <v>98</v>
      </c>
      <c r="AC98" s="212" t="e">
        <f t="shared" ca="1" si="26"/>
        <v>#N/A</v>
      </c>
      <c r="AD98" s="212" t="e">
        <f t="shared" ca="1" si="27"/>
        <v>#N/A</v>
      </c>
      <c r="AE98" s="213" t="e">
        <f t="shared" ca="1" si="38"/>
        <v>#N/A</v>
      </c>
      <c r="AF98" s="212" t="e">
        <f t="shared" ca="1" si="39"/>
        <v>#N/A</v>
      </c>
      <c r="AG98" s="213" t="e">
        <f t="shared" ca="1" si="40"/>
        <v>#N/A</v>
      </c>
      <c r="AH98" s="212" t="e">
        <f t="shared" ca="1" si="41"/>
        <v>#N/A</v>
      </c>
      <c r="AI98" s="212" t="e">
        <f t="shared" ca="1" si="42"/>
        <v>#N/A</v>
      </c>
      <c r="AJ98" s="214" t="e">
        <f t="shared" ca="1" si="43"/>
        <v>#N/A</v>
      </c>
      <c r="AK98" s="212" t="e">
        <f t="shared" ca="1" si="28"/>
        <v>#N/A</v>
      </c>
      <c r="AL98" s="212" t="e">
        <f t="shared" ca="1" si="29"/>
        <v>#N/A</v>
      </c>
    </row>
    <row r="99" spans="1:38" ht="27" customHeight="1" x14ac:dyDescent="0.2">
      <c r="A99" s="65">
        <f>'OSNOVNA PLAČA'!A93</f>
        <v>84</v>
      </c>
      <c r="B99" s="271" t="str">
        <f t="shared" ca="1" si="23"/>
        <v>A84</v>
      </c>
      <c r="C99" s="271"/>
      <c r="D99" s="66" t="str">
        <f t="shared" ca="1" si="24"/>
        <v/>
      </c>
      <c r="E99" s="68" t="str">
        <f t="shared" ca="1" si="25"/>
        <v/>
      </c>
      <c r="F99" s="154">
        <f ca="1">IF(LEN(B99)&gt;0,SUM('OBRAČUNANA OSNOVNA PLAČA'!J93:L93),"")</f>
        <v>0</v>
      </c>
      <c r="G99" s="5"/>
      <c r="H99" s="5"/>
      <c r="I99" s="5"/>
      <c r="J99" s="5"/>
      <c r="K99" s="5"/>
      <c r="L99" s="166">
        <f t="shared" si="35"/>
        <v>0</v>
      </c>
      <c r="M99" s="167">
        <f t="shared" ca="1" si="44"/>
        <v>0</v>
      </c>
      <c r="N99" s="167">
        <f t="shared" ca="1" si="45"/>
        <v>0</v>
      </c>
      <c r="O99" s="167">
        <f t="shared" ca="1" si="36"/>
        <v>0</v>
      </c>
      <c r="P99" s="167">
        <f t="shared" ca="1" si="46"/>
        <v>0</v>
      </c>
      <c r="Q99" s="168">
        <f t="shared" ca="1" si="37"/>
        <v>0</v>
      </c>
      <c r="R99" s="168">
        <f ca="1">IF(LEN(B99)&gt;0,'7-9'!R99-'7-9'!Q99,"")</f>
        <v>0</v>
      </c>
      <c r="S99" s="148"/>
      <c r="AB99" s="211">
        <f>ROW()</f>
        <v>99</v>
      </c>
      <c r="AC99" s="212" t="e">
        <f t="shared" ca="1" si="26"/>
        <v>#N/A</v>
      </c>
      <c r="AD99" s="212" t="e">
        <f t="shared" ca="1" si="27"/>
        <v>#N/A</v>
      </c>
      <c r="AE99" s="213" t="e">
        <f t="shared" ca="1" si="38"/>
        <v>#N/A</v>
      </c>
      <c r="AF99" s="212" t="e">
        <f t="shared" ca="1" si="39"/>
        <v>#N/A</v>
      </c>
      <c r="AG99" s="213" t="e">
        <f t="shared" ca="1" si="40"/>
        <v>#N/A</v>
      </c>
      <c r="AH99" s="212" t="e">
        <f t="shared" ca="1" si="41"/>
        <v>#N/A</v>
      </c>
      <c r="AI99" s="212" t="e">
        <f t="shared" ca="1" si="42"/>
        <v>#N/A</v>
      </c>
      <c r="AJ99" s="214" t="e">
        <f t="shared" ca="1" si="43"/>
        <v>#N/A</v>
      </c>
      <c r="AK99" s="212" t="e">
        <f t="shared" ca="1" si="28"/>
        <v>#N/A</v>
      </c>
      <c r="AL99" s="212" t="e">
        <f t="shared" ca="1" si="29"/>
        <v>#N/A</v>
      </c>
    </row>
    <row r="100" spans="1:38" ht="27" customHeight="1" x14ac:dyDescent="0.2">
      <c r="A100" s="65">
        <f>'OSNOVNA PLAČA'!A94</f>
        <v>85</v>
      </c>
      <c r="B100" s="271" t="str">
        <f t="shared" ca="1" si="23"/>
        <v>A85</v>
      </c>
      <c r="C100" s="271"/>
      <c r="D100" s="66" t="str">
        <f t="shared" ca="1" si="24"/>
        <v/>
      </c>
      <c r="E100" s="68" t="str">
        <f t="shared" ca="1" si="25"/>
        <v/>
      </c>
      <c r="F100" s="154">
        <f ca="1">IF(LEN(B100)&gt;0,SUM('OBRAČUNANA OSNOVNA PLAČA'!J94:L94),"")</f>
        <v>0</v>
      </c>
      <c r="G100" s="5"/>
      <c r="H100" s="5"/>
      <c r="I100" s="5"/>
      <c r="J100" s="5"/>
      <c r="K100" s="5"/>
      <c r="L100" s="166">
        <f t="shared" si="35"/>
        <v>0</v>
      </c>
      <c r="M100" s="167">
        <f t="shared" ca="1" si="44"/>
        <v>0</v>
      </c>
      <c r="N100" s="167">
        <f t="shared" ca="1" si="45"/>
        <v>0</v>
      </c>
      <c r="O100" s="167">
        <f t="shared" ca="1" si="36"/>
        <v>0</v>
      </c>
      <c r="P100" s="167">
        <f t="shared" ca="1" si="46"/>
        <v>0</v>
      </c>
      <c r="Q100" s="168">
        <f t="shared" ca="1" si="37"/>
        <v>0</v>
      </c>
      <c r="R100" s="168">
        <f ca="1">IF(LEN(B100)&gt;0,'7-9'!R100-'7-9'!Q100,"")</f>
        <v>0</v>
      </c>
      <c r="S100" s="148"/>
      <c r="AB100" s="211">
        <f>ROW()</f>
        <v>100</v>
      </c>
      <c r="AC100" s="212" t="e">
        <f t="shared" ca="1" si="26"/>
        <v>#N/A</v>
      </c>
      <c r="AD100" s="212" t="e">
        <f t="shared" ca="1" si="27"/>
        <v>#N/A</v>
      </c>
      <c r="AE100" s="213" t="e">
        <f t="shared" ca="1" si="38"/>
        <v>#N/A</v>
      </c>
      <c r="AF100" s="212" t="e">
        <f t="shared" ca="1" si="39"/>
        <v>#N/A</v>
      </c>
      <c r="AG100" s="213" t="e">
        <f t="shared" ca="1" si="40"/>
        <v>#N/A</v>
      </c>
      <c r="AH100" s="212" t="e">
        <f t="shared" ca="1" si="41"/>
        <v>#N/A</v>
      </c>
      <c r="AI100" s="212" t="e">
        <f t="shared" ca="1" si="42"/>
        <v>#N/A</v>
      </c>
      <c r="AJ100" s="214" t="e">
        <f t="shared" ca="1" si="43"/>
        <v>#N/A</v>
      </c>
      <c r="AK100" s="212" t="e">
        <f t="shared" ca="1" si="28"/>
        <v>#N/A</v>
      </c>
      <c r="AL100" s="212" t="e">
        <f t="shared" ca="1" si="29"/>
        <v>#N/A</v>
      </c>
    </row>
    <row r="101" spans="1:38" ht="27" customHeight="1" x14ac:dyDescent="0.2">
      <c r="A101" s="65">
        <f>'OSNOVNA PLAČA'!A95</f>
        <v>86</v>
      </c>
      <c r="B101" s="271" t="str">
        <f t="shared" ca="1" si="23"/>
        <v>A86</v>
      </c>
      <c r="C101" s="271"/>
      <c r="D101" s="66" t="str">
        <f t="shared" ca="1" si="24"/>
        <v/>
      </c>
      <c r="E101" s="68" t="str">
        <f t="shared" ca="1" si="25"/>
        <v/>
      </c>
      <c r="F101" s="154">
        <f ca="1">IF(LEN(B101)&gt;0,SUM('OBRAČUNANA OSNOVNA PLAČA'!J95:L95),"")</f>
        <v>0</v>
      </c>
      <c r="G101" s="5"/>
      <c r="H101" s="5"/>
      <c r="I101" s="5"/>
      <c r="J101" s="5"/>
      <c r="K101" s="5"/>
      <c r="L101" s="166">
        <f t="shared" si="35"/>
        <v>0</v>
      </c>
      <c r="M101" s="167">
        <f t="shared" ca="1" si="44"/>
        <v>0</v>
      </c>
      <c r="N101" s="167">
        <f t="shared" ca="1" si="45"/>
        <v>0</v>
      </c>
      <c r="O101" s="167">
        <f t="shared" ca="1" si="36"/>
        <v>0</v>
      </c>
      <c r="P101" s="167">
        <f t="shared" ca="1" si="46"/>
        <v>0</v>
      </c>
      <c r="Q101" s="168">
        <f t="shared" ca="1" si="37"/>
        <v>0</v>
      </c>
      <c r="R101" s="168">
        <f ca="1">IF(LEN(B101)&gt;0,'7-9'!R101-'7-9'!Q101,"")</f>
        <v>0</v>
      </c>
      <c r="S101" s="148"/>
      <c r="AB101" s="211">
        <f>ROW()</f>
        <v>101</v>
      </c>
      <c r="AC101" s="212" t="e">
        <f t="shared" ca="1" si="26"/>
        <v>#N/A</v>
      </c>
      <c r="AD101" s="212" t="e">
        <f t="shared" ca="1" si="27"/>
        <v>#N/A</v>
      </c>
      <c r="AE101" s="213" t="e">
        <f t="shared" ca="1" si="38"/>
        <v>#N/A</v>
      </c>
      <c r="AF101" s="212" t="e">
        <f t="shared" ca="1" si="39"/>
        <v>#N/A</v>
      </c>
      <c r="AG101" s="213" t="e">
        <f t="shared" ca="1" si="40"/>
        <v>#N/A</v>
      </c>
      <c r="AH101" s="212" t="e">
        <f t="shared" ca="1" si="41"/>
        <v>#N/A</v>
      </c>
      <c r="AI101" s="212" t="e">
        <f t="shared" ca="1" si="42"/>
        <v>#N/A</v>
      </c>
      <c r="AJ101" s="214" t="e">
        <f t="shared" ca="1" si="43"/>
        <v>#N/A</v>
      </c>
      <c r="AK101" s="212" t="e">
        <f t="shared" ca="1" si="28"/>
        <v>#N/A</v>
      </c>
      <c r="AL101" s="212" t="e">
        <f t="shared" ca="1" si="29"/>
        <v>#N/A</v>
      </c>
    </row>
    <row r="102" spans="1:38" ht="27" customHeight="1" x14ac:dyDescent="0.2">
      <c r="A102" s="65">
        <f>'OSNOVNA PLAČA'!A96</f>
        <v>87</v>
      </c>
      <c r="B102" s="271" t="str">
        <f t="shared" ca="1" si="23"/>
        <v>A87</v>
      </c>
      <c r="C102" s="271"/>
      <c r="D102" s="66" t="str">
        <f t="shared" ca="1" si="24"/>
        <v/>
      </c>
      <c r="E102" s="68" t="str">
        <f t="shared" ca="1" si="25"/>
        <v/>
      </c>
      <c r="F102" s="154">
        <f ca="1">IF(LEN(B102)&gt;0,SUM('OBRAČUNANA OSNOVNA PLAČA'!J96:L96),"")</f>
        <v>0</v>
      </c>
      <c r="G102" s="5"/>
      <c r="H102" s="5"/>
      <c r="I102" s="5"/>
      <c r="J102" s="5"/>
      <c r="K102" s="5"/>
      <c r="L102" s="166">
        <f t="shared" si="35"/>
        <v>0</v>
      </c>
      <c r="M102" s="167">
        <f t="shared" ca="1" si="44"/>
        <v>0</v>
      </c>
      <c r="N102" s="167">
        <f t="shared" ca="1" si="45"/>
        <v>0</v>
      </c>
      <c r="O102" s="167">
        <f t="shared" ca="1" si="36"/>
        <v>0</v>
      </c>
      <c r="P102" s="167">
        <f t="shared" ca="1" si="46"/>
        <v>0</v>
      </c>
      <c r="Q102" s="168">
        <f t="shared" ca="1" si="37"/>
        <v>0</v>
      </c>
      <c r="R102" s="168">
        <f ca="1">IF(LEN(B102)&gt;0,'7-9'!R102-'7-9'!Q102,"")</f>
        <v>0</v>
      </c>
      <c r="S102" s="148"/>
      <c r="AB102" s="211">
        <f>ROW()</f>
        <v>102</v>
      </c>
      <c r="AC102" s="212" t="e">
        <f t="shared" ca="1" si="26"/>
        <v>#N/A</v>
      </c>
      <c r="AD102" s="212" t="e">
        <f t="shared" ca="1" si="27"/>
        <v>#N/A</v>
      </c>
      <c r="AE102" s="213" t="e">
        <f t="shared" ca="1" si="38"/>
        <v>#N/A</v>
      </c>
      <c r="AF102" s="212" t="e">
        <f t="shared" ca="1" si="39"/>
        <v>#N/A</v>
      </c>
      <c r="AG102" s="213" t="e">
        <f t="shared" ca="1" si="40"/>
        <v>#N/A</v>
      </c>
      <c r="AH102" s="212" t="e">
        <f t="shared" ca="1" si="41"/>
        <v>#N/A</v>
      </c>
      <c r="AI102" s="212" t="e">
        <f t="shared" ca="1" si="42"/>
        <v>#N/A</v>
      </c>
      <c r="AJ102" s="214" t="e">
        <f t="shared" ca="1" si="43"/>
        <v>#N/A</v>
      </c>
      <c r="AK102" s="212" t="e">
        <f t="shared" ca="1" si="28"/>
        <v>#N/A</v>
      </c>
      <c r="AL102" s="212" t="e">
        <f t="shared" ca="1" si="29"/>
        <v>#N/A</v>
      </c>
    </row>
    <row r="103" spans="1:38" ht="27" customHeight="1" x14ac:dyDescent="0.2">
      <c r="A103" s="65">
        <f>'OSNOVNA PLAČA'!A97</f>
        <v>88</v>
      </c>
      <c r="B103" s="271" t="str">
        <f t="shared" ca="1" si="23"/>
        <v>A88</v>
      </c>
      <c r="C103" s="271"/>
      <c r="D103" s="66" t="str">
        <f t="shared" ca="1" si="24"/>
        <v/>
      </c>
      <c r="E103" s="68" t="str">
        <f t="shared" ca="1" si="25"/>
        <v/>
      </c>
      <c r="F103" s="154">
        <f ca="1">IF(LEN(B103)&gt;0,SUM('OBRAČUNANA OSNOVNA PLAČA'!J97:L97),"")</f>
        <v>0</v>
      </c>
      <c r="G103" s="5"/>
      <c r="H103" s="5"/>
      <c r="I103" s="5"/>
      <c r="J103" s="5"/>
      <c r="K103" s="5"/>
      <c r="L103" s="166">
        <f t="shared" si="35"/>
        <v>0</v>
      </c>
      <c r="M103" s="167">
        <f t="shared" ca="1" si="44"/>
        <v>0</v>
      </c>
      <c r="N103" s="167">
        <f t="shared" ca="1" si="45"/>
        <v>0</v>
      </c>
      <c r="O103" s="167">
        <f t="shared" ca="1" si="36"/>
        <v>0</v>
      </c>
      <c r="P103" s="167">
        <f t="shared" ca="1" si="46"/>
        <v>0</v>
      </c>
      <c r="Q103" s="168">
        <f t="shared" ca="1" si="37"/>
        <v>0</v>
      </c>
      <c r="R103" s="168">
        <f ca="1">IF(LEN(B103)&gt;0,'7-9'!R103-'7-9'!Q103,"")</f>
        <v>0</v>
      </c>
      <c r="S103" s="148"/>
      <c r="AB103" s="211">
        <f>ROW()</f>
        <v>103</v>
      </c>
      <c r="AC103" s="212" t="e">
        <f t="shared" ca="1" si="26"/>
        <v>#N/A</v>
      </c>
      <c r="AD103" s="212" t="e">
        <f t="shared" ca="1" si="27"/>
        <v>#N/A</v>
      </c>
      <c r="AE103" s="213" t="e">
        <f t="shared" ca="1" si="38"/>
        <v>#N/A</v>
      </c>
      <c r="AF103" s="212" t="e">
        <f t="shared" ca="1" si="39"/>
        <v>#N/A</v>
      </c>
      <c r="AG103" s="213" t="e">
        <f t="shared" ca="1" si="40"/>
        <v>#N/A</v>
      </c>
      <c r="AH103" s="212" t="e">
        <f t="shared" ca="1" si="41"/>
        <v>#N/A</v>
      </c>
      <c r="AI103" s="212" t="e">
        <f t="shared" ca="1" si="42"/>
        <v>#N/A</v>
      </c>
      <c r="AJ103" s="214" t="e">
        <f t="shared" ca="1" si="43"/>
        <v>#N/A</v>
      </c>
      <c r="AK103" s="212" t="e">
        <f t="shared" ca="1" si="28"/>
        <v>#N/A</v>
      </c>
      <c r="AL103" s="212" t="e">
        <f t="shared" ca="1" si="29"/>
        <v>#N/A</v>
      </c>
    </row>
    <row r="104" spans="1:38" ht="27" customHeight="1" x14ac:dyDescent="0.2">
      <c r="A104" s="65">
        <f>'OSNOVNA PLAČA'!A98</f>
        <v>89</v>
      </c>
      <c r="B104" s="271" t="str">
        <f t="shared" ca="1" si="23"/>
        <v>A89</v>
      </c>
      <c r="C104" s="271"/>
      <c r="D104" s="66" t="str">
        <f t="shared" ca="1" si="24"/>
        <v/>
      </c>
      <c r="E104" s="68" t="str">
        <f t="shared" ca="1" si="25"/>
        <v/>
      </c>
      <c r="F104" s="154">
        <f ca="1">IF(LEN(B104)&gt;0,SUM('OBRAČUNANA OSNOVNA PLAČA'!J98:L98),"")</f>
        <v>0</v>
      </c>
      <c r="G104" s="5"/>
      <c r="H104" s="5"/>
      <c r="I104" s="5"/>
      <c r="J104" s="5"/>
      <c r="K104" s="5"/>
      <c r="L104" s="166">
        <f t="shared" si="35"/>
        <v>0</v>
      </c>
      <c r="M104" s="167">
        <f t="shared" ca="1" si="44"/>
        <v>0</v>
      </c>
      <c r="N104" s="167">
        <f t="shared" ca="1" si="45"/>
        <v>0</v>
      </c>
      <c r="O104" s="167">
        <f t="shared" ca="1" si="36"/>
        <v>0</v>
      </c>
      <c r="P104" s="167">
        <f t="shared" ca="1" si="46"/>
        <v>0</v>
      </c>
      <c r="Q104" s="168">
        <f t="shared" ca="1" si="37"/>
        <v>0</v>
      </c>
      <c r="R104" s="168">
        <f ca="1">IF(LEN(B104)&gt;0,'7-9'!R104-'7-9'!Q104,"")</f>
        <v>0</v>
      </c>
      <c r="S104" s="148"/>
      <c r="AB104" s="211">
        <f>ROW()</f>
        <v>104</v>
      </c>
      <c r="AC104" s="212" t="e">
        <f t="shared" ca="1" si="26"/>
        <v>#N/A</v>
      </c>
      <c r="AD104" s="212" t="e">
        <f t="shared" ca="1" si="27"/>
        <v>#N/A</v>
      </c>
      <c r="AE104" s="213" t="e">
        <f t="shared" ca="1" si="38"/>
        <v>#N/A</v>
      </c>
      <c r="AF104" s="212" t="e">
        <f t="shared" ca="1" si="39"/>
        <v>#N/A</v>
      </c>
      <c r="AG104" s="213" t="e">
        <f t="shared" ca="1" si="40"/>
        <v>#N/A</v>
      </c>
      <c r="AH104" s="212" t="e">
        <f t="shared" ca="1" si="41"/>
        <v>#N/A</v>
      </c>
      <c r="AI104" s="212" t="e">
        <f t="shared" ca="1" si="42"/>
        <v>#N/A</v>
      </c>
      <c r="AJ104" s="214" t="e">
        <f t="shared" ca="1" si="43"/>
        <v>#N/A</v>
      </c>
      <c r="AK104" s="212" t="e">
        <f t="shared" ca="1" si="28"/>
        <v>#N/A</v>
      </c>
      <c r="AL104" s="212" t="e">
        <f t="shared" ca="1" si="29"/>
        <v>#N/A</v>
      </c>
    </row>
    <row r="105" spans="1:38" ht="27" customHeight="1" x14ac:dyDescent="0.2">
      <c r="A105" s="65">
        <f>'OSNOVNA PLAČA'!A99</f>
        <v>90</v>
      </c>
      <c r="B105" s="271" t="str">
        <f t="shared" ca="1" si="23"/>
        <v>A90</v>
      </c>
      <c r="C105" s="271"/>
      <c r="D105" s="66" t="str">
        <f t="shared" ca="1" si="24"/>
        <v/>
      </c>
      <c r="E105" s="68" t="str">
        <f t="shared" ca="1" si="25"/>
        <v/>
      </c>
      <c r="F105" s="154">
        <f ca="1">IF(LEN(B105)&gt;0,SUM('OBRAČUNANA OSNOVNA PLAČA'!J99:L99),"")</f>
        <v>0</v>
      </c>
      <c r="G105" s="5"/>
      <c r="H105" s="5"/>
      <c r="I105" s="5"/>
      <c r="J105" s="5"/>
      <c r="K105" s="5"/>
      <c r="L105" s="166">
        <f t="shared" si="35"/>
        <v>0</v>
      </c>
      <c r="M105" s="167">
        <f t="shared" ca="1" si="44"/>
        <v>0</v>
      </c>
      <c r="N105" s="167">
        <f t="shared" ca="1" si="45"/>
        <v>0</v>
      </c>
      <c r="O105" s="167">
        <f t="shared" ca="1" si="36"/>
        <v>0</v>
      </c>
      <c r="P105" s="167">
        <f t="shared" ca="1" si="46"/>
        <v>0</v>
      </c>
      <c r="Q105" s="168">
        <f t="shared" ca="1" si="37"/>
        <v>0</v>
      </c>
      <c r="R105" s="168">
        <f ca="1">IF(LEN(B105)&gt;0,'7-9'!R105-'7-9'!Q105,"")</f>
        <v>0</v>
      </c>
      <c r="S105" s="148"/>
      <c r="AB105" s="211">
        <f>ROW()</f>
        <v>105</v>
      </c>
      <c r="AC105" s="212" t="e">
        <f t="shared" ca="1" si="26"/>
        <v>#N/A</v>
      </c>
      <c r="AD105" s="212" t="e">
        <f t="shared" ca="1" si="27"/>
        <v>#N/A</v>
      </c>
      <c r="AE105" s="213" t="e">
        <f t="shared" ca="1" si="38"/>
        <v>#N/A</v>
      </c>
      <c r="AF105" s="212" t="e">
        <f t="shared" ca="1" si="39"/>
        <v>#N/A</v>
      </c>
      <c r="AG105" s="213" t="e">
        <f t="shared" ca="1" si="40"/>
        <v>#N/A</v>
      </c>
      <c r="AH105" s="212" t="e">
        <f t="shared" ca="1" si="41"/>
        <v>#N/A</v>
      </c>
      <c r="AI105" s="212" t="e">
        <f t="shared" ca="1" si="42"/>
        <v>#N/A</v>
      </c>
      <c r="AJ105" s="214" t="e">
        <f t="shared" ca="1" si="43"/>
        <v>#N/A</v>
      </c>
      <c r="AK105" s="212" t="e">
        <f t="shared" ca="1" si="28"/>
        <v>#N/A</v>
      </c>
      <c r="AL105" s="212" t="e">
        <f t="shared" ca="1" si="29"/>
        <v>#N/A</v>
      </c>
    </row>
    <row r="106" spans="1:38" ht="27" customHeight="1" x14ac:dyDescent="0.2">
      <c r="A106" s="65">
        <f>'OSNOVNA PLAČA'!A100</f>
        <v>91</v>
      </c>
      <c r="B106" s="271" t="str">
        <f t="shared" ca="1" si="23"/>
        <v>A91</v>
      </c>
      <c r="C106" s="271"/>
      <c r="D106" s="66" t="str">
        <f t="shared" ca="1" si="24"/>
        <v/>
      </c>
      <c r="E106" s="68" t="str">
        <f t="shared" ca="1" si="25"/>
        <v/>
      </c>
      <c r="F106" s="154">
        <f ca="1">IF(LEN(B106)&gt;0,SUM('OBRAČUNANA OSNOVNA PLAČA'!J100:L100),"")</f>
        <v>0</v>
      </c>
      <c r="G106" s="5"/>
      <c r="H106" s="5"/>
      <c r="I106" s="5"/>
      <c r="J106" s="5"/>
      <c r="K106" s="5"/>
      <c r="L106" s="166">
        <f t="shared" si="35"/>
        <v>0</v>
      </c>
      <c r="M106" s="167">
        <f t="shared" ca="1" si="44"/>
        <v>0</v>
      </c>
      <c r="N106" s="167">
        <f t="shared" ca="1" si="45"/>
        <v>0</v>
      </c>
      <c r="O106" s="167">
        <f t="shared" ca="1" si="36"/>
        <v>0</v>
      </c>
      <c r="P106" s="167">
        <f t="shared" ca="1" si="46"/>
        <v>0</v>
      </c>
      <c r="Q106" s="168">
        <f t="shared" ca="1" si="37"/>
        <v>0</v>
      </c>
      <c r="R106" s="168">
        <f ca="1">IF(LEN(B106)&gt;0,'7-9'!R106-'7-9'!Q106,"")</f>
        <v>0</v>
      </c>
      <c r="S106" s="148"/>
      <c r="AB106" s="211">
        <f>ROW()</f>
        <v>106</v>
      </c>
      <c r="AC106" s="212" t="e">
        <f t="shared" ca="1" si="26"/>
        <v>#N/A</v>
      </c>
      <c r="AD106" s="212" t="e">
        <f t="shared" ca="1" si="27"/>
        <v>#N/A</v>
      </c>
      <c r="AE106" s="213" t="e">
        <f t="shared" ca="1" si="38"/>
        <v>#N/A</v>
      </c>
      <c r="AF106" s="212" t="e">
        <f t="shared" ca="1" si="39"/>
        <v>#N/A</v>
      </c>
      <c r="AG106" s="213" t="e">
        <f t="shared" ca="1" si="40"/>
        <v>#N/A</v>
      </c>
      <c r="AH106" s="212" t="e">
        <f t="shared" ca="1" si="41"/>
        <v>#N/A</v>
      </c>
      <c r="AI106" s="212" t="e">
        <f t="shared" ca="1" si="42"/>
        <v>#N/A</v>
      </c>
      <c r="AJ106" s="214" t="e">
        <f t="shared" ca="1" si="43"/>
        <v>#N/A</v>
      </c>
      <c r="AK106" s="212" t="e">
        <f t="shared" ca="1" si="28"/>
        <v>#N/A</v>
      </c>
      <c r="AL106" s="212" t="e">
        <f t="shared" ca="1" si="29"/>
        <v>#N/A</v>
      </c>
    </row>
    <row r="107" spans="1:38" ht="27" customHeight="1" x14ac:dyDescent="0.2">
      <c r="A107" s="65">
        <f>'OSNOVNA PLAČA'!A101</f>
        <v>92</v>
      </c>
      <c r="B107" s="271" t="str">
        <f t="shared" ca="1" si="23"/>
        <v>A92</v>
      </c>
      <c r="C107" s="271"/>
      <c r="D107" s="66" t="str">
        <f t="shared" ca="1" si="24"/>
        <v/>
      </c>
      <c r="E107" s="68" t="str">
        <f t="shared" ca="1" si="25"/>
        <v/>
      </c>
      <c r="F107" s="154">
        <f ca="1">IF(LEN(B107)&gt;0,SUM('OBRAČUNANA OSNOVNA PLAČA'!J101:L101),"")</f>
        <v>0</v>
      </c>
      <c r="G107" s="5"/>
      <c r="H107" s="5"/>
      <c r="I107" s="5"/>
      <c r="J107" s="5"/>
      <c r="K107" s="5"/>
      <c r="L107" s="166">
        <f t="shared" si="35"/>
        <v>0</v>
      </c>
      <c r="M107" s="167">
        <f t="shared" ca="1" si="44"/>
        <v>0</v>
      </c>
      <c r="N107" s="167">
        <f t="shared" ca="1" si="45"/>
        <v>0</v>
      </c>
      <c r="O107" s="167">
        <f t="shared" ca="1" si="36"/>
        <v>0</v>
      </c>
      <c r="P107" s="167">
        <f t="shared" ca="1" si="46"/>
        <v>0</v>
      </c>
      <c r="Q107" s="168">
        <f t="shared" ca="1" si="37"/>
        <v>0</v>
      </c>
      <c r="R107" s="168">
        <f ca="1">IF(LEN(B107)&gt;0,'7-9'!R107-'7-9'!Q107,"")</f>
        <v>0</v>
      </c>
      <c r="S107" s="148"/>
      <c r="AB107" s="211">
        <f>ROW()</f>
        <v>107</v>
      </c>
      <c r="AC107" s="212" t="e">
        <f t="shared" ca="1" si="26"/>
        <v>#N/A</v>
      </c>
      <c r="AD107" s="212" t="e">
        <f t="shared" ca="1" si="27"/>
        <v>#N/A</v>
      </c>
      <c r="AE107" s="213" t="e">
        <f t="shared" ca="1" si="38"/>
        <v>#N/A</v>
      </c>
      <c r="AF107" s="212" t="e">
        <f t="shared" ca="1" si="39"/>
        <v>#N/A</v>
      </c>
      <c r="AG107" s="213" t="e">
        <f t="shared" ca="1" si="40"/>
        <v>#N/A</v>
      </c>
      <c r="AH107" s="212" t="e">
        <f t="shared" ca="1" si="41"/>
        <v>#N/A</v>
      </c>
      <c r="AI107" s="212" t="e">
        <f t="shared" ca="1" si="42"/>
        <v>#N/A</v>
      </c>
      <c r="AJ107" s="214" t="e">
        <f t="shared" ca="1" si="43"/>
        <v>#N/A</v>
      </c>
      <c r="AK107" s="212" t="e">
        <f t="shared" ca="1" si="28"/>
        <v>#N/A</v>
      </c>
      <c r="AL107" s="212" t="e">
        <f t="shared" ca="1" si="29"/>
        <v>#N/A</v>
      </c>
    </row>
    <row r="108" spans="1:38" ht="27" customHeight="1" x14ac:dyDescent="0.2">
      <c r="A108" s="65">
        <f>'OSNOVNA PLAČA'!A102</f>
        <v>93</v>
      </c>
      <c r="B108" s="271" t="str">
        <f t="shared" ca="1" si="23"/>
        <v>A93</v>
      </c>
      <c r="C108" s="271"/>
      <c r="D108" s="66" t="str">
        <f t="shared" ca="1" si="24"/>
        <v/>
      </c>
      <c r="E108" s="68" t="str">
        <f t="shared" ca="1" si="25"/>
        <v/>
      </c>
      <c r="F108" s="154">
        <f ca="1">IF(LEN(B108)&gt;0,SUM('OBRAČUNANA OSNOVNA PLAČA'!J102:L102),"")</f>
        <v>0</v>
      </c>
      <c r="G108" s="5"/>
      <c r="H108" s="5"/>
      <c r="I108" s="5"/>
      <c r="J108" s="5"/>
      <c r="K108" s="5"/>
      <c r="L108" s="166">
        <f t="shared" si="35"/>
        <v>0</v>
      </c>
      <c r="M108" s="167">
        <f t="shared" ca="1" si="44"/>
        <v>0</v>
      </c>
      <c r="N108" s="167">
        <f t="shared" ca="1" si="45"/>
        <v>0</v>
      </c>
      <c r="O108" s="167">
        <f t="shared" ca="1" si="36"/>
        <v>0</v>
      </c>
      <c r="P108" s="167">
        <f t="shared" ca="1" si="46"/>
        <v>0</v>
      </c>
      <c r="Q108" s="168">
        <f t="shared" ca="1" si="37"/>
        <v>0</v>
      </c>
      <c r="R108" s="168">
        <f ca="1">IF(LEN(B108)&gt;0,'7-9'!R108-'7-9'!Q108,"")</f>
        <v>0</v>
      </c>
      <c r="S108" s="148"/>
      <c r="AB108" s="211">
        <f>ROW()</f>
        <v>108</v>
      </c>
      <c r="AC108" s="212" t="e">
        <f t="shared" ca="1" si="26"/>
        <v>#N/A</v>
      </c>
      <c r="AD108" s="212" t="e">
        <f t="shared" ca="1" si="27"/>
        <v>#N/A</v>
      </c>
      <c r="AE108" s="213" t="e">
        <f t="shared" ca="1" si="38"/>
        <v>#N/A</v>
      </c>
      <c r="AF108" s="212" t="e">
        <f t="shared" ca="1" si="39"/>
        <v>#N/A</v>
      </c>
      <c r="AG108" s="213" t="e">
        <f t="shared" ca="1" si="40"/>
        <v>#N/A</v>
      </c>
      <c r="AH108" s="212" t="e">
        <f t="shared" ca="1" si="41"/>
        <v>#N/A</v>
      </c>
      <c r="AI108" s="212" t="e">
        <f t="shared" ca="1" si="42"/>
        <v>#N/A</v>
      </c>
      <c r="AJ108" s="214" t="e">
        <f t="shared" ca="1" si="43"/>
        <v>#N/A</v>
      </c>
      <c r="AK108" s="212" t="e">
        <f t="shared" ca="1" si="28"/>
        <v>#N/A</v>
      </c>
      <c r="AL108" s="212" t="e">
        <f t="shared" ca="1" si="29"/>
        <v>#N/A</v>
      </c>
    </row>
    <row r="109" spans="1:38" ht="27" customHeight="1" x14ac:dyDescent="0.2">
      <c r="A109" s="65">
        <f>'OSNOVNA PLAČA'!A103</f>
        <v>94</v>
      </c>
      <c r="B109" s="271" t="str">
        <f t="shared" ca="1" si="23"/>
        <v>A94</v>
      </c>
      <c r="C109" s="271"/>
      <c r="D109" s="66" t="str">
        <f t="shared" ca="1" si="24"/>
        <v/>
      </c>
      <c r="E109" s="68" t="str">
        <f t="shared" ca="1" si="25"/>
        <v/>
      </c>
      <c r="F109" s="154">
        <f ca="1">IF(LEN(B109)&gt;0,SUM('OBRAČUNANA OSNOVNA PLAČA'!J103:L103),"")</f>
        <v>0</v>
      </c>
      <c r="G109" s="5"/>
      <c r="H109" s="5"/>
      <c r="I109" s="5"/>
      <c r="J109" s="5"/>
      <c r="K109" s="5"/>
      <c r="L109" s="166">
        <f t="shared" si="35"/>
        <v>0</v>
      </c>
      <c r="M109" s="167">
        <f t="shared" ca="1" si="44"/>
        <v>0</v>
      </c>
      <c r="N109" s="167">
        <f t="shared" ca="1" si="45"/>
        <v>0</v>
      </c>
      <c r="O109" s="167">
        <f t="shared" ca="1" si="36"/>
        <v>0</v>
      </c>
      <c r="P109" s="167">
        <f t="shared" ca="1" si="46"/>
        <v>0</v>
      </c>
      <c r="Q109" s="168">
        <f t="shared" ca="1" si="37"/>
        <v>0</v>
      </c>
      <c r="R109" s="168">
        <f ca="1">IF(LEN(B109)&gt;0,'7-9'!R109-'7-9'!Q109,"")</f>
        <v>0</v>
      </c>
      <c r="S109" s="148"/>
      <c r="AB109" s="211">
        <f>ROW()</f>
        <v>109</v>
      </c>
      <c r="AC109" s="212" t="e">
        <f t="shared" ca="1" si="26"/>
        <v>#N/A</v>
      </c>
      <c r="AD109" s="212" t="e">
        <f t="shared" ca="1" si="27"/>
        <v>#N/A</v>
      </c>
      <c r="AE109" s="213" t="e">
        <f t="shared" ca="1" si="38"/>
        <v>#N/A</v>
      </c>
      <c r="AF109" s="212" t="e">
        <f t="shared" ca="1" si="39"/>
        <v>#N/A</v>
      </c>
      <c r="AG109" s="213" t="e">
        <f t="shared" ca="1" si="40"/>
        <v>#N/A</v>
      </c>
      <c r="AH109" s="212" t="e">
        <f t="shared" ca="1" si="41"/>
        <v>#N/A</v>
      </c>
      <c r="AI109" s="212" t="e">
        <f t="shared" ca="1" si="42"/>
        <v>#N/A</v>
      </c>
      <c r="AJ109" s="214" t="e">
        <f t="shared" ca="1" si="43"/>
        <v>#N/A</v>
      </c>
      <c r="AK109" s="212" t="e">
        <f t="shared" ca="1" si="28"/>
        <v>#N/A</v>
      </c>
      <c r="AL109" s="212" t="e">
        <f t="shared" ca="1" si="29"/>
        <v>#N/A</v>
      </c>
    </row>
    <row r="110" spans="1:38" ht="27" customHeight="1" x14ac:dyDescent="0.2">
      <c r="A110" s="65">
        <f>'OSNOVNA PLAČA'!A104</f>
        <v>95</v>
      </c>
      <c r="B110" s="271" t="str">
        <f t="shared" ca="1" si="23"/>
        <v>A95</v>
      </c>
      <c r="C110" s="271"/>
      <c r="D110" s="66" t="str">
        <f t="shared" ca="1" si="24"/>
        <v/>
      </c>
      <c r="E110" s="68" t="str">
        <f t="shared" ca="1" si="25"/>
        <v/>
      </c>
      <c r="F110" s="154">
        <f ca="1">IF(LEN(B110)&gt;0,SUM('OBRAČUNANA OSNOVNA PLAČA'!J104:L104),"")</f>
        <v>0</v>
      </c>
      <c r="G110" s="5"/>
      <c r="H110" s="5"/>
      <c r="I110" s="5"/>
      <c r="J110" s="5"/>
      <c r="K110" s="5"/>
      <c r="L110" s="166">
        <f t="shared" si="35"/>
        <v>0</v>
      </c>
      <c r="M110" s="167">
        <f t="shared" ca="1" si="44"/>
        <v>0</v>
      </c>
      <c r="N110" s="167">
        <f t="shared" ca="1" si="45"/>
        <v>0</v>
      </c>
      <c r="O110" s="167">
        <f t="shared" ca="1" si="36"/>
        <v>0</v>
      </c>
      <c r="P110" s="167">
        <f t="shared" ca="1" si="46"/>
        <v>0</v>
      </c>
      <c r="Q110" s="168">
        <f t="shared" ca="1" si="37"/>
        <v>0</v>
      </c>
      <c r="R110" s="168">
        <f ca="1">IF(LEN(B110)&gt;0,'7-9'!R110-'7-9'!Q110,"")</f>
        <v>0</v>
      </c>
      <c r="S110" s="148"/>
      <c r="AB110" s="211">
        <f>ROW()</f>
        <v>110</v>
      </c>
      <c r="AC110" s="212" t="e">
        <f t="shared" ca="1" si="26"/>
        <v>#N/A</v>
      </c>
      <c r="AD110" s="212" t="e">
        <f t="shared" ca="1" si="27"/>
        <v>#N/A</v>
      </c>
      <c r="AE110" s="213" t="e">
        <f t="shared" ca="1" si="38"/>
        <v>#N/A</v>
      </c>
      <c r="AF110" s="212" t="e">
        <f t="shared" ca="1" si="39"/>
        <v>#N/A</v>
      </c>
      <c r="AG110" s="213" t="e">
        <f t="shared" ca="1" si="40"/>
        <v>#N/A</v>
      </c>
      <c r="AH110" s="212" t="e">
        <f t="shared" ca="1" si="41"/>
        <v>#N/A</v>
      </c>
      <c r="AI110" s="212" t="e">
        <f t="shared" ca="1" si="42"/>
        <v>#N/A</v>
      </c>
      <c r="AJ110" s="214" t="e">
        <f t="shared" ca="1" si="43"/>
        <v>#N/A</v>
      </c>
      <c r="AK110" s="212" t="e">
        <f t="shared" ca="1" si="28"/>
        <v>#N/A</v>
      </c>
      <c r="AL110" s="212" t="e">
        <f t="shared" ca="1" si="29"/>
        <v>#N/A</v>
      </c>
    </row>
    <row r="111" spans="1:38" ht="27" customHeight="1" x14ac:dyDescent="0.2">
      <c r="A111" s="65">
        <f>'OSNOVNA PLAČA'!A105</f>
        <v>96</v>
      </c>
      <c r="B111" s="271" t="str">
        <f t="shared" ca="1" si="23"/>
        <v>A96</v>
      </c>
      <c r="C111" s="271"/>
      <c r="D111" s="66" t="str">
        <f t="shared" ca="1" si="24"/>
        <v/>
      </c>
      <c r="E111" s="68" t="str">
        <f t="shared" ca="1" si="25"/>
        <v/>
      </c>
      <c r="F111" s="154">
        <f ca="1">IF(LEN(B111)&gt;0,SUM('OBRAČUNANA OSNOVNA PLAČA'!J105:L105),"")</f>
        <v>0</v>
      </c>
      <c r="G111" s="5"/>
      <c r="H111" s="5"/>
      <c r="I111" s="5"/>
      <c r="J111" s="5"/>
      <c r="K111" s="5"/>
      <c r="L111" s="166">
        <f t="shared" si="35"/>
        <v>0</v>
      </c>
      <c r="M111" s="167">
        <f t="shared" ca="1" si="44"/>
        <v>0</v>
      </c>
      <c r="N111" s="167">
        <f t="shared" ca="1" si="45"/>
        <v>0</v>
      </c>
      <c r="O111" s="167">
        <f t="shared" ca="1" si="36"/>
        <v>0</v>
      </c>
      <c r="P111" s="167">
        <f t="shared" ca="1" si="46"/>
        <v>0</v>
      </c>
      <c r="Q111" s="168">
        <f t="shared" ca="1" si="37"/>
        <v>0</v>
      </c>
      <c r="R111" s="168">
        <f ca="1">IF(LEN(B111)&gt;0,'7-9'!R111-'7-9'!Q111,"")</f>
        <v>0</v>
      </c>
      <c r="S111" s="148"/>
      <c r="AB111" s="211">
        <f>ROW()</f>
        <v>111</v>
      </c>
      <c r="AC111" s="212" t="e">
        <f t="shared" ca="1" si="26"/>
        <v>#N/A</v>
      </c>
      <c r="AD111" s="212" t="e">
        <f t="shared" ca="1" si="27"/>
        <v>#N/A</v>
      </c>
      <c r="AE111" s="213" t="e">
        <f t="shared" ca="1" si="38"/>
        <v>#N/A</v>
      </c>
      <c r="AF111" s="212" t="e">
        <f t="shared" ca="1" si="39"/>
        <v>#N/A</v>
      </c>
      <c r="AG111" s="213" t="e">
        <f t="shared" ca="1" si="40"/>
        <v>#N/A</v>
      </c>
      <c r="AH111" s="212" t="e">
        <f t="shared" ca="1" si="41"/>
        <v>#N/A</v>
      </c>
      <c r="AI111" s="212" t="e">
        <f t="shared" ca="1" si="42"/>
        <v>#N/A</v>
      </c>
      <c r="AJ111" s="214" t="e">
        <f t="shared" ca="1" si="43"/>
        <v>#N/A</v>
      </c>
      <c r="AK111" s="212" t="e">
        <f t="shared" ca="1" si="28"/>
        <v>#N/A</v>
      </c>
      <c r="AL111" s="212" t="e">
        <f t="shared" ca="1" si="29"/>
        <v>#N/A</v>
      </c>
    </row>
    <row r="112" spans="1:38" ht="27" customHeight="1" x14ac:dyDescent="0.2">
      <c r="A112" s="65">
        <f>'OSNOVNA PLAČA'!A106</f>
        <v>97</v>
      </c>
      <c r="B112" s="271" t="str">
        <f t="shared" ca="1" si="23"/>
        <v>A97</v>
      </c>
      <c r="C112" s="271"/>
      <c r="D112" s="66" t="str">
        <f t="shared" ca="1" si="24"/>
        <v/>
      </c>
      <c r="E112" s="68" t="str">
        <f t="shared" ca="1" si="25"/>
        <v/>
      </c>
      <c r="F112" s="154">
        <f ca="1">IF(LEN(B112)&gt;0,SUM('OBRAČUNANA OSNOVNA PLAČA'!J106:L106),"")</f>
        <v>0</v>
      </c>
      <c r="G112" s="5"/>
      <c r="H112" s="5"/>
      <c r="I112" s="5"/>
      <c r="J112" s="5"/>
      <c r="K112" s="5"/>
      <c r="L112" s="166">
        <f t="shared" si="35"/>
        <v>0</v>
      </c>
      <c r="M112" s="167">
        <f t="shared" ca="1" si="44"/>
        <v>0</v>
      </c>
      <c r="N112" s="167">
        <f t="shared" ca="1" si="45"/>
        <v>0</v>
      </c>
      <c r="O112" s="167">
        <f t="shared" ca="1" si="36"/>
        <v>0</v>
      </c>
      <c r="P112" s="167">
        <f t="shared" ca="1" si="46"/>
        <v>0</v>
      </c>
      <c r="Q112" s="168">
        <f t="shared" ca="1" si="37"/>
        <v>0</v>
      </c>
      <c r="R112" s="168">
        <f ca="1">IF(LEN(B112)&gt;0,'7-9'!R112-'7-9'!Q112,"")</f>
        <v>0</v>
      </c>
      <c r="S112" s="148"/>
      <c r="AB112" s="211">
        <f>ROW()</f>
        <v>112</v>
      </c>
      <c r="AC112" s="212" t="e">
        <f t="shared" ca="1" si="26"/>
        <v>#N/A</v>
      </c>
      <c r="AD112" s="212" t="e">
        <f t="shared" ca="1" si="27"/>
        <v>#N/A</v>
      </c>
      <c r="AE112" s="213" t="e">
        <f t="shared" ref="AE112:AE143" ca="1" si="47">IF(AC112&gt;=AD112,"-",$L112/(5*MAX($M$121:$M$122)))</f>
        <v>#N/A</v>
      </c>
      <c r="AF112" s="212" t="e">
        <f t="shared" ca="1" si="39"/>
        <v>#N/A</v>
      </c>
      <c r="AG112" s="213" t="e">
        <f t="shared" ca="1" si="40"/>
        <v>#N/A</v>
      </c>
      <c r="AH112" s="212" t="e">
        <f t="shared" ca="1" si="41"/>
        <v>#N/A</v>
      </c>
      <c r="AI112" s="212" t="e">
        <f t="shared" ca="1" si="42"/>
        <v>#N/A</v>
      </c>
      <c r="AJ112" s="214" t="e">
        <f t="shared" ca="1" si="43"/>
        <v>#N/A</v>
      </c>
      <c r="AK112" s="212" t="e">
        <f t="shared" ca="1" si="28"/>
        <v>#N/A</v>
      </c>
      <c r="AL112" s="212" t="e">
        <f t="shared" ca="1" si="29"/>
        <v>#N/A</v>
      </c>
    </row>
    <row r="113" spans="1:44" ht="27" customHeight="1" x14ac:dyDescent="0.2">
      <c r="A113" s="65">
        <f>'OSNOVNA PLAČA'!A107</f>
        <v>98</v>
      </c>
      <c r="B113" s="271" t="str">
        <f t="shared" ca="1" si="23"/>
        <v>A98</v>
      </c>
      <c r="C113" s="271"/>
      <c r="D113" s="66" t="str">
        <f t="shared" ca="1" si="24"/>
        <v/>
      </c>
      <c r="E113" s="68" t="str">
        <f t="shared" ca="1" si="25"/>
        <v/>
      </c>
      <c r="F113" s="154">
        <f ca="1">IF(LEN(B113)&gt;0,SUM('OBRAČUNANA OSNOVNA PLAČA'!J107:L107),"")</f>
        <v>0</v>
      </c>
      <c r="G113" s="5"/>
      <c r="H113" s="5"/>
      <c r="I113" s="5"/>
      <c r="J113" s="5"/>
      <c r="K113" s="5"/>
      <c r="L113" s="166">
        <f t="shared" si="35"/>
        <v>0</v>
      </c>
      <c r="M113" s="167">
        <f t="shared" ca="1" si="44"/>
        <v>0</v>
      </c>
      <c r="N113" s="167">
        <f t="shared" ca="1" si="45"/>
        <v>0</v>
      </c>
      <c r="O113" s="167">
        <f t="shared" ca="1" si="36"/>
        <v>0</v>
      </c>
      <c r="P113" s="167">
        <f t="shared" ca="1" si="46"/>
        <v>0</v>
      </c>
      <c r="Q113" s="168">
        <f t="shared" ca="1" si="37"/>
        <v>0</v>
      </c>
      <c r="R113" s="168">
        <f ca="1">IF(LEN(B113)&gt;0,'7-9'!R113-'7-9'!Q113,"")</f>
        <v>0</v>
      </c>
      <c r="S113" s="148"/>
      <c r="AB113" s="211">
        <f>ROW()</f>
        <v>113</v>
      </c>
      <c r="AC113" s="212" t="e">
        <f t="shared" ca="1" si="26"/>
        <v>#N/A</v>
      </c>
      <c r="AD113" s="212" t="e">
        <f t="shared" ca="1" si="27"/>
        <v>#N/A</v>
      </c>
      <c r="AE113" s="213" t="e">
        <f t="shared" ca="1" si="47"/>
        <v>#N/A</v>
      </c>
      <c r="AF113" s="212" t="e">
        <f t="shared" ca="1" si="39"/>
        <v>#N/A</v>
      </c>
      <c r="AG113" s="213" t="e">
        <f t="shared" ca="1" si="40"/>
        <v>#N/A</v>
      </c>
      <c r="AH113" s="212" t="e">
        <f t="shared" ca="1" si="41"/>
        <v>#N/A</v>
      </c>
      <c r="AI113" s="212" t="e">
        <f t="shared" ca="1" si="42"/>
        <v>#N/A</v>
      </c>
      <c r="AJ113" s="214" t="e">
        <f t="shared" ca="1" si="43"/>
        <v>#N/A</v>
      </c>
      <c r="AK113" s="212" t="e">
        <f t="shared" ca="1" si="28"/>
        <v>#N/A</v>
      </c>
      <c r="AL113" s="212" t="e">
        <f t="shared" ca="1" si="29"/>
        <v>#N/A</v>
      </c>
    </row>
    <row r="114" spans="1:44" ht="27" customHeight="1" x14ac:dyDescent="0.2">
      <c r="A114" s="65">
        <f>'OSNOVNA PLAČA'!A108</f>
        <v>99</v>
      </c>
      <c r="B114" s="271" t="str">
        <f t="shared" ca="1" si="23"/>
        <v>A99</v>
      </c>
      <c r="C114" s="271"/>
      <c r="D114" s="66" t="str">
        <f t="shared" ca="1" si="24"/>
        <v/>
      </c>
      <c r="E114" s="68" t="str">
        <f t="shared" ca="1" si="25"/>
        <v/>
      </c>
      <c r="F114" s="154">
        <f ca="1">IF(LEN(B114)&gt;0,SUM('OBRAČUNANA OSNOVNA PLAČA'!J108:L108),"")</f>
        <v>0</v>
      </c>
      <c r="G114" s="5"/>
      <c r="H114" s="5"/>
      <c r="I114" s="5"/>
      <c r="J114" s="5"/>
      <c r="K114" s="5"/>
      <c r="L114" s="166">
        <f t="shared" si="35"/>
        <v>0</v>
      </c>
      <c r="M114" s="167">
        <f t="shared" ca="1" si="44"/>
        <v>0</v>
      </c>
      <c r="N114" s="167">
        <f t="shared" ca="1" si="45"/>
        <v>0</v>
      </c>
      <c r="O114" s="167">
        <f t="shared" ca="1" si="36"/>
        <v>0</v>
      </c>
      <c r="P114" s="167">
        <f t="shared" ca="1" si="46"/>
        <v>0</v>
      </c>
      <c r="Q114" s="168">
        <f t="shared" ca="1" si="37"/>
        <v>0</v>
      </c>
      <c r="R114" s="168">
        <f ca="1">IF(LEN(B114)&gt;0,'7-9'!R114-'7-9'!Q114,"")</f>
        <v>0</v>
      </c>
      <c r="S114" s="148"/>
      <c r="AB114" s="211">
        <f>ROW()</f>
        <v>114</v>
      </c>
      <c r="AC114" s="212" t="e">
        <f t="shared" ca="1" si="26"/>
        <v>#N/A</v>
      </c>
      <c r="AD114" s="212" t="e">
        <f t="shared" ca="1" si="27"/>
        <v>#N/A</v>
      </c>
      <c r="AE114" s="213" t="e">
        <f t="shared" ca="1" si="47"/>
        <v>#N/A</v>
      </c>
      <c r="AF114" s="212" t="e">
        <f t="shared" ca="1" si="39"/>
        <v>#N/A</v>
      </c>
      <c r="AG114" s="213" t="e">
        <f t="shared" ca="1" si="40"/>
        <v>#N/A</v>
      </c>
      <c r="AH114" s="212" t="e">
        <f t="shared" ca="1" si="41"/>
        <v>#N/A</v>
      </c>
      <c r="AI114" s="212" t="e">
        <f t="shared" ca="1" si="42"/>
        <v>#N/A</v>
      </c>
      <c r="AJ114" s="214" t="e">
        <f t="shared" ca="1" si="43"/>
        <v>#N/A</v>
      </c>
      <c r="AK114" s="212" t="e">
        <f t="shared" ca="1" si="28"/>
        <v>#N/A</v>
      </c>
      <c r="AL114" s="212" t="e">
        <f t="shared" ca="1" si="29"/>
        <v>#N/A</v>
      </c>
    </row>
    <row r="115" spans="1:44" ht="27" customHeight="1" x14ac:dyDescent="0.2">
      <c r="A115" s="65">
        <f>'OSNOVNA PLAČA'!A109</f>
        <v>100</v>
      </c>
      <c r="B115" s="271" t="str">
        <f t="shared" ca="1" si="23"/>
        <v>A100</v>
      </c>
      <c r="C115" s="271"/>
      <c r="D115" s="66" t="str">
        <f t="shared" ca="1" si="24"/>
        <v/>
      </c>
      <c r="E115" s="68" t="str">
        <f t="shared" ca="1" si="25"/>
        <v/>
      </c>
      <c r="F115" s="154">
        <f ca="1">IF(LEN(B115)&gt;0,SUM('OBRAČUNANA OSNOVNA PLAČA'!J109:L109),"")</f>
        <v>0</v>
      </c>
      <c r="G115" s="5"/>
      <c r="H115" s="5"/>
      <c r="I115" s="5"/>
      <c r="J115" s="5"/>
      <c r="K115" s="5"/>
      <c r="L115" s="166">
        <f t="shared" si="35"/>
        <v>0</v>
      </c>
      <c r="M115" s="167">
        <f t="shared" ca="1" si="44"/>
        <v>0</v>
      </c>
      <c r="N115" s="167">
        <f t="shared" ca="1" si="45"/>
        <v>0</v>
      </c>
      <c r="O115" s="167">
        <f t="shared" ca="1" si="36"/>
        <v>0</v>
      </c>
      <c r="P115" s="167">
        <f t="shared" ca="1" si="46"/>
        <v>0</v>
      </c>
      <c r="Q115" s="168">
        <f t="shared" ca="1" si="37"/>
        <v>0</v>
      </c>
      <c r="R115" s="168">
        <f ca="1">IF(LEN(B115)&gt;0,'7-9'!R115-'7-9'!Q115,"")</f>
        <v>0</v>
      </c>
      <c r="S115" s="148"/>
      <c r="AB115" s="211">
        <f>ROW()</f>
        <v>115</v>
      </c>
      <c r="AC115" s="212" t="e">
        <f t="shared" ca="1" si="26"/>
        <v>#N/A</v>
      </c>
      <c r="AD115" s="212" t="e">
        <f t="shared" ca="1" si="27"/>
        <v>#N/A</v>
      </c>
      <c r="AE115" s="213" t="e">
        <f t="shared" ca="1" si="47"/>
        <v>#N/A</v>
      </c>
      <c r="AF115" s="212" t="e">
        <f t="shared" ca="1" si="39"/>
        <v>#N/A</v>
      </c>
      <c r="AG115" s="213" t="e">
        <f t="shared" ca="1" si="40"/>
        <v>#N/A</v>
      </c>
      <c r="AH115" s="212" t="e">
        <f t="shared" ca="1" si="41"/>
        <v>#N/A</v>
      </c>
      <c r="AI115" s="212" t="e">
        <f t="shared" ca="1" si="42"/>
        <v>#N/A</v>
      </c>
      <c r="AJ115" s="214" t="e">
        <f t="shared" ca="1" si="43"/>
        <v>#N/A</v>
      </c>
      <c r="AK115" s="212" t="e">
        <f t="shared" ca="1" si="28"/>
        <v>#N/A</v>
      </c>
      <c r="AL115" s="212" t="e">
        <f t="shared" ca="1" si="29"/>
        <v>#N/A</v>
      </c>
    </row>
    <row r="116" spans="1:44" ht="26.25" customHeight="1" thickBot="1" x14ac:dyDescent="0.25">
      <c r="A116" s="41"/>
      <c r="B116" s="155" t="s">
        <v>37</v>
      </c>
      <c r="C116" s="373" t="s">
        <v>46</v>
      </c>
      <c r="D116" s="374"/>
      <c r="E116" s="375"/>
      <c r="F116" s="156">
        <f>SUM('OSNOVNA PLAČA'!J110:L110)</f>
        <v>21000</v>
      </c>
      <c r="G116" s="114"/>
      <c r="H116" s="114"/>
      <c r="L116" s="41"/>
      <c r="M116" s="49"/>
      <c r="N116" s="49"/>
      <c r="O116" s="169" t="s">
        <v>86</v>
      </c>
      <c r="P116" s="226">
        <v>0</v>
      </c>
      <c r="Q116" s="171" t="s">
        <v>85</v>
      </c>
      <c r="R116" s="172">
        <f ca="1">SUM(Q16:Q115)</f>
        <v>419.99999999999994</v>
      </c>
      <c r="S116" s="149"/>
      <c r="AB116" s="215">
        <f>ROW()</f>
        <v>116</v>
      </c>
      <c r="AC116" s="216" t="e">
        <f ca="1">SUM(AC16:AC115)</f>
        <v>#N/A</v>
      </c>
      <c r="AD116" s="216" t="e">
        <f ca="1">SUM(AD16:AD115)</f>
        <v>#N/A</v>
      </c>
      <c r="AE116" s="217" t="str">
        <f>+O116</f>
        <v>Izračunana masa</v>
      </c>
      <c r="AF116" s="217" t="e">
        <f ca="1">SUM(AF16:AF115)</f>
        <v>#N/A</v>
      </c>
      <c r="AG116" s="218"/>
      <c r="AH116" s="219" t="str">
        <f>+Q116</f>
        <v>Izplačana masa</v>
      </c>
      <c r="AI116" s="216" t="e">
        <f ca="1">SUM(AI16:AI115)</f>
        <v>#N/A</v>
      </c>
      <c r="AL116" s="212" t="e">
        <f ca="1">SUM(AL16:AL115)</f>
        <v>#N/A</v>
      </c>
      <c r="AM116" s="385" t="str">
        <f>+C116</f>
        <v>SREDSTVA ZA
OSNOVNE PLAČE</v>
      </c>
      <c r="AN116" s="386"/>
      <c r="AO116" s="386"/>
      <c r="AP116" s="386"/>
      <c r="AQ116" s="386"/>
      <c r="AR116" s="387"/>
    </row>
    <row r="117" spans="1:44" ht="42" customHeight="1" thickBot="1" x14ac:dyDescent="0.25">
      <c r="A117" s="41"/>
      <c r="B117" s="157" t="s">
        <v>47</v>
      </c>
      <c r="C117" s="323" t="s">
        <v>48</v>
      </c>
      <c r="D117" s="324"/>
      <c r="E117" s="158">
        <v>0.02</v>
      </c>
      <c r="F117" s="159">
        <f ca="1">0.02*F116+'7-9'!R117</f>
        <v>420</v>
      </c>
      <c r="G117" s="84"/>
      <c r="H117" s="84"/>
      <c r="I117" s="84"/>
      <c r="J117" s="84"/>
      <c r="K117" s="120"/>
      <c r="L117" s="41"/>
      <c r="M117" s="49"/>
      <c r="N117" s="49"/>
      <c r="O117" s="173" t="s">
        <v>82</v>
      </c>
      <c r="P117" s="174">
        <f ca="1">IF(SUM(N16:N115)=0,0,F117/SUM(N16:N115))</f>
        <v>0.11666666666666667</v>
      </c>
      <c r="Q117" s="175" t="s">
        <v>87</v>
      </c>
      <c r="R117" s="176">
        <f ca="1">F117-R116</f>
        <v>0</v>
      </c>
      <c r="S117" s="145"/>
      <c r="T117" s="220" t="str">
        <f ca="1">IF(R117=0,"","Potrebno je popraviti ocene oz.  oceniti  dodatne javne uslužbence z nadpovprečnimi ocenami, da se lahko razpoložljiv znesek za RDU v celoti porazdeli")</f>
        <v/>
      </c>
      <c r="AB117" s="215">
        <f>ROW()</f>
        <v>117</v>
      </c>
      <c r="AC117" s="221" t="str">
        <f>+Q117</f>
        <v>Ostanek</v>
      </c>
      <c r="AD117" s="222" t="e">
        <f ca="1">IF($AO$3=1,0,INDIRECT( "'" &amp; $AO$2 &amp; "'!Q" &amp; TEXT($AB117,0)))</f>
        <v>#N/A</v>
      </c>
      <c r="AE117" s="217" t="str">
        <f>+O117</f>
        <v>Kor. faktor (KF)</v>
      </c>
      <c r="AF117" s="223" t="e">
        <f ca="1">IF(AF116=0,0,(AD117+AL117)/AF116)</f>
        <v>#N/A</v>
      </c>
      <c r="AG117" s="218"/>
      <c r="AH117" s="224" t="str">
        <f>+AC117</f>
        <v>Ostanek</v>
      </c>
      <c r="AI117" s="222" t="e">
        <f ca="1">+F117-AI116+AD117</f>
        <v>#N/A</v>
      </c>
      <c r="AL117" s="212" t="e">
        <f ca="1">+AM117*AL116</f>
        <v>#N/A</v>
      </c>
      <c r="AM117" s="225">
        <f>+E117</f>
        <v>0.02</v>
      </c>
      <c r="AN117" s="385" t="str">
        <f>+C117</f>
        <v>SKUPEN OBSEG SREDSTEV
DELOVNE USPEŠNOSTI</v>
      </c>
      <c r="AO117" s="386"/>
      <c r="AP117" s="386"/>
      <c r="AQ117" s="386"/>
      <c r="AR117" s="387"/>
    </row>
    <row r="118" spans="1:44" x14ac:dyDescent="0.2">
      <c r="A118" s="41"/>
      <c r="B118" s="41"/>
      <c r="C118" s="41"/>
      <c r="D118" s="41"/>
      <c r="E118" s="41"/>
      <c r="F118" s="49"/>
      <c r="G118" s="84"/>
      <c r="H118" s="84"/>
      <c r="I118" s="84"/>
      <c r="J118" s="84"/>
      <c r="K118" s="84"/>
      <c r="L118" s="150"/>
      <c r="M118" s="49"/>
      <c r="N118" s="49"/>
      <c r="O118" s="49"/>
      <c r="P118" s="49"/>
      <c r="Q118" s="142"/>
      <c r="R118" s="142"/>
      <c r="T118" s="150"/>
    </row>
    <row r="119" spans="1:44" ht="13.5" thickBot="1" x14ac:dyDescent="0.25">
      <c r="L119" s="41"/>
      <c r="M119" s="49"/>
      <c r="N119" s="49"/>
      <c r="O119" s="49"/>
      <c r="P119" s="49"/>
      <c r="Q119" s="49"/>
      <c r="R119" s="49"/>
    </row>
    <row r="120" spans="1:44" ht="12.75" customHeight="1" x14ac:dyDescent="0.2">
      <c r="B120" s="317" t="s">
        <v>30</v>
      </c>
      <c r="C120" s="318"/>
      <c r="D120" s="319"/>
      <c r="E120" s="126"/>
      <c r="F120" s="355" t="s">
        <v>29</v>
      </c>
      <c r="G120" s="356"/>
      <c r="H120" s="356"/>
      <c r="I120" s="356"/>
      <c r="J120" s="356"/>
      <c r="K120" s="357"/>
      <c r="L120" s="177"/>
      <c r="M120" s="178" t="s">
        <v>21</v>
      </c>
      <c r="N120" s="179"/>
      <c r="O120" s="180"/>
      <c r="P120" s="358" t="s">
        <v>88</v>
      </c>
      <c r="Q120" s="359"/>
      <c r="R120" s="360"/>
    </row>
    <row r="121" spans="1:44" x14ac:dyDescent="0.2">
      <c r="B121" s="320"/>
      <c r="C121" s="321"/>
      <c r="D121" s="322"/>
      <c r="E121" s="126"/>
      <c r="F121" s="127" t="s">
        <v>25</v>
      </c>
      <c r="G121" s="128"/>
      <c r="H121" s="128"/>
      <c r="I121" s="128"/>
      <c r="J121" s="128"/>
      <c r="K121" s="129"/>
      <c r="L121" s="177"/>
      <c r="M121" s="181">
        <v>0</v>
      </c>
      <c r="N121" s="182"/>
      <c r="O121" s="180"/>
      <c r="P121" s="361"/>
      <c r="Q121" s="362"/>
      <c r="R121" s="363"/>
    </row>
    <row r="122" spans="1:44" ht="13.5" thickBot="1" x14ac:dyDescent="0.25">
      <c r="B122" s="130" t="s">
        <v>50</v>
      </c>
      <c r="C122" s="131" t="s">
        <v>31</v>
      </c>
      <c r="D122" s="132">
        <v>2</v>
      </c>
      <c r="E122" s="126"/>
      <c r="F122" s="127" t="s">
        <v>24</v>
      </c>
      <c r="G122" s="128"/>
      <c r="H122" s="128"/>
      <c r="I122" s="128"/>
      <c r="J122" s="128"/>
      <c r="K122" s="129"/>
      <c r="L122" s="177"/>
      <c r="M122" s="183">
        <v>1</v>
      </c>
      <c r="N122" s="182"/>
      <c r="O122" s="180"/>
      <c r="P122" s="184" t="s">
        <v>84</v>
      </c>
      <c r="Q122" s="185" t="s">
        <v>93</v>
      </c>
      <c r="R122" s="186">
        <v>5</v>
      </c>
    </row>
    <row r="123" spans="1:44" x14ac:dyDescent="0.2">
      <c r="B123" s="133"/>
      <c r="C123" s="39"/>
      <c r="D123" s="50"/>
      <c r="E123" s="126"/>
      <c r="F123" s="127" t="s">
        <v>26</v>
      </c>
      <c r="G123" s="128"/>
      <c r="H123" s="128"/>
      <c r="I123" s="128"/>
      <c r="J123" s="128"/>
      <c r="K123" s="129"/>
      <c r="L123" s="177"/>
      <c r="M123" s="40"/>
      <c r="N123" s="40"/>
      <c r="O123" s="187"/>
      <c r="P123" s="180"/>
      <c r="Q123" s="180"/>
      <c r="R123" s="180"/>
    </row>
    <row r="124" spans="1:44" x14ac:dyDescent="0.2">
      <c r="B124" s="126"/>
      <c r="C124" s="126"/>
      <c r="D124" s="126"/>
      <c r="E124" s="126"/>
      <c r="F124" s="127" t="s">
        <v>27</v>
      </c>
      <c r="G124" s="128"/>
      <c r="H124" s="128"/>
      <c r="I124" s="128"/>
      <c r="J124" s="128"/>
      <c r="K124" s="129"/>
      <c r="L124" s="177"/>
      <c r="M124" s="180"/>
      <c r="N124" s="180"/>
      <c r="O124" s="180"/>
      <c r="P124" s="180"/>
      <c r="Q124" s="180"/>
      <c r="R124" s="180"/>
    </row>
    <row r="125" spans="1:44" ht="13.5" thickBot="1" x14ac:dyDescent="0.25">
      <c r="B125" s="126"/>
      <c r="C125" s="126"/>
      <c r="D125" s="126"/>
      <c r="E125" s="126"/>
      <c r="F125" s="134" t="s">
        <v>28</v>
      </c>
      <c r="G125" s="135"/>
      <c r="H125" s="135"/>
      <c r="I125" s="135"/>
      <c r="J125" s="135"/>
      <c r="K125" s="136"/>
      <c r="L125" s="177"/>
      <c r="M125" s="180"/>
      <c r="N125" s="180"/>
      <c r="O125" s="180"/>
      <c r="P125" s="180"/>
      <c r="Q125" s="188"/>
      <c r="R125" s="180"/>
    </row>
    <row r="126" spans="1:44" x14ac:dyDescent="0.2">
      <c r="K126" s="19"/>
    </row>
  </sheetData>
  <sheetProtection algorithmName="SHA-512" hashValue="XV/TvH7xqEtmpq7aJgas170E1U5VZcc3J3MduGzpkCVdz9/fGHg7OZBbW/ukzox/p7dU+CVZgLJwzYQSoX8Ahg==" saltValue="IxWiofVODbSN1nBBz/jPmg==" spinCount="100000" sheet="1" objects="1" scenarios="1"/>
  <mergeCells count="151">
    <mergeCell ref="B59:C59"/>
    <mergeCell ref="B58:C58"/>
    <mergeCell ref="B57:C57"/>
    <mergeCell ref="B56:C56"/>
    <mergeCell ref="B55:C55"/>
    <mergeCell ref="B54:C54"/>
    <mergeCell ref="B65:C65"/>
    <mergeCell ref="B64:C64"/>
    <mergeCell ref="B63:C63"/>
    <mergeCell ref="B62:C62"/>
    <mergeCell ref="B61:C61"/>
    <mergeCell ref="B60:C60"/>
    <mergeCell ref="A13:A14"/>
    <mergeCell ref="N13:N14"/>
    <mergeCell ref="B53:C53"/>
    <mergeCell ref="B52:C52"/>
    <mergeCell ref="B47:C47"/>
    <mergeCell ref="B46:C46"/>
    <mergeCell ref="B51:C51"/>
    <mergeCell ref="B50:C50"/>
    <mergeCell ref="B49:C49"/>
    <mergeCell ref="B48:C48"/>
    <mergeCell ref="G13:K13"/>
    <mergeCell ref="B13:C14"/>
    <mergeCell ref="D13:D14"/>
    <mergeCell ref="B68:C68"/>
    <mergeCell ref="B67:C67"/>
    <mergeCell ref="B66:C66"/>
    <mergeCell ref="B77:C77"/>
    <mergeCell ref="B76:C76"/>
    <mergeCell ref="B75:C75"/>
    <mergeCell ref="B74:C74"/>
    <mergeCell ref="B73:C73"/>
    <mergeCell ref="B72:C72"/>
    <mergeCell ref="B101:C101"/>
    <mergeCell ref="B100:C100"/>
    <mergeCell ref="B99:C99"/>
    <mergeCell ref="B98:C98"/>
    <mergeCell ref="B97:C97"/>
    <mergeCell ref="B96:C96"/>
    <mergeCell ref="B71:C71"/>
    <mergeCell ref="B70:C70"/>
    <mergeCell ref="B69:C69"/>
    <mergeCell ref="B83:C83"/>
    <mergeCell ref="B82:C82"/>
    <mergeCell ref="B81:C81"/>
    <mergeCell ref="B80:C80"/>
    <mergeCell ref="B79:C79"/>
    <mergeCell ref="B78:C78"/>
    <mergeCell ref="B89:C89"/>
    <mergeCell ref="B88:C88"/>
    <mergeCell ref="B87:C87"/>
    <mergeCell ref="B86:C86"/>
    <mergeCell ref="B85:C85"/>
    <mergeCell ref="B84:C84"/>
    <mergeCell ref="B95:C95"/>
    <mergeCell ref="B94:C94"/>
    <mergeCell ref="B93:C93"/>
    <mergeCell ref="B92:C92"/>
    <mergeCell ref="B91:C91"/>
    <mergeCell ref="B90:C90"/>
    <mergeCell ref="B103:C103"/>
    <mergeCell ref="B102:C102"/>
    <mergeCell ref="B113:C113"/>
    <mergeCell ref="B112:C112"/>
    <mergeCell ref="B111:C111"/>
    <mergeCell ref="B110:C110"/>
    <mergeCell ref="B109:C109"/>
    <mergeCell ref="B108:C108"/>
    <mergeCell ref="B115:C115"/>
    <mergeCell ref="B114:C114"/>
    <mergeCell ref="B7:D7"/>
    <mergeCell ref="E7:F7"/>
    <mergeCell ref="E3:F3"/>
    <mergeCell ref="E5:F5"/>
    <mergeCell ref="E4:R4"/>
    <mergeCell ref="B8:D8"/>
    <mergeCell ref="E13:E14"/>
    <mergeCell ref="F13:F14"/>
    <mergeCell ref="B10:L10"/>
    <mergeCell ref="B12:F12"/>
    <mergeCell ref="G12:L12"/>
    <mergeCell ref="M10:R10"/>
    <mergeCell ref="AH1:AL2"/>
    <mergeCell ref="AB1:AF1"/>
    <mergeCell ref="AJ6:AL6"/>
    <mergeCell ref="AJ5:AL5"/>
    <mergeCell ref="AD3:AF3"/>
    <mergeCell ref="AB2:AC2"/>
    <mergeCell ref="AD2:AF2"/>
    <mergeCell ref="B3:D3"/>
    <mergeCell ref="B4:D4"/>
    <mergeCell ref="B120:D121"/>
    <mergeCell ref="B17:C17"/>
    <mergeCell ref="B18:C18"/>
    <mergeCell ref="C117:D117"/>
    <mergeCell ref="C116:E116"/>
    <mergeCell ref="AJ12:AJ14"/>
    <mergeCell ref="AK12:AK14"/>
    <mergeCell ref="O13:O14"/>
    <mergeCell ref="P13:P14"/>
    <mergeCell ref="L13:L14"/>
    <mergeCell ref="B24:C24"/>
    <mergeCell ref="B25:C25"/>
    <mergeCell ref="B26:C26"/>
    <mergeCell ref="B27:C27"/>
    <mergeCell ref="AI12:AI14"/>
    <mergeCell ref="B29:C29"/>
    <mergeCell ref="B30:C30"/>
    <mergeCell ref="B45:C45"/>
    <mergeCell ref="B31:C31"/>
    <mergeCell ref="B32:C32"/>
    <mergeCell ref="B107:C107"/>
    <mergeCell ref="B106:C106"/>
    <mergeCell ref="B105:C105"/>
    <mergeCell ref="B104:C104"/>
    <mergeCell ref="AN117:AR117"/>
    <mergeCell ref="AM116:AR116"/>
    <mergeCell ref="E8:R8"/>
    <mergeCell ref="F120:K120"/>
    <mergeCell ref="P120:R121"/>
    <mergeCell ref="AC12:AC14"/>
    <mergeCell ref="AD12:AD14"/>
    <mergeCell ref="AE12:AF14"/>
    <mergeCell ref="AG12:AH14"/>
    <mergeCell ref="AC11:AD11"/>
    <mergeCell ref="Q13:Q14"/>
    <mergeCell ref="R13:R14"/>
    <mergeCell ref="M12:P12"/>
    <mergeCell ref="B41:C41"/>
    <mergeCell ref="B42:C42"/>
    <mergeCell ref="B43:C43"/>
    <mergeCell ref="B44:C44"/>
    <mergeCell ref="B37:C37"/>
    <mergeCell ref="B38:C38"/>
    <mergeCell ref="B39:C39"/>
    <mergeCell ref="B40:C40"/>
    <mergeCell ref="AL12:AL14"/>
    <mergeCell ref="B23:C23"/>
    <mergeCell ref="B19:C19"/>
    <mergeCell ref="B20:C20"/>
    <mergeCell ref="B21:C21"/>
    <mergeCell ref="B22:C22"/>
    <mergeCell ref="B15:C15"/>
    <mergeCell ref="B16:C16"/>
    <mergeCell ref="M13:M14"/>
    <mergeCell ref="B33:C33"/>
    <mergeCell ref="B34:C34"/>
    <mergeCell ref="B35:C35"/>
    <mergeCell ref="B36:C36"/>
    <mergeCell ref="B28:C28"/>
  </mergeCells>
  <phoneticPr fontId="2" type="noConversion"/>
  <dataValidations count="1">
    <dataValidation type="list" allowBlank="1" showInputMessage="1" showErrorMessage="1" sqref="G16:K115" xr:uid="{00000000-0002-0000-0300-000000000000}">
      <formula1>$M$121:$M$122</formula1>
    </dataValidation>
  </dataValidations>
  <printOptions horizontalCentered="1"/>
  <pageMargins left="0.75" right="0.75" top="0.19685039370078741" bottom="0.39370078740157483" header="0" footer="0"/>
  <pageSetup paperSize="9" scale="90" orientation="landscape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23345-7740-4451-952B-25DE58B31256}">
  <dimension ref="A1:AQ115"/>
  <sheetViews>
    <sheetView showGridLines="0" showRowColHeaders="0" workbookViewId="0">
      <selection activeCell="C6" sqref="C6:G6"/>
    </sheetView>
  </sheetViews>
  <sheetFormatPr defaultRowHeight="12.75" x14ac:dyDescent="0.2"/>
  <cols>
    <col min="1" max="1" width="3.140625" customWidth="1"/>
    <col min="3" max="3" width="9.140625" customWidth="1"/>
    <col min="4" max="4" width="13.140625" customWidth="1"/>
    <col min="5" max="5" width="14" customWidth="1"/>
    <col min="6" max="6" width="5.7109375" customWidth="1"/>
    <col min="7" max="7" width="5.28515625" customWidth="1"/>
    <col min="8" max="8" width="15.7109375" customWidth="1"/>
    <col min="9" max="9" width="10.7109375" bestFit="1" customWidth="1"/>
    <col min="10" max="10" width="18" customWidth="1"/>
    <col min="11" max="11" width="20.85546875" customWidth="1"/>
    <col min="23" max="23" width="0.7109375" customWidth="1"/>
    <col min="24" max="24" width="0.140625" customWidth="1"/>
    <col min="25" max="25" width="27.5703125" hidden="1" customWidth="1"/>
    <col min="26" max="26" width="0.42578125" hidden="1" customWidth="1"/>
    <col min="27" max="27" width="20.140625" hidden="1" customWidth="1"/>
    <col min="28" max="28" width="0.42578125" hidden="1" customWidth="1"/>
    <col min="29" max="29" width="29.7109375" hidden="1" customWidth="1"/>
    <col min="30" max="30" width="20.42578125" hidden="1" customWidth="1"/>
    <col min="31" max="31" width="34.140625" hidden="1" customWidth="1"/>
    <col min="32" max="32" width="18.140625" hidden="1" customWidth="1"/>
    <col min="33" max="43" width="9.140625" hidden="1" customWidth="1"/>
  </cols>
  <sheetData>
    <row r="1" spans="1:32" s="19" customFormat="1" ht="51.75" customHeight="1" x14ac:dyDescent="0.25">
      <c r="A1" s="240"/>
      <c r="B1" s="414" t="s">
        <v>237</v>
      </c>
      <c r="C1" s="414"/>
      <c r="D1" s="414"/>
      <c r="E1" s="414"/>
      <c r="F1" s="414"/>
      <c r="G1" s="414"/>
      <c r="H1" s="414"/>
      <c r="I1" s="414"/>
      <c r="J1" s="414"/>
      <c r="K1" s="414"/>
      <c r="L1" s="40"/>
    </row>
    <row r="2" spans="1:32" s="19" customFormat="1" ht="13.5" thickBot="1" x14ac:dyDescent="0.25">
      <c r="A2" s="240"/>
      <c r="B2" s="12"/>
      <c r="C2" s="12"/>
      <c r="D2" s="12"/>
      <c r="E2" s="12"/>
      <c r="F2" s="12"/>
      <c r="G2" s="12"/>
      <c r="H2" s="12"/>
      <c r="I2" s="12"/>
      <c r="J2" s="12"/>
      <c r="K2" s="12"/>
      <c r="L2" s="40"/>
    </row>
    <row r="3" spans="1:32" s="19" customFormat="1" ht="53.25" customHeight="1" x14ac:dyDescent="0.2">
      <c r="A3" s="240"/>
      <c r="B3" s="415" t="s">
        <v>2</v>
      </c>
      <c r="C3" s="416"/>
      <c r="D3" s="416"/>
      <c r="E3" s="416"/>
      <c r="F3" s="416"/>
      <c r="G3" s="417"/>
      <c r="H3" s="421" t="s">
        <v>11</v>
      </c>
      <c r="I3" s="421" t="s">
        <v>12</v>
      </c>
      <c r="J3" s="9" t="s">
        <v>238</v>
      </c>
      <c r="K3" s="10" t="s">
        <v>239</v>
      </c>
      <c r="L3" s="40"/>
    </row>
    <row r="4" spans="1:32" s="19" customFormat="1" ht="38.25" customHeight="1" thickBot="1" x14ac:dyDescent="0.25">
      <c r="A4" s="240"/>
      <c r="B4" s="418"/>
      <c r="C4" s="419"/>
      <c r="D4" s="419"/>
      <c r="E4" s="419"/>
      <c r="F4" s="419"/>
      <c r="G4" s="420"/>
      <c r="H4" s="422"/>
      <c r="I4" s="422"/>
      <c r="J4" s="227" t="s">
        <v>81</v>
      </c>
      <c r="K4" s="228" t="str">
        <f>+J4</f>
        <v>€</v>
      </c>
      <c r="L4" s="40"/>
    </row>
    <row r="5" spans="1:32" ht="5.25" hidden="1" customHeight="1" thickBot="1" x14ac:dyDescent="0.25">
      <c r="B5" s="229"/>
      <c r="C5" s="230"/>
      <c r="D5" s="230"/>
      <c r="E5" s="230"/>
      <c r="F5" s="230"/>
      <c r="G5" s="231"/>
      <c r="H5" s="231"/>
      <c r="I5" s="232"/>
      <c r="J5" s="232"/>
      <c r="K5" s="232"/>
    </row>
    <row r="6" spans="1:32" ht="26.25" thickBot="1" x14ac:dyDescent="0.25">
      <c r="B6" s="241" t="s">
        <v>245</v>
      </c>
      <c r="C6" s="410" t="s">
        <v>137</v>
      </c>
      <c r="D6" s="410"/>
      <c r="E6" s="410"/>
      <c r="F6" s="410"/>
      <c r="G6" s="411"/>
      <c r="H6" s="245" t="str">
        <f>VLOOKUP($C6,'OSNOVNA PLAČA'!B10:F109,3,FALSE)</f>
        <v>V</v>
      </c>
      <c r="I6" s="246">
        <f>VLOOKUP($C6,'OSNOVNA PLAČA'!B10:F109,4,FALSE)</f>
        <v>30</v>
      </c>
      <c r="J6" s="247">
        <f>VLOOKUP($C6,'OSNOVNA PLAČA'!B10:F109,5,FALSE)</f>
        <v>1000</v>
      </c>
      <c r="K6" s="247">
        <f ca="1">SUM(K12:K13)</f>
        <v>313.75191209088291</v>
      </c>
    </row>
    <row r="8" spans="1:32" ht="13.5" thickBot="1" x14ac:dyDescent="0.25"/>
    <row r="9" spans="1:32" ht="20.25" customHeight="1" x14ac:dyDescent="0.2">
      <c r="B9" s="423" t="s">
        <v>51</v>
      </c>
      <c r="C9" s="425" t="s">
        <v>52</v>
      </c>
      <c r="D9" s="425"/>
      <c r="E9" s="425"/>
      <c r="F9" s="425"/>
      <c r="G9" s="425"/>
      <c r="H9" s="425"/>
      <c r="I9" s="425"/>
      <c r="J9" s="421" t="s">
        <v>53</v>
      </c>
      <c r="K9" s="427" t="s">
        <v>54</v>
      </c>
    </row>
    <row r="10" spans="1:32" ht="38.25" customHeight="1" x14ac:dyDescent="0.2">
      <c r="B10" s="424"/>
      <c r="C10" s="429" t="s">
        <v>55</v>
      </c>
      <c r="D10" s="431" t="s">
        <v>56</v>
      </c>
      <c r="E10" s="431" t="s">
        <v>57</v>
      </c>
      <c r="F10" s="431"/>
      <c r="G10" s="431"/>
      <c r="H10" s="431" t="s">
        <v>58</v>
      </c>
      <c r="I10" s="431" t="s">
        <v>59</v>
      </c>
      <c r="J10" s="426"/>
      <c r="K10" s="428"/>
    </row>
    <row r="11" spans="1:32" x14ac:dyDescent="0.2">
      <c r="B11" s="424"/>
      <c r="C11" s="430"/>
      <c r="D11" s="431"/>
      <c r="E11" s="431"/>
      <c r="F11" s="431"/>
      <c r="G11" s="431"/>
      <c r="H11" s="431"/>
      <c r="I11" s="431"/>
      <c r="J11" s="426"/>
      <c r="K11" s="11" t="str">
        <f>+K4</f>
        <v>€</v>
      </c>
    </row>
    <row r="12" spans="1:32" ht="15.75" customHeight="1" x14ac:dyDescent="0.2">
      <c r="B12" s="13" t="s">
        <v>235</v>
      </c>
      <c r="C12" s="244">
        <f ca="1">VLOOKUP(C6,'7-9'!B16:R115,6,FALSE)</f>
        <v>0</v>
      </c>
      <c r="D12" s="244">
        <f ca="1">VLOOKUP(C6,'7-9'!B16:R115,7,FALSE)</f>
        <v>1</v>
      </c>
      <c r="E12" s="432">
        <f ca="1">VLOOKUP(C6,'7-9'!B16:L115,8,FALSE)</f>
        <v>0</v>
      </c>
      <c r="F12" s="432"/>
      <c r="G12" s="432"/>
      <c r="H12" s="244">
        <f ca="1">VLOOKUP(C6,'7-9'!B16:R115,9,FALSE)</f>
        <v>0</v>
      </c>
      <c r="I12" s="244">
        <f ca="1">VLOOKUP(C6,'7-9'!B16:R115,10,FALSE)</f>
        <v>1</v>
      </c>
      <c r="J12" s="244">
        <f ca="1">SUM(C12:I12)</f>
        <v>2</v>
      </c>
      <c r="K12" s="236">
        <f ca="1">VLOOKUP(C6,'7-9'!B16:R115,16,FALSE)</f>
        <v>313.75191209088291</v>
      </c>
    </row>
    <row r="13" spans="1:32" ht="14.25" customHeight="1" thickBot="1" x14ac:dyDescent="0.25">
      <c r="B13" s="15" t="s">
        <v>236</v>
      </c>
      <c r="C13" s="242">
        <f ca="1">VLOOKUP(C6,'10-12'!B16:R115,6,FALSE)</f>
        <v>0</v>
      </c>
      <c r="D13" s="242">
        <f ca="1">VLOOKUP(C6,'10-12'!B16:L115,7,FALSE)</f>
        <v>1</v>
      </c>
      <c r="E13" s="433">
        <f ca="1">VLOOKUP(C6,'10-12'!B16:R115,8,FALSE)</f>
        <v>0</v>
      </c>
      <c r="F13" s="433"/>
      <c r="G13" s="433"/>
      <c r="H13" s="242">
        <f ca="1">VLOOKUP(C6,'10-12'!B16:R115,9,FALSE)</f>
        <v>1</v>
      </c>
      <c r="I13" s="242">
        <f ca="1">VLOOKUP(C6,'10-12'!B16:R115,10,FALSE)</f>
        <v>0</v>
      </c>
      <c r="J13" s="242">
        <f ca="1">SUM(C13:I13)</f>
        <v>2</v>
      </c>
      <c r="K13" s="237">
        <f ca="1">VLOOKUP(C6,'10-12'!B16:R115,16,FALSE)</f>
        <v>0</v>
      </c>
    </row>
    <row r="14" spans="1:32" ht="15" customHeight="1" x14ac:dyDescent="0.2">
      <c r="B14" s="234"/>
      <c r="C14" s="243"/>
      <c r="D14" s="243"/>
      <c r="E14" s="409"/>
      <c r="F14" s="409"/>
      <c r="G14" s="409"/>
      <c r="H14" s="243"/>
      <c r="I14" s="243"/>
      <c r="J14" s="243"/>
      <c r="K14" s="235"/>
    </row>
    <row r="15" spans="1:32" ht="18" customHeight="1" x14ac:dyDescent="0.2">
      <c r="B15" s="234"/>
      <c r="C15" s="243"/>
      <c r="D15" s="243"/>
      <c r="E15" s="409"/>
      <c r="F15" s="409"/>
      <c r="G15" s="409"/>
      <c r="H15" s="243"/>
      <c r="I15" s="243"/>
      <c r="J15" s="243"/>
      <c r="K15" s="235"/>
      <c r="AF15" s="233">
        <f>COLUMN()</f>
        <v>32</v>
      </c>
    </row>
    <row r="16" spans="1:32" x14ac:dyDescent="0.2"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AA16" t="str">
        <f>IF(LEN('OSNOVNA PLAČA'!B10)&gt;0,CONCATENATE('OSNOVNA PLAČA'!B10,'OSNOVNA PLAČA'!C10),"")</f>
        <v>A1</v>
      </c>
      <c r="AB16" s="13" t="s">
        <v>235</v>
      </c>
      <c r="AC16" t="s">
        <v>246</v>
      </c>
      <c r="AE16">
        <v>1</v>
      </c>
      <c r="AF16" t="s">
        <v>241</v>
      </c>
    </row>
    <row r="17" spans="2:32" x14ac:dyDescent="0.2">
      <c r="B17" s="248" t="str">
        <f ca="1">IF(AND(LEN(C6)&gt;0,SUM(J12:J13)&gt;0),"Javna/i uslužbenka/ec "&amp;C6&amp;" je v letu 2020 dosegla/el nadpovprečne delovne rezultate "&amp;SUM(J12:J13)&amp;" (krat) in sicer v naslednjih ocenjevalnih obdobjih:",IF(AND(LEN(C6)&gt;0,SUM(J12:J13)=0),"Javna/i uslužbenka/ec "&amp;C6&amp;" je v letu 2020 dosegla/el nadpovprečne delovne rezultate "&amp;SUM(J12:J13)&amp;" (krat) ",""))</f>
        <v>Javna/i uslužbenka/ec A6 je v letu 2020 dosegla/el nadpovprečne delovne rezultate 4 (krat) in sicer v naslednjih ocenjevalnih obdobjih:</v>
      </c>
      <c r="C17" s="248"/>
      <c r="D17" s="248"/>
      <c r="E17" s="248"/>
      <c r="F17" s="248"/>
      <c r="G17" s="248"/>
      <c r="H17" s="248"/>
      <c r="I17" s="248"/>
      <c r="J17" s="248"/>
      <c r="K17" s="248"/>
      <c r="AA17" t="str">
        <f>IF(LEN('OSNOVNA PLAČA'!B11)&gt;0,CONCATENATE('OSNOVNA PLAČA'!B11,'OSNOVNA PLAČA'!C11),"")</f>
        <v>A2</v>
      </c>
      <c r="AB17" s="13" t="s">
        <v>236</v>
      </c>
      <c r="AC17" t="s">
        <v>240</v>
      </c>
      <c r="AE17">
        <v>2</v>
      </c>
      <c r="AF17" t="s">
        <v>242</v>
      </c>
    </row>
    <row r="18" spans="2:32" x14ac:dyDescent="0.2">
      <c r="B18" s="248" t="str">
        <f ca="1">IF(AND(J12&gt;0,J13&gt;0),AC16&amp;","&amp;AC17,IF(J12&gt;0,AC16,IF(J13&gt;0,AC17,"")))</f>
        <v xml:space="preserve">julij-september,oktober-december </v>
      </c>
      <c r="C18" s="248"/>
      <c r="D18" s="248"/>
      <c r="E18" s="248"/>
      <c r="F18" s="248"/>
      <c r="G18" s="248"/>
      <c r="H18" s="248"/>
      <c r="I18" s="248"/>
      <c r="J18" s="248"/>
      <c r="K18" s="248"/>
      <c r="AA18" t="str">
        <f>IF(LEN('OSNOVNA PLAČA'!B12)&gt;0,CONCATENATE('OSNOVNA PLAČA'!B12,'OSNOVNA PLAČA'!C12),"")</f>
        <v>A3</v>
      </c>
      <c r="AE18">
        <v>3</v>
      </c>
      <c r="AF18" t="s">
        <v>243</v>
      </c>
    </row>
    <row r="19" spans="2:32" x14ac:dyDescent="0.2"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AA19" t="str">
        <f>IF(LEN('OSNOVNA PLAČA'!B13)&gt;0,CONCATENATE('OSNOVNA PLAČA'!B13,'OSNOVNA PLAČA'!C13),"")</f>
        <v>A4</v>
      </c>
      <c r="AE19">
        <v>4</v>
      </c>
      <c r="AF19" t="s">
        <v>243</v>
      </c>
    </row>
    <row r="20" spans="2:32" x14ac:dyDescent="0.2">
      <c r="B20" s="249" t="str">
        <f ca="1">IF( AND(LEN(C6)&gt;0,SUM(J12:J13)&gt;0),"Javna/i uslužbenka/ec je v posameznem ocenjevalnem obdobju, v katerem je dosegla/el nadpovprečne delovne rezultate:","")</f>
        <v>Javna/i uslužbenka/ec je v posameznem ocenjevalnem obdobju, v katerem je dosegla/el nadpovprečne delovne rezultate:</v>
      </c>
      <c r="C20" s="248"/>
      <c r="D20" s="248"/>
      <c r="E20" s="248"/>
      <c r="F20" s="248"/>
      <c r="G20" s="248"/>
      <c r="H20" s="248"/>
      <c r="I20" s="248"/>
      <c r="J20" s="248"/>
      <c r="K20" s="248"/>
      <c r="AA20" t="str">
        <f>IF(LEN('OSNOVNA PLAČA'!B14)&gt;0,CONCATENATE('OSNOVNA PLAČA'!B14,'OSNOVNA PLAČA'!C14),"")</f>
        <v>A5</v>
      </c>
      <c r="AE20">
        <v>5</v>
      </c>
      <c r="AF20" t="s">
        <v>244</v>
      </c>
    </row>
    <row r="21" spans="2:32" x14ac:dyDescent="0.2">
      <c r="B21" s="248" t="str">
        <f ca="1" xml:space="preserve"> IF(J12&gt;0, "- za obdobje " &amp; AC16&amp;" je skupaj dosegla/el "&amp;J12 &amp; " " &amp; VLOOKUP(J12,AE16:AF20,2,FALSE),  IF(J13&gt;0,"- za obdobje" &amp; AC17&amp;" je skupaj dosegla/el "&amp;J13 &amp; " " &amp; VLOOKUP(J13,AE16:AF20,2,FALSE),""))</f>
        <v>- za obdobje julij-september je skupaj dosegla/el 2 točki</v>
      </c>
      <c r="C21" s="248"/>
      <c r="D21" s="248"/>
      <c r="E21" s="248"/>
      <c r="F21" s="248"/>
      <c r="G21" s="248"/>
      <c r="H21" s="248"/>
      <c r="I21" s="248"/>
      <c r="J21" s="248"/>
      <c r="K21" s="248"/>
      <c r="AA21" t="str">
        <f>IF(LEN('OSNOVNA PLAČA'!B15)&gt;0,CONCATENATE('OSNOVNA PLAČA'!B15,'OSNOVNA PLAČA'!C15),"")</f>
        <v>A6</v>
      </c>
    </row>
    <row r="22" spans="2:32" x14ac:dyDescent="0.2">
      <c r="B22" s="248" t="str">
        <f ca="1">IF(AND(J12&gt;0,J13&gt;0), "- za obdobje " &amp;AC17&amp; "je skupaj dosegla/el "&amp;J13 &amp; " " &amp;VLOOKUP(J13,AE16:AF20,2,FALSE),"")</f>
        <v>- za obdobje oktober-december je skupaj dosegla/el 2 točki</v>
      </c>
      <c r="C22" s="248"/>
      <c r="D22" s="248"/>
      <c r="E22" s="248"/>
      <c r="F22" s="248"/>
      <c r="G22" s="248"/>
      <c r="H22" s="248"/>
      <c r="I22" s="248"/>
      <c r="J22" s="248"/>
      <c r="K22" s="248"/>
      <c r="AA22" t="str">
        <f>IF(LEN('OSNOVNA PLAČA'!B16)&gt;0,CONCATENATE('OSNOVNA PLAČA'!B16,'OSNOVNA PLAČA'!C16),"")</f>
        <v>A7</v>
      </c>
    </row>
    <row r="23" spans="2:32" x14ac:dyDescent="0.2"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AA23" t="str">
        <f>IF(LEN('OSNOVNA PLAČA'!B17)&gt;0,CONCATENATE('OSNOVNA PLAČA'!B17,'OSNOVNA PLAČA'!C17),"")</f>
        <v>A8</v>
      </c>
    </row>
    <row r="24" spans="2:32" x14ac:dyDescent="0.2"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AA24" t="str">
        <f>IF(LEN('OSNOVNA PLAČA'!B18)&gt;0,CONCATENATE('OSNOVNA PLAČA'!B18,'OSNOVNA PLAČA'!C18),"")</f>
        <v>A9</v>
      </c>
    </row>
    <row r="25" spans="2:32" x14ac:dyDescent="0.2"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AA25" t="str">
        <f>IF(LEN('OSNOVNA PLAČA'!B19)&gt;0,CONCATENATE('OSNOVNA PLAČA'!B19,'OSNOVNA PLAČA'!C19),"")</f>
        <v>A10</v>
      </c>
    </row>
    <row r="26" spans="2:32" x14ac:dyDescent="0.2"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AA26" t="str">
        <f>IF(LEN('OSNOVNA PLAČA'!B20)&gt;0,CONCATENATE('OSNOVNA PLAČA'!B20,'OSNOVNA PLAČA'!C20),"")</f>
        <v>A11</v>
      </c>
    </row>
    <row r="27" spans="2:32" x14ac:dyDescent="0.2"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AA27" t="str">
        <f>IF(LEN('OSNOVNA PLAČA'!B21)&gt;0,CONCATENATE('OSNOVNA PLAČA'!B21,'OSNOVNA PLAČA'!C21),"")</f>
        <v>A12</v>
      </c>
    </row>
    <row r="28" spans="2:32" x14ac:dyDescent="0.2"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AA28" t="str">
        <f>IF(LEN('OSNOVNA PLAČA'!B22)&gt;0,CONCATENATE('OSNOVNA PLAČA'!B22,'OSNOVNA PLAČA'!C22),"")</f>
        <v>A13</v>
      </c>
    </row>
    <row r="29" spans="2:32" x14ac:dyDescent="0.2"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AA29" t="str">
        <f>IF(LEN('OSNOVNA PLAČA'!B23)&gt;0,CONCATENATE('OSNOVNA PLAČA'!B23,'OSNOVNA PLAČA'!C23),"")</f>
        <v>A14</v>
      </c>
    </row>
    <row r="30" spans="2:32" x14ac:dyDescent="0.2"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AA30" t="str">
        <f>IF(LEN('OSNOVNA PLAČA'!B24)&gt;0,CONCATENATE('OSNOVNA PLAČA'!B24,'OSNOVNA PLAČA'!C24),"")</f>
        <v>A15</v>
      </c>
    </row>
    <row r="31" spans="2:32" x14ac:dyDescent="0.2">
      <c r="B31" s="248"/>
      <c r="C31" s="248"/>
      <c r="D31" s="248"/>
      <c r="E31" s="248"/>
      <c r="F31" s="248"/>
      <c r="G31" s="248"/>
      <c r="H31" s="248"/>
      <c r="I31" s="248"/>
      <c r="J31" s="412" t="s">
        <v>60</v>
      </c>
      <c r="K31" s="412"/>
      <c r="AA31" t="str">
        <f>IF(LEN('OSNOVNA PLAČA'!B25)&gt;0,CONCATENATE('OSNOVNA PLAČA'!B25,'OSNOVNA PLAČA'!C25),"")</f>
        <v>A16</v>
      </c>
    </row>
    <row r="32" spans="2:32" x14ac:dyDescent="0.2">
      <c r="B32" s="248"/>
      <c r="C32" s="248"/>
      <c r="D32" s="248"/>
      <c r="E32" s="248"/>
      <c r="F32" s="248"/>
      <c r="G32" s="248"/>
      <c r="H32" s="248"/>
      <c r="I32" s="248"/>
      <c r="J32" s="7"/>
      <c r="K32" s="7"/>
      <c r="AA32" t="str">
        <f>IF(LEN('OSNOVNA PLAČA'!B26)&gt;0,CONCATENATE('OSNOVNA PLAČA'!B26,'OSNOVNA PLAČA'!C26),"")</f>
        <v>A17</v>
      </c>
    </row>
    <row r="33" spans="2:27" x14ac:dyDescent="0.2">
      <c r="B33" s="248"/>
      <c r="C33" s="248"/>
      <c r="D33" s="248"/>
      <c r="E33" s="248"/>
      <c r="F33" s="248"/>
      <c r="G33" s="248"/>
      <c r="H33" s="248"/>
      <c r="I33" s="248"/>
      <c r="J33" s="413"/>
      <c r="K33" s="413"/>
      <c r="AA33" t="str">
        <f>IF(LEN('OSNOVNA PLAČA'!B27)&gt;0,CONCATENATE('OSNOVNA PLAČA'!B27,'OSNOVNA PLAČA'!C27),"")</f>
        <v>A18</v>
      </c>
    </row>
    <row r="34" spans="2:27" x14ac:dyDescent="0.2"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AA34" t="str">
        <f>IF(LEN('OSNOVNA PLAČA'!B28)&gt;0,CONCATENATE('OSNOVNA PLAČA'!B28,'OSNOVNA PLAČA'!C28),"")</f>
        <v>A19</v>
      </c>
    </row>
    <row r="35" spans="2:27" x14ac:dyDescent="0.2"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AA35" t="str">
        <f>IF(LEN('OSNOVNA PLAČA'!B29)&gt;0,CONCATENATE('OSNOVNA PLAČA'!B29,'OSNOVNA PLAČA'!C29),"")</f>
        <v>A20</v>
      </c>
    </row>
    <row r="36" spans="2:27" x14ac:dyDescent="0.2">
      <c r="AA36" t="str">
        <f>IF(LEN('OSNOVNA PLAČA'!B30)&gt;0,CONCATENATE('OSNOVNA PLAČA'!B30,'OSNOVNA PLAČA'!C30),"")</f>
        <v>A21</v>
      </c>
    </row>
    <row r="37" spans="2:27" x14ac:dyDescent="0.2">
      <c r="AA37" t="str">
        <f>IF(LEN('OSNOVNA PLAČA'!B31)&gt;0,CONCATENATE('OSNOVNA PLAČA'!B31,'OSNOVNA PLAČA'!C31),"")</f>
        <v>A22</v>
      </c>
    </row>
    <row r="38" spans="2:27" x14ac:dyDescent="0.2">
      <c r="AA38" t="str">
        <f>IF(LEN('OSNOVNA PLAČA'!B32)&gt;0,CONCATENATE('OSNOVNA PLAČA'!B32,'OSNOVNA PLAČA'!C32),"")</f>
        <v>A23</v>
      </c>
    </row>
    <row r="39" spans="2:27" x14ac:dyDescent="0.2">
      <c r="AA39" t="str">
        <f>IF(LEN('OSNOVNA PLAČA'!B33)&gt;0,CONCATENATE('OSNOVNA PLAČA'!B33,'OSNOVNA PLAČA'!C33),"")</f>
        <v>A24</v>
      </c>
    </row>
    <row r="40" spans="2:27" x14ac:dyDescent="0.2">
      <c r="AA40" t="str">
        <f>IF(LEN('OSNOVNA PLAČA'!B34)&gt;0,CONCATENATE('OSNOVNA PLAČA'!B34,'OSNOVNA PLAČA'!C34),"")</f>
        <v>A25</v>
      </c>
    </row>
    <row r="41" spans="2:27" x14ac:dyDescent="0.2">
      <c r="AA41" t="str">
        <f>IF(LEN('OSNOVNA PLAČA'!B35)&gt;0,CONCATENATE('OSNOVNA PLAČA'!B35,'OSNOVNA PLAČA'!C35),"")</f>
        <v>A26</v>
      </c>
    </row>
    <row r="42" spans="2:27" x14ac:dyDescent="0.2">
      <c r="AA42" t="str">
        <f>IF(LEN('OSNOVNA PLAČA'!B36)&gt;0,CONCATENATE('OSNOVNA PLAČA'!B36,'OSNOVNA PLAČA'!C36),"")</f>
        <v>A27</v>
      </c>
    </row>
    <row r="43" spans="2:27" x14ac:dyDescent="0.2">
      <c r="AA43" t="str">
        <f>IF(LEN('OSNOVNA PLAČA'!B37)&gt;0,CONCATENATE('OSNOVNA PLAČA'!B37,'OSNOVNA PLAČA'!C37),"")</f>
        <v>A28</v>
      </c>
    </row>
    <row r="44" spans="2:27" x14ac:dyDescent="0.2">
      <c r="AA44" t="str">
        <f>IF(LEN('OSNOVNA PLAČA'!B38)&gt;0,CONCATENATE('OSNOVNA PLAČA'!B38,'OSNOVNA PLAČA'!C38),"")</f>
        <v>A29</v>
      </c>
    </row>
    <row r="45" spans="2:27" x14ac:dyDescent="0.2">
      <c r="AA45" t="str">
        <f>IF(LEN('OSNOVNA PLAČA'!B39)&gt;0,CONCATENATE('OSNOVNA PLAČA'!B39,'OSNOVNA PLAČA'!C39),"")</f>
        <v>A30</v>
      </c>
    </row>
    <row r="46" spans="2:27" x14ac:dyDescent="0.2">
      <c r="AA46" t="str">
        <f>IF(LEN('OSNOVNA PLAČA'!B40)&gt;0,CONCATENATE('OSNOVNA PLAČA'!B40,'OSNOVNA PLAČA'!C40),"")</f>
        <v>A31</v>
      </c>
    </row>
    <row r="47" spans="2:27" x14ac:dyDescent="0.2">
      <c r="AA47" t="str">
        <f>IF(LEN('OSNOVNA PLAČA'!B41)&gt;0,CONCATENATE('OSNOVNA PLAČA'!B41,'OSNOVNA PLAČA'!C41),"")</f>
        <v>A32</v>
      </c>
    </row>
    <row r="48" spans="2:27" x14ac:dyDescent="0.2">
      <c r="AA48" t="str">
        <f>IF(LEN('OSNOVNA PLAČA'!B42)&gt;0,CONCATENATE('OSNOVNA PLAČA'!B42,'OSNOVNA PLAČA'!C42),"")</f>
        <v>A33</v>
      </c>
    </row>
    <row r="49" spans="27:27" x14ac:dyDescent="0.2">
      <c r="AA49" t="str">
        <f>IF(LEN('OSNOVNA PLAČA'!B43)&gt;0,CONCATENATE('OSNOVNA PLAČA'!B43,'OSNOVNA PLAČA'!C43),"")</f>
        <v>A34</v>
      </c>
    </row>
    <row r="50" spans="27:27" x14ac:dyDescent="0.2">
      <c r="AA50" t="str">
        <f>IF(LEN('OSNOVNA PLAČA'!B44)&gt;0,CONCATENATE('OSNOVNA PLAČA'!B44,'OSNOVNA PLAČA'!C44),"")</f>
        <v>A35</v>
      </c>
    </row>
    <row r="51" spans="27:27" x14ac:dyDescent="0.2">
      <c r="AA51" t="str">
        <f>IF(LEN('OSNOVNA PLAČA'!B45)&gt;0,CONCATENATE('OSNOVNA PLAČA'!B45,'OSNOVNA PLAČA'!C45),"")</f>
        <v>A36</v>
      </c>
    </row>
    <row r="52" spans="27:27" x14ac:dyDescent="0.2">
      <c r="AA52" t="str">
        <f>IF(LEN('OSNOVNA PLAČA'!B46)&gt;0,CONCATENATE('OSNOVNA PLAČA'!B46,'OSNOVNA PLAČA'!C46),"")</f>
        <v>A37</v>
      </c>
    </row>
    <row r="53" spans="27:27" x14ac:dyDescent="0.2">
      <c r="AA53" t="str">
        <f>IF(LEN('OSNOVNA PLAČA'!B47)&gt;0,CONCATENATE('OSNOVNA PLAČA'!B47,'OSNOVNA PLAČA'!C47),"")</f>
        <v>A38</v>
      </c>
    </row>
    <row r="54" spans="27:27" x14ac:dyDescent="0.2">
      <c r="AA54" t="str">
        <f>IF(LEN('OSNOVNA PLAČA'!B48)&gt;0,CONCATENATE('OSNOVNA PLAČA'!B48,'OSNOVNA PLAČA'!C48),"")</f>
        <v>A39</v>
      </c>
    </row>
    <row r="55" spans="27:27" x14ac:dyDescent="0.2">
      <c r="AA55" t="str">
        <f>IF(LEN('OSNOVNA PLAČA'!B49)&gt;0,CONCATENATE('OSNOVNA PLAČA'!B49,'OSNOVNA PLAČA'!C49),"")</f>
        <v>A40</v>
      </c>
    </row>
    <row r="56" spans="27:27" x14ac:dyDescent="0.2">
      <c r="AA56" t="str">
        <f>IF(LEN('OSNOVNA PLAČA'!B50)&gt;0,CONCATENATE('OSNOVNA PLAČA'!B50,'OSNOVNA PLAČA'!C50),"")</f>
        <v>A41</v>
      </c>
    </row>
    <row r="57" spans="27:27" x14ac:dyDescent="0.2">
      <c r="AA57" t="str">
        <f>IF(LEN('OSNOVNA PLAČA'!B51)&gt;0,CONCATENATE('OSNOVNA PLAČA'!B51,'OSNOVNA PLAČA'!C51),"")</f>
        <v>A42</v>
      </c>
    </row>
    <row r="58" spans="27:27" x14ac:dyDescent="0.2">
      <c r="AA58" t="str">
        <f>IF(LEN('OSNOVNA PLAČA'!B52)&gt;0,CONCATENATE('OSNOVNA PLAČA'!B52,'OSNOVNA PLAČA'!C52),"")</f>
        <v>A43</v>
      </c>
    </row>
    <row r="59" spans="27:27" x14ac:dyDescent="0.2">
      <c r="AA59" t="str">
        <f>IF(LEN('OSNOVNA PLAČA'!B53)&gt;0,CONCATENATE('OSNOVNA PLAČA'!B53,'OSNOVNA PLAČA'!C53),"")</f>
        <v>A44</v>
      </c>
    </row>
    <row r="60" spans="27:27" x14ac:dyDescent="0.2">
      <c r="AA60" t="str">
        <f>IF(LEN('OSNOVNA PLAČA'!B54)&gt;0,CONCATENATE('OSNOVNA PLAČA'!B54,'OSNOVNA PLAČA'!C54),"")</f>
        <v>A45</v>
      </c>
    </row>
    <row r="61" spans="27:27" x14ac:dyDescent="0.2">
      <c r="AA61" t="str">
        <f>IF(LEN('OSNOVNA PLAČA'!B55)&gt;0,CONCATENATE('OSNOVNA PLAČA'!B55,'OSNOVNA PLAČA'!C55),"")</f>
        <v>A46</v>
      </c>
    </row>
    <row r="62" spans="27:27" x14ac:dyDescent="0.2">
      <c r="AA62" t="str">
        <f>IF(LEN('OSNOVNA PLAČA'!B56)&gt;0,CONCATENATE('OSNOVNA PLAČA'!B56,'OSNOVNA PLAČA'!C56),"")</f>
        <v>A47</v>
      </c>
    </row>
    <row r="63" spans="27:27" x14ac:dyDescent="0.2">
      <c r="AA63" t="str">
        <f>IF(LEN('OSNOVNA PLAČA'!B57)&gt;0,CONCATENATE('OSNOVNA PLAČA'!B57,'OSNOVNA PLAČA'!C57),"")</f>
        <v>A48</v>
      </c>
    </row>
    <row r="64" spans="27:27" x14ac:dyDescent="0.2">
      <c r="AA64" t="str">
        <f>IF(LEN('OSNOVNA PLAČA'!B58)&gt;0,CONCATENATE('OSNOVNA PLAČA'!B58,'OSNOVNA PLAČA'!C58),"")</f>
        <v>A49</v>
      </c>
    </row>
    <row r="65" spans="27:27" x14ac:dyDescent="0.2">
      <c r="AA65" t="str">
        <f>IF(LEN('OSNOVNA PLAČA'!B59)&gt;0,CONCATENATE('OSNOVNA PLAČA'!B59,'OSNOVNA PLAČA'!C59),"")</f>
        <v>A50</v>
      </c>
    </row>
    <row r="66" spans="27:27" x14ac:dyDescent="0.2">
      <c r="AA66" t="str">
        <f>IF(LEN('OSNOVNA PLAČA'!B60)&gt;0,CONCATENATE('OSNOVNA PLAČA'!B60,'OSNOVNA PLAČA'!C60),"")</f>
        <v>A51</v>
      </c>
    </row>
    <row r="67" spans="27:27" x14ac:dyDescent="0.2">
      <c r="AA67" t="str">
        <f>IF(LEN('OSNOVNA PLAČA'!B61)&gt;0,CONCATENATE('OSNOVNA PLAČA'!B61,'OSNOVNA PLAČA'!C61),"")</f>
        <v>A52</v>
      </c>
    </row>
    <row r="68" spans="27:27" x14ac:dyDescent="0.2">
      <c r="AA68" t="str">
        <f>IF(LEN('OSNOVNA PLAČA'!B62)&gt;0,CONCATENATE('OSNOVNA PLAČA'!B62,'OSNOVNA PLAČA'!C62),"")</f>
        <v>A53</v>
      </c>
    </row>
    <row r="69" spans="27:27" x14ac:dyDescent="0.2">
      <c r="AA69" t="str">
        <f>IF(LEN('OSNOVNA PLAČA'!B63)&gt;0,CONCATENATE('OSNOVNA PLAČA'!B63,'OSNOVNA PLAČA'!C63),"")</f>
        <v>A54</v>
      </c>
    </row>
    <row r="70" spans="27:27" x14ac:dyDescent="0.2">
      <c r="AA70" t="str">
        <f>IF(LEN('OSNOVNA PLAČA'!B64)&gt;0,CONCATENATE('OSNOVNA PLAČA'!B64,'OSNOVNA PLAČA'!C64),"")</f>
        <v>A55</v>
      </c>
    </row>
    <row r="71" spans="27:27" x14ac:dyDescent="0.2">
      <c r="AA71" t="str">
        <f>IF(LEN('OSNOVNA PLAČA'!B65)&gt;0,CONCATENATE('OSNOVNA PLAČA'!B65,'OSNOVNA PLAČA'!C65),"")</f>
        <v>A56</v>
      </c>
    </row>
    <row r="72" spans="27:27" x14ac:dyDescent="0.2">
      <c r="AA72" t="str">
        <f>IF(LEN('OSNOVNA PLAČA'!B66)&gt;0,CONCATENATE('OSNOVNA PLAČA'!B66,'OSNOVNA PLAČA'!C66),"")</f>
        <v>A57</v>
      </c>
    </row>
    <row r="73" spans="27:27" x14ac:dyDescent="0.2">
      <c r="AA73" t="str">
        <f>IF(LEN('OSNOVNA PLAČA'!B67)&gt;0,CONCATENATE('OSNOVNA PLAČA'!B67,'OSNOVNA PLAČA'!C67),"")</f>
        <v>A58</v>
      </c>
    </row>
    <row r="74" spans="27:27" x14ac:dyDescent="0.2">
      <c r="AA74" t="str">
        <f>IF(LEN('OSNOVNA PLAČA'!B68)&gt;0,CONCATENATE('OSNOVNA PLAČA'!B68,'OSNOVNA PLAČA'!C68),"")</f>
        <v>A59</v>
      </c>
    </row>
    <row r="75" spans="27:27" x14ac:dyDescent="0.2">
      <c r="AA75" t="str">
        <f>IF(LEN('OSNOVNA PLAČA'!B69)&gt;0,CONCATENATE('OSNOVNA PLAČA'!B69,'OSNOVNA PLAČA'!C69),"")</f>
        <v>A60</v>
      </c>
    </row>
    <row r="76" spans="27:27" x14ac:dyDescent="0.2">
      <c r="AA76" t="str">
        <f>IF(LEN('OSNOVNA PLAČA'!B70)&gt;0,CONCATENATE('OSNOVNA PLAČA'!B70,'OSNOVNA PLAČA'!C70),"")</f>
        <v>A61</v>
      </c>
    </row>
    <row r="77" spans="27:27" x14ac:dyDescent="0.2">
      <c r="AA77" t="str">
        <f>IF(LEN('OSNOVNA PLAČA'!B71)&gt;0,CONCATENATE('OSNOVNA PLAČA'!B71,'OSNOVNA PLAČA'!C71),"")</f>
        <v>A62</v>
      </c>
    </row>
    <row r="78" spans="27:27" x14ac:dyDescent="0.2">
      <c r="AA78" t="str">
        <f>IF(LEN('OSNOVNA PLAČA'!B72)&gt;0,CONCATENATE('OSNOVNA PLAČA'!B72,'OSNOVNA PLAČA'!C72),"")</f>
        <v>A63</v>
      </c>
    </row>
    <row r="79" spans="27:27" x14ac:dyDescent="0.2">
      <c r="AA79" t="str">
        <f>IF(LEN('OSNOVNA PLAČA'!B73)&gt;0,CONCATENATE('OSNOVNA PLAČA'!B73,'OSNOVNA PLAČA'!C73),"")</f>
        <v>A64</v>
      </c>
    </row>
    <row r="80" spans="27:27" x14ac:dyDescent="0.2">
      <c r="AA80" t="str">
        <f>IF(LEN('OSNOVNA PLAČA'!B74)&gt;0,CONCATENATE('OSNOVNA PLAČA'!B74,'OSNOVNA PLAČA'!C74),"")</f>
        <v>A65</v>
      </c>
    </row>
    <row r="81" spans="27:27" x14ac:dyDescent="0.2">
      <c r="AA81" t="str">
        <f>IF(LEN('OSNOVNA PLAČA'!B75)&gt;0,CONCATENATE('OSNOVNA PLAČA'!B75,'OSNOVNA PLAČA'!C75),"")</f>
        <v>A66</v>
      </c>
    </row>
    <row r="82" spans="27:27" x14ac:dyDescent="0.2">
      <c r="AA82" t="str">
        <f>IF(LEN('OSNOVNA PLAČA'!B76)&gt;0,CONCATENATE('OSNOVNA PLAČA'!B76,'OSNOVNA PLAČA'!C76),"")</f>
        <v>A67</v>
      </c>
    </row>
    <row r="83" spans="27:27" x14ac:dyDescent="0.2">
      <c r="AA83" t="str">
        <f>IF(LEN('OSNOVNA PLAČA'!B77)&gt;0,CONCATENATE('OSNOVNA PLAČA'!B77,'OSNOVNA PLAČA'!C77),"")</f>
        <v>A68</v>
      </c>
    </row>
    <row r="84" spans="27:27" x14ac:dyDescent="0.2">
      <c r="AA84" t="str">
        <f>IF(LEN('OSNOVNA PLAČA'!B78)&gt;0,CONCATENATE('OSNOVNA PLAČA'!B78,'OSNOVNA PLAČA'!C78),"")</f>
        <v>A69</v>
      </c>
    </row>
    <row r="85" spans="27:27" x14ac:dyDescent="0.2">
      <c r="AA85" t="str">
        <f>IF(LEN('OSNOVNA PLAČA'!B79)&gt;0,CONCATENATE('OSNOVNA PLAČA'!B79,'OSNOVNA PLAČA'!C79),"")</f>
        <v>A70</v>
      </c>
    </row>
    <row r="86" spans="27:27" x14ac:dyDescent="0.2">
      <c r="AA86" t="str">
        <f>IF(LEN('OSNOVNA PLAČA'!B80)&gt;0,CONCATENATE('OSNOVNA PLAČA'!B80,'OSNOVNA PLAČA'!C80),"")</f>
        <v>A71</v>
      </c>
    </row>
    <row r="87" spans="27:27" x14ac:dyDescent="0.2">
      <c r="AA87" t="str">
        <f>IF(LEN('OSNOVNA PLAČA'!B81)&gt;0,CONCATENATE('OSNOVNA PLAČA'!B81,'OSNOVNA PLAČA'!C81),"")</f>
        <v>A72</v>
      </c>
    </row>
    <row r="88" spans="27:27" x14ac:dyDescent="0.2">
      <c r="AA88" t="str">
        <f>IF(LEN('OSNOVNA PLAČA'!B82)&gt;0,CONCATENATE('OSNOVNA PLAČA'!B82,'OSNOVNA PLAČA'!C82),"")</f>
        <v>A73</v>
      </c>
    </row>
    <row r="89" spans="27:27" x14ac:dyDescent="0.2">
      <c r="AA89" t="str">
        <f>IF(LEN('OSNOVNA PLAČA'!B83)&gt;0,CONCATENATE('OSNOVNA PLAČA'!B83,'OSNOVNA PLAČA'!C83),"")</f>
        <v>A74</v>
      </c>
    </row>
    <row r="90" spans="27:27" x14ac:dyDescent="0.2">
      <c r="AA90" t="str">
        <f>IF(LEN('OSNOVNA PLAČA'!B84)&gt;0,CONCATENATE('OSNOVNA PLAČA'!B84,'OSNOVNA PLAČA'!C84),"")</f>
        <v>A75</v>
      </c>
    </row>
    <row r="91" spans="27:27" x14ac:dyDescent="0.2">
      <c r="AA91" t="str">
        <f>IF(LEN('OSNOVNA PLAČA'!B85)&gt;0,CONCATENATE('OSNOVNA PLAČA'!B85,'OSNOVNA PLAČA'!C85),"")</f>
        <v>A76</v>
      </c>
    </row>
    <row r="92" spans="27:27" x14ac:dyDescent="0.2">
      <c r="AA92" t="str">
        <f>IF(LEN('OSNOVNA PLAČA'!B86)&gt;0,CONCATENATE('OSNOVNA PLAČA'!B86,'OSNOVNA PLAČA'!C86),"")</f>
        <v>A77</v>
      </c>
    </row>
    <row r="93" spans="27:27" x14ac:dyDescent="0.2">
      <c r="AA93" t="str">
        <f>IF(LEN('OSNOVNA PLAČA'!B87)&gt;0,CONCATENATE('OSNOVNA PLAČA'!B87,'OSNOVNA PLAČA'!C87),"")</f>
        <v>A78</v>
      </c>
    </row>
    <row r="94" spans="27:27" x14ac:dyDescent="0.2">
      <c r="AA94" t="str">
        <f>IF(LEN('OSNOVNA PLAČA'!B88)&gt;0,CONCATENATE('OSNOVNA PLAČA'!B88,'OSNOVNA PLAČA'!C88),"")</f>
        <v>A79</v>
      </c>
    </row>
    <row r="95" spans="27:27" x14ac:dyDescent="0.2">
      <c r="AA95" t="str">
        <f>IF(LEN('OSNOVNA PLAČA'!B89)&gt;0,CONCATENATE('OSNOVNA PLAČA'!B89,'OSNOVNA PLAČA'!C89),"")</f>
        <v>A80</v>
      </c>
    </row>
    <row r="96" spans="27:27" x14ac:dyDescent="0.2">
      <c r="AA96" t="str">
        <f>IF(LEN('OSNOVNA PLAČA'!B90)&gt;0,CONCATENATE('OSNOVNA PLAČA'!B90,'OSNOVNA PLAČA'!C90),"")</f>
        <v>A81</v>
      </c>
    </row>
    <row r="97" spans="27:27" x14ac:dyDescent="0.2">
      <c r="AA97" t="str">
        <f>IF(LEN('OSNOVNA PLAČA'!B91)&gt;0,CONCATENATE('OSNOVNA PLAČA'!B91,'OSNOVNA PLAČA'!C91),"")</f>
        <v>A82</v>
      </c>
    </row>
    <row r="98" spans="27:27" x14ac:dyDescent="0.2">
      <c r="AA98" t="str">
        <f>IF(LEN('OSNOVNA PLAČA'!B92)&gt;0,CONCATENATE('OSNOVNA PLAČA'!B92,'OSNOVNA PLAČA'!C92),"")</f>
        <v>A83</v>
      </c>
    </row>
    <row r="99" spans="27:27" x14ac:dyDescent="0.2">
      <c r="AA99" t="str">
        <f>IF(LEN('OSNOVNA PLAČA'!B93)&gt;0,CONCATENATE('OSNOVNA PLAČA'!B93,'OSNOVNA PLAČA'!C93),"")</f>
        <v>A84</v>
      </c>
    </row>
    <row r="100" spans="27:27" x14ac:dyDescent="0.2">
      <c r="AA100" t="str">
        <f>IF(LEN('OSNOVNA PLAČA'!B94)&gt;0,CONCATENATE('OSNOVNA PLAČA'!B94,'OSNOVNA PLAČA'!C94),"")</f>
        <v>A85</v>
      </c>
    </row>
    <row r="101" spans="27:27" x14ac:dyDescent="0.2">
      <c r="AA101" t="str">
        <f>IF(LEN('OSNOVNA PLAČA'!B95)&gt;0,CONCATENATE('OSNOVNA PLAČA'!B95,'OSNOVNA PLAČA'!C95),"")</f>
        <v>A86</v>
      </c>
    </row>
    <row r="102" spans="27:27" x14ac:dyDescent="0.2">
      <c r="AA102" t="str">
        <f>IF(LEN('OSNOVNA PLAČA'!B96)&gt;0,CONCATENATE('OSNOVNA PLAČA'!B96,'OSNOVNA PLAČA'!C96),"")</f>
        <v>A87</v>
      </c>
    </row>
    <row r="103" spans="27:27" x14ac:dyDescent="0.2">
      <c r="AA103" t="str">
        <f>IF(LEN('OSNOVNA PLAČA'!B97)&gt;0,CONCATENATE('OSNOVNA PLAČA'!B97,'OSNOVNA PLAČA'!C97),"")</f>
        <v>A88</v>
      </c>
    </row>
    <row r="104" spans="27:27" x14ac:dyDescent="0.2">
      <c r="AA104" t="str">
        <f>IF(LEN('OSNOVNA PLAČA'!B98)&gt;0,CONCATENATE('OSNOVNA PLAČA'!B98,'OSNOVNA PLAČA'!C98),"")</f>
        <v>A89</v>
      </c>
    </row>
    <row r="105" spans="27:27" x14ac:dyDescent="0.2">
      <c r="AA105" t="str">
        <f>IF(LEN('OSNOVNA PLAČA'!B99)&gt;0,CONCATENATE('OSNOVNA PLAČA'!B99,'OSNOVNA PLAČA'!C99),"")</f>
        <v>A90</v>
      </c>
    </row>
    <row r="106" spans="27:27" x14ac:dyDescent="0.2">
      <c r="AA106" t="str">
        <f>IF(LEN('OSNOVNA PLAČA'!B100)&gt;0,CONCATENATE('OSNOVNA PLAČA'!B100,'OSNOVNA PLAČA'!C100),"")</f>
        <v>A91</v>
      </c>
    </row>
    <row r="107" spans="27:27" x14ac:dyDescent="0.2">
      <c r="AA107" t="str">
        <f>IF(LEN('OSNOVNA PLAČA'!B101)&gt;0,CONCATENATE('OSNOVNA PLAČA'!B101,'OSNOVNA PLAČA'!C101),"")</f>
        <v>A92</v>
      </c>
    </row>
    <row r="108" spans="27:27" x14ac:dyDescent="0.2">
      <c r="AA108" t="str">
        <f>IF(LEN('OSNOVNA PLAČA'!B102)&gt;0,CONCATENATE('OSNOVNA PLAČA'!B102,'OSNOVNA PLAČA'!C102),"")</f>
        <v>A93</v>
      </c>
    </row>
    <row r="109" spans="27:27" x14ac:dyDescent="0.2">
      <c r="AA109" t="str">
        <f>IF(LEN('OSNOVNA PLAČA'!B103)&gt;0,CONCATENATE('OSNOVNA PLAČA'!B103,'OSNOVNA PLAČA'!C103),"")</f>
        <v>A94</v>
      </c>
    </row>
    <row r="110" spans="27:27" x14ac:dyDescent="0.2">
      <c r="AA110" t="str">
        <f>IF(LEN('OSNOVNA PLAČA'!B104)&gt;0,CONCATENATE('OSNOVNA PLAČA'!B104,'OSNOVNA PLAČA'!C104),"")</f>
        <v>A95</v>
      </c>
    </row>
    <row r="111" spans="27:27" x14ac:dyDescent="0.2">
      <c r="AA111" t="str">
        <f>IF(LEN('OSNOVNA PLAČA'!B105)&gt;0,CONCATENATE('OSNOVNA PLAČA'!B105,'OSNOVNA PLAČA'!C105),"")</f>
        <v>A96</v>
      </c>
    </row>
    <row r="112" spans="27:27" x14ac:dyDescent="0.2">
      <c r="AA112" t="str">
        <f>IF(LEN('OSNOVNA PLAČA'!B106)&gt;0,CONCATENATE('OSNOVNA PLAČA'!B106,'OSNOVNA PLAČA'!C106),"")</f>
        <v>A97</v>
      </c>
    </row>
    <row r="113" spans="27:27" x14ac:dyDescent="0.2">
      <c r="AA113" t="str">
        <f>IF(LEN('OSNOVNA PLAČA'!B107)&gt;0,CONCATENATE('OSNOVNA PLAČA'!B107,'OSNOVNA PLAČA'!C107),"")</f>
        <v>A98</v>
      </c>
    </row>
    <row r="114" spans="27:27" x14ac:dyDescent="0.2">
      <c r="AA114" t="str">
        <f>IF(LEN('OSNOVNA PLAČA'!B108)&gt;0,CONCATENATE('OSNOVNA PLAČA'!B108,'OSNOVNA PLAČA'!C108),"")</f>
        <v>A99</v>
      </c>
    </row>
    <row r="115" spans="27:27" x14ac:dyDescent="0.2">
      <c r="AA115" t="str">
        <f>IF(LEN('OSNOVNA PLAČA'!B109)&gt;0,CONCATENATE('OSNOVNA PLAČA'!B109,'OSNOVNA PLAČA'!C109),"")</f>
        <v>A100</v>
      </c>
    </row>
  </sheetData>
  <sheetProtection algorithmName="SHA-512" hashValue="RrmflSTbJG7RK4XMiLyOUKOV3n/m8j0eARAKY474lQeZwTwltMuVy0spL9dJWnK4NQkly9okMWIEI/7fPJRrsA==" saltValue="QKCSns040GNoC/wC/O6wig==" spinCount="100000" sheet="1" objects="1" scenarios="1"/>
  <mergeCells count="20">
    <mergeCell ref="B1:K1"/>
    <mergeCell ref="B3:G4"/>
    <mergeCell ref="H3:H4"/>
    <mergeCell ref="I3:I4"/>
    <mergeCell ref="B9:B11"/>
    <mergeCell ref="C9:I9"/>
    <mergeCell ref="J9:J11"/>
    <mergeCell ref="K9:K10"/>
    <mergeCell ref="C10:C11"/>
    <mergeCell ref="D10:D11"/>
    <mergeCell ref="E10:G11"/>
    <mergeCell ref="H10:H11"/>
    <mergeCell ref="I10:I11"/>
    <mergeCell ref="E14:G14"/>
    <mergeCell ref="E15:G15"/>
    <mergeCell ref="C6:G6"/>
    <mergeCell ref="J31:K31"/>
    <mergeCell ref="J33:K33"/>
    <mergeCell ref="E12:G12"/>
    <mergeCell ref="E13:G13"/>
  </mergeCells>
  <dataValidations count="1">
    <dataValidation type="list" allowBlank="1" showInputMessage="1" showErrorMessage="1" sqref="C6:G6" xr:uid="{BF635006-FC47-4F0E-B4DE-5C0CDE1C240C}">
      <formula1>$AA$16:$AA$1015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F8AC-EE3A-4588-B8BB-31BF07523E1B}">
  <dimension ref="C6:F109"/>
  <sheetViews>
    <sheetView tabSelected="1" workbookViewId="0">
      <selection activeCell="D122" sqref="D122"/>
    </sheetView>
  </sheetViews>
  <sheetFormatPr defaultRowHeight="12.75" x14ac:dyDescent="0.2"/>
  <cols>
    <col min="4" max="4" width="41.140625" customWidth="1"/>
    <col min="5" max="5" width="19.5703125" customWidth="1"/>
    <col min="6" max="6" width="12.5703125" customWidth="1"/>
  </cols>
  <sheetData>
    <row r="6" spans="3:6" x14ac:dyDescent="0.2">
      <c r="C6" s="238" t="s">
        <v>250</v>
      </c>
    </row>
    <row r="7" spans="3:6" ht="26.25" customHeight="1" x14ac:dyDescent="0.2"/>
    <row r="8" spans="3:6" ht="13.5" thickBot="1" x14ac:dyDescent="0.25">
      <c r="C8" s="238" t="s">
        <v>248</v>
      </c>
    </row>
    <row r="9" spans="3:6" ht="28.5" customHeight="1" x14ac:dyDescent="0.2">
      <c r="C9" s="435" t="s">
        <v>2</v>
      </c>
      <c r="D9" s="436"/>
      <c r="E9" s="435" t="s">
        <v>247</v>
      </c>
      <c r="F9" s="437"/>
    </row>
    <row r="10" spans="3:6" ht="26.25" customHeight="1" x14ac:dyDescent="0.2">
      <c r="C10" s="434" t="str">
        <f>+IF(LEN('OSNOVNA PLAČA'!B10)&gt;0,'OSNOVNA PLAČA'!B10,"")</f>
        <v>A1</v>
      </c>
      <c r="D10" s="434"/>
      <c r="E10" s="434">
        <f ca="1">IF(LEN('7-9'!B16)&gt;0,'7-9'!L16,"")</f>
        <v>3</v>
      </c>
      <c r="F10" s="434"/>
    </row>
    <row r="11" spans="3:6" ht="26.25" customHeight="1" x14ac:dyDescent="0.2">
      <c r="C11" s="434" t="str">
        <f>+IF(LEN('OSNOVNA PLAČA'!B11)&gt;0,'OSNOVNA PLAČA'!B11,"")</f>
        <v>A2</v>
      </c>
      <c r="D11" s="434"/>
      <c r="E11" s="434">
        <f ca="1">IF(LEN('7-9'!B17)&gt;0,'7-9'!L17,"")</f>
        <v>1</v>
      </c>
      <c r="F11" s="434"/>
    </row>
    <row r="12" spans="3:6" ht="26.25" customHeight="1" x14ac:dyDescent="0.2">
      <c r="C12" s="434" t="str">
        <f>+IF(LEN('OSNOVNA PLAČA'!B12)&gt;0,'OSNOVNA PLAČA'!B12,"")</f>
        <v>A3</v>
      </c>
      <c r="D12" s="434"/>
      <c r="E12" s="434">
        <f ca="1">IF(LEN('7-9'!B18)&gt;0,'7-9'!L18,"")</f>
        <v>0</v>
      </c>
      <c r="F12" s="434"/>
    </row>
    <row r="13" spans="3:6" ht="26.25" customHeight="1" x14ac:dyDescent="0.2">
      <c r="C13" s="434" t="str">
        <f>+IF(LEN('OSNOVNA PLAČA'!B13)&gt;0,'OSNOVNA PLAČA'!B13,"")</f>
        <v>A4</v>
      </c>
      <c r="D13" s="434"/>
      <c r="E13" s="434">
        <f ca="1">IF(LEN('7-9'!B19)&gt;0,'7-9'!L19,"")</f>
        <v>1</v>
      </c>
      <c r="F13" s="434"/>
    </row>
    <row r="14" spans="3:6" ht="26.25" customHeight="1" x14ac:dyDescent="0.2">
      <c r="C14" s="434" t="str">
        <f>+IF(LEN('OSNOVNA PLAČA'!B14)&gt;0,'OSNOVNA PLAČA'!B14,"")</f>
        <v>A5</v>
      </c>
      <c r="D14" s="434"/>
      <c r="E14" s="434">
        <f ca="1">IF(LEN('7-9'!B20)&gt;0,'7-9'!L20,"")</f>
        <v>1</v>
      </c>
      <c r="F14" s="434"/>
    </row>
    <row r="15" spans="3:6" ht="26.25" customHeight="1" x14ac:dyDescent="0.2">
      <c r="C15" s="434" t="str">
        <f>+IF(LEN('OSNOVNA PLAČA'!B15)&gt;0,'OSNOVNA PLAČA'!B15,"")</f>
        <v>A6</v>
      </c>
      <c r="D15" s="434"/>
      <c r="E15" s="434">
        <f ca="1">IF(LEN('7-9'!B21)&gt;0,'7-9'!L21,"")</f>
        <v>2</v>
      </c>
      <c r="F15" s="434"/>
    </row>
    <row r="16" spans="3:6" ht="26.25" customHeight="1" x14ac:dyDescent="0.2">
      <c r="C16" s="434" t="str">
        <f>+IF(LEN('OSNOVNA PLAČA'!B16)&gt;0,'OSNOVNA PLAČA'!B16,"")</f>
        <v>A7</v>
      </c>
      <c r="D16" s="434"/>
      <c r="E16" s="434">
        <f ca="1">IF(LEN('7-9'!B22)&gt;0,'7-9'!L22,"")</f>
        <v>0</v>
      </c>
      <c r="F16" s="434"/>
    </row>
    <row r="17" spans="3:6" ht="26.25" customHeight="1" x14ac:dyDescent="0.2">
      <c r="C17" s="434" t="str">
        <f>+IF(LEN('OSNOVNA PLAČA'!B17)&gt;0,'OSNOVNA PLAČA'!B17,"")</f>
        <v>A8</v>
      </c>
      <c r="D17" s="434"/>
      <c r="E17" s="434">
        <f ca="1">IF(LEN('7-9'!B23)&gt;0,'7-9'!L23,"")</f>
        <v>0</v>
      </c>
      <c r="F17" s="434"/>
    </row>
    <row r="18" spans="3:6" ht="26.25" customHeight="1" x14ac:dyDescent="0.2">
      <c r="C18" s="434" t="str">
        <f>+IF(LEN('OSNOVNA PLAČA'!B18)&gt;0,'OSNOVNA PLAČA'!B18,"")</f>
        <v>A9</v>
      </c>
      <c r="D18" s="434"/>
      <c r="E18" s="434">
        <f ca="1">IF(LEN('7-9'!B24)&gt;0,'7-9'!L24,"")</f>
        <v>0</v>
      </c>
      <c r="F18" s="434"/>
    </row>
    <row r="19" spans="3:6" ht="26.25" customHeight="1" x14ac:dyDescent="0.2">
      <c r="C19" s="434" t="str">
        <f>+IF(LEN('OSNOVNA PLAČA'!B19)&gt;0,'OSNOVNA PLAČA'!B19,"")</f>
        <v>A10</v>
      </c>
      <c r="D19" s="434"/>
      <c r="E19" s="434">
        <f ca="1">IF(LEN('7-9'!B25)&gt;0,'7-9'!L25,"")</f>
        <v>0</v>
      </c>
      <c r="F19" s="434"/>
    </row>
    <row r="20" spans="3:6" ht="26.25" customHeight="1" x14ac:dyDescent="0.2">
      <c r="C20" s="434" t="str">
        <f>+IF(LEN('OSNOVNA PLAČA'!B20)&gt;0,'OSNOVNA PLAČA'!B20,"")</f>
        <v>A11</v>
      </c>
      <c r="D20" s="434"/>
      <c r="E20" s="434">
        <f ca="1">IF(LEN('7-9'!B26)&gt;0,'7-9'!L26,"")</f>
        <v>0</v>
      </c>
      <c r="F20" s="434"/>
    </row>
    <row r="21" spans="3:6" ht="26.25" customHeight="1" x14ac:dyDescent="0.2">
      <c r="C21" s="434" t="str">
        <f>+IF(LEN('OSNOVNA PLAČA'!B21)&gt;0,'OSNOVNA PLAČA'!B21,"")</f>
        <v>A12</v>
      </c>
      <c r="D21" s="434"/>
      <c r="E21" s="434">
        <f ca="1">IF(LEN('7-9'!B27)&gt;0,'7-9'!L27,"")</f>
        <v>0</v>
      </c>
      <c r="F21" s="434"/>
    </row>
    <row r="22" spans="3:6" ht="26.25" customHeight="1" x14ac:dyDescent="0.2">
      <c r="C22" s="434" t="str">
        <f>+IF(LEN('OSNOVNA PLAČA'!B22)&gt;0,'OSNOVNA PLAČA'!B22,"")</f>
        <v>A13</v>
      </c>
      <c r="D22" s="434"/>
      <c r="E22" s="434">
        <f ca="1">IF(LEN('7-9'!B28)&gt;0,'7-9'!L28,"")</f>
        <v>0</v>
      </c>
      <c r="F22" s="434"/>
    </row>
    <row r="23" spans="3:6" ht="26.25" customHeight="1" x14ac:dyDescent="0.2">
      <c r="C23" s="434" t="str">
        <f>+IF(LEN('OSNOVNA PLAČA'!B23)&gt;0,'OSNOVNA PLAČA'!B23,"")</f>
        <v>A14</v>
      </c>
      <c r="D23" s="434"/>
      <c r="E23" s="434">
        <f ca="1">IF(LEN('7-9'!B29)&gt;0,'7-9'!L29,"")</f>
        <v>0</v>
      </c>
      <c r="F23" s="434"/>
    </row>
    <row r="24" spans="3:6" ht="26.25" customHeight="1" x14ac:dyDescent="0.2">
      <c r="C24" s="434" t="str">
        <f>+IF(LEN('OSNOVNA PLAČA'!B24)&gt;0,'OSNOVNA PLAČA'!B24,"")</f>
        <v>A15</v>
      </c>
      <c r="D24" s="434"/>
      <c r="E24" s="434">
        <f ca="1">IF(LEN('7-9'!B30)&gt;0,'7-9'!L30,"")</f>
        <v>0</v>
      </c>
      <c r="F24" s="434"/>
    </row>
    <row r="25" spans="3:6" ht="26.25" customHeight="1" x14ac:dyDescent="0.2">
      <c r="C25" s="434" t="str">
        <f>+IF(LEN('OSNOVNA PLAČA'!B25)&gt;0,'OSNOVNA PLAČA'!B25,"")</f>
        <v>A16</v>
      </c>
      <c r="D25" s="434"/>
      <c r="E25" s="434">
        <f ca="1">IF(LEN('7-9'!B31)&gt;0,'7-9'!L31,"")</f>
        <v>0</v>
      </c>
      <c r="F25" s="434"/>
    </row>
    <row r="26" spans="3:6" ht="26.25" customHeight="1" x14ac:dyDescent="0.2">
      <c r="C26" s="434" t="str">
        <f>+IF(LEN('OSNOVNA PLAČA'!B26)&gt;0,'OSNOVNA PLAČA'!B26,"")</f>
        <v>A17</v>
      </c>
      <c r="D26" s="434"/>
      <c r="E26" s="434">
        <f ca="1">IF(LEN('7-9'!B32)&gt;0,'7-9'!L32,"")</f>
        <v>0</v>
      </c>
      <c r="F26" s="434"/>
    </row>
    <row r="27" spans="3:6" ht="26.25" customHeight="1" x14ac:dyDescent="0.2">
      <c r="C27" s="434" t="str">
        <f>+IF(LEN('OSNOVNA PLAČA'!B27)&gt;0,'OSNOVNA PLAČA'!B27,"")</f>
        <v>A18</v>
      </c>
      <c r="D27" s="434"/>
      <c r="E27" s="434">
        <f ca="1">IF(LEN('7-9'!B33)&gt;0,'7-9'!L33,"")</f>
        <v>0</v>
      </c>
      <c r="F27" s="434"/>
    </row>
    <row r="28" spans="3:6" ht="26.25" customHeight="1" x14ac:dyDescent="0.2">
      <c r="C28" s="434" t="str">
        <f>+IF(LEN('OSNOVNA PLAČA'!B28)&gt;0,'OSNOVNA PLAČA'!B28,"")</f>
        <v>A19</v>
      </c>
      <c r="D28" s="434"/>
      <c r="E28" s="434">
        <f ca="1">IF(LEN('7-9'!B34)&gt;0,'7-9'!L34,"")</f>
        <v>0</v>
      </c>
      <c r="F28" s="434"/>
    </row>
    <row r="29" spans="3:6" ht="26.25" customHeight="1" x14ac:dyDescent="0.2">
      <c r="C29" s="434" t="str">
        <f>+IF(LEN('OSNOVNA PLAČA'!B29)&gt;0,'OSNOVNA PLAČA'!B29,"")</f>
        <v>A20</v>
      </c>
      <c r="D29" s="434"/>
      <c r="E29" s="434">
        <f ca="1">IF(LEN('7-9'!B35)&gt;0,'7-9'!L35,"")</f>
        <v>0</v>
      </c>
      <c r="F29" s="434"/>
    </row>
    <row r="30" spans="3:6" ht="26.25" customHeight="1" x14ac:dyDescent="0.2">
      <c r="C30" s="434" t="str">
        <f>+IF(LEN('OSNOVNA PLAČA'!B30)&gt;0,'OSNOVNA PLAČA'!B30,"")</f>
        <v>A21</v>
      </c>
      <c r="D30" s="434"/>
      <c r="E30" s="434">
        <f ca="1">IF(LEN('7-9'!B36)&gt;0,'7-9'!L36,"")</f>
        <v>0</v>
      </c>
      <c r="F30" s="434"/>
    </row>
    <row r="31" spans="3:6" ht="26.25" customHeight="1" x14ac:dyDescent="0.2">
      <c r="C31" s="434" t="str">
        <f>+IF(LEN('OSNOVNA PLAČA'!B31)&gt;0,'OSNOVNA PLAČA'!B31,"")</f>
        <v>A22</v>
      </c>
      <c r="D31" s="434"/>
      <c r="E31" s="434">
        <f ca="1">IF(LEN('7-9'!B37)&gt;0,'7-9'!L37,"")</f>
        <v>0</v>
      </c>
      <c r="F31" s="434"/>
    </row>
    <row r="32" spans="3:6" ht="26.25" customHeight="1" x14ac:dyDescent="0.2">
      <c r="C32" s="434" t="str">
        <f>+IF(LEN('OSNOVNA PLAČA'!B32)&gt;0,'OSNOVNA PLAČA'!B32,"")</f>
        <v>A23</v>
      </c>
      <c r="D32" s="434"/>
      <c r="E32" s="434">
        <f ca="1">IF(LEN('7-9'!B38)&gt;0,'7-9'!L38,"")</f>
        <v>0</v>
      </c>
      <c r="F32" s="434"/>
    </row>
    <row r="33" spans="3:6" ht="26.25" customHeight="1" x14ac:dyDescent="0.2">
      <c r="C33" s="434" t="str">
        <f>+IF(LEN('OSNOVNA PLAČA'!B33)&gt;0,'OSNOVNA PLAČA'!B33,"")</f>
        <v>A24</v>
      </c>
      <c r="D33" s="434"/>
      <c r="E33" s="434">
        <f ca="1">IF(LEN('7-9'!B39)&gt;0,'7-9'!L39,"")</f>
        <v>0</v>
      </c>
      <c r="F33" s="434"/>
    </row>
    <row r="34" spans="3:6" ht="26.25" customHeight="1" x14ac:dyDescent="0.2">
      <c r="C34" s="434" t="str">
        <f>+IF(LEN('OSNOVNA PLAČA'!B34)&gt;0,'OSNOVNA PLAČA'!B34,"")</f>
        <v>A25</v>
      </c>
      <c r="D34" s="434"/>
      <c r="E34" s="434">
        <f ca="1">IF(LEN('7-9'!B40)&gt;0,'7-9'!L40,"")</f>
        <v>0</v>
      </c>
      <c r="F34" s="434"/>
    </row>
    <row r="35" spans="3:6" ht="26.25" customHeight="1" x14ac:dyDescent="0.2">
      <c r="C35" s="434" t="str">
        <f>+IF(LEN('OSNOVNA PLAČA'!B35)&gt;0,'OSNOVNA PLAČA'!B35,"")</f>
        <v>A26</v>
      </c>
      <c r="D35" s="434"/>
      <c r="E35" s="434">
        <f ca="1">IF(LEN('7-9'!B41)&gt;0,'7-9'!L41,"")</f>
        <v>0</v>
      </c>
      <c r="F35" s="434"/>
    </row>
    <row r="36" spans="3:6" ht="26.25" customHeight="1" x14ac:dyDescent="0.2">
      <c r="C36" s="434" t="str">
        <f>+IF(LEN('OSNOVNA PLAČA'!B36)&gt;0,'OSNOVNA PLAČA'!B36,"")</f>
        <v>A27</v>
      </c>
      <c r="D36" s="434"/>
      <c r="E36" s="434">
        <f ca="1">IF(LEN('7-9'!B42)&gt;0,'7-9'!L42,"")</f>
        <v>0</v>
      </c>
      <c r="F36" s="434"/>
    </row>
    <row r="37" spans="3:6" ht="26.25" customHeight="1" x14ac:dyDescent="0.2">
      <c r="C37" s="434" t="str">
        <f>+IF(LEN('OSNOVNA PLAČA'!B37)&gt;0,'OSNOVNA PLAČA'!B37,"")</f>
        <v>A28</v>
      </c>
      <c r="D37" s="434"/>
      <c r="E37" s="434">
        <f ca="1">IF(LEN('7-9'!B43)&gt;0,'7-9'!L43,"")</f>
        <v>0</v>
      </c>
      <c r="F37" s="434"/>
    </row>
    <row r="38" spans="3:6" ht="26.25" customHeight="1" x14ac:dyDescent="0.2">
      <c r="C38" s="434" t="str">
        <f>+IF(LEN('OSNOVNA PLAČA'!B38)&gt;0,'OSNOVNA PLAČA'!B38,"")</f>
        <v>A29</v>
      </c>
      <c r="D38" s="434"/>
      <c r="E38" s="434">
        <f ca="1">IF(LEN('7-9'!B44)&gt;0,'7-9'!L44,"")</f>
        <v>0</v>
      </c>
      <c r="F38" s="434"/>
    </row>
    <row r="39" spans="3:6" ht="26.25" customHeight="1" x14ac:dyDescent="0.2">
      <c r="C39" s="434" t="str">
        <f>+IF(LEN('OSNOVNA PLAČA'!B39)&gt;0,'OSNOVNA PLAČA'!B39,"")</f>
        <v>A30</v>
      </c>
      <c r="D39" s="434"/>
      <c r="E39" s="434">
        <f ca="1">IF(LEN('7-9'!B45)&gt;0,'7-9'!L45,"")</f>
        <v>0</v>
      </c>
      <c r="F39" s="434"/>
    </row>
    <row r="40" spans="3:6" ht="26.25" customHeight="1" x14ac:dyDescent="0.2">
      <c r="C40" s="434" t="str">
        <f>+IF(LEN('OSNOVNA PLAČA'!B40)&gt;0,'OSNOVNA PLAČA'!B40,"")</f>
        <v>A31</v>
      </c>
      <c r="D40" s="434"/>
      <c r="E40" s="434">
        <f ca="1">IF(LEN('7-9'!B46)&gt;0,'7-9'!L46,"")</f>
        <v>0</v>
      </c>
      <c r="F40" s="434"/>
    </row>
    <row r="41" spans="3:6" ht="26.25" customHeight="1" x14ac:dyDescent="0.2">
      <c r="C41" s="434" t="str">
        <f>+IF(LEN('OSNOVNA PLAČA'!B41)&gt;0,'OSNOVNA PLAČA'!B41,"")</f>
        <v>A32</v>
      </c>
      <c r="D41" s="434"/>
      <c r="E41" s="434">
        <f ca="1">IF(LEN('7-9'!B47)&gt;0,'7-9'!L47,"")</f>
        <v>0</v>
      </c>
      <c r="F41" s="434"/>
    </row>
    <row r="42" spans="3:6" ht="26.25" customHeight="1" x14ac:dyDescent="0.2">
      <c r="C42" s="434" t="str">
        <f>+IF(LEN('OSNOVNA PLAČA'!B42)&gt;0,'OSNOVNA PLAČA'!B42,"")</f>
        <v>A33</v>
      </c>
      <c r="D42" s="434"/>
      <c r="E42" s="434">
        <f ca="1">IF(LEN('7-9'!B48)&gt;0,'7-9'!L48,"")</f>
        <v>0</v>
      </c>
      <c r="F42" s="434"/>
    </row>
    <row r="43" spans="3:6" ht="26.25" customHeight="1" x14ac:dyDescent="0.2">
      <c r="C43" s="434" t="str">
        <f>+IF(LEN('OSNOVNA PLAČA'!B43)&gt;0,'OSNOVNA PLAČA'!B43,"")</f>
        <v>A34</v>
      </c>
      <c r="D43" s="434"/>
      <c r="E43" s="434">
        <f ca="1">IF(LEN('7-9'!B49)&gt;0,'7-9'!L49,"")</f>
        <v>0</v>
      </c>
      <c r="F43" s="434"/>
    </row>
    <row r="44" spans="3:6" ht="26.25" customHeight="1" x14ac:dyDescent="0.2">
      <c r="C44" s="434" t="str">
        <f>+IF(LEN('OSNOVNA PLAČA'!B44)&gt;0,'OSNOVNA PLAČA'!B44,"")</f>
        <v>A35</v>
      </c>
      <c r="D44" s="434"/>
      <c r="E44" s="434">
        <f ca="1">IF(LEN('7-9'!B50)&gt;0,'7-9'!L50,"")</f>
        <v>0</v>
      </c>
      <c r="F44" s="434"/>
    </row>
    <row r="45" spans="3:6" ht="26.25" customHeight="1" x14ac:dyDescent="0.2">
      <c r="C45" s="434" t="str">
        <f>+IF(LEN('OSNOVNA PLAČA'!B45)&gt;0,'OSNOVNA PLAČA'!B45,"")</f>
        <v>A36</v>
      </c>
      <c r="D45" s="434"/>
      <c r="E45" s="434">
        <f ca="1">IF(LEN('7-9'!B51)&gt;0,'7-9'!L51,"")</f>
        <v>0</v>
      </c>
      <c r="F45" s="434"/>
    </row>
    <row r="46" spans="3:6" ht="26.25" customHeight="1" x14ac:dyDescent="0.2">
      <c r="C46" s="434" t="str">
        <f>+IF(LEN('OSNOVNA PLAČA'!B46)&gt;0,'OSNOVNA PLAČA'!B46,"")</f>
        <v>A37</v>
      </c>
      <c r="D46" s="434"/>
      <c r="E46" s="434">
        <f ca="1">IF(LEN('7-9'!B52)&gt;0,'7-9'!L52,"")</f>
        <v>0</v>
      </c>
      <c r="F46" s="434"/>
    </row>
    <row r="47" spans="3:6" ht="26.25" customHeight="1" x14ac:dyDescent="0.2">
      <c r="C47" s="434" t="str">
        <f>+IF(LEN('OSNOVNA PLAČA'!B47)&gt;0,'OSNOVNA PLAČA'!B47,"")</f>
        <v>A38</v>
      </c>
      <c r="D47" s="434"/>
      <c r="E47" s="434">
        <f ca="1">IF(LEN('7-9'!B53)&gt;0,'7-9'!L53,"")</f>
        <v>0</v>
      </c>
      <c r="F47" s="434"/>
    </row>
    <row r="48" spans="3:6" ht="26.25" customHeight="1" x14ac:dyDescent="0.2">
      <c r="C48" s="434" t="str">
        <f>+IF(LEN('OSNOVNA PLAČA'!B48)&gt;0,'OSNOVNA PLAČA'!B48,"")</f>
        <v>A39</v>
      </c>
      <c r="D48" s="434"/>
      <c r="E48" s="434">
        <f ca="1">IF(LEN('7-9'!B54)&gt;0,'7-9'!L54,"")</f>
        <v>0</v>
      </c>
      <c r="F48" s="434"/>
    </row>
    <row r="49" spans="3:6" ht="26.25" customHeight="1" x14ac:dyDescent="0.2">
      <c r="C49" s="434" t="str">
        <f>+IF(LEN('OSNOVNA PLAČA'!B49)&gt;0,'OSNOVNA PLAČA'!B49,"")</f>
        <v>A40</v>
      </c>
      <c r="D49" s="434"/>
      <c r="E49" s="434">
        <f ca="1">IF(LEN('7-9'!B55)&gt;0,'7-9'!L55,"")</f>
        <v>0</v>
      </c>
      <c r="F49" s="434"/>
    </row>
    <row r="50" spans="3:6" ht="26.25" customHeight="1" x14ac:dyDescent="0.2">
      <c r="C50" s="434" t="str">
        <f>+IF(LEN('OSNOVNA PLAČA'!B50)&gt;0,'OSNOVNA PLAČA'!B50,"")</f>
        <v>A41</v>
      </c>
      <c r="D50" s="434"/>
      <c r="E50" s="434">
        <f ca="1">IF(LEN('7-9'!B56)&gt;0,'7-9'!L56,"")</f>
        <v>0</v>
      </c>
      <c r="F50" s="434"/>
    </row>
    <row r="51" spans="3:6" ht="26.25" customHeight="1" x14ac:dyDescent="0.2">
      <c r="C51" s="434" t="str">
        <f>+IF(LEN('OSNOVNA PLAČA'!B51)&gt;0,'OSNOVNA PLAČA'!B51,"")</f>
        <v>A42</v>
      </c>
      <c r="D51" s="434"/>
      <c r="E51" s="434">
        <f ca="1">IF(LEN('7-9'!B57)&gt;0,'7-9'!L57,"")</f>
        <v>0</v>
      </c>
      <c r="F51" s="434"/>
    </row>
    <row r="52" spans="3:6" ht="26.25" customHeight="1" x14ac:dyDescent="0.2">
      <c r="C52" s="434" t="str">
        <f>+IF(LEN('OSNOVNA PLAČA'!B52)&gt;0,'OSNOVNA PLAČA'!B52,"")</f>
        <v>A43</v>
      </c>
      <c r="D52" s="434"/>
      <c r="E52" s="434">
        <f ca="1">IF(LEN('7-9'!B58)&gt;0,'7-9'!L58,"")</f>
        <v>0</v>
      </c>
      <c r="F52" s="434"/>
    </row>
    <row r="53" spans="3:6" ht="26.25" customHeight="1" x14ac:dyDescent="0.2">
      <c r="C53" s="434" t="str">
        <f>+IF(LEN('OSNOVNA PLAČA'!B53)&gt;0,'OSNOVNA PLAČA'!B53,"")</f>
        <v>A44</v>
      </c>
      <c r="D53" s="434"/>
      <c r="E53" s="434">
        <f ca="1">IF(LEN('7-9'!B59)&gt;0,'7-9'!L59,"")</f>
        <v>0</v>
      </c>
      <c r="F53" s="434"/>
    </row>
    <row r="54" spans="3:6" ht="26.25" customHeight="1" x14ac:dyDescent="0.2">
      <c r="C54" s="434" t="str">
        <f>+IF(LEN('OSNOVNA PLAČA'!B54)&gt;0,'OSNOVNA PLAČA'!B54,"")</f>
        <v>A45</v>
      </c>
      <c r="D54" s="434"/>
      <c r="E54" s="434">
        <f ca="1">IF(LEN('7-9'!B60)&gt;0,'7-9'!L60,"")</f>
        <v>0</v>
      </c>
      <c r="F54" s="434"/>
    </row>
    <row r="55" spans="3:6" ht="26.25" customHeight="1" x14ac:dyDescent="0.2">
      <c r="C55" s="434" t="str">
        <f>+IF(LEN('OSNOVNA PLAČA'!B55)&gt;0,'OSNOVNA PLAČA'!B55,"")</f>
        <v>A46</v>
      </c>
      <c r="D55" s="434"/>
      <c r="E55" s="434">
        <f ca="1">IF(LEN('7-9'!B61)&gt;0,'7-9'!L61,"")</f>
        <v>0</v>
      </c>
      <c r="F55" s="434"/>
    </row>
    <row r="56" spans="3:6" ht="26.25" customHeight="1" x14ac:dyDescent="0.2">
      <c r="C56" s="434" t="str">
        <f>+IF(LEN('OSNOVNA PLAČA'!B56)&gt;0,'OSNOVNA PLAČA'!B56,"")</f>
        <v>A47</v>
      </c>
      <c r="D56" s="434"/>
      <c r="E56" s="434">
        <f ca="1">IF(LEN('7-9'!B62)&gt;0,'7-9'!L62,"")</f>
        <v>0</v>
      </c>
      <c r="F56" s="434"/>
    </row>
    <row r="57" spans="3:6" ht="26.25" customHeight="1" x14ac:dyDescent="0.2">
      <c r="C57" s="434" t="str">
        <f>+IF(LEN('OSNOVNA PLAČA'!B57)&gt;0,'OSNOVNA PLAČA'!B57,"")</f>
        <v>A48</v>
      </c>
      <c r="D57" s="434"/>
      <c r="E57" s="434">
        <f ca="1">IF(LEN('7-9'!B63)&gt;0,'7-9'!L63,"")</f>
        <v>0</v>
      </c>
      <c r="F57" s="434"/>
    </row>
    <row r="58" spans="3:6" ht="26.25" customHeight="1" x14ac:dyDescent="0.2">
      <c r="C58" s="434" t="str">
        <f>+IF(LEN('OSNOVNA PLAČA'!B58)&gt;0,'OSNOVNA PLAČA'!B58,"")</f>
        <v>A49</v>
      </c>
      <c r="D58" s="434"/>
      <c r="E58" s="434">
        <f ca="1">IF(LEN('7-9'!B64)&gt;0,'7-9'!L64,"")</f>
        <v>0</v>
      </c>
      <c r="F58" s="434"/>
    </row>
    <row r="59" spans="3:6" ht="26.25" customHeight="1" x14ac:dyDescent="0.2">
      <c r="C59" s="434" t="str">
        <f>+IF(LEN('OSNOVNA PLAČA'!B59)&gt;0,'OSNOVNA PLAČA'!B59,"")</f>
        <v>A50</v>
      </c>
      <c r="D59" s="434"/>
      <c r="E59" s="434">
        <f ca="1">IF(LEN('7-9'!B65)&gt;0,'7-9'!L65,"")</f>
        <v>0</v>
      </c>
      <c r="F59" s="434"/>
    </row>
    <row r="60" spans="3:6" ht="26.25" customHeight="1" x14ac:dyDescent="0.2">
      <c r="C60" s="434" t="str">
        <f>+IF(LEN('OSNOVNA PLAČA'!B60)&gt;0,'OSNOVNA PLAČA'!B60,"")</f>
        <v>A51</v>
      </c>
      <c r="D60" s="434"/>
      <c r="E60" s="434">
        <f ca="1">IF(LEN('7-9'!B66)&gt;0,'7-9'!L66,"")</f>
        <v>0</v>
      </c>
      <c r="F60" s="434"/>
    </row>
    <row r="61" spans="3:6" ht="26.25" customHeight="1" x14ac:dyDescent="0.2">
      <c r="C61" s="434" t="str">
        <f>+IF(LEN('OSNOVNA PLAČA'!B61)&gt;0,'OSNOVNA PLAČA'!B61,"")</f>
        <v>A52</v>
      </c>
      <c r="D61" s="434"/>
      <c r="E61" s="434">
        <f ca="1">IF(LEN('7-9'!B67)&gt;0,'7-9'!L67,"")</f>
        <v>0</v>
      </c>
      <c r="F61" s="434"/>
    </row>
    <row r="62" spans="3:6" ht="26.25" customHeight="1" x14ac:dyDescent="0.2">
      <c r="C62" s="434" t="str">
        <f>+IF(LEN('OSNOVNA PLAČA'!B62)&gt;0,'OSNOVNA PLAČA'!B62,"")</f>
        <v>A53</v>
      </c>
      <c r="D62" s="434"/>
      <c r="E62" s="434">
        <f ca="1">IF(LEN('7-9'!B68)&gt;0,'7-9'!L68,"")</f>
        <v>0</v>
      </c>
      <c r="F62" s="434"/>
    </row>
    <row r="63" spans="3:6" ht="26.25" customHeight="1" x14ac:dyDescent="0.2">
      <c r="C63" s="434" t="str">
        <f>+IF(LEN('OSNOVNA PLAČA'!B63)&gt;0,'OSNOVNA PLAČA'!B63,"")</f>
        <v>A54</v>
      </c>
      <c r="D63" s="434"/>
      <c r="E63" s="434">
        <f ca="1">IF(LEN('7-9'!B69)&gt;0,'7-9'!L69,"")</f>
        <v>0</v>
      </c>
      <c r="F63" s="434"/>
    </row>
    <row r="64" spans="3:6" ht="26.25" customHeight="1" x14ac:dyDescent="0.2">
      <c r="C64" s="434" t="str">
        <f>+IF(LEN('OSNOVNA PLAČA'!B64)&gt;0,'OSNOVNA PLAČA'!B64,"")</f>
        <v>A55</v>
      </c>
      <c r="D64" s="434"/>
      <c r="E64" s="434">
        <f ca="1">IF(LEN('7-9'!B70)&gt;0,'7-9'!L70,"")</f>
        <v>0</v>
      </c>
      <c r="F64" s="434"/>
    </row>
    <row r="65" spans="3:6" ht="26.25" customHeight="1" x14ac:dyDescent="0.2">
      <c r="C65" s="434" t="str">
        <f>+IF(LEN('OSNOVNA PLAČA'!B65)&gt;0,'OSNOVNA PLAČA'!B65,"")</f>
        <v>A56</v>
      </c>
      <c r="D65" s="434"/>
      <c r="E65" s="434">
        <f ca="1">IF(LEN('7-9'!B71)&gt;0,'7-9'!L71,"")</f>
        <v>0</v>
      </c>
      <c r="F65" s="434"/>
    </row>
    <row r="66" spans="3:6" ht="26.25" customHeight="1" x14ac:dyDescent="0.2">
      <c r="C66" s="434" t="str">
        <f>+IF(LEN('OSNOVNA PLAČA'!B66)&gt;0,'OSNOVNA PLAČA'!B66,"")</f>
        <v>A57</v>
      </c>
      <c r="D66" s="434"/>
      <c r="E66" s="434">
        <f ca="1">IF(LEN('7-9'!B72)&gt;0,'7-9'!L72,"")</f>
        <v>0</v>
      </c>
      <c r="F66" s="434"/>
    </row>
    <row r="67" spans="3:6" ht="26.25" customHeight="1" x14ac:dyDescent="0.2">
      <c r="C67" s="434" t="str">
        <f>+IF(LEN('OSNOVNA PLAČA'!B67)&gt;0,'OSNOVNA PLAČA'!B67,"")</f>
        <v>A58</v>
      </c>
      <c r="D67" s="434"/>
      <c r="E67" s="434">
        <f ca="1">IF(LEN('7-9'!B73)&gt;0,'7-9'!L73,"")</f>
        <v>0</v>
      </c>
      <c r="F67" s="434"/>
    </row>
    <row r="68" spans="3:6" ht="26.25" customHeight="1" x14ac:dyDescent="0.2">
      <c r="C68" s="434" t="str">
        <f>+IF(LEN('OSNOVNA PLAČA'!B68)&gt;0,'OSNOVNA PLAČA'!B68,"")</f>
        <v>A59</v>
      </c>
      <c r="D68" s="434"/>
      <c r="E68" s="434">
        <f ca="1">IF(LEN('7-9'!B74)&gt;0,'7-9'!L74,"")</f>
        <v>0</v>
      </c>
      <c r="F68" s="434"/>
    </row>
    <row r="69" spans="3:6" ht="26.25" customHeight="1" x14ac:dyDescent="0.2">
      <c r="C69" s="434" t="str">
        <f>+IF(LEN('OSNOVNA PLAČA'!B69)&gt;0,'OSNOVNA PLAČA'!B69,"")</f>
        <v>A60</v>
      </c>
      <c r="D69" s="434"/>
      <c r="E69" s="434">
        <f ca="1">IF(LEN('7-9'!B75)&gt;0,'7-9'!L75,"")</f>
        <v>0</v>
      </c>
      <c r="F69" s="434"/>
    </row>
    <row r="70" spans="3:6" ht="26.25" customHeight="1" x14ac:dyDescent="0.2">
      <c r="C70" s="434" t="str">
        <f>+IF(LEN('OSNOVNA PLAČA'!B70)&gt;0,'OSNOVNA PLAČA'!B70,"")</f>
        <v>A61</v>
      </c>
      <c r="D70" s="434"/>
      <c r="E70" s="434">
        <f ca="1">IF(LEN('7-9'!B76)&gt;0,'7-9'!L76,"")</f>
        <v>0</v>
      </c>
      <c r="F70" s="434"/>
    </row>
    <row r="71" spans="3:6" ht="26.25" customHeight="1" x14ac:dyDescent="0.2">
      <c r="C71" s="434" t="str">
        <f>+IF(LEN('OSNOVNA PLAČA'!B71)&gt;0,'OSNOVNA PLAČA'!B71,"")</f>
        <v>A62</v>
      </c>
      <c r="D71" s="434"/>
      <c r="E71" s="434">
        <f ca="1">IF(LEN('7-9'!B77)&gt;0,'7-9'!L77,"")</f>
        <v>0</v>
      </c>
      <c r="F71" s="434"/>
    </row>
    <row r="72" spans="3:6" ht="26.25" customHeight="1" x14ac:dyDescent="0.2">
      <c r="C72" s="434" t="str">
        <f>+IF(LEN('OSNOVNA PLAČA'!B72)&gt;0,'OSNOVNA PLAČA'!B72,"")</f>
        <v>A63</v>
      </c>
      <c r="D72" s="434"/>
      <c r="E72" s="434">
        <f ca="1">IF(LEN('7-9'!B78)&gt;0,'7-9'!L78,"")</f>
        <v>0</v>
      </c>
      <c r="F72" s="434"/>
    </row>
    <row r="73" spans="3:6" ht="26.25" customHeight="1" x14ac:dyDescent="0.2">
      <c r="C73" s="434" t="str">
        <f>+IF(LEN('OSNOVNA PLAČA'!B73)&gt;0,'OSNOVNA PLAČA'!B73,"")</f>
        <v>A64</v>
      </c>
      <c r="D73" s="434"/>
      <c r="E73" s="434">
        <f ca="1">IF(LEN('7-9'!B79)&gt;0,'7-9'!L79,"")</f>
        <v>0</v>
      </c>
      <c r="F73" s="434"/>
    </row>
    <row r="74" spans="3:6" ht="26.25" customHeight="1" x14ac:dyDescent="0.2">
      <c r="C74" s="434" t="str">
        <f>+IF(LEN('OSNOVNA PLAČA'!B74)&gt;0,'OSNOVNA PLAČA'!B74,"")</f>
        <v>A65</v>
      </c>
      <c r="D74" s="434"/>
      <c r="E74" s="434">
        <f ca="1">IF(LEN('7-9'!B80)&gt;0,'7-9'!L80,"")</f>
        <v>0</v>
      </c>
      <c r="F74" s="434"/>
    </row>
    <row r="75" spans="3:6" ht="26.25" customHeight="1" x14ac:dyDescent="0.2">
      <c r="C75" s="434" t="str">
        <f>+IF(LEN('OSNOVNA PLAČA'!B75)&gt;0,'OSNOVNA PLAČA'!B75,"")</f>
        <v>A66</v>
      </c>
      <c r="D75" s="434"/>
      <c r="E75" s="434">
        <f ca="1">IF(LEN('7-9'!B81)&gt;0,'7-9'!L81,"")</f>
        <v>0</v>
      </c>
      <c r="F75" s="434"/>
    </row>
    <row r="76" spans="3:6" ht="26.25" customHeight="1" x14ac:dyDescent="0.2">
      <c r="C76" s="434" t="str">
        <f>+IF(LEN('OSNOVNA PLAČA'!B76)&gt;0,'OSNOVNA PLAČA'!B76,"")</f>
        <v>A67</v>
      </c>
      <c r="D76" s="434"/>
      <c r="E76" s="434">
        <f ca="1">IF(LEN('7-9'!B82)&gt;0,'7-9'!L82,"")</f>
        <v>0</v>
      </c>
      <c r="F76" s="434"/>
    </row>
    <row r="77" spans="3:6" ht="26.25" customHeight="1" x14ac:dyDescent="0.2">
      <c r="C77" s="434" t="str">
        <f>+IF(LEN('OSNOVNA PLAČA'!B77)&gt;0,'OSNOVNA PLAČA'!B77,"")</f>
        <v>A68</v>
      </c>
      <c r="D77" s="434"/>
      <c r="E77" s="434">
        <f ca="1">IF(LEN('7-9'!B83)&gt;0,'7-9'!L83,"")</f>
        <v>0</v>
      </c>
      <c r="F77" s="434"/>
    </row>
    <row r="78" spans="3:6" ht="26.25" customHeight="1" x14ac:dyDescent="0.2">
      <c r="C78" s="434" t="str">
        <f>+IF(LEN('OSNOVNA PLAČA'!B78)&gt;0,'OSNOVNA PLAČA'!B78,"")</f>
        <v>A69</v>
      </c>
      <c r="D78" s="434"/>
      <c r="E78" s="434">
        <f ca="1">IF(LEN('7-9'!B84)&gt;0,'7-9'!L84,"")</f>
        <v>0</v>
      </c>
      <c r="F78" s="434"/>
    </row>
    <row r="79" spans="3:6" ht="26.25" customHeight="1" x14ac:dyDescent="0.2">
      <c r="C79" s="434" t="str">
        <f>+IF(LEN('OSNOVNA PLAČA'!B79)&gt;0,'OSNOVNA PLAČA'!B79,"")</f>
        <v>A70</v>
      </c>
      <c r="D79" s="434"/>
      <c r="E79" s="434">
        <f ca="1">IF(LEN('7-9'!B85)&gt;0,'7-9'!L85,"")</f>
        <v>0</v>
      </c>
      <c r="F79" s="434"/>
    </row>
    <row r="80" spans="3:6" ht="26.25" customHeight="1" x14ac:dyDescent="0.2">
      <c r="C80" s="434" t="str">
        <f>+IF(LEN('OSNOVNA PLAČA'!B80)&gt;0,'OSNOVNA PLAČA'!B80,"")</f>
        <v>A71</v>
      </c>
      <c r="D80" s="434"/>
      <c r="E80" s="434">
        <f ca="1">IF(LEN('7-9'!B86)&gt;0,'7-9'!L86,"")</f>
        <v>0</v>
      </c>
      <c r="F80" s="434"/>
    </row>
    <row r="81" spans="3:6" ht="26.25" customHeight="1" x14ac:dyDescent="0.2">
      <c r="C81" s="434" t="str">
        <f>+IF(LEN('OSNOVNA PLAČA'!B81)&gt;0,'OSNOVNA PLAČA'!B81,"")</f>
        <v>A72</v>
      </c>
      <c r="D81" s="434"/>
      <c r="E81" s="434">
        <f ca="1">IF(LEN('7-9'!B87)&gt;0,'7-9'!L87,"")</f>
        <v>0</v>
      </c>
      <c r="F81" s="434"/>
    </row>
    <row r="82" spans="3:6" ht="26.25" customHeight="1" x14ac:dyDescent="0.2">
      <c r="C82" s="434" t="str">
        <f>+IF(LEN('OSNOVNA PLAČA'!B82)&gt;0,'OSNOVNA PLAČA'!B82,"")</f>
        <v>A73</v>
      </c>
      <c r="D82" s="434"/>
      <c r="E82" s="434">
        <f ca="1">IF(LEN('7-9'!B88)&gt;0,'7-9'!L88,"")</f>
        <v>0</v>
      </c>
      <c r="F82" s="434"/>
    </row>
    <row r="83" spans="3:6" ht="26.25" customHeight="1" x14ac:dyDescent="0.2">
      <c r="C83" s="434" t="str">
        <f>+IF(LEN('OSNOVNA PLAČA'!B83)&gt;0,'OSNOVNA PLAČA'!B83,"")</f>
        <v>A74</v>
      </c>
      <c r="D83" s="434"/>
      <c r="E83" s="434">
        <f ca="1">IF(LEN('7-9'!B89)&gt;0,'7-9'!L89,"")</f>
        <v>0</v>
      </c>
      <c r="F83" s="434"/>
    </row>
    <row r="84" spans="3:6" ht="26.25" customHeight="1" x14ac:dyDescent="0.2">
      <c r="C84" s="434" t="str">
        <f>+IF(LEN('OSNOVNA PLAČA'!B84)&gt;0,'OSNOVNA PLAČA'!B84,"")</f>
        <v>A75</v>
      </c>
      <c r="D84" s="434"/>
      <c r="E84" s="434">
        <f ca="1">IF(LEN('7-9'!B90)&gt;0,'7-9'!L90,"")</f>
        <v>0</v>
      </c>
      <c r="F84" s="434"/>
    </row>
    <row r="85" spans="3:6" ht="26.25" customHeight="1" x14ac:dyDescent="0.2">
      <c r="C85" s="434" t="str">
        <f>+IF(LEN('OSNOVNA PLAČA'!B85)&gt;0,'OSNOVNA PLAČA'!B85,"")</f>
        <v>A76</v>
      </c>
      <c r="D85" s="434"/>
      <c r="E85" s="434">
        <f ca="1">IF(LEN('7-9'!B91)&gt;0,'7-9'!L91,"")</f>
        <v>0</v>
      </c>
      <c r="F85" s="434"/>
    </row>
    <row r="86" spans="3:6" ht="26.25" customHeight="1" x14ac:dyDescent="0.2">
      <c r="C86" s="434" t="str">
        <f>+IF(LEN('OSNOVNA PLAČA'!B86)&gt;0,'OSNOVNA PLAČA'!B86,"")</f>
        <v>A77</v>
      </c>
      <c r="D86" s="434"/>
      <c r="E86" s="434">
        <f ca="1">IF(LEN('7-9'!B92)&gt;0,'7-9'!L92,"")</f>
        <v>0</v>
      </c>
      <c r="F86" s="434"/>
    </row>
    <row r="87" spans="3:6" ht="26.25" customHeight="1" x14ac:dyDescent="0.2">
      <c r="C87" s="434" t="str">
        <f>+IF(LEN('OSNOVNA PLAČA'!B87)&gt;0,'OSNOVNA PLAČA'!B87,"")</f>
        <v>A78</v>
      </c>
      <c r="D87" s="434"/>
      <c r="E87" s="434">
        <f ca="1">IF(LEN('7-9'!B93)&gt;0,'7-9'!L93,"")</f>
        <v>0</v>
      </c>
      <c r="F87" s="434"/>
    </row>
    <row r="88" spans="3:6" ht="26.25" customHeight="1" x14ac:dyDescent="0.2">
      <c r="C88" s="434" t="str">
        <f>+IF(LEN('OSNOVNA PLAČA'!B88)&gt;0,'OSNOVNA PLAČA'!B88,"")</f>
        <v>A79</v>
      </c>
      <c r="D88" s="434"/>
      <c r="E88" s="434">
        <f ca="1">IF(LEN('7-9'!B94)&gt;0,'7-9'!L94,"")</f>
        <v>0</v>
      </c>
      <c r="F88" s="434"/>
    </row>
    <row r="89" spans="3:6" ht="26.25" customHeight="1" x14ac:dyDescent="0.2">
      <c r="C89" s="434" t="str">
        <f>+IF(LEN('OSNOVNA PLAČA'!B89)&gt;0,'OSNOVNA PLAČA'!B89,"")</f>
        <v>A80</v>
      </c>
      <c r="D89" s="434"/>
      <c r="E89" s="434">
        <f ca="1">IF(LEN('7-9'!B95)&gt;0,'7-9'!L95,"")</f>
        <v>0</v>
      </c>
      <c r="F89" s="434"/>
    </row>
    <row r="90" spans="3:6" ht="26.25" customHeight="1" x14ac:dyDescent="0.2">
      <c r="C90" s="434" t="str">
        <f>+IF(LEN('OSNOVNA PLAČA'!B90)&gt;0,'OSNOVNA PLAČA'!B90,"")</f>
        <v>A81</v>
      </c>
      <c r="D90" s="434"/>
      <c r="E90" s="434">
        <f ca="1">IF(LEN('7-9'!B96)&gt;0,'7-9'!L96,"")</f>
        <v>0</v>
      </c>
      <c r="F90" s="434"/>
    </row>
    <row r="91" spans="3:6" ht="26.25" customHeight="1" x14ac:dyDescent="0.2">
      <c r="C91" s="434" t="str">
        <f>+IF(LEN('OSNOVNA PLAČA'!B91)&gt;0,'OSNOVNA PLAČA'!B91,"")</f>
        <v>A82</v>
      </c>
      <c r="D91" s="434"/>
      <c r="E91" s="434">
        <f ca="1">IF(LEN('7-9'!B97)&gt;0,'7-9'!L97,"")</f>
        <v>0</v>
      </c>
      <c r="F91" s="434"/>
    </row>
    <row r="92" spans="3:6" ht="26.25" customHeight="1" x14ac:dyDescent="0.2">
      <c r="C92" s="434" t="str">
        <f>+IF(LEN('OSNOVNA PLAČA'!B92)&gt;0,'OSNOVNA PLAČA'!B92,"")</f>
        <v>A83</v>
      </c>
      <c r="D92" s="434"/>
      <c r="E92" s="434">
        <f ca="1">IF(LEN('7-9'!B98)&gt;0,'7-9'!L98,"")</f>
        <v>0</v>
      </c>
      <c r="F92" s="434"/>
    </row>
    <row r="93" spans="3:6" ht="26.25" customHeight="1" x14ac:dyDescent="0.2">
      <c r="C93" s="434" t="str">
        <f>+IF(LEN('OSNOVNA PLAČA'!B93)&gt;0,'OSNOVNA PLAČA'!B93,"")</f>
        <v>A84</v>
      </c>
      <c r="D93" s="434"/>
      <c r="E93" s="434">
        <f ca="1">IF(LEN('7-9'!B99)&gt;0,'7-9'!L99,"")</f>
        <v>0</v>
      </c>
      <c r="F93" s="434"/>
    </row>
    <row r="94" spans="3:6" ht="26.25" customHeight="1" x14ac:dyDescent="0.2">
      <c r="C94" s="434" t="str">
        <f>+IF(LEN('OSNOVNA PLAČA'!B94)&gt;0,'OSNOVNA PLAČA'!B94,"")</f>
        <v>A85</v>
      </c>
      <c r="D94" s="434"/>
      <c r="E94" s="434">
        <f ca="1">IF(LEN('7-9'!B100)&gt;0,'7-9'!L100,"")</f>
        <v>0</v>
      </c>
      <c r="F94" s="434"/>
    </row>
    <row r="95" spans="3:6" ht="26.25" customHeight="1" x14ac:dyDescent="0.2">
      <c r="C95" s="434" t="str">
        <f>+IF(LEN('OSNOVNA PLAČA'!B95)&gt;0,'OSNOVNA PLAČA'!B95,"")</f>
        <v>A86</v>
      </c>
      <c r="D95" s="434"/>
      <c r="E95" s="434">
        <f ca="1">IF(LEN('7-9'!B101)&gt;0,'7-9'!L101,"")</f>
        <v>0</v>
      </c>
      <c r="F95" s="434"/>
    </row>
    <row r="96" spans="3:6" ht="26.25" customHeight="1" x14ac:dyDescent="0.2">
      <c r="C96" s="434" t="str">
        <f>+IF(LEN('OSNOVNA PLAČA'!B96)&gt;0,'OSNOVNA PLAČA'!B96,"")</f>
        <v>A87</v>
      </c>
      <c r="D96" s="434"/>
      <c r="E96" s="434">
        <f ca="1">IF(LEN('7-9'!B102)&gt;0,'7-9'!L102,"")</f>
        <v>0</v>
      </c>
      <c r="F96" s="434"/>
    </row>
    <row r="97" spans="3:6" ht="26.25" customHeight="1" x14ac:dyDescent="0.2">
      <c r="C97" s="434" t="str">
        <f>+IF(LEN('OSNOVNA PLAČA'!B97)&gt;0,'OSNOVNA PLAČA'!B97,"")</f>
        <v>A88</v>
      </c>
      <c r="D97" s="434"/>
      <c r="E97" s="434">
        <f ca="1">IF(LEN('7-9'!B103)&gt;0,'7-9'!L103,"")</f>
        <v>0</v>
      </c>
      <c r="F97" s="434"/>
    </row>
    <row r="98" spans="3:6" ht="26.25" customHeight="1" x14ac:dyDescent="0.2">
      <c r="C98" s="434" t="str">
        <f>+IF(LEN('OSNOVNA PLAČA'!B98)&gt;0,'OSNOVNA PLAČA'!B98,"")</f>
        <v>A89</v>
      </c>
      <c r="D98" s="434"/>
      <c r="E98" s="434">
        <f ca="1">IF(LEN('7-9'!B104)&gt;0,'7-9'!L104,"")</f>
        <v>0</v>
      </c>
      <c r="F98" s="434"/>
    </row>
    <row r="99" spans="3:6" ht="26.25" customHeight="1" x14ac:dyDescent="0.2">
      <c r="C99" s="434" t="str">
        <f>+IF(LEN('OSNOVNA PLAČA'!B99)&gt;0,'OSNOVNA PLAČA'!B99,"")</f>
        <v>A90</v>
      </c>
      <c r="D99" s="434"/>
      <c r="E99" s="434">
        <f ca="1">IF(LEN('7-9'!B105)&gt;0,'7-9'!L105,"")</f>
        <v>0</v>
      </c>
      <c r="F99" s="434"/>
    </row>
    <row r="100" spans="3:6" ht="26.25" customHeight="1" x14ac:dyDescent="0.2">
      <c r="C100" s="434" t="str">
        <f>+IF(LEN('OSNOVNA PLAČA'!B100)&gt;0,'OSNOVNA PLAČA'!B100,"")</f>
        <v>A91</v>
      </c>
      <c r="D100" s="434"/>
      <c r="E100" s="434">
        <f ca="1">IF(LEN('7-9'!B106)&gt;0,'7-9'!L106,"")</f>
        <v>0</v>
      </c>
      <c r="F100" s="434"/>
    </row>
    <row r="101" spans="3:6" ht="26.25" customHeight="1" x14ac:dyDescent="0.2">
      <c r="C101" s="434" t="str">
        <f>+IF(LEN('OSNOVNA PLAČA'!B101)&gt;0,'OSNOVNA PLAČA'!B101,"")</f>
        <v>A92</v>
      </c>
      <c r="D101" s="434"/>
      <c r="E101" s="434">
        <f ca="1">IF(LEN('7-9'!B107)&gt;0,'7-9'!L107,"")</f>
        <v>0</v>
      </c>
      <c r="F101" s="434"/>
    </row>
    <row r="102" spans="3:6" ht="26.25" customHeight="1" x14ac:dyDescent="0.2">
      <c r="C102" s="434" t="str">
        <f>+IF(LEN('OSNOVNA PLAČA'!B102)&gt;0,'OSNOVNA PLAČA'!B102,"")</f>
        <v>A93</v>
      </c>
      <c r="D102" s="434"/>
      <c r="E102" s="434">
        <f ca="1">IF(LEN('7-9'!B108)&gt;0,'7-9'!L108,"")</f>
        <v>0</v>
      </c>
      <c r="F102" s="434"/>
    </row>
    <row r="103" spans="3:6" ht="26.25" customHeight="1" x14ac:dyDescent="0.2">
      <c r="C103" s="434" t="str">
        <f>+IF(LEN('OSNOVNA PLAČA'!B103)&gt;0,'OSNOVNA PLAČA'!B103,"")</f>
        <v>A94</v>
      </c>
      <c r="D103" s="434"/>
      <c r="E103" s="434">
        <f ca="1">IF(LEN('7-9'!B109)&gt;0,'7-9'!L109,"")</f>
        <v>0</v>
      </c>
      <c r="F103" s="434"/>
    </row>
    <row r="104" spans="3:6" ht="26.25" customHeight="1" x14ac:dyDescent="0.2">
      <c r="C104" s="434" t="str">
        <f>+IF(LEN('OSNOVNA PLAČA'!B104)&gt;0,'OSNOVNA PLAČA'!B104,"")</f>
        <v>A95</v>
      </c>
      <c r="D104" s="434"/>
      <c r="E104" s="434">
        <f ca="1">IF(LEN('7-9'!B110)&gt;0,'7-9'!L110,"")</f>
        <v>0</v>
      </c>
      <c r="F104" s="434"/>
    </row>
    <row r="105" spans="3:6" ht="26.25" customHeight="1" x14ac:dyDescent="0.2">
      <c r="C105" s="434" t="str">
        <f>+IF(LEN('OSNOVNA PLAČA'!B105)&gt;0,'OSNOVNA PLAČA'!B105,"")</f>
        <v>A96</v>
      </c>
      <c r="D105" s="434"/>
      <c r="E105" s="434">
        <f ca="1">IF(LEN('7-9'!B111)&gt;0,'7-9'!L111,"")</f>
        <v>0</v>
      </c>
      <c r="F105" s="434"/>
    </row>
    <row r="106" spans="3:6" ht="26.25" customHeight="1" x14ac:dyDescent="0.2">
      <c r="C106" s="434" t="str">
        <f>+IF(LEN('OSNOVNA PLAČA'!B106)&gt;0,'OSNOVNA PLAČA'!B106,"")</f>
        <v>A97</v>
      </c>
      <c r="D106" s="434"/>
      <c r="E106" s="434">
        <f ca="1">IF(LEN('7-9'!B112)&gt;0,'7-9'!L112,"")</f>
        <v>0</v>
      </c>
      <c r="F106" s="434"/>
    </row>
    <row r="107" spans="3:6" ht="26.25" customHeight="1" x14ac:dyDescent="0.2">
      <c r="C107" s="434" t="str">
        <f>+IF(LEN('OSNOVNA PLAČA'!B107)&gt;0,'OSNOVNA PLAČA'!B107,"")</f>
        <v>A98</v>
      </c>
      <c r="D107" s="434"/>
      <c r="E107" s="434">
        <f ca="1">IF(LEN('7-9'!B113)&gt;0,'7-9'!L113,"")</f>
        <v>0</v>
      </c>
      <c r="F107" s="434"/>
    </row>
    <row r="108" spans="3:6" ht="26.25" customHeight="1" x14ac:dyDescent="0.2">
      <c r="C108" s="434" t="str">
        <f>+IF(LEN('OSNOVNA PLAČA'!B108)&gt;0,'OSNOVNA PLAČA'!B108,"")</f>
        <v>A99</v>
      </c>
      <c r="D108" s="434"/>
      <c r="E108" s="434">
        <f ca="1">IF(LEN('7-9'!B114)&gt;0,'7-9'!L114,"")</f>
        <v>0</v>
      </c>
      <c r="F108" s="434"/>
    </row>
    <row r="109" spans="3:6" ht="26.25" customHeight="1" x14ac:dyDescent="0.2">
      <c r="C109" s="434" t="str">
        <f>+IF(LEN('OSNOVNA PLAČA'!B109)&gt;0,'OSNOVNA PLAČA'!B109,"")</f>
        <v>A100</v>
      </c>
      <c r="D109" s="434"/>
      <c r="E109" s="434">
        <f ca="1">IF(LEN('7-9'!B115)&gt;0,'7-9'!L115,"")</f>
        <v>0</v>
      </c>
      <c r="F109" s="434"/>
    </row>
  </sheetData>
  <mergeCells count="202"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74:F74"/>
    <mergeCell ref="E75:F75"/>
    <mergeCell ref="E76:F76"/>
    <mergeCell ref="E77:F77"/>
    <mergeCell ref="E78:F78"/>
    <mergeCell ref="E79:F79"/>
    <mergeCell ref="E104:F104"/>
    <mergeCell ref="E105:F105"/>
    <mergeCell ref="E106:F106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38:F38"/>
    <mergeCell ref="E39:F39"/>
    <mergeCell ref="E40:F40"/>
    <mergeCell ref="E41:F41"/>
    <mergeCell ref="E42:F42"/>
    <mergeCell ref="E43:F43"/>
    <mergeCell ref="E68:F68"/>
    <mergeCell ref="E69:F69"/>
    <mergeCell ref="E70:F70"/>
    <mergeCell ref="E56:F56"/>
    <mergeCell ref="E57:F57"/>
    <mergeCell ref="E58:F58"/>
    <mergeCell ref="E59:F59"/>
    <mergeCell ref="E60:F60"/>
    <mergeCell ref="E61:F61"/>
    <mergeCell ref="C9:D9"/>
    <mergeCell ref="E9:F9"/>
    <mergeCell ref="E10:F10"/>
    <mergeCell ref="E11:F11"/>
    <mergeCell ref="E12:F12"/>
    <mergeCell ref="E13:F13"/>
    <mergeCell ref="E32:F32"/>
    <mergeCell ref="E33:F33"/>
    <mergeCell ref="E34:F34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C107:D107"/>
    <mergeCell ref="C108:D108"/>
    <mergeCell ref="C109:D109"/>
    <mergeCell ref="E14:F14"/>
    <mergeCell ref="E15:F15"/>
    <mergeCell ref="E16:F16"/>
    <mergeCell ref="E17:F17"/>
    <mergeCell ref="E18:F18"/>
    <mergeCell ref="E19:F19"/>
    <mergeCell ref="E35:F35"/>
    <mergeCell ref="E36:F36"/>
    <mergeCell ref="E37:F37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71:D71"/>
    <mergeCell ref="C72:D72"/>
    <mergeCell ref="C73:D73"/>
    <mergeCell ref="C74:D74"/>
    <mergeCell ref="C75:D75"/>
    <mergeCell ref="C76:D76"/>
    <mergeCell ref="C101:D101"/>
    <mergeCell ref="C102:D102"/>
    <mergeCell ref="C103:D103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35:D35"/>
    <mergeCell ref="C36:D36"/>
    <mergeCell ref="C37:D37"/>
    <mergeCell ref="C38:D38"/>
    <mergeCell ref="C39:D39"/>
    <mergeCell ref="C40:D40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6:D16"/>
    <mergeCell ref="C10:D10"/>
    <mergeCell ref="C11:D11"/>
    <mergeCell ref="C12:D12"/>
    <mergeCell ref="C13:D13"/>
    <mergeCell ref="C14:D14"/>
    <mergeCell ref="C15:D15"/>
    <mergeCell ref="C29:D29"/>
    <mergeCell ref="C30:D30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2F6E-07E1-49F1-B38B-E0ED2F752E5E}">
  <dimension ref="C6:F109"/>
  <sheetViews>
    <sheetView workbookViewId="0">
      <selection activeCell="D123" sqref="D123"/>
    </sheetView>
  </sheetViews>
  <sheetFormatPr defaultRowHeight="12.75" x14ac:dyDescent="0.2"/>
  <cols>
    <col min="4" max="4" width="41.140625" customWidth="1"/>
    <col min="5" max="5" width="19.5703125" customWidth="1"/>
    <col min="6" max="6" width="12.5703125" customWidth="1"/>
  </cols>
  <sheetData>
    <row r="6" spans="3:6" ht="28.5" customHeight="1" x14ac:dyDescent="0.2">
      <c r="C6" s="238" t="s">
        <v>250</v>
      </c>
    </row>
    <row r="7" spans="3:6" ht="28.5" customHeight="1" x14ac:dyDescent="0.2"/>
    <row r="8" spans="3:6" ht="28.5" customHeight="1" thickBot="1" x14ac:dyDescent="0.25">
      <c r="C8" s="238" t="s">
        <v>249</v>
      </c>
    </row>
    <row r="9" spans="3:6" ht="28.5" customHeight="1" thickBot="1" x14ac:dyDescent="0.25">
      <c r="C9" s="438" t="s">
        <v>2</v>
      </c>
      <c r="D9" s="439"/>
      <c r="E9" s="438" t="s">
        <v>247</v>
      </c>
      <c r="F9" s="440"/>
    </row>
    <row r="10" spans="3:6" ht="28.5" customHeight="1" x14ac:dyDescent="0.2">
      <c r="C10" s="441" t="str">
        <f>+IF(LEN('OSNOVNA PLAČA'!B10)&gt;0,'OSNOVNA PLAČA'!B10,"")</f>
        <v>A1</v>
      </c>
      <c r="D10" s="441"/>
      <c r="E10" s="441">
        <f ca="1">IF(LEN('10-12'!B16)&gt;0,'10-12'!L16,"")</f>
        <v>1</v>
      </c>
      <c r="F10" s="441"/>
    </row>
    <row r="11" spans="3:6" ht="28.5" customHeight="1" x14ac:dyDescent="0.2">
      <c r="C11" s="434" t="str">
        <f>+IF(LEN('OSNOVNA PLAČA'!B11)&gt;0,'OSNOVNA PLAČA'!B11,"")</f>
        <v>A2</v>
      </c>
      <c r="D11" s="434"/>
      <c r="E11" s="434">
        <f ca="1">IF(LEN('10-12'!B17)&gt;0,'10-12'!L17,"")</f>
        <v>3</v>
      </c>
      <c r="F11" s="434"/>
    </row>
    <row r="12" spans="3:6" ht="28.5" customHeight="1" x14ac:dyDescent="0.2">
      <c r="C12" s="434" t="str">
        <f>+IF(LEN('OSNOVNA PLAČA'!B12)&gt;0,'OSNOVNA PLAČA'!B12,"")</f>
        <v>A3</v>
      </c>
      <c r="D12" s="434"/>
      <c r="E12" s="434">
        <f ca="1">IF(LEN('10-12'!B18)&gt;0,'10-12'!L18,"")</f>
        <v>0</v>
      </c>
      <c r="F12" s="434"/>
    </row>
    <row r="13" spans="3:6" ht="28.5" customHeight="1" x14ac:dyDescent="0.2">
      <c r="C13" s="434" t="str">
        <f>+IF(LEN('OSNOVNA PLAČA'!B13)&gt;0,'OSNOVNA PLAČA'!B13,"")</f>
        <v>A4</v>
      </c>
      <c r="D13" s="434"/>
      <c r="E13" s="434">
        <f ca="1">IF(LEN('10-12'!B19)&gt;0,'10-12'!L19,"")</f>
        <v>0</v>
      </c>
      <c r="F13" s="434"/>
    </row>
    <row r="14" spans="3:6" ht="28.5" customHeight="1" x14ac:dyDescent="0.2">
      <c r="C14" s="434" t="str">
        <f>+IF(LEN('OSNOVNA PLAČA'!B14)&gt;0,'OSNOVNA PLAČA'!B14,"")</f>
        <v>A5</v>
      </c>
      <c r="D14" s="434"/>
      <c r="E14" s="434">
        <f ca="1">IF(LEN('10-12'!B20)&gt;0,'10-12'!L20,"")</f>
        <v>0</v>
      </c>
      <c r="F14" s="434"/>
    </row>
    <row r="15" spans="3:6" ht="28.5" customHeight="1" x14ac:dyDescent="0.2">
      <c r="C15" s="434" t="str">
        <f>+IF(LEN('OSNOVNA PLAČA'!B15)&gt;0,'OSNOVNA PLAČA'!B15,"")</f>
        <v>A6</v>
      </c>
      <c r="D15" s="434"/>
      <c r="E15" s="434">
        <f ca="1">IF(LEN('10-12'!B21)&gt;0,'10-12'!L21,"")</f>
        <v>2</v>
      </c>
      <c r="F15" s="434"/>
    </row>
    <row r="16" spans="3:6" ht="28.5" customHeight="1" x14ac:dyDescent="0.2">
      <c r="C16" s="434" t="str">
        <f>+IF(LEN('OSNOVNA PLAČA'!B16)&gt;0,'OSNOVNA PLAČA'!B16,"")</f>
        <v>A7</v>
      </c>
      <c r="D16" s="434"/>
      <c r="E16" s="434">
        <f ca="1">IF(LEN('10-12'!B22)&gt;0,'10-12'!L22,"")</f>
        <v>0</v>
      </c>
      <c r="F16" s="434"/>
    </row>
    <row r="17" spans="3:6" ht="28.5" customHeight="1" x14ac:dyDescent="0.2">
      <c r="C17" s="434" t="str">
        <f>+IF(LEN('OSNOVNA PLAČA'!B17)&gt;0,'OSNOVNA PLAČA'!B17,"")</f>
        <v>A8</v>
      </c>
      <c r="D17" s="434"/>
      <c r="E17" s="434">
        <f ca="1">IF(LEN('10-12'!B23)&gt;0,'10-12'!L23,"")</f>
        <v>0</v>
      </c>
      <c r="F17" s="434"/>
    </row>
    <row r="18" spans="3:6" ht="28.5" customHeight="1" x14ac:dyDescent="0.2">
      <c r="C18" s="434" t="str">
        <f>+IF(LEN('OSNOVNA PLAČA'!B18)&gt;0,'OSNOVNA PLAČA'!B18,"")</f>
        <v>A9</v>
      </c>
      <c r="D18" s="434"/>
      <c r="E18" s="434">
        <f ca="1">IF(LEN('10-12'!B24)&gt;0,'10-12'!L24,"")</f>
        <v>0</v>
      </c>
      <c r="F18" s="434"/>
    </row>
    <row r="19" spans="3:6" ht="28.5" customHeight="1" x14ac:dyDescent="0.2">
      <c r="C19" s="434" t="str">
        <f>+IF(LEN('OSNOVNA PLAČA'!B19)&gt;0,'OSNOVNA PLAČA'!B19,"")</f>
        <v>A10</v>
      </c>
      <c r="D19" s="434"/>
      <c r="E19" s="434">
        <f ca="1">IF(LEN('10-12'!B25)&gt;0,'10-12'!L25,"")</f>
        <v>0</v>
      </c>
      <c r="F19" s="434"/>
    </row>
    <row r="20" spans="3:6" ht="28.5" customHeight="1" x14ac:dyDescent="0.2">
      <c r="C20" s="434" t="str">
        <f>+IF(LEN('OSNOVNA PLAČA'!B20)&gt;0,'OSNOVNA PLAČA'!B20,"")</f>
        <v>A11</v>
      </c>
      <c r="D20" s="434"/>
      <c r="E20" s="434">
        <f ca="1">IF(LEN('10-12'!B26)&gt;0,'10-12'!L26,"")</f>
        <v>0</v>
      </c>
      <c r="F20" s="434"/>
    </row>
    <row r="21" spans="3:6" ht="28.5" customHeight="1" x14ac:dyDescent="0.2">
      <c r="C21" s="434" t="str">
        <f>+IF(LEN('OSNOVNA PLAČA'!B21)&gt;0,'OSNOVNA PLAČA'!B21,"")</f>
        <v>A12</v>
      </c>
      <c r="D21" s="434"/>
      <c r="E21" s="434">
        <f ca="1">IF(LEN('10-12'!B27)&gt;0,'10-12'!L27,"")</f>
        <v>0</v>
      </c>
      <c r="F21" s="434"/>
    </row>
    <row r="22" spans="3:6" ht="28.5" customHeight="1" x14ac:dyDescent="0.2">
      <c r="C22" s="434" t="str">
        <f>+IF(LEN('OSNOVNA PLAČA'!B22)&gt;0,'OSNOVNA PLAČA'!B22,"")</f>
        <v>A13</v>
      </c>
      <c r="D22" s="434"/>
      <c r="E22" s="434">
        <f ca="1">IF(LEN('10-12'!B28)&gt;0,'10-12'!L28,"")</f>
        <v>0</v>
      </c>
      <c r="F22" s="434"/>
    </row>
    <row r="23" spans="3:6" ht="28.5" customHeight="1" x14ac:dyDescent="0.2">
      <c r="C23" s="434" t="str">
        <f>+IF(LEN('OSNOVNA PLAČA'!B23)&gt;0,'OSNOVNA PLAČA'!B23,"")</f>
        <v>A14</v>
      </c>
      <c r="D23" s="434"/>
      <c r="E23" s="434">
        <f ca="1">IF(LEN('10-12'!B29)&gt;0,'10-12'!L29,"")</f>
        <v>0</v>
      </c>
      <c r="F23" s="434"/>
    </row>
    <row r="24" spans="3:6" ht="28.5" customHeight="1" x14ac:dyDescent="0.2">
      <c r="C24" s="434" t="str">
        <f>+IF(LEN('OSNOVNA PLAČA'!B24)&gt;0,'OSNOVNA PLAČA'!B24,"")</f>
        <v>A15</v>
      </c>
      <c r="D24" s="434"/>
      <c r="E24" s="434">
        <f ca="1">IF(LEN('10-12'!B30)&gt;0,'10-12'!L30,"")</f>
        <v>0</v>
      </c>
      <c r="F24" s="434"/>
    </row>
    <row r="25" spans="3:6" ht="28.5" customHeight="1" x14ac:dyDescent="0.2">
      <c r="C25" s="434" t="str">
        <f>+IF(LEN('OSNOVNA PLAČA'!B25)&gt;0,'OSNOVNA PLAČA'!B25,"")</f>
        <v>A16</v>
      </c>
      <c r="D25" s="434"/>
      <c r="E25" s="434">
        <f ca="1">IF(LEN('10-12'!B31)&gt;0,'10-12'!L31,"")</f>
        <v>0</v>
      </c>
      <c r="F25" s="434"/>
    </row>
    <row r="26" spans="3:6" ht="28.5" customHeight="1" x14ac:dyDescent="0.2">
      <c r="C26" s="434" t="str">
        <f>+IF(LEN('OSNOVNA PLAČA'!B26)&gt;0,'OSNOVNA PLAČA'!B26,"")</f>
        <v>A17</v>
      </c>
      <c r="D26" s="434"/>
      <c r="E26" s="434">
        <f ca="1">IF(LEN('10-12'!B32)&gt;0,'10-12'!L32,"")</f>
        <v>0</v>
      </c>
      <c r="F26" s="434"/>
    </row>
    <row r="27" spans="3:6" ht="28.5" customHeight="1" x14ac:dyDescent="0.2">
      <c r="C27" s="434" t="str">
        <f>+IF(LEN('OSNOVNA PLAČA'!B27)&gt;0,'OSNOVNA PLAČA'!B27,"")</f>
        <v>A18</v>
      </c>
      <c r="D27" s="434"/>
      <c r="E27" s="434">
        <f ca="1">IF(LEN('10-12'!B33)&gt;0,'10-12'!L33,"")</f>
        <v>0</v>
      </c>
      <c r="F27" s="434"/>
    </row>
    <row r="28" spans="3:6" ht="28.5" customHeight="1" x14ac:dyDescent="0.2">
      <c r="C28" s="434" t="str">
        <f>+IF(LEN('OSNOVNA PLAČA'!B28)&gt;0,'OSNOVNA PLAČA'!B28,"")</f>
        <v>A19</v>
      </c>
      <c r="D28" s="434"/>
      <c r="E28" s="434">
        <f ca="1">IF(LEN('10-12'!B34)&gt;0,'10-12'!L34,"")</f>
        <v>0</v>
      </c>
      <c r="F28" s="434"/>
    </row>
    <row r="29" spans="3:6" ht="28.5" customHeight="1" x14ac:dyDescent="0.2">
      <c r="C29" s="434" t="str">
        <f>+IF(LEN('OSNOVNA PLAČA'!B29)&gt;0,'OSNOVNA PLAČA'!B29,"")</f>
        <v>A20</v>
      </c>
      <c r="D29" s="434"/>
      <c r="E29" s="434">
        <f ca="1">IF(LEN('10-12'!B35)&gt;0,'10-12'!L35,"")</f>
        <v>0</v>
      </c>
      <c r="F29" s="434"/>
    </row>
    <row r="30" spans="3:6" ht="28.5" customHeight="1" x14ac:dyDescent="0.2">
      <c r="C30" s="434" t="str">
        <f>+IF(LEN('OSNOVNA PLAČA'!B30)&gt;0,'OSNOVNA PLAČA'!B30,"")</f>
        <v>A21</v>
      </c>
      <c r="D30" s="434"/>
      <c r="E30" s="434">
        <f ca="1">IF(LEN('10-12'!B36)&gt;0,'10-12'!L36,"")</f>
        <v>0</v>
      </c>
      <c r="F30" s="434"/>
    </row>
    <row r="31" spans="3:6" ht="28.5" customHeight="1" x14ac:dyDescent="0.2">
      <c r="C31" s="434" t="str">
        <f>+IF(LEN('OSNOVNA PLAČA'!B31)&gt;0,'OSNOVNA PLAČA'!B31,"")</f>
        <v>A22</v>
      </c>
      <c r="D31" s="434"/>
      <c r="E31" s="434">
        <f ca="1">IF(LEN('10-12'!B37)&gt;0,'10-12'!L37,"")</f>
        <v>0</v>
      </c>
      <c r="F31" s="434"/>
    </row>
    <row r="32" spans="3:6" ht="28.5" customHeight="1" x14ac:dyDescent="0.2">
      <c r="C32" s="434" t="str">
        <f>+IF(LEN('OSNOVNA PLAČA'!B32)&gt;0,'OSNOVNA PLAČA'!B32,"")</f>
        <v>A23</v>
      </c>
      <c r="D32" s="434"/>
      <c r="E32" s="434">
        <f ca="1">IF(LEN('10-12'!B38)&gt;0,'10-12'!L38,"")</f>
        <v>0</v>
      </c>
      <c r="F32" s="434"/>
    </row>
    <row r="33" spans="3:6" ht="28.5" customHeight="1" x14ac:dyDescent="0.2">
      <c r="C33" s="434" t="str">
        <f>+IF(LEN('OSNOVNA PLAČA'!B33)&gt;0,'OSNOVNA PLAČA'!B33,"")</f>
        <v>A24</v>
      </c>
      <c r="D33" s="434"/>
      <c r="E33" s="434">
        <f ca="1">IF(LEN('10-12'!B39)&gt;0,'10-12'!L39,"")</f>
        <v>0</v>
      </c>
      <c r="F33" s="434"/>
    </row>
    <row r="34" spans="3:6" ht="28.5" customHeight="1" x14ac:dyDescent="0.2">
      <c r="C34" s="434" t="str">
        <f>+IF(LEN('OSNOVNA PLAČA'!B34)&gt;0,'OSNOVNA PLAČA'!B34,"")</f>
        <v>A25</v>
      </c>
      <c r="D34" s="434"/>
      <c r="E34" s="434">
        <f ca="1">IF(LEN('10-12'!B40)&gt;0,'10-12'!L40,"")</f>
        <v>0</v>
      </c>
      <c r="F34" s="434"/>
    </row>
    <row r="35" spans="3:6" ht="28.5" customHeight="1" x14ac:dyDescent="0.2">
      <c r="C35" s="434" t="str">
        <f>+IF(LEN('OSNOVNA PLAČA'!B35)&gt;0,'OSNOVNA PLAČA'!B35,"")</f>
        <v>A26</v>
      </c>
      <c r="D35" s="434"/>
      <c r="E35" s="434">
        <f ca="1">IF(LEN('10-12'!B41)&gt;0,'10-12'!L41,"")</f>
        <v>0</v>
      </c>
      <c r="F35" s="434"/>
    </row>
    <row r="36" spans="3:6" ht="28.5" customHeight="1" x14ac:dyDescent="0.2">
      <c r="C36" s="434" t="str">
        <f>+IF(LEN('OSNOVNA PLAČA'!B36)&gt;0,'OSNOVNA PLAČA'!B36,"")</f>
        <v>A27</v>
      </c>
      <c r="D36" s="434"/>
      <c r="E36" s="434">
        <f ca="1">IF(LEN('10-12'!B42)&gt;0,'10-12'!L42,"")</f>
        <v>0</v>
      </c>
      <c r="F36" s="434"/>
    </row>
    <row r="37" spans="3:6" ht="28.5" customHeight="1" x14ac:dyDescent="0.2">
      <c r="C37" s="434" t="str">
        <f>+IF(LEN('OSNOVNA PLAČA'!B37)&gt;0,'OSNOVNA PLAČA'!B37,"")</f>
        <v>A28</v>
      </c>
      <c r="D37" s="434"/>
      <c r="E37" s="434">
        <f ca="1">IF(LEN('10-12'!B43)&gt;0,'10-12'!L43,"")</f>
        <v>0</v>
      </c>
      <c r="F37" s="434"/>
    </row>
    <row r="38" spans="3:6" ht="28.5" customHeight="1" x14ac:dyDescent="0.2">
      <c r="C38" s="434" t="str">
        <f>+IF(LEN('OSNOVNA PLAČA'!B38)&gt;0,'OSNOVNA PLAČA'!B38,"")</f>
        <v>A29</v>
      </c>
      <c r="D38" s="434"/>
      <c r="E38" s="434">
        <f ca="1">IF(LEN('10-12'!B44)&gt;0,'10-12'!L44,"")</f>
        <v>0</v>
      </c>
      <c r="F38" s="434"/>
    </row>
    <row r="39" spans="3:6" ht="28.5" customHeight="1" x14ac:dyDescent="0.2">
      <c r="C39" s="434" t="str">
        <f>+IF(LEN('OSNOVNA PLAČA'!B39)&gt;0,'OSNOVNA PLAČA'!B39,"")</f>
        <v>A30</v>
      </c>
      <c r="D39" s="434"/>
      <c r="E39" s="434">
        <f ca="1">IF(LEN('10-12'!B45)&gt;0,'10-12'!L45,"")</f>
        <v>0</v>
      </c>
      <c r="F39" s="434"/>
    </row>
    <row r="40" spans="3:6" ht="28.5" customHeight="1" x14ac:dyDescent="0.2">
      <c r="C40" s="434" t="str">
        <f>+IF(LEN('OSNOVNA PLAČA'!B40)&gt;0,'OSNOVNA PLAČA'!B40,"")</f>
        <v>A31</v>
      </c>
      <c r="D40" s="434"/>
      <c r="E40" s="434">
        <f ca="1">IF(LEN('10-12'!B46)&gt;0,'10-12'!L46,"")</f>
        <v>0</v>
      </c>
      <c r="F40" s="434"/>
    </row>
    <row r="41" spans="3:6" ht="28.5" customHeight="1" x14ac:dyDescent="0.2">
      <c r="C41" s="434" t="str">
        <f>+IF(LEN('OSNOVNA PLAČA'!B41)&gt;0,'OSNOVNA PLAČA'!B41,"")</f>
        <v>A32</v>
      </c>
      <c r="D41" s="434"/>
      <c r="E41" s="434">
        <f ca="1">IF(LEN('10-12'!B47)&gt;0,'10-12'!L47,"")</f>
        <v>0</v>
      </c>
      <c r="F41" s="434"/>
    </row>
    <row r="42" spans="3:6" ht="28.5" customHeight="1" x14ac:dyDescent="0.2">
      <c r="C42" s="434" t="str">
        <f>+IF(LEN('OSNOVNA PLAČA'!B42)&gt;0,'OSNOVNA PLAČA'!B42,"")</f>
        <v>A33</v>
      </c>
      <c r="D42" s="434"/>
      <c r="E42" s="434">
        <f ca="1">IF(LEN('10-12'!B48)&gt;0,'10-12'!L48,"")</f>
        <v>0</v>
      </c>
      <c r="F42" s="434"/>
    </row>
    <row r="43" spans="3:6" ht="28.5" customHeight="1" x14ac:dyDescent="0.2">
      <c r="C43" s="434" t="str">
        <f>+IF(LEN('OSNOVNA PLAČA'!B43)&gt;0,'OSNOVNA PLAČA'!B43,"")</f>
        <v>A34</v>
      </c>
      <c r="D43" s="434"/>
      <c r="E43" s="434">
        <f ca="1">IF(LEN('10-12'!B49)&gt;0,'10-12'!L49,"")</f>
        <v>0</v>
      </c>
      <c r="F43" s="434"/>
    </row>
    <row r="44" spans="3:6" ht="28.5" customHeight="1" x14ac:dyDescent="0.2">
      <c r="C44" s="434" t="str">
        <f>+IF(LEN('OSNOVNA PLAČA'!B44)&gt;0,'OSNOVNA PLAČA'!B44,"")</f>
        <v>A35</v>
      </c>
      <c r="D44" s="434"/>
      <c r="E44" s="434">
        <f ca="1">IF(LEN('10-12'!B50)&gt;0,'10-12'!L50,"")</f>
        <v>0</v>
      </c>
      <c r="F44" s="434"/>
    </row>
    <row r="45" spans="3:6" ht="28.5" customHeight="1" x14ac:dyDescent="0.2">
      <c r="C45" s="434" t="str">
        <f>+IF(LEN('OSNOVNA PLAČA'!B45)&gt;0,'OSNOVNA PLAČA'!B45,"")</f>
        <v>A36</v>
      </c>
      <c r="D45" s="434"/>
      <c r="E45" s="434">
        <f ca="1">IF(LEN('10-12'!B51)&gt;0,'10-12'!L51,"")</f>
        <v>0</v>
      </c>
      <c r="F45" s="434"/>
    </row>
    <row r="46" spans="3:6" ht="28.5" customHeight="1" x14ac:dyDescent="0.2">
      <c r="C46" s="434" t="str">
        <f>+IF(LEN('OSNOVNA PLAČA'!B46)&gt;0,'OSNOVNA PLAČA'!B46,"")</f>
        <v>A37</v>
      </c>
      <c r="D46" s="434"/>
      <c r="E46" s="434">
        <f ca="1">IF(LEN('10-12'!B52)&gt;0,'10-12'!L52,"")</f>
        <v>0</v>
      </c>
      <c r="F46" s="434"/>
    </row>
    <row r="47" spans="3:6" ht="28.5" customHeight="1" x14ac:dyDescent="0.2">
      <c r="C47" s="434" t="str">
        <f>+IF(LEN('OSNOVNA PLAČA'!B47)&gt;0,'OSNOVNA PLAČA'!B47,"")</f>
        <v>A38</v>
      </c>
      <c r="D47" s="434"/>
      <c r="E47" s="434">
        <f ca="1">IF(LEN('10-12'!B53)&gt;0,'10-12'!L53,"")</f>
        <v>0</v>
      </c>
      <c r="F47" s="434"/>
    </row>
    <row r="48" spans="3:6" ht="28.5" customHeight="1" x14ac:dyDescent="0.2">
      <c r="C48" s="434" t="str">
        <f>+IF(LEN('OSNOVNA PLAČA'!B48)&gt;0,'OSNOVNA PLAČA'!B48,"")</f>
        <v>A39</v>
      </c>
      <c r="D48" s="434"/>
      <c r="E48" s="434">
        <f ca="1">IF(LEN('10-12'!B54)&gt;0,'10-12'!L54,"")</f>
        <v>0</v>
      </c>
      <c r="F48" s="434"/>
    </row>
    <row r="49" spans="3:6" ht="28.5" customHeight="1" x14ac:dyDescent="0.2">
      <c r="C49" s="434" t="str">
        <f>+IF(LEN('OSNOVNA PLAČA'!B49)&gt;0,'OSNOVNA PLAČA'!B49,"")</f>
        <v>A40</v>
      </c>
      <c r="D49" s="434"/>
      <c r="E49" s="434">
        <f ca="1">IF(LEN('10-12'!B55)&gt;0,'10-12'!L55,"")</f>
        <v>0</v>
      </c>
      <c r="F49" s="434"/>
    </row>
    <row r="50" spans="3:6" ht="28.5" customHeight="1" x14ac:dyDescent="0.2">
      <c r="C50" s="434" t="str">
        <f>+IF(LEN('OSNOVNA PLAČA'!B50)&gt;0,'OSNOVNA PLAČA'!B50,"")</f>
        <v>A41</v>
      </c>
      <c r="D50" s="434"/>
      <c r="E50" s="434">
        <f ca="1">IF(LEN('10-12'!B56)&gt;0,'10-12'!L56,"")</f>
        <v>0</v>
      </c>
      <c r="F50" s="434"/>
    </row>
    <row r="51" spans="3:6" ht="28.5" customHeight="1" x14ac:dyDescent="0.2">
      <c r="C51" s="434" t="str">
        <f>+IF(LEN('OSNOVNA PLAČA'!B51)&gt;0,'OSNOVNA PLAČA'!B51,"")</f>
        <v>A42</v>
      </c>
      <c r="D51" s="434"/>
      <c r="E51" s="434">
        <f ca="1">IF(LEN('10-12'!B57)&gt;0,'10-12'!L57,"")</f>
        <v>0</v>
      </c>
      <c r="F51" s="434"/>
    </row>
    <row r="52" spans="3:6" ht="28.5" customHeight="1" x14ac:dyDescent="0.2">
      <c r="C52" s="434" t="str">
        <f>+IF(LEN('OSNOVNA PLAČA'!B52)&gt;0,'OSNOVNA PLAČA'!B52,"")</f>
        <v>A43</v>
      </c>
      <c r="D52" s="434"/>
      <c r="E52" s="434">
        <f ca="1">IF(LEN('10-12'!B58)&gt;0,'10-12'!L58,"")</f>
        <v>0</v>
      </c>
      <c r="F52" s="434"/>
    </row>
    <row r="53" spans="3:6" ht="28.5" customHeight="1" x14ac:dyDescent="0.2">
      <c r="C53" s="434" t="str">
        <f>+IF(LEN('OSNOVNA PLAČA'!B53)&gt;0,'OSNOVNA PLAČA'!B53,"")</f>
        <v>A44</v>
      </c>
      <c r="D53" s="434"/>
      <c r="E53" s="434">
        <f ca="1">IF(LEN('10-12'!B59)&gt;0,'10-12'!L59,"")</f>
        <v>0</v>
      </c>
      <c r="F53" s="434"/>
    </row>
    <row r="54" spans="3:6" ht="28.5" customHeight="1" x14ac:dyDescent="0.2">
      <c r="C54" s="434" t="str">
        <f>+IF(LEN('OSNOVNA PLAČA'!B54)&gt;0,'OSNOVNA PLAČA'!B54,"")</f>
        <v>A45</v>
      </c>
      <c r="D54" s="434"/>
      <c r="E54" s="434">
        <f ca="1">IF(LEN('10-12'!B60)&gt;0,'10-12'!L60,"")</f>
        <v>0</v>
      </c>
      <c r="F54" s="434"/>
    </row>
    <row r="55" spans="3:6" ht="28.5" customHeight="1" x14ac:dyDescent="0.2">
      <c r="C55" s="434" t="str">
        <f>+IF(LEN('OSNOVNA PLAČA'!B55)&gt;0,'OSNOVNA PLAČA'!B55,"")</f>
        <v>A46</v>
      </c>
      <c r="D55" s="434"/>
      <c r="E55" s="434">
        <f ca="1">IF(LEN('10-12'!B61)&gt;0,'10-12'!L61,"")</f>
        <v>0</v>
      </c>
      <c r="F55" s="434"/>
    </row>
    <row r="56" spans="3:6" ht="28.5" customHeight="1" x14ac:dyDescent="0.2">
      <c r="C56" s="434" t="str">
        <f>+IF(LEN('OSNOVNA PLAČA'!B56)&gt;0,'OSNOVNA PLAČA'!B56,"")</f>
        <v>A47</v>
      </c>
      <c r="D56" s="434"/>
      <c r="E56" s="434">
        <f ca="1">IF(LEN('10-12'!B62)&gt;0,'10-12'!L62,"")</f>
        <v>0</v>
      </c>
      <c r="F56" s="434"/>
    </row>
    <row r="57" spans="3:6" ht="28.5" customHeight="1" x14ac:dyDescent="0.2">
      <c r="C57" s="434" t="str">
        <f>+IF(LEN('OSNOVNA PLAČA'!B57)&gt;0,'OSNOVNA PLAČA'!B57,"")</f>
        <v>A48</v>
      </c>
      <c r="D57" s="434"/>
      <c r="E57" s="434">
        <f ca="1">IF(LEN('10-12'!B63)&gt;0,'10-12'!L63,"")</f>
        <v>0</v>
      </c>
      <c r="F57" s="434"/>
    </row>
    <row r="58" spans="3:6" ht="28.5" customHeight="1" x14ac:dyDescent="0.2">
      <c r="C58" s="434" t="str">
        <f>+IF(LEN('OSNOVNA PLAČA'!B58)&gt;0,'OSNOVNA PLAČA'!B58,"")</f>
        <v>A49</v>
      </c>
      <c r="D58" s="434"/>
      <c r="E58" s="434">
        <f ca="1">IF(LEN('10-12'!B64)&gt;0,'10-12'!L64,"")</f>
        <v>0</v>
      </c>
      <c r="F58" s="434"/>
    </row>
    <row r="59" spans="3:6" ht="28.5" customHeight="1" x14ac:dyDescent="0.2">
      <c r="C59" s="434" t="str">
        <f>+IF(LEN('OSNOVNA PLAČA'!B59)&gt;0,'OSNOVNA PLAČA'!B59,"")</f>
        <v>A50</v>
      </c>
      <c r="D59" s="434"/>
      <c r="E59" s="434">
        <f ca="1">IF(LEN('10-12'!B65)&gt;0,'10-12'!L65,"")</f>
        <v>0</v>
      </c>
      <c r="F59" s="434"/>
    </row>
    <row r="60" spans="3:6" ht="28.5" customHeight="1" x14ac:dyDescent="0.2">
      <c r="C60" s="434" t="str">
        <f>+IF(LEN('OSNOVNA PLAČA'!B60)&gt;0,'OSNOVNA PLAČA'!B60,"")</f>
        <v>A51</v>
      </c>
      <c r="D60" s="434"/>
      <c r="E60" s="434">
        <f ca="1">IF(LEN('10-12'!B66)&gt;0,'10-12'!L66,"")</f>
        <v>0</v>
      </c>
      <c r="F60" s="434"/>
    </row>
    <row r="61" spans="3:6" ht="28.5" customHeight="1" x14ac:dyDescent="0.2">
      <c r="C61" s="434" t="str">
        <f>+IF(LEN('OSNOVNA PLAČA'!B61)&gt;0,'OSNOVNA PLAČA'!B61,"")</f>
        <v>A52</v>
      </c>
      <c r="D61" s="434"/>
      <c r="E61" s="434">
        <f ca="1">IF(LEN('10-12'!B67)&gt;0,'10-12'!L67,"")</f>
        <v>0</v>
      </c>
      <c r="F61" s="434"/>
    </row>
    <row r="62" spans="3:6" ht="28.5" customHeight="1" x14ac:dyDescent="0.2">
      <c r="C62" s="434" t="str">
        <f>+IF(LEN('OSNOVNA PLAČA'!B62)&gt;0,'OSNOVNA PLAČA'!B62,"")</f>
        <v>A53</v>
      </c>
      <c r="D62" s="434"/>
      <c r="E62" s="434">
        <f ca="1">IF(LEN('10-12'!B68)&gt;0,'10-12'!L68,"")</f>
        <v>0</v>
      </c>
      <c r="F62" s="434"/>
    </row>
    <row r="63" spans="3:6" ht="28.5" customHeight="1" x14ac:dyDescent="0.2">
      <c r="C63" s="434" t="str">
        <f>+IF(LEN('OSNOVNA PLAČA'!B63)&gt;0,'OSNOVNA PLAČA'!B63,"")</f>
        <v>A54</v>
      </c>
      <c r="D63" s="434"/>
      <c r="E63" s="434">
        <f ca="1">IF(LEN('10-12'!B69)&gt;0,'10-12'!L69,"")</f>
        <v>0</v>
      </c>
      <c r="F63" s="434"/>
    </row>
    <row r="64" spans="3:6" ht="28.5" customHeight="1" x14ac:dyDescent="0.2">
      <c r="C64" s="434" t="str">
        <f>+IF(LEN('OSNOVNA PLAČA'!B64)&gt;0,'OSNOVNA PLAČA'!B64,"")</f>
        <v>A55</v>
      </c>
      <c r="D64" s="434"/>
      <c r="E64" s="434">
        <f ca="1">IF(LEN('10-12'!B70)&gt;0,'10-12'!L70,"")</f>
        <v>0</v>
      </c>
      <c r="F64" s="434"/>
    </row>
    <row r="65" spans="3:6" ht="28.5" customHeight="1" x14ac:dyDescent="0.2">
      <c r="C65" s="434" t="str">
        <f>+IF(LEN('OSNOVNA PLAČA'!B65)&gt;0,'OSNOVNA PLAČA'!B65,"")</f>
        <v>A56</v>
      </c>
      <c r="D65" s="434"/>
      <c r="E65" s="434">
        <f ca="1">IF(LEN('10-12'!B71)&gt;0,'10-12'!L71,"")</f>
        <v>0</v>
      </c>
      <c r="F65" s="434"/>
    </row>
    <row r="66" spans="3:6" ht="28.5" customHeight="1" x14ac:dyDescent="0.2">
      <c r="C66" s="434" t="str">
        <f>+IF(LEN('OSNOVNA PLAČA'!B66)&gt;0,'OSNOVNA PLAČA'!B66,"")</f>
        <v>A57</v>
      </c>
      <c r="D66" s="434"/>
      <c r="E66" s="434">
        <f ca="1">IF(LEN('10-12'!B72)&gt;0,'10-12'!L72,"")</f>
        <v>0</v>
      </c>
      <c r="F66" s="434"/>
    </row>
    <row r="67" spans="3:6" ht="28.5" customHeight="1" x14ac:dyDescent="0.2">
      <c r="C67" s="434" t="str">
        <f>+IF(LEN('OSNOVNA PLAČA'!B67)&gt;0,'OSNOVNA PLAČA'!B67,"")</f>
        <v>A58</v>
      </c>
      <c r="D67" s="434"/>
      <c r="E67" s="434">
        <f ca="1">IF(LEN('10-12'!B73)&gt;0,'10-12'!L73,"")</f>
        <v>0</v>
      </c>
      <c r="F67" s="434"/>
    </row>
    <row r="68" spans="3:6" ht="28.5" customHeight="1" x14ac:dyDescent="0.2">
      <c r="C68" s="434" t="str">
        <f>+IF(LEN('OSNOVNA PLAČA'!B68)&gt;0,'OSNOVNA PLAČA'!B68,"")</f>
        <v>A59</v>
      </c>
      <c r="D68" s="434"/>
      <c r="E68" s="434">
        <f ca="1">IF(LEN('10-12'!B74)&gt;0,'10-12'!L74,"")</f>
        <v>0</v>
      </c>
      <c r="F68" s="434"/>
    </row>
    <row r="69" spans="3:6" ht="28.5" customHeight="1" x14ac:dyDescent="0.2">
      <c r="C69" s="434" t="str">
        <f>+IF(LEN('OSNOVNA PLAČA'!B69)&gt;0,'OSNOVNA PLAČA'!B69,"")</f>
        <v>A60</v>
      </c>
      <c r="D69" s="434"/>
      <c r="E69" s="434">
        <f ca="1">IF(LEN('10-12'!B75)&gt;0,'10-12'!L75,"")</f>
        <v>0</v>
      </c>
      <c r="F69" s="434"/>
    </row>
    <row r="70" spans="3:6" ht="28.5" customHeight="1" x14ac:dyDescent="0.2">
      <c r="C70" s="434" t="str">
        <f>+IF(LEN('OSNOVNA PLAČA'!B70)&gt;0,'OSNOVNA PLAČA'!B70,"")</f>
        <v>A61</v>
      </c>
      <c r="D70" s="434"/>
      <c r="E70" s="434">
        <f ca="1">IF(LEN('10-12'!B76)&gt;0,'10-12'!L76,"")</f>
        <v>0</v>
      </c>
      <c r="F70" s="434"/>
    </row>
    <row r="71" spans="3:6" ht="28.5" customHeight="1" x14ac:dyDescent="0.2">
      <c r="C71" s="434" t="str">
        <f>+IF(LEN('OSNOVNA PLAČA'!B71)&gt;0,'OSNOVNA PLAČA'!B71,"")</f>
        <v>A62</v>
      </c>
      <c r="D71" s="434"/>
      <c r="E71" s="434">
        <f ca="1">IF(LEN('10-12'!B77)&gt;0,'10-12'!L77,"")</f>
        <v>0</v>
      </c>
      <c r="F71" s="434"/>
    </row>
    <row r="72" spans="3:6" ht="28.5" customHeight="1" x14ac:dyDescent="0.2">
      <c r="C72" s="434" t="str">
        <f>+IF(LEN('OSNOVNA PLAČA'!B72)&gt;0,'OSNOVNA PLAČA'!B72,"")</f>
        <v>A63</v>
      </c>
      <c r="D72" s="434"/>
      <c r="E72" s="434">
        <f ca="1">IF(LEN('10-12'!B78)&gt;0,'10-12'!L78,"")</f>
        <v>0</v>
      </c>
      <c r="F72" s="434"/>
    </row>
    <row r="73" spans="3:6" ht="28.5" customHeight="1" x14ac:dyDescent="0.2">
      <c r="C73" s="434" t="str">
        <f>+IF(LEN('OSNOVNA PLAČA'!B73)&gt;0,'OSNOVNA PLAČA'!B73,"")</f>
        <v>A64</v>
      </c>
      <c r="D73" s="434"/>
      <c r="E73" s="434">
        <f ca="1">IF(LEN('10-12'!B79)&gt;0,'10-12'!L79,"")</f>
        <v>0</v>
      </c>
      <c r="F73" s="434"/>
    </row>
    <row r="74" spans="3:6" ht="28.5" customHeight="1" x14ac:dyDescent="0.2">
      <c r="C74" s="434" t="str">
        <f>+IF(LEN('OSNOVNA PLAČA'!B74)&gt;0,'OSNOVNA PLAČA'!B74,"")</f>
        <v>A65</v>
      </c>
      <c r="D74" s="434"/>
      <c r="E74" s="434">
        <f ca="1">IF(LEN('10-12'!B80)&gt;0,'10-12'!L80,"")</f>
        <v>0</v>
      </c>
      <c r="F74" s="434"/>
    </row>
    <row r="75" spans="3:6" ht="28.5" customHeight="1" x14ac:dyDescent="0.2">
      <c r="C75" s="434" t="str">
        <f>+IF(LEN('OSNOVNA PLAČA'!B75)&gt;0,'OSNOVNA PLAČA'!B75,"")</f>
        <v>A66</v>
      </c>
      <c r="D75" s="434"/>
      <c r="E75" s="434">
        <f ca="1">IF(LEN('10-12'!B81)&gt;0,'10-12'!L81,"")</f>
        <v>0</v>
      </c>
      <c r="F75" s="434"/>
    </row>
    <row r="76" spans="3:6" ht="28.5" customHeight="1" x14ac:dyDescent="0.2">
      <c r="C76" s="434" t="str">
        <f>+IF(LEN('OSNOVNA PLAČA'!B76)&gt;0,'OSNOVNA PLAČA'!B76,"")</f>
        <v>A67</v>
      </c>
      <c r="D76" s="434"/>
      <c r="E76" s="434">
        <f ca="1">IF(LEN('10-12'!B82)&gt;0,'10-12'!L82,"")</f>
        <v>0</v>
      </c>
      <c r="F76" s="434"/>
    </row>
    <row r="77" spans="3:6" ht="28.5" customHeight="1" x14ac:dyDescent="0.2">
      <c r="C77" s="434" t="str">
        <f>+IF(LEN('OSNOVNA PLAČA'!B77)&gt;0,'OSNOVNA PLAČA'!B77,"")</f>
        <v>A68</v>
      </c>
      <c r="D77" s="434"/>
      <c r="E77" s="434">
        <f ca="1">IF(LEN('10-12'!B83)&gt;0,'10-12'!L83,"")</f>
        <v>0</v>
      </c>
      <c r="F77" s="434"/>
    </row>
    <row r="78" spans="3:6" ht="28.5" customHeight="1" x14ac:dyDescent="0.2">
      <c r="C78" s="434" t="str">
        <f>+IF(LEN('OSNOVNA PLAČA'!B78)&gt;0,'OSNOVNA PLAČA'!B78,"")</f>
        <v>A69</v>
      </c>
      <c r="D78" s="434"/>
      <c r="E78" s="434">
        <f ca="1">IF(LEN('10-12'!B84)&gt;0,'10-12'!L84,"")</f>
        <v>0</v>
      </c>
      <c r="F78" s="434"/>
    </row>
    <row r="79" spans="3:6" ht="28.5" customHeight="1" x14ac:dyDescent="0.2">
      <c r="C79" s="434" t="str">
        <f>+IF(LEN('OSNOVNA PLAČA'!B79)&gt;0,'OSNOVNA PLAČA'!B79,"")</f>
        <v>A70</v>
      </c>
      <c r="D79" s="434"/>
      <c r="E79" s="434">
        <f ca="1">IF(LEN('10-12'!B85)&gt;0,'10-12'!L85,"")</f>
        <v>0</v>
      </c>
      <c r="F79" s="434"/>
    </row>
    <row r="80" spans="3:6" ht="28.5" customHeight="1" x14ac:dyDescent="0.2">
      <c r="C80" s="434" t="str">
        <f>+IF(LEN('OSNOVNA PLAČA'!B80)&gt;0,'OSNOVNA PLAČA'!B80,"")</f>
        <v>A71</v>
      </c>
      <c r="D80" s="434"/>
      <c r="E80" s="434">
        <f ca="1">IF(LEN('10-12'!B86)&gt;0,'10-12'!L86,"")</f>
        <v>0</v>
      </c>
      <c r="F80" s="434"/>
    </row>
    <row r="81" spans="3:6" ht="28.5" customHeight="1" x14ac:dyDescent="0.2">
      <c r="C81" s="434" t="str">
        <f>+IF(LEN('OSNOVNA PLAČA'!B81)&gt;0,'OSNOVNA PLAČA'!B81,"")</f>
        <v>A72</v>
      </c>
      <c r="D81" s="434"/>
      <c r="E81" s="434">
        <f ca="1">IF(LEN('10-12'!B87)&gt;0,'10-12'!L87,"")</f>
        <v>0</v>
      </c>
      <c r="F81" s="434"/>
    </row>
    <row r="82" spans="3:6" ht="28.5" customHeight="1" x14ac:dyDescent="0.2">
      <c r="C82" s="434" t="str">
        <f>+IF(LEN('OSNOVNA PLAČA'!B82)&gt;0,'OSNOVNA PLAČA'!B82,"")</f>
        <v>A73</v>
      </c>
      <c r="D82" s="434"/>
      <c r="E82" s="434">
        <f ca="1">IF(LEN('10-12'!B88)&gt;0,'10-12'!L88,"")</f>
        <v>0</v>
      </c>
      <c r="F82" s="434"/>
    </row>
    <row r="83" spans="3:6" ht="28.5" customHeight="1" x14ac:dyDescent="0.2">
      <c r="C83" s="434" t="str">
        <f>+IF(LEN('OSNOVNA PLAČA'!B83)&gt;0,'OSNOVNA PLAČA'!B83,"")</f>
        <v>A74</v>
      </c>
      <c r="D83" s="434"/>
      <c r="E83" s="434">
        <f ca="1">IF(LEN('10-12'!B89)&gt;0,'10-12'!L89,"")</f>
        <v>0</v>
      </c>
      <c r="F83" s="434"/>
    </row>
    <row r="84" spans="3:6" ht="28.5" customHeight="1" x14ac:dyDescent="0.2">
      <c r="C84" s="434" t="str">
        <f>+IF(LEN('OSNOVNA PLAČA'!B84)&gt;0,'OSNOVNA PLAČA'!B84,"")</f>
        <v>A75</v>
      </c>
      <c r="D84" s="434"/>
      <c r="E84" s="434">
        <f ca="1">IF(LEN('10-12'!B90)&gt;0,'10-12'!L90,"")</f>
        <v>0</v>
      </c>
      <c r="F84" s="434"/>
    </row>
    <row r="85" spans="3:6" ht="28.5" customHeight="1" x14ac:dyDescent="0.2">
      <c r="C85" s="434" t="str">
        <f>+IF(LEN('OSNOVNA PLAČA'!B85)&gt;0,'OSNOVNA PLAČA'!B85,"")</f>
        <v>A76</v>
      </c>
      <c r="D85" s="434"/>
      <c r="E85" s="434">
        <f ca="1">IF(LEN('10-12'!B91)&gt;0,'10-12'!L91,"")</f>
        <v>0</v>
      </c>
      <c r="F85" s="434"/>
    </row>
    <row r="86" spans="3:6" ht="28.5" customHeight="1" x14ac:dyDescent="0.2">
      <c r="C86" s="434" t="str">
        <f>+IF(LEN('OSNOVNA PLAČA'!B86)&gt;0,'OSNOVNA PLAČA'!B86,"")</f>
        <v>A77</v>
      </c>
      <c r="D86" s="434"/>
      <c r="E86" s="434">
        <f ca="1">IF(LEN('10-12'!B92)&gt;0,'10-12'!L92,"")</f>
        <v>0</v>
      </c>
      <c r="F86" s="434"/>
    </row>
    <row r="87" spans="3:6" ht="28.5" customHeight="1" x14ac:dyDescent="0.2">
      <c r="C87" s="434" t="str">
        <f>+IF(LEN('OSNOVNA PLAČA'!B87)&gt;0,'OSNOVNA PLAČA'!B87,"")</f>
        <v>A78</v>
      </c>
      <c r="D87" s="434"/>
      <c r="E87" s="434">
        <f ca="1">IF(LEN('10-12'!B93)&gt;0,'10-12'!L93,"")</f>
        <v>0</v>
      </c>
      <c r="F87" s="434"/>
    </row>
    <row r="88" spans="3:6" ht="28.5" customHeight="1" x14ac:dyDescent="0.2">
      <c r="C88" s="434" t="str">
        <f>+IF(LEN('OSNOVNA PLAČA'!B88)&gt;0,'OSNOVNA PLAČA'!B88,"")</f>
        <v>A79</v>
      </c>
      <c r="D88" s="434"/>
      <c r="E88" s="434">
        <f ca="1">IF(LEN('10-12'!B94)&gt;0,'10-12'!L94,"")</f>
        <v>0</v>
      </c>
      <c r="F88" s="434"/>
    </row>
    <row r="89" spans="3:6" ht="28.5" customHeight="1" x14ac:dyDescent="0.2">
      <c r="C89" s="434" t="str">
        <f>+IF(LEN('OSNOVNA PLAČA'!B89)&gt;0,'OSNOVNA PLAČA'!B89,"")</f>
        <v>A80</v>
      </c>
      <c r="D89" s="434"/>
      <c r="E89" s="434">
        <f ca="1">IF(LEN('10-12'!B95)&gt;0,'10-12'!L95,"")</f>
        <v>0</v>
      </c>
      <c r="F89" s="434"/>
    </row>
    <row r="90" spans="3:6" ht="28.5" customHeight="1" x14ac:dyDescent="0.2">
      <c r="C90" s="434" t="str">
        <f>+IF(LEN('OSNOVNA PLAČA'!B90)&gt;0,'OSNOVNA PLAČA'!B90,"")</f>
        <v>A81</v>
      </c>
      <c r="D90" s="434"/>
      <c r="E90" s="434">
        <f ca="1">IF(LEN('10-12'!B96)&gt;0,'10-12'!L96,"")</f>
        <v>0</v>
      </c>
      <c r="F90" s="434"/>
    </row>
    <row r="91" spans="3:6" ht="28.5" customHeight="1" x14ac:dyDescent="0.2">
      <c r="C91" s="434" t="str">
        <f>+IF(LEN('OSNOVNA PLAČA'!B91)&gt;0,'OSNOVNA PLAČA'!B91,"")</f>
        <v>A82</v>
      </c>
      <c r="D91" s="434"/>
      <c r="E91" s="434">
        <f ca="1">IF(LEN('10-12'!B97)&gt;0,'10-12'!L97,"")</f>
        <v>0</v>
      </c>
      <c r="F91" s="434"/>
    </row>
    <row r="92" spans="3:6" ht="28.5" customHeight="1" x14ac:dyDescent="0.2">
      <c r="C92" s="434" t="str">
        <f>+IF(LEN('OSNOVNA PLAČA'!B92)&gt;0,'OSNOVNA PLAČA'!B92,"")</f>
        <v>A83</v>
      </c>
      <c r="D92" s="434"/>
      <c r="E92" s="434">
        <f ca="1">IF(LEN('10-12'!B98)&gt;0,'10-12'!L98,"")</f>
        <v>0</v>
      </c>
      <c r="F92" s="434"/>
    </row>
    <row r="93" spans="3:6" ht="28.5" customHeight="1" x14ac:dyDescent="0.2">
      <c r="C93" s="434" t="str">
        <f>+IF(LEN('OSNOVNA PLAČA'!B93)&gt;0,'OSNOVNA PLAČA'!B93,"")</f>
        <v>A84</v>
      </c>
      <c r="D93" s="434"/>
      <c r="E93" s="434">
        <f ca="1">IF(LEN('10-12'!B99)&gt;0,'10-12'!L99,"")</f>
        <v>0</v>
      </c>
      <c r="F93" s="434"/>
    </row>
    <row r="94" spans="3:6" ht="28.5" customHeight="1" x14ac:dyDescent="0.2">
      <c r="C94" s="434" t="str">
        <f>+IF(LEN('OSNOVNA PLAČA'!B94)&gt;0,'OSNOVNA PLAČA'!B94,"")</f>
        <v>A85</v>
      </c>
      <c r="D94" s="434"/>
      <c r="E94" s="434">
        <f ca="1">IF(LEN('10-12'!B100)&gt;0,'10-12'!L100,"")</f>
        <v>0</v>
      </c>
      <c r="F94" s="434"/>
    </row>
    <row r="95" spans="3:6" ht="28.5" customHeight="1" x14ac:dyDescent="0.2">
      <c r="C95" s="434" t="str">
        <f>+IF(LEN('OSNOVNA PLAČA'!B95)&gt;0,'OSNOVNA PLAČA'!B95,"")</f>
        <v>A86</v>
      </c>
      <c r="D95" s="434"/>
      <c r="E95" s="434">
        <f ca="1">IF(LEN('10-12'!B101)&gt;0,'10-12'!L101,"")</f>
        <v>0</v>
      </c>
      <c r="F95" s="434"/>
    </row>
    <row r="96" spans="3:6" ht="28.5" customHeight="1" x14ac:dyDescent="0.2">
      <c r="C96" s="434" t="str">
        <f>+IF(LEN('OSNOVNA PLAČA'!B96)&gt;0,'OSNOVNA PLAČA'!B96,"")</f>
        <v>A87</v>
      </c>
      <c r="D96" s="434"/>
      <c r="E96" s="434">
        <f ca="1">IF(LEN('10-12'!B102)&gt;0,'10-12'!L102,"")</f>
        <v>0</v>
      </c>
      <c r="F96" s="434"/>
    </row>
    <row r="97" spans="3:6" ht="28.5" customHeight="1" x14ac:dyDescent="0.2">
      <c r="C97" s="434" t="str">
        <f>+IF(LEN('OSNOVNA PLAČA'!B97)&gt;0,'OSNOVNA PLAČA'!B97,"")</f>
        <v>A88</v>
      </c>
      <c r="D97" s="434"/>
      <c r="E97" s="434">
        <f ca="1">IF(LEN('10-12'!B103)&gt;0,'10-12'!L103,"")</f>
        <v>0</v>
      </c>
      <c r="F97" s="434"/>
    </row>
    <row r="98" spans="3:6" ht="28.5" customHeight="1" x14ac:dyDescent="0.2">
      <c r="C98" s="434" t="str">
        <f>+IF(LEN('OSNOVNA PLAČA'!B98)&gt;0,'OSNOVNA PLAČA'!B98,"")</f>
        <v>A89</v>
      </c>
      <c r="D98" s="434"/>
      <c r="E98" s="434">
        <f ca="1">IF(LEN('10-12'!B104)&gt;0,'10-12'!L104,"")</f>
        <v>0</v>
      </c>
      <c r="F98" s="434"/>
    </row>
    <row r="99" spans="3:6" ht="28.5" customHeight="1" x14ac:dyDescent="0.2">
      <c r="C99" s="434" t="str">
        <f>+IF(LEN('OSNOVNA PLAČA'!B99)&gt;0,'OSNOVNA PLAČA'!B99,"")</f>
        <v>A90</v>
      </c>
      <c r="D99" s="434"/>
      <c r="E99" s="434">
        <f ca="1">IF(LEN('10-12'!B105)&gt;0,'10-12'!L105,"")</f>
        <v>0</v>
      </c>
      <c r="F99" s="434"/>
    </row>
    <row r="100" spans="3:6" ht="28.5" customHeight="1" x14ac:dyDescent="0.2">
      <c r="C100" s="434" t="str">
        <f>+IF(LEN('OSNOVNA PLAČA'!B100)&gt;0,'OSNOVNA PLAČA'!B100,"")</f>
        <v>A91</v>
      </c>
      <c r="D100" s="434"/>
      <c r="E100" s="434">
        <f ca="1">IF(LEN('10-12'!B106)&gt;0,'10-12'!L106,"")</f>
        <v>0</v>
      </c>
      <c r="F100" s="434"/>
    </row>
    <row r="101" spans="3:6" ht="28.5" customHeight="1" x14ac:dyDescent="0.2">
      <c r="C101" s="434" t="str">
        <f>+IF(LEN('OSNOVNA PLAČA'!B101)&gt;0,'OSNOVNA PLAČA'!B101,"")</f>
        <v>A92</v>
      </c>
      <c r="D101" s="434"/>
      <c r="E101" s="434">
        <f ca="1">IF(LEN('10-12'!B107)&gt;0,'10-12'!L107,"")</f>
        <v>0</v>
      </c>
      <c r="F101" s="434"/>
    </row>
    <row r="102" spans="3:6" ht="28.5" customHeight="1" x14ac:dyDescent="0.2">
      <c r="C102" s="434" t="str">
        <f>+IF(LEN('OSNOVNA PLAČA'!B102)&gt;0,'OSNOVNA PLAČA'!B102,"")</f>
        <v>A93</v>
      </c>
      <c r="D102" s="434"/>
      <c r="E102" s="434">
        <f ca="1">IF(LEN('10-12'!B108)&gt;0,'10-12'!L108,"")</f>
        <v>0</v>
      </c>
      <c r="F102" s="434"/>
    </row>
    <row r="103" spans="3:6" ht="28.5" customHeight="1" x14ac:dyDescent="0.2">
      <c r="C103" s="434" t="str">
        <f>+IF(LEN('OSNOVNA PLAČA'!B103)&gt;0,'OSNOVNA PLAČA'!B103,"")</f>
        <v>A94</v>
      </c>
      <c r="D103" s="434"/>
      <c r="E103" s="434">
        <f ca="1">IF(LEN('10-12'!B109)&gt;0,'10-12'!L109,"")</f>
        <v>0</v>
      </c>
      <c r="F103" s="434"/>
    </row>
    <row r="104" spans="3:6" ht="28.5" customHeight="1" x14ac:dyDescent="0.2">
      <c r="C104" s="434" t="str">
        <f>+IF(LEN('OSNOVNA PLAČA'!B104)&gt;0,'OSNOVNA PLAČA'!B104,"")</f>
        <v>A95</v>
      </c>
      <c r="D104" s="434"/>
      <c r="E104" s="434">
        <f ca="1">IF(LEN('10-12'!B110)&gt;0,'10-12'!L110,"")</f>
        <v>0</v>
      </c>
      <c r="F104" s="434"/>
    </row>
    <row r="105" spans="3:6" ht="28.5" customHeight="1" x14ac:dyDescent="0.2">
      <c r="C105" s="434" t="str">
        <f>+IF(LEN('OSNOVNA PLAČA'!B105)&gt;0,'OSNOVNA PLAČA'!B105,"")</f>
        <v>A96</v>
      </c>
      <c r="D105" s="434"/>
      <c r="E105" s="434">
        <f ca="1">IF(LEN('10-12'!B111)&gt;0,'10-12'!L111,"")</f>
        <v>0</v>
      </c>
      <c r="F105" s="434"/>
    </row>
    <row r="106" spans="3:6" ht="28.5" customHeight="1" x14ac:dyDescent="0.2">
      <c r="C106" s="434" t="str">
        <f>+IF(LEN('OSNOVNA PLAČA'!B106)&gt;0,'OSNOVNA PLAČA'!B106,"")</f>
        <v>A97</v>
      </c>
      <c r="D106" s="434"/>
      <c r="E106" s="434">
        <f ca="1">IF(LEN('10-12'!B112)&gt;0,'10-12'!L112,"")</f>
        <v>0</v>
      </c>
      <c r="F106" s="434"/>
    </row>
    <row r="107" spans="3:6" ht="28.5" customHeight="1" x14ac:dyDescent="0.2">
      <c r="C107" s="434" t="str">
        <f>+IF(LEN('OSNOVNA PLAČA'!B107)&gt;0,'OSNOVNA PLAČA'!B107,"")</f>
        <v>A98</v>
      </c>
      <c r="D107" s="434"/>
      <c r="E107" s="434">
        <f ca="1">IF(LEN('10-12'!B113)&gt;0,'10-12'!L113,"")</f>
        <v>0</v>
      </c>
      <c r="F107" s="434"/>
    </row>
    <row r="108" spans="3:6" ht="28.5" customHeight="1" x14ac:dyDescent="0.2">
      <c r="C108" s="434" t="str">
        <f>+IF(LEN('OSNOVNA PLAČA'!B108)&gt;0,'OSNOVNA PLAČA'!B108,"")</f>
        <v>A99</v>
      </c>
      <c r="D108" s="434"/>
      <c r="E108" s="434">
        <f ca="1">IF(LEN('10-12'!B114)&gt;0,'10-12'!L114,"")</f>
        <v>0</v>
      </c>
      <c r="F108" s="434"/>
    </row>
    <row r="109" spans="3:6" ht="28.5" customHeight="1" x14ac:dyDescent="0.2">
      <c r="C109" s="434" t="str">
        <f>+IF(LEN('OSNOVNA PLAČA'!B109)&gt;0,'OSNOVNA PLAČA'!B109,"")</f>
        <v>A100</v>
      </c>
      <c r="D109" s="434"/>
      <c r="E109" s="434">
        <f ca="1">IF(LEN('10-12'!B115)&gt;0,'10-12'!L115,"")</f>
        <v>0</v>
      </c>
      <c r="F109" s="434"/>
    </row>
  </sheetData>
  <mergeCells count="202">
    <mergeCell ref="C99:D99"/>
    <mergeCell ref="E99:F99"/>
    <mergeCell ref="C100:D100"/>
    <mergeCell ref="E100:F100"/>
    <mergeCell ref="C101:D101"/>
    <mergeCell ref="E101:F101"/>
    <mergeCell ref="C108:D108"/>
    <mergeCell ref="E108:F108"/>
    <mergeCell ref="C109:D109"/>
    <mergeCell ref="E109:F109"/>
    <mergeCell ref="C105:D105"/>
    <mergeCell ref="E105:F105"/>
    <mergeCell ref="C106:D106"/>
    <mergeCell ref="E106:F106"/>
    <mergeCell ref="C107:D107"/>
    <mergeCell ref="E107:F107"/>
    <mergeCell ref="C102:D102"/>
    <mergeCell ref="E102:F102"/>
    <mergeCell ref="C103:D103"/>
    <mergeCell ref="E103:F103"/>
    <mergeCell ref="C104:D104"/>
    <mergeCell ref="E104:F104"/>
    <mergeCell ref="C98:D98"/>
    <mergeCell ref="E98:F98"/>
    <mergeCell ref="C93:D93"/>
    <mergeCell ref="E93:F93"/>
    <mergeCell ref="C94:D94"/>
    <mergeCell ref="E94:F94"/>
    <mergeCell ref="C95:D95"/>
    <mergeCell ref="E95:F95"/>
    <mergeCell ref="C90:D90"/>
    <mergeCell ref="E90:F90"/>
    <mergeCell ref="C91:D91"/>
    <mergeCell ref="E91:F91"/>
    <mergeCell ref="C92:D92"/>
    <mergeCell ref="E92:F92"/>
    <mergeCell ref="C81:D81"/>
    <mergeCell ref="E81:F81"/>
    <mergeCell ref="C82:D82"/>
    <mergeCell ref="E82:F82"/>
    <mergeCell ref="C83:D83"/>
    <mergeCell ref="E83:F83"/>
    <mergeCell ref="C96:D96"/>
    <mergeCell ref="E96:F96"/>
    <mergeCell ref="C97:D97"/>
    <mergeCell ref="E97:F97"/>
    <mergeCell ref="C87:D87"/>
    <mergeCell ref="E87:F87"/>
    <mergeCell ref="C88:D88"/>
    <mergeCell ref="E88:F88"/>
    <mergeCell ref="C89:D89"/>
    <mergeCell ref="E89:F89"/>
    <mergeCell ref="C84:D84"/>
    <mergeCell ref="E84:F84"/>
    <mergeCell ref="C85:D85"/>
    <mergeCell ref="E85:F85"/>
    <mergeCell ref="C86:D86"/>
    <mergeCell ref="E86:F86"/>
    <mergeCell ref="C80:D80"/>
    <mergeCell ref="E80:F80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C63:D63"/>
    <mergeCell ref="E63:F63"/>
    <mergeCell ref="C64:D64"/>
    <mergeCell ref="E64:F64"/>
    <mergeCell ref="C65:D65"/>
    <mergeCell ref="E65:F65"/>
    <mergeCell ref="C78:D78"/>
    <mergeCell ref="E78:F78"/>
    <mergeCell ref="C79:D79"/>
    <mergeCell ref="E79:F79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8:D68"/>
    <mergeCell ref="E68:F68"/>
    <mergeCell ref="C62:D62"/>
    <mergeCell ref="E62:F62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45:D45"/>
    <mergeCell ref="E45:F45"/>
    <mergeCell ref="C46:D46"/>
    <mergeCell ref="E46:F46"/>
    <mergeCell ref="C47:D47"/>
    <mergeCell ref="E47:F47"/>
    <mergeCell ref="C60:D60"/>
    <mergeCell ref="E60:F60"/>
    <mergeCell ref="C61:D61"/>
    <mergeCell ref="E61:F61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27:D27"/>
    <mergeCell ref="E27:F27"/>
    <mergeCell ref="C28:D28"/>
    <mergeCell ref="E28:F28"/>
    <mergeCell ref="C29:D29"/>
    <mergeCell ref="E29:F29"/>
    <mergeCell ref="C42:D42"/>
    <mergeCell ref="E42:F42"/>
    <mergeCell ref="C43:D43"/>
    <mergeCell ref="E43:F43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9:D9"/>
    <mergeCell ref="E9:F9"/>
    <mergeCell ref="C10:D10"/>
    <mergeCell ref="E10:F10"/>
    <mergeCell ref="C11:D11"/>
    <mergeCell ref="E11:F11"/>
    <mergeCell ref="C24:D24"/>
    <mergeCell ref="E24:F24"/>
    <mergeCell ref="C25:D25"/>
    <mergeCell ref="E25:F25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6</vt:i4>
      </vt:variant>
    </vt:vector>
  </HeadingPairs>
  <TitlesOfParts>
    <vt:vector size="13" baseType="lpstr">
      <vt:lpstr>OSNOVNA PLAČA</vt:lpstr>
      <vt:lpstr>OBRAČUNANA OSNOVNA PLAČA</vt:lpstr>
      <vt:lpstr>7-9</vt:lpstr>
      <vt:lpstr>10-12</vt:lpstr>
      <vt:lpstr>LETNO OBVESTILO </vt:lpstr>
      <vt:lpstr>SEZNAM 7-9</vt:lpstr>
      <vt:lpstr>SEZNAM 10-12</vt:lpstr>
      <vt:lpstr>'10-12'!Področje_tiskanja</vt:lpstr>
      <vt:lpstr>'7-9'!Področje_tiskanja</vt:lpstr>
      <vt:lpstr>'OBRAČUNANA OSNOVNA PLAČA'!Področje_tiskanja</vt:lpstr>
      <vt:lpstr>'OSNOVNA PLAČA'!Področje_tiskanja</vt:lpstr>
      <vt:lpstr>'10-12'!Tiskanje_naslovov</vt:lpstr>
      <vt:lpstr>'7-9'!Tiskanje_naslovov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Verjnović</dc:creator>
  <cp:lastModifiedBy>Boro Nikić</cp:lastModifiedBy>
  <cp:lastPrinted>2008-12-24T07:38:05Z</cp:lastPrinted>
  <dcterms:created xsi:type="dcterms:W3CDTF">2007-05-31T08:52:18Z</dcterms:created>
  <dcterms:modified xsi:type="dcterms:W3CDTF">2020-10-08T08:49:43Z</dcterms:modified>
</cp:coreProperties>
</file>